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9F9" lockStructure="1"/>
  <bookViews>
    <workbookView xWindow="480" yWindow="75" windowWidth="22995" windowHeight="10545"/>
  </bookViews>
  <sheets>
    <sheet name="2016 Hospital Access Payments" sheetId="1" r:id="rId1"/>
    <sheet name="Annual Calc w FFY16 FMAP" sheetId="2" r:id="rId2"/>
    <sheet name="Annual Calc w FFY17 FMAP" sheetId="3" r:id="rId3"/>
  </sheets>
  <externalReferences>
    <externalReference r:id="rId4"/>
    <externalReference r:id="rId5"/>
    <externalReference r:id="rId6"/>
  </externalReferences>
  <definedNames>
    <definedName name="__Tab2" localSheetId="1">#REF!</definedName>
    <definedName name="__Tab2" localSheetId="2">#REF!</definedName>
    <definedName name="__Tab2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'[1]Hospital Facility Data'!#REF!</definedName>
    <definedName name="_Key1" localSheetId="2" hidden="1">'[1]Hospital Facility Data'!#REF!</definedName>
    <definedName name="_Key1" hidden="1">'[1]Hospital Facility Data'!#REF!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Tab2" localSheetId="1">#REF!</definedName>
    <definedName name="_Tab2" localSheetId="2">#REF!</definedName>
    <definedName name="_Tab2">#REF!</definedName>
    <definedName name="A" localSheetId="1">#REF!</definedName>
    <definedName name="A" localSheetId="2">#REF!</definedName>
    <definedName name="A">#REF!</definedName>
    <definedName name="A_GME_wo_MC">[2]Hospital_Details!$A$158:$IV$158</definedName>
    <definedName name="AlphaList" localSheetId="1">#REF!</definedName>
    <definedName name="AlphaList" localSheetId="2">#REF!</definedName>
    <definedName name="AlphaList">#REF!</definedName>
    <definedName name="B" localSheetId="1">#REF!</definedName>
    <definedName name="B" localSheetId="2">#REF!</definedName>
    <definedName name="B">#REF!</definedName>
    <definedName name="B_GME_wo_MC">[2]Hospital_Details!$A$159:$IV$159</definedName>
    <definedName name="BaseLineMatrix" localSheetId="1">{1,2;3,4}</definedName>
    <definedName name="BaseLineMatrix" localSheetId="2">{1,2;3,4}</definedName>
    <definedName name="BaseLineMatrix">{1,2;3,4}</definedName>
    <definedName name="Bx" localSheetId="1">#REF!</definedName>
    <definedName name="Bx" localSheetId="2">#REF!</definedName>
    <definedName name="Bx">#REF!</definedName>
    <definedName name="CCR_OUTPUT_SHOPP3" localSheetId="1">#REF!</definedName>
    <definedName name="CCR_OUTPUT_SHOPP3" localSheetId="2">#REF!</definedName>
    <definedName name="CCR_OUTPUT_SHOPP3">#REF!</definedName>
    <definedName name="CCR_OUTPUT_SHOPP4" localSheetId="1">#REF!</definedName>
    <definedName name="CCR_OUTPUT_SHOPP4" localSheetId="2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1">#REF!</definedName>
    <definedName name="Density_per_Discharge__Facility__Top_75_PCT__0_density_removed_" localSheetId="2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1">[2]Hospital_Details!#REF!</definedName>
    <definedName name="F_1827" localSheetId="2">[2]Hospital_Details!#REF!</definedName>
    <definedName name="F_1827">[2]Hospital_Details!#REF!</definedName>
    <definedName name="F_1827x" localSheetId="1">[2]Hospital_Details!#REF!</definedName>
    <definedName name="F_1827x" localSheetId="2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1">[2]Hospital_Details!#REF!</definedName>
    <definedName name="H_236_A" localSheetId="2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1">[2]Hospital_Details!#REF!</definedName>
    <definedName name="H_627" localSheetId="2">[2]Hospital_Details!#REF!</definedName>
    <definedName name="H_627">[2]Hospital_Details!#REF!</definedName>
    <definedName name="H_628" localSheetId="1">[2]Hospital_Details!#REF!</definedName>
    <definedName name="H_628" localSheetId="2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1">[2]Hospital_Details!#REF!</definedName>
    <definedName name="H_805" localSheetId="2">[2]Hospital_Details!#REF!</definedName>
    <definedName name="H_805">[2]Hospital_Details!#REF!</definedName>
    <definedName name="H_806" localSheetId="1">[2]Hospital_Details!#REF!</definedName>
    <definedName name="H_806" localSheetId="2">[2]Hospital_Details!#REF!</definedName>
    <definedName name="H_806">[2]Hospital_Details!#REF!</definedName>
    <definedName name="H_83">[2]Hospital_Details!$A$368:$IV$368</definedName>
    <definedName name="H_93" localSheetId="1">[2]Hospital_Details!#REF!</definedName>
    <definedName name="H_93" localSheetId="2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1">#REF!</definedName>
    <definedName name="HospName" localSheetId="2">#REF!</definedName>
    <definedName name="HospName">#REF!</definedName>
    <definedName name="HospNum" localSheetId="1">#REF!</definedName>
    <definedName name="HospNum" localSheetId="2">#REF!</definedName>
    <definedName name="HospNum">#REF!</definedName>
    <definedName name="HTML_CodePage" hidden="1">1252</definedName>
    <definedName name="HTML_Control" localSheetId="1" hidden="1">{"'data dictionary'!$A$1:$C$26"}</definedName>
    <definedName name="HTML_Control" localSheetId="2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1">#REF!</definedName>
    <definedName name="OkDataSet" localSheetId="2">#REF!</definedName>
    <definedName name="OkDataSet">#REF!</definedName>
    <definedName name="OKLAHOMA" localSheetId="1">#REF!</definedName>
    <definedName name="OKLAHOMA" localSheetId="2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1">#REF!</definedName>
    <definedName name="PaymentDataSet" localSheetId="2">#REF!</definedName>
    <definedName name="PaymentDataSet">#REF!</definedName>
    <definedName name="Print_Area_MI">'[3]table 2.5'!$B$4:$T$154</definedName>
    <definedName name="PUBUSE" localSheetId="1">#REF!</definedName>
    <definedName name="PUBUSE" localSheetId="2">#REF!</definedName>
    <definedName name="PUBUSE">#REF!</definedName>
    <definedName name="q_sum_ex" localSheetId="1">#REF!</definedName>
    <definedName name="q_sum_ex" localSheetId="2">#REF!</definedName>
    <definedName name="q_sum_ex">#REF!</definedName>
    <definedName name="second_version" localSheetId="1" hidden="1">{"'data dictionary'!$A$1:$C$26"}</definedName>
    <definedName name="second_version" localSheetId="2" hidden="1">{"'data dictionary'!$A$1:$C$26"}</definedName>
    <definedName name="second_version" hidden="1">{"'data dictionary'!$A$1:$C$26"}</definedName>
    <definedName name="shopp_ccr_20140618" localSheetId="2">#REF!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1">#REF!</definedName>
    <definedName name="TABLE4J_FY07" localSheetId="2">#REF!</definedName>
    <definedName name="TABLE4J_FY07">#REF!</definedName>
    <definedName name="TaxDataSet" localSheetId="1">#REF!</definedName>
    <definedName name="TaxDataSet" localSheetId="2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J58" i="2" l="1"/>
  <c r="F58" i="3" l="1"/>
  <c r="J87" i="3"/>
  <c r="K80" i="3" s="1"/>
  <c r="F87" i="3"/>
  <c r="G72" i="3" s="1"/>
  <c r="G11" i="3" l="1"/>
  <c r="H11" i="3" s="1"/>
  <c r="G56" i="3"/>
  <c r="H56" i="3" s="1"/>
  <c r="H72" i="3"/>
  <c r="G47" i="3"/>
  <c r="H47" i="3" s="1"/>
  <c r="K75" i="3"/>
  <c r="L75" i="3" s="1"/>
  <c r="G77" i="3"/>
  <c r="H77" i="3" s="1"/>
  <c r="L80" i="3"/>
  <c r="G45" i="3"/>
  <c r="H45" i="3" s="1"/>
  <c r="G13" i="3"/>
  <c r="H13" i="3" s="1"/>
  <c r="G79" i="3"/>
  <c r="H79" i="3" s="1"/>
  <c r="G84" i="3"/>
  <c r="H84" i="3" s="1"/>
  <c r="G74" i="3"/>
  <c r="H74" i="3" s="1"/>
  <c r="G54" i="3"/>
  <c r="H54" i="3" s="1"/>
  <c r="G83" i="3"/>
  <c r="H83" i="3" s="1"/>
  <c r="G82" i="3"/>
  <c r="H82" i="3" s="1"/>
  <c r="G51" i="3"/>
  <c r="H51" i="3" s="1"/>
  <c r="G24" i="3"/>
  <c r="H24" i="3" s="1"/>
  <c r="G71" i="3"/>
  <c r="H71" i="3" s="1"/>
  <c r="G68" i="3"/>
  <c r="H68" i="3" s="1"/>
  <c r="G26" i="3"/>
  <c r="H26" i="3" s="1"/>
  <c r="G28" i="3"/>
  <c r="H28" i="3" s="1"/>
  <c r="G22" i="3"/>
  <c r="H22" i="3" s="1"/>
  <c r="G34" i="3"/>
  <c r="H34" i="3" s="1"/>
  <c r="G32" i="3"/>
  <c r="H32" i="3" s="1"/>
  <c r="G18" i="3"/>
  <c r="H18" i="3" s="1"/>
  <c r="G4" i="3"/>
  <c r="H4" i="3" s="1"/>
  <c r="G12" i="3"/>
  <c r="H12" i="3" s="1"/>
  <c r="G36" i="3"/>
  <c r="H36" i="3" s="1"/>
  <c r="G30" i="3"/>
  <c r="H30" i="3" s="1"/>
  <c r="K84" i="3"/>
  <c r="L84" i="3" s="1"/>
  <c r="K82" i="3"/>
  <c r="L82" i="3" s="1"/>
  <c r="K85" i="3"/>
  <c r="L85" i="3" s="1"/>
  <c r="K83" i="3"/>
  <c r="L83" i="3" s="1"/>
  <c r="K81" i="3"/>
  <c r="L81" i="3" s="1"/>
  <c r="K79" i="3"/>
  <c r="L79" i="3" s="1"/>
  <c r="K77" i="3"/>
  <c r="L77" i="3" s="1"/>
  <c r="K72" i="3"/>
  <c r="L72" i="3" s="1"/>
  <c r="K70" i="3"/>
  <c r="L70" i="3" s="1"/>
  <c r="K71" i="3"/>
  <c r="L71" i="3" s="1"/>
  <c r="K69" i="3"/>
  <c r="L69" i="3" s="1"/>
  <c r="K68" i="3"/>
  <c r="L68" i="3" s="1"/>
  <c r="G85" i="3"/>
  <c r="H85" i="3" s="1"/>
  <c r="G78" i="3"/>
  <c r="H78" i="3" s="1"/>
  <c r="K73" i="3"/>
  <c r="L73" i="3" s="1"/>
  <c r="K74" i="3"/>
  <c r="L74" i="3" s="1"/>
  <c r="K76" i="3"/>
  <c r="L76" i="3" s="1"/>
  <c r="G69" i="3"/>
  <c r="H69" i="3" s="1"/>
  <c r="G55" i="3"/>
  <c r="H55" i="3" s="1"/>
  <c r="G53" i="3"/>
  <c r="H53" i="3" s="1"/>
  <c r="K65" i="3"/>
  <c r="G49" i="3"/>
  <c r="H49" i="3" s="1"/>
  <c r="G38" i="3"/>
  <c r="H38" i="3" s="1"/>
  <c r="G39" i="3"/>
  <c r="H39" i="3" s="1"/>
  <c r="G20" i="3"/>
  <c r="H20" i="3" s="1"/>
  <c r="G41" i="3"/>
  <c r="H41" i="3" s="1"/>
  <c r="K67" i="3"/>
  <c r="L67" i="3" s="1"/>
  <c r="K78" i="3"/>
  <c r="L78" i="3" s="1"/>
  <c r="G75" i="3"/>
  <c r="H75" i="3" s="1"/>
  <c r="G73" i="3"/>
  <c r="H73" i="3" s="1"/>
  <c r="G67" i="3"/>
  <c r="H67" i="3" s="1"/>
  <c r="G65" i="3"/>
  <c r="G70" i="3"/>
  <c r="H70" i="3" s="1"/>
  <c r="K66" i="3"/>
  <c r="L66" i="3" s="1"/>
  <c r="G66" i="3"/>
  <c r="H66" i="3" s="1"/>
  <c r="G52" i="3"/>
  <c r="H52" i="3" s="1"/>
  <c r="G50" i="3"/>
  <c r="H50" i="3" s="1"/>
  <c r="G48" i="3"/>
  <c r="H48" i="3" s="1"/>
  <c r="G46" i="3"/>
  <c r="H46" i="3" s="1"/>
  <c r="G43" i="3"/>
  <c r="H43" i="3" s="1"/>
  <c r="G40" i="3"/>
  <c r="H40" i="3" s="1"/>
  <c r="G37" i="3"/>
  <c r="H37" i="3" s="1"/>
  <c r="G35" i="3"/>
  <c r="H35" i="3" s="1"/>
  <c r="G33" i="3"/>
  <c r="H33" i="3" s="1"/>
  <c r="G31" i="3"/>
  <c r="H31" i="3" s="1"/>
  <c r="G44" i="3"/>
  <c r="H44" i="3" s="1"/>
  <c r="G42" i="3"/>
  <c r="H42" i="3" s="1"/>
  <c r="G23" i="3"/>
  <c r="H23" i="3" s="1"/>
  <c r="G15" i="3"/>
  <c r="H15" i="3" s="1"/>
  <c r="G25" i="3"/>
  <c r="H25" i="3" s="1"/>
  <c r="G3" i="3"/>
  <c r="G27" i="3"/>
  <c r="H27" i="3" s="1"/>
  <c r="G19" i="3"/>
  <c r="H19" i="3" s="1"/>
  <c r="G17" i="3"/>
  <c r="H17" i="3" s="1"/>
  <c r="G16" i="3"/>
  <c r="H16" i="3" s="1"/>
  <c r="G14" i="3"/>
  <c r="H14" i="3" s="1"/>
  <c r="G7" i="3"/>
  <c r="H7" i="3" s="1"/>
  <c r="G5" i="3"/>
  <c r="H5" i="3" s="1"/>
  <c r="G29" i="3"/>
  <c r="H29" i="3" s="1"/>
  <c r="G21" i="3"/>
  <c r="H21" i="3" s="1"/>
  <c r="G9" i="3"/>
  <c r="H9" i="3" s="1"/>
  <c r="G8" i="3"/>
  <c r="H8" i="3" s="1"/>
  <c r="G6" i="3"/>
  <c r="H6" i="3" s="1"/>
  <c r="G10" i="3"/>
  <c r="H10" i="3" s="1"/>
  <c r="G81" i="3"/>
  <c r="H81" i="3" s="1"/>
  <c r="G80" i="3"/>
  <c r="H80" i="3" s="1"/>
  <c r="G76" i="3"/>
  <c r="H76" i="3" s="1"/>
  <c r="G58" i="3" l="1"/>
  <c r="H3" i="3"/>
  <c r="G87" i="3"/>
  <c r="H65" i="3"/>
  <c r="K87" i="3"/>
  <c r="L65" i="3"/>
  <c r="H58" i="3" l="1"/>
  <c r="H87" i="3"/>
  <c r="L87" i="3"/>
  <c r="F87" i="2" l="1"/>
  <c r="G69" i="2" s="1"/>
  <c r="G80" i="2" l="1"/>
  <c r="G85" i="2"/>
  <c r="G76" i="2"/>
  <c r="G84" i="2"/>
  <c r="G66" i="2"/>
  <c r="G67" i="2"/>
  <c r="G68" i="2"/>
  <c r="G78" i="2"/>
  <c r="G65" i="2"/>
  <c r="G73" i="2"/>
  <c r="G77" i="2"/>
  <c r="G71" i="2"/>
  <c r="G81" i="2"/>
  <c r="G70" i="2"/>
  <c r="G79" i="2"/>
  <c r="G74" i="2"/>
  <c r="G72" i="2"/>
  <c r="G82" i="2"/>
  <c r="G75" i="2"/>
  <c r="G83" i="2"/>
  <c r="G87" i="2" l="1"/>
  <c r="F58" i="2" l="1"/>
  <c r="J87" i="2"/>
  <c r="K38" i="2" l="1"/>
  <c r="K20" i="2"/>
  <c r="K53" i="2"/>
  <c r="K34" i="2"/>
  <c r="K16" i="2"/>
  <c r="K67" i="2"/>
  <c r="K76" i="2"/>
  <c r="K84" i="2"/>
  <c r="K66" i="2"/>
  <c r="K80" i="2"/>
  <c r="K82" i="2"/>
  <c r="K74" i="2"/>
  <c r="K68" i="2"/>
  <c r="K78" i="2"/>
  <c r="K77" i="2"/>
  <c r="K70" i="2"/>
  <c r="K73" i="2"/>
  <c r="K69" i="2"/>
  <c r="K65" i="2"/>
  <c r="K71" i="2"/>
  <c r="K85" i="2"/>
  <c r="K75" i="2"/>
  <c r="K79" i="2"/>
  <c r="K15" i="2"/>
  <c r="K48" i="2"/>
  <c r="K54" i="2"/>
  <c r="K47" i="2"/>
  <c r="K49" i="2"/>
  <c r="K36" i="2"/>
  <c r="K13" i="2"/>
  <c r="K11" i="2"/>
  <c r="K46" i="2"/>
  <c r="K35" i="2"/>
  <c r="K33" i="2"/>
  <c r="K18" i="2"/>
  <c r="K3" i="2"/>
  <c r="K5" i="2"/>
  <c r="K42" i="2"/>
  <c r="K22" i="2"/>
  <c r="K19" i="2"/>
  <c r="K14" i="2"/>
  <c r="K27" i="2"/>
  <c r="K28" i="2"/>
  <c r="K17" i="2"/>
  <c r="K9" i="2"/>
  <c r="K30" i="2"/>
  <c r="K21" i="2"/>
  <c r="K55" i="2"/>
  <c r="K43" i="2"/>
  <c r="K26" i="2"/>
  <c r="K12" i="2"/>
  <c r="K31" i="2"/>
  <c r="K56" i="2"/>
  <c r="K41" i="2"/>
  <c r="K52" i="2"/>
  <c r="K50" i="2"/>
  <c r="K6" i="2"/>
  <c r="K24" i="2"/>
  <c r="K45" i="2"/>
  <c r="K25" i="2"/>
  <c r="K23" i="2"/>
  <c r="K7" i="2"/>
  <c r="K39" i="2"/>
  <c r="K8" i="2"/>
  <c r="K44" i="2"/>
  <c r="K83" i="2"/>
  <c r="G36" i="2"/>
  <c r="G9" i="2"/>
  <c r="G35" i="2"/>
  <c r="G48" i="2"/>
  <c r="G8" i="2"/>
  <c r="G46" i="2"/>
  <c r="G42" i="2"/>
  <c r="G13" i="2"/>
  <c r="G47" i="2"/>
  <c r="G14" i="2"/>
  <c r="G5" i="2"/>
  <c r="G28" i="2"/>
  <c r="G27" i="2"/>
  <c r="G49" i="2"/>
  <c r="G54" i="2"/>
  <c r="G17" i="2"/>
  <c r="G18" i="2"/>
  <c r="G19" i="2"/>
  <c r="G33" i="2"/>
  <c r="G3" i="2"/>
  <c r="G11" i="2"/>
  <c r="G43" i="2"/>
  <c r="G32" i="2"/>
  <c r="G56" i="2"/>
  <c r="G26" i="2"/>
  <c r="G25" i="2"/>
  <c r="G4" i="2"/>
  <c r="G40" i="2"/>
  <c r="G52" i="2"/>
  <c r="G6" i="2"/>
  <c r="G38" i="2"/>
  <c r="G22" i="2"/>
  <c r="G15" i="2"/>
  <c r="G24" i="2"/>
  <c r="G12" i="2"/>
  <c r="G51" i="2"/>
  <c r="G21" i="2"/>
  <c r="G37" i="2"/>
  <c r="G23" i="2"/>
  <c r="G7" i="2"/>
  <c r="G20" i="2"/>
  <c r="G30" i="2"/>
  <c r="G16" i="2"/>
  <c r="G45" i="2"/>
  <c r="G31" i="2"/>
  <c r="G50" i="2"/>
  <c r="G55" i="2"/>
  <c r="G44" i="2"/>
  <c r="G34" i="2"/>
  <c r="G41" i="2"/>
  <c r="G53" i="2"/>
  <c r="G10" i="2"/>
  <c r="G39" i="2"/>
  <c r="K32" i="2"/>
  <c r="K10" i="2"/>
  <c r="K37" i="2"/>
  <c r="G29" i="2"/>
  <c r="K81" i="2"/>
  <c r="K29" i="2"/>
  <c r="K72" i="2"/>
  <c r="K4" i="2"/>
  <c r="K51" i="2"/>
  <c r="K40" i="2"/>
  <c r="K58" i="2" l="1"/>
  <c r="K87" i="2"/>
  <c r="G58" i="2"/>
  <c r="L73" i="2" l="1"/>
  <c r="L71" i="2"/>
  <c r="L72" i="2"/>
  <c r="L75" i="2"/>
  <c r="L67" i="2"/>
  <c r="L68" i="2"/>
  <c r="L70" i="2"/>
  <c r="L77" i="2"/>
  <c r="L83" i="2"/>
  <c r="L69" i="2"/>
  <c r="L81" i="2"/>
  <c r="L66" i="2"/>
  <c r="L74" i="2"/>
  <c r="L79" i="2"/>
  <c r="L82" i="2"/>
  <c r="L78" i="2"/>
  <c r="L85" i="2"/>
  <c r="L84" i="2"/>
  <c r="L65" i="2"/>
  <c r="L76" i="2"/>
  <c r="L80" i="2"/>
  <c r="L53" i="2"/>
  <c r="L16" i="2"/>
  <c r="L34" i="2"/>
  <c r="L38" i="2"/>
  <c r="L20" i="2"/>
  <c r="L26" i="2"/>
  <c r="L33" i="2"/>
  <c r="L56" i="2"/>
  <c r="L5" i="2"/>
  <c r="L40" i="2"/>
  <c r="L10" i="2"/>
  <c r="L50" i="2"/>
  <c r="L19" i="2"/>
  <c r="L49" i="2"/>
  <c r="L52" i="2"/>
  <c r="L22" i="2"/>
  <c r="L4" i="2"/>
  <c r="L7" i="2"/>
  <c r="L30" i="2"/>
  <c r="L13" i="2"/>
  <c r="L44" i="2"/>
  <c r="L43" i="2"/>
  <c r="L35" i="2"/>
  <c r="L51" i="2"/>
  <c r="L31" i="2"/>
  <c r="L3" i="2"/>
  <c r="L15" i="2"/>
  <c r="L12" i="2"/>
  <c r="L18" i="2"/>
  <c r="L24" i="2"/>
  <c r="L27" i="2"/>
  <c r="L54" i="2"/>
  <c r="L23" i="2"/>
  <c r="L9" i="2"/>
  <c r="L36" i="2"/>
  <c r="L29" i="2"/>
  <c r="L8" i="2"/>
  <c r="L55" i="2"/>
  <c r="L32" i="2"/>
  <c r="L39" i="2"/>
  <c r="L21" i="2"/>
  <c r="L11" i="2"/>
  <c r="L41" i="2"/>
  <c r="L42" i="2"/>
  <c r="L37" i="2"/>
  <c r="L6" i="2"/>
  <c r="L14" i="2"/>
  <c r="L48" i="2"/>
  <c r="L25" i="2"/>
  <c r="L17" i="2"/>
  <c r="L46" i="2"/>
  <c r="L45" i="2"/>
  <c r="L28" i="2"/>
  <c r="L47" i="2"/>
  <c r="H24" i="2" l="1"/>
  <c r="H33" i="2"/>
  <c r="H35" i="2"/>
  <c r="H19" i="2"/>
  <c r="H9" i="2"/>
  <c r="H34" i="2"/>
  <c r="H51" i="2"/>
  <c r="H11" i="2"/>
  <c r="H8" i="2"/>
  <c r="H55" i="2"/>
  <c r="H22" i="2"/>
  <c r="H48" i="2"/>
  <c r="H50" i="2"/>
  <c r="H38" i="2"/>
  <c r="H54" i="2"/>
  <c r="H31" i="2"/>
  <c r="H6" i="2"/>
  <c r="H49" i="2"/>
  <c r="H15" i="2"/>
  <c r="H18" i="2"/>
  <c r="H36" i="2"/>
  <c r="H16" i="2"/>
  <c r="H40" i="2"/>
  <c r="H17" i="2"/>
  <c r="H30" i="2"/>
  <c r="H4" i="2"/>
  <c r="H5" i="2"/>
  <c r="H10" i="2"/>
  <c r="H20" i="2"/>
  <c r="H25" i="2"/>
  <c r="H14" i="2"/>
  <c r="H39" i="2"/>
  <c r="H45" i="2"/>
  <c r="H52" i="2"/>
  <c r="H27" i="2"/>
  <c r="H53" i="2"/>
  <c r="H23" i="2"/>
  <c r="H56" i="2"/>
  <c r="H28" i="2"/>
  <c r="H41" i="2"/>
  <c r="H37" i="2"/>
  <c r="H32" i="2"/>
  <c r="H42" i="2"/>
  <c r="H21" i="2"/>
  <c r="H43" i="2"/>
  <c r="H46" i="2"/>
  <c r="H29" i="2"/>
  <c r="H7" i="2"/>
  <c r="H26" i="2"/>
  <c r="H47" i="2"/>
  <c r="H44" i="2"/>
  <c r="H12" i="2"/>
  <c r="H3" i="2"/>
  <c r="H13" i="2"/>
  <c r="L58" i="2"/>
  <c r="H69" i="2"/>
  <c r="H68" i="2"/>
  <c r="H82" i="2"/>
  <c r="H67" i="2"/>
  <c r="H66" i="2"/>
  <c r="H85" i="2"/>
  <c r="H75" i="2"/>
  <c r="H76" i="2"/>
  <c r="H79" i="2"/>
  <c r="H81" i="2"/>
  <c r="H71" i="2"/>
  <c r="H74" i="2"/>
  <c r="H80" i="2"/>
  <c r="H70" i="2"/>
  <c r="H83" i="2"/>
  <c r="H78" i="2"/>
  <c r="H77" i="2"/>
  <c r="H73" i="2"/>
  <c r="H65" i="2"/>
  <c r="H72" i="2"/>
  <c r="H84" i="2"/>
  <c r="L87" i="2"/>
  <c r="H58" i="2" l="1"/>
  <c r="H87" i="2"/>
  <c r="M77" i="1" l="1"/>
  <c r="L77" i="1" s="1"/>
  <c r="M76" i="1"/>
  <c r="L76" i="1" s="1"/>
  <c r="U75" i="1"/>
  <c r="T75" i="1"/>
  <c r="O75" i="1"/>
  <c r="M75" i="1"/>
  <c r="L75" i="1"/>
  <c r="U74" i="1"/>
  <c r="T74" i="1"/>
  <c r="O74" i="1"/>
  <c r="M74" i="1"/>
  <c r="L74" i="1"/>
  <c r="U73" i="1"/>
  <c r="T73" i="1"/>
  <c r="O73" i="1"/>
  <c r="M73" i="1"/>
  <c r="L73" i="1"/>
  <c r="U72" i="1"/>
  <c r="T72" i="1"/>
  <c r="O72" i="1"/>
  <c r="M72" i="1"/>
  <c r="L72" i="1"/>
  <c r="U71" i="1"/>
  <c r="T71" i="1"/>
  <c r="O71" i="1"/>
  <c r="M71" i="1"/>
  <c r="L71" i="1"/>
  <c r="U70" i="1"/>
  <c r="T70" i="1"/>
  <c r="O70" i="1"/>
  <c r="M70" i="1"/>
  <c r="L70" i="1"/>
  <c r="U69" i="1"/>
  <c r="T69" i="1"/>
  <c r="O69" i="1"/>
  <c r="M69" i="1"/>
  <c r="L69" i="1"/>
  <c r="U68" i="1"/>
  <c r="T68" i="1"/>
  <c r="O68" i="1"/>
  <c r="M68" i="1"/>
  <c r="L68" i="1"/>
  <c r="U67" i="1"/>
  <c r="T67" i="1"/>
  <c r="O67" i="1"/>
  <c r="M67" i="1"/>
  <c r="L67" i="1"/>
  <c r="U66" i="1"/>
  <c r="T66" i="1"/>
  <c r="O66" i="1"/>
  <c r="M66" i="1"/>
  <c r="L66" i="1"/>
  <c r="U65" i="1"/>
  <c r="T65" i="1"/>
  <c r="O65" i="1"/>
  <c r="M65" i="1"/>
  <c r="L65" i="1"/>
  <c r="U64" i="1"/>
  <c r="T64" i="1"/>
  <c r="O64" i="1"/>
  <c r="M64" i="1"/>
  <c r="L64" i="1"/>
  <c r="U63" i="1"/>
  <c r="T63" i="1"/>
  <c r="O63" i="1"/>
  <c r="M63" i="1"/>
  <c r="L63" i="1"/>
  <c r="U62" i="1"/>
  <c r="T62" i="1"/>
  <c r="O62" i="1"/>
  <c r="M62" i="1"/>
  <c r="L62" i="1"/>
  <c r="U61" i="1"/>
  <c r="T61" i="1"/>
  <c r="O61" i="1"/>
  <c r="M61" i="1"/>
  <c r="L61" i="1"/>
  <c r="U60" i="1"/>
  <c r="T60" i="1"/>
  <c r="O60" i="1"/>
  <c r="M60" i="1"/>
  <c r="L60" i="1"/>
  <c r="U59" i="1"/>
  <c r="T59" i="1"/>
  <c r="O59" i="1"/>
  <c r="M59" i="1"/>
  <c r="L59" i="1"/>
  <c r="U58" i="1"/>
  <c r="T58" i="1"/>
  <c r="O58" i="1"/>
  <c r="M58" i="1"/>
  <c r="L58" i="1"/>
  <c r="U57" i="1"/>
  <c r="T57" i="1"/>
  <c r="O57" i="1"/>
  <c r="M57" i="1"/>
  <c r="L57" i="1"/>
  <c r="U56" i="1"/>
  <c r="T56" i="1"/>
  <c r="O56" i="1"/>
  <c r="M56" i="1"/>
  <c r="L56" i="1"/>
  <c r="U55" i="1"/>
  <c r="T55" i="1"/>
  <c r="O55" i="1"/>
  <c r="M55" i="1"/>
  <c r="L55" i="1"/>
  <c r="U54" i="1"/>
  <c r="T54" i="1"/>
  <c r="O54" i="1"/>
  <c r="M54" i="1"/>
  <c r="L54" i="1"/>
  <c r="U53" i="1"/>
  <c r="T53" i="1"/>
  <c r="O53" i="1"/>
  <c r="M53" i="1"/>
  <c r="L53" i="1"/>
  <c r="U52" i="1"/>
  <c r="T52" i="1"/>
  <c r="O52" i="1"/>
  <c r="M52" i="1"/>
  <c r="L52" i="1"/>
  <c r="U51" i="1"/>
  <c r="T51" i="1"/>
  <c r="O51" i="1"/>
  <c r="M51" i="1"/>
  <c r="L51" i="1"/>
  <c r="U50" i="1"/>
  <c r="T50" i="1"/>
  <c r="O50" i="1"/>
  <c r="M50" i="1"/>
  <c r="L50" i="1"/>
  <c r="U49" i="1"/>
  <c r="T49" i="1"/>
  <c r="O49" i="1"/>
  <c r="M49" i="1"/>
  <c r="L49" i="1"/>
  <c r="U48" i="1"/>
  <c r="T48" i="1"/>
  <c r="O48" i="1"/>
  <c r="M48" i="1"/>
  <c r="L48" i="1"/>
  <c r="U47" i="1"/>
  <c r="T47" i="1"/>
  <c r="O47" i="1"/>
  <c r="M47" i="1"/>
  <c r="L47" i="1"/>
  <c r="U46" i="1"/>
  <c r="T46" i="1"/>
  <c r="O46" i="1"/>
  <c r="M46" i="1"/>
  <c r="L46" i="1"/>
  <c r="U45" i="1"/>
  <c r="T45" i="1"/>
  <c r="O45" i="1"/>
  <c r="M45" i="1"/>
  <c r="L45" i="1"/>
  <c r="U44" i="1"/>
  <c r="T44" i="1"/>
  <c r="O44" i="1"/>
  <c r="M44" i="1"/>
  <c r="L44" i="1"/>
  <c r="U43" i="1"/>
  <c r="T43" i="1"/>
  <c r="O43" i="1"/>
  <c r="M43" i="1"/>
  <c r="L43" i="1"/>
  <c r="U42" i="1"/>
  <c r="T42" i="1"/>
  <c r="O42" i="1"/>
  <c r="M42" i="1"/>
  <c r="L42" i="1"/>
  <c r="U41" i="1"/>
  <c r="T41" i="1"/>
  <c r="O41" i="1"/>
  <c r="M41" i="1"/>
  <c r="L41" i="1"/>
  <c r="U40" i="1"/>
  <c r="T40" i="1"/>
  <c r="O40" i="1"/>
  <c r="M40" i="1"/>
  <c r="L40" i="1"/>
  <c r="U39" i="1"/>
  <c r="T39" i="1"/>
  <c r="O39" i="1"/>
  <c r="M39" i="1"/>
  <c r="L39" i="1"/>
  <c r="U38" i="1"/>
  <c r="T38" i="1"/>
  <c r="O38" i="1"/>
  <c r="M38" i="1"/>
  <c r="N38" i="1" s="1"/>
  <c r="L38" i="1"/>
  <c r="U37" i="1"/>
  <c r="T37" i="1"/>
  <c r="O37" i="1"/>
  <c r="M37" i="1"/>
  <c r="L37" i="1"/>
  <c r="U36" i="1"/>
  <c r="T36" i="1"/>
  <c r="O36" i="1"/>
  <c r="M36" i="1"/>
  <c r="L36" i="1"/>
  <c r="U35" i="1"/>
  <c r="T35" i="1"/>
  <c r="O35" i="1"/>
  <c r="M35" i="1"/>
  <c r="L35" i="1"/>
  <c r="U34" i="1"/>
  <c r="T34" i="1"/>
  <c r="O34" i="1"/>
  <c r="M34" i="1"/>
  <c r="N34" i="1" s="1"/>
  <c r="L34" i="1"/>
  <c r="U33" i="1"/>
  <c r="T33" i="1"/>
  <c r="O33" i="1"/>
  <c r="M33" i="1"/>
  <c r="L33" i="1"/>
  <c r="U32" i="1"/>
  <c r="T32" i="1"/>
  <c r="O32" i="1"/>
  <c r="M32" i="1"/>
  <c r="L32" i="1"/>
  <c r="U31" i="1"/>
  <c r="T31" i="1"/>
  <c r="O31" i="1"/>
  <c r="M31" i="1"/>
  <c r="L31" i="1"/>
  <c r="U30" i="1"/>
  <c r="T30" i="1"/>
  <c r="O30" i="1"/>
  <c r="M30" i="1"/>
  <c r="N30" i="1" s="1"/>
  <c r="L30" i="1"/>
  <c r="U29" i="1"/>
  <c r="T29" i="1"/>
  <c r="O29" i="1"/>
  <c r="M29" i="1"/>
  <c r="L29" i="1"/>
  <c r="U28" i="1"/>
  <c r="T28" i="1"/>
  <c r="O28" i="1"/>
  <c r="M28" i="1"/>
  <c r="L28" i="1"/>
  <c r="U27" i="1"/>
  <c r="T27" i="1"/>
  <c r="O27" i="1"/>
  <c r="M27" i="1"/>
  <c r="L27" i="1"/>
  <c r="U26" i="1"/>
  <c r="T26" i="1"/>
  <c r="O26" i="1"/>
  <c r="M26" i="1"/>
  <c r="N26" i="1" s="1"/>
  <c r="L26" i="1"/>
  <c r="U25" i="1"/>
  <c r="T25" i="1"/>
  <c r="O25" i="1"/>
  <c r="M25" i="1"/>
  <c r="L25" i="1"/>
  <c r="U24" i="1"/>
  <c r="T24" i="1"/>
  <c r="O24" i="1"/>
  <c r="M24" i="1"/>
  <c r="L24" i="1"/>
  <c r="U23" i="1"/>
  <c r="T23" i="1"/>
  <c r="O23" i="1"/>
  <c r="M23" i="1"/>
  <c r="L23" i="1"/>
  <c r="U22" i="1"/>
  <c r="T22" i="1"/>
  <c r="O22" i="1"/>
  <c r="M22" i="1"/>
  <c r="N22" i="1" s="1"/>
  <c r="L22" i="1"/>
  <c r="U21" i="1"/>
  <c r="T21" i="1"/>
  <c r="O21" i="1"/>
  <c r="M21" i="1"/>
  <c r="L21" i="1"/>
  <c r="U20" i="1"/>
  <c r="T20" i="1"/>
  <c r="O20" i="1"/>
  <c r="M20" i="1"/>
  <c r="L20" i="1"/>
  <c r="U19" i="1"/>
  <c r="T19" i="1"/>
  <c r="O19" i="1"/>
  <c r="M19" i="1"/>
  <c r="L19" i="1"/>
  <c r="U18" i="1"/>
  <c r="T18" i="1"/>
  <c r="O18" i="1"/>
  <c r="M18" i="1"/>
  <c r="L18" i="1"/>
  <c r="U17" i="1"/>
  <c r="T17" i="1"/>
  <c r="O17" i="1"/>
  <c r="M17" i="1"/>
  <c r="L17" i="1"/>
  <c r="U16" i="1"/>
  <c r="T16" i="1"/>
  <c r="O16" i="1"/>
  <c r="M16" i="1"/>
  <c r="L16" i="1"/>
  <c r="U15" i="1"/>
  <c r="T15" i="1"/>
  <c r="O15" i="1"/>
  <c r="M15" i="1"/>
  <c r="L15" i="1"/>
  <c r="U14" i="1"/>
  <c r="T14" i="1"/>
  <c r="O14" i="1"/>
  <c r="M14" i="1"/>
  <c r="L14" i="1"/>
  <c r="U13" i="1"/>
  <c r="T13" i="1"/>
  <c r="O13" i="1"/>
  <c r="M13" i="1"/>
  <c r="L13" i="1"/>
  <c r="U12" i="1"/>
  <c r="T12" i="1"/>
  <c r="O12" i="1"/>
  <c r="M12" i="1"/>
  <c r="L12" i="1"/>
  <c r="U11" i="1"/>
  <c r="T11" i="1"/>
  <c r="O11" i="1"/>
  <c r="M11" i="1"/>
  <c r="L11" i="1"/>
  <c r="U10" i="1"/>
  <c r="T10" i="1"/>
  <c r="O10" i="1"/>
  <c r="M10" i="1"/>
  <c r="L10" i="1"/>
  <c r="U9" i="1"/>
  <c r="T9" i="1"/>
  <c r="O9" i="1"/>
  <c r="M9" i="1"/>
  <c r="L9" i="1"/>
  <c r="U8" i="1"/>
  <c r="T8" i="1"/>
  <c r="O8" i="1"/>
  <c r="M8" i="1"/>
  <c r="L8" i="1"/>
  <c r="U7" i="1"/>
  <c r="T7" i="1"/>
  <c r="O7" i="1"/>
  <c r="M7" i="1"/>
  <c r="L7" i="1"/>
  <c r="U6" i="1"/>
  <c r="T6" i="1"/>
  <c r="O6" i="1"/>
  <c r="M6" i="1"/>
  <c r="L6" i="1"/>
  <c r="U5" i="1"/>
  <c r="T5" i="1"/>
  <c r="O5" i="1"/>
  <c r="M5" i="1"/>
  <c r="L5" i="1"/>
  <c r="U4" i="1"/>
  <c r="T4" i="1"/>
  <c r="O4" i="1"/>
  <c r="M4" i="1"/>
  <c r="L4" i="1"/>
  <c r="U3" i="1"/>
  <c r="T3" i="1"/>
  <c r="O3" i="1"/>
  <c r="M3" i="1"/>
  <c r="L3" i="1"/>
  <c r="U2" i="1"/>
  <c r="T2" i="1"/>
  <c r="O2" i="1"/>
  <c r="M2" i="1"/>
  <c r="L2" i="1"/>
  <c r="N10" i="1" l="1"/>
  <c r="N14" i="1"/>
  <c r="N18" i="1"/>
  <c r="N3" i="1"/>
  <c r="N7" i="1"/>
  <c r="N11" i="1"/>
  <c r="N15" i="1"/>
  <c r="N19" i="1"/>
  <c r="N23" i="1"/>
  <c r="N27" i="1"/>
  <c r="N31" i="1"/>
  <c r="N35" i="1"/>
  <c r="N39" i="1"/>
  <c r="N42" i="1"/>
  <c r="N43" i="1"/>
  <c r="N46" i="1"/>
  <c r="N47" i="1"/>
  <c r="N50" i="1"/>
  <c r="N51" i="1"/>
  <c r="N54" i="1"/>
  <c r="N55" i="1"/>
  <c r="N58" i="1"/>
  <c r="N59" i="1"/>
  <c r="N62" i="1"/>
  <c r="N63" i="1"/>
  <c r="N66" i="1"/>
  <c r="N67" i="1"/>
  <c r="N70" i="1"/>
  <c r="M78" i="1"/>
  <c r="N71" i="1"/>
  <c r="N4" i="1"/>
  <c r="N72" i="1"/>
  <c r="N75" i="1"/>
  <c r="O78" i="1"/>
  <c r="T78" i="1"/>
  <c r="N5" i="1"/>
  <c r="N8" i="1"/>
  <c r="N9" i="1"/>
  <c r="N12" i="1"/>
  <c r="N13" i="1"/>
  <c r="N16" i="1"/>
  <c r="N17" i="1"/>
  <c r="N20" i="1"/>
  <c r="N21" i="1"/>
  <c r="N24" i="1"/>
  <c r="N25" i="1"/>
  <c r="N28" i="1"/>
  <c r="N29" i="1"/>
  <c r="N32" i="1"/>
  <c r="N33" i="1"/>
  <c r="N36" i="1"/>
  <c r="N37" i="1"/>
  <c r="N40" i="1"/>
  <c r="N41" i="1"/>
  <c r="N44" i="1"/>
  <c r="N45" i="1"/>
  <c r="N48" i="1"/>
  <c r="N49" i="1"/>
  <c r="N52" i="1"/>
  <c r="N53" i="1"/>
  <c r="N56" i="1"/>
  <c r="N57" i="1"/>
  <c r="N60" i="1"/>
  <c r="N61" i="1"/>
  <c r="N64" i="1"/>
  <c r="N65" i="1"/>
  <c r="N68" i="1"/>
  <c r="N69" i="1"/>
  <c r="N73" i="1"/>
  <c r="U78" i="1"/>
  <c r="N6" i="1"/>
  <c r="N74" i="1"/>
  <c r="L78" i="1"/>
  <c r="N2" i="1"/>
  <c r="N78" i="1" l="1"/>
  <c r="J58" i="3"/>
  <c r="K56" i="3" s="1"/>
  <c r="L56" i="3" s="1"/>
  <c r="K31" i="3" l="1"/>
  <c r="L31" i="3" s="1"/>
  <c r="K26" i="3"/>
  <c r="L26" i="3" s="1"/>
  <c r="K34" i="3"/>
  <c r="L34" i="3" s="1"/>
  <c r="K41" i="3"/>
  <c r="L41" i="3" s="1"/>
  <c r="K21" i="3"/>
  <c r="L21" i="3" s="1"/>
  <c r="K16" i="3"/>
  <c r="L16" i="3" s="1"/>
  <c r="K52" i="3"/>
  <c r="L52" i="3" s="1"/>
  <c r="K19" i="3"/>
  <c r="L19" i="3" s="1"/>
  <c r="K50" i="3"/>
  <c r="L50" i="3" s="1"/>
  <c r="K3" i="3"/>
  <c r="L3" i="3" s="1"/>
  <c r="K45" i="3"/>
  <c r="L45" i="3" s="1"/>
  <c r="K37" i="3"/>
  <c r="L37" i="3" s="1"/>
  <c r="K32" i="3"/>
  <c r="L32" i="3" s="1"/>
  <c r="K46" i="3"/>
  <c r="L46" i="3" s="1"/>
  <c r="K55" i="3"/>
  <c r="L55" i="3" s="1"/>
  <c r="K15" i="3"/>
  <c r="L15" i="3" s="1"/>
  <c r="K43" i="3"/>
  <c r="L43" i="3" s="1"/>
  <c r="K38" i="3"/>
  <c r="L38" i="3" s="1"/>
  <c r="K42" i="3"/>
  <c r="L42" i="3" s="1"/>
  <c r="K13" i="3"/>
  <c r="L13" i="3" s="1"/>
  <c r="K18" i="3"/>
  <c r="L18" i="3" s="1"/>
  <c r="K23" i="3"/>
  <c r="L23" i="3" s="1"/>
  <c r="K30" i="3"/>
  <c r="L30" i="3" s="1"/>
  <c r="K12" i="3"/>
  <c r="L12" i="3" s="1"/>
  <c r="K7" i="3"/>
  <c r="L7" i="3" s="1"/>
  <c r="K24" i="3"/>
  <c r="L24" i="3" s="1"/>
  <c r="K36" i="3"/>
  <c r="L36" i="3" s="1"/>
  <c r="K6" i="3"/>
  <c r="L6" i="3" s="1"/>
  <c r="K25" i="3"/>
  <c r="L25" i="3" s="1"/>
  <c r="K28" i="3"/>
  <c r="L28" i="3" s="1"/>
  <c r="K48" i="3"/>
  <c r="L48" i="3" s="1"/>
  <c r="K4" i="3"/>
  <c r="L4" i="3" s="1"/>
  <c r="K33" i="3"/>
  <c r="L33" i="3" s="1"/>
  <c r="K11" i="3"/>
  <c r="L11" i="3" s="1"/>
  <c r="K44" i="3"/>
  <c r="L44" i="3" s="1"/>
  <c r="K8" i="3"/>
  <c r="L8" i="3" s="1"/>
  <c r="K40" i="3"/>
  <c r="L40" i="3" s="1"/>
  <c r="K27" i="3"/>
  <c r="L27" i="3" s="1"/>
  <c r="K10" i="3"/>
  <c r="L10" i="3" s="1"/>
  <c r="K29" i="3"/>
  <c r="L29" i="3" s="1"/>
  <c r="K47" i="3"/>
  <c r="L47" i="3" s="1"/>
  <c r="K17" i="3"/>
  <c r="L17" i="3" s="1"/>
  <c r="K14" i="3"/>
  <c r="L14" i="3" s="1"/>
  <c r="K54" i="3"/>
  <c r="L54" i="3" s="1"/>
  <c r="K49" i="3"/>
  <c r="L49" i="3" s="1"/>
  <c r="K39" i="3"/>
  <c r="L39" i="3" s="1"/>
  <c r="K5" i="3"/>
  <c r="L5" i="3" s="1"/>
  <c r="K53" i="3"/>
  <c r="L53" i="3" s="1"/>
  <c r="K9" i="3"/>
  <c r="L9" i="3" s="1"/>
  <c r="K35" i="3"/>
  <c r="L35" i="3" s="1"/>
  <c r="K51" i="3"/>
  <c r="L51" i="3" s="1"/>
  <c r="K20" i="3"/>
  <c r="L20" i="3" s="1"/>
  <c r="K22" i="3"/>
  <c r="L22" i="3" s="1"/>
  <c r="L58" i="3" l="1"/>
  <c r="K58" i="3"/>
</calcChain>
</file>

<file path=xl/comments1.xml><?xml version="1.0" encoding="utf-8"?>
<comments xmlns="http://schemas.openxmlformats.org/spreadsheetml/2006/main">
  <authors>
    <author>Aaron Morris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comments2.xml><?xml version="1.0" encoding="utf-8"?>
<comments xmlns="http://schemas.openxmlformats.org/spreadsheetml/2006/main">
  <authors>
    <author>Aaron Morris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<sst xmlns="http://schemas.openxmlformats.org/spreadsheetml/2006/main" count="733" uniqueCount="239">
  <si>
    <t>Spec</t>
  </si>
  <si>
    <t>Medicaid Prov ID</t>
  </si>
  <si>
    <t>Hosp Name</t>
  </si>
  <si>
    <t>Hospital Class</t>
  </si>
  <si>
    <t xml:space="preserve">Effective Jan 2016 </t>
  </si>
  <si>
    <t>Inpatient Hospital Access Payment</t>
  </si>
  <si>
    <t>Updated Inpatient Hospital Access Payment</t>
  </si>
  <si>
    <t>Outpatient Hospital Access Payments</t>
  </si>
  <si>
    <t>Updated Outpatient Hospital Access Payment</t>
  </si>
  <si>
    <t>Additional Outpatient Hospital Access Payment</t>
  </si>
  <si>
    <t xml:space="preserve"> UPDATED CY2016 SHOPP Allocation (Jan-Mar 2016) </t>
  </si>
  <si>
    <t xml:space="preserve"> CY2016 SHOPP Allocation (Jan-Mar 2016) </t>
  </si>
  <si>
    <t xml:space="preserve"> UDPATED CY2016 SHOPP Allocation (Apr-June 2016) </t>
  </si>
  <si>
    <t xml:space="preserve">UPDATED CY2016 SHOPP Allocation (July-Sept 2016) </t>
  </si>
  <si>
    <t xml:space="preserve">Oct 2016 (FMAP Change) </t>
  </si>
  <si>
    <t xml:space="preserve"> UPDATED CY2016 SHOPP Allocation (Oct-Dec 2016)</t>
  </si>
  <si>
    <t xml:space="preserve"> 1.4% Withold </t>
  </si>
  <si>
    <t>010</t>
  </si>
  <si>
    <t>100700030A</t>
  </si>
  <si>
    <t>ADAIR COUNTY HC INC</t>
  </si>
  <si>
    <t>200435950A</t>
  </si>
  <si>
    <t>AHS CLAREMORE REGIONAL HOSPITAL, LLC</t>
  </si>
  <si>
    <t>200439230A</t>
  </si>
  <si>
    <t>AHS SOUTHCREST HOSPITAL, LLC</t>
  </si>
  <si>
    <t>100699370A</t>
  </si>
  <si>
    <t>ALLIANCEHEALTH DEACONESS</t>
  </si>
  <si>
    <t>100700490A</t>
  </si>
  <si>
    <t>ALLIANCEHEALTH MIDWEST</t>
  </si>
  <si>
    <t>100699420A</t>
  </si>
  <si>
    <t>ALLIANCEHEALTH PONCA CITY</t>
  </si>
  <si>
    <t>100700040A</t>
  </si>
  <si>
    <t>ALLIANCEHEALTH PRYOR</t>
  </si>
  <si>
    <t>200102450A</t>
  </si>
  <si>
    <t>BAILEY MEDICAL CENTER LLC</t>
  </si>
  <si>
    <t>100700340A</t>
  </si>
  <si>
    <t>BLACKWELL HMA LLC</t>
  </si>
  <si>
    <t>200272140B</t>
  </si>
  <si>
    <t>BRISTOW MEDICAL CENTER</t>
  </si>
  <si>
    <t>011</t>
  </si>
  <si>
    <t>200085660B</t>
  </si>
  <si>
    <t>CEDAR RIDGE ACUTE</t>
  </si>
  <si>
    <t>100700010G</t>
  </si>
  <si>
    <t>CLINTON HMA LLC</t>
  </si>
  <si>
    <t>200044190A</t>
  </si>
  <si>
    <t>CUSHING REGIONAL HOSPITAL</t>
  </si>
  <si>
    <t>100700120A</t>
  </si>
  <si>
    <t>DUNCAN REGIONAL HOSPITAL</t>
  </si>
  <si>
    <t>100696610B</t>
  </si>
  <si>
    <t>DURANT HMA LLC</t>
  </si>
  <si>
    <t>100699410A</t>
  </si>
  <si>
    <t>GREAT PLAINS REGIONAL MEDICAL CENTER</t>
  </si>
  <si>
    <t>200045700C</t>
  </si>
  <si>
    <t>HENRYETTA MEDICAL CENTER</t>
  </si>
  <si>
    <t>200044210A</t>
  </si>
  <si>
    <t>HILLCREST MEDICAL CENTER</t>
  </si>
  <si>
    <t>100806400C</t>
  </si>
  <si>
    <t>INTEGRIS BAPTIST MEDICAL C</t>
  </si>
  <si>
    <t>100699440A</t>
  </si>
  <si>
    <t>INTEGRIS BAPTIST REGIONAL HEALTH CE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</si>
  <si>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</si>
  <si>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</si>
  <si>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</si>
  <si>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</si>
  <si>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</si>
  <si>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</si>
  <si>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</si>
  <si>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</si>
  <si>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100700200A</t>
  </si>
  <si>
    <t>INTEGRIS SOUTHWEST MEDICAL</t>
  </si>
  <si>
    <t>100699490A</t>
  </si>
  <si>
    <t>JANE PHILLIPS EP HSP</t>
  </si>
  <si>
    <t>200404110A</t>
  </si>
  <si>
    <t>JEAY MEDICAL SERVICES</t>
  </si>
  <si>
    <t>100700380C</t>
  </si>
  <si>
    <t>LAUREATE PSY CLINIC &amp; HOSP</t>
  </si>
  <si>
    <t>100700920A</t>
  </si>
  <si>
    <t>MCCURTAIN MEM HSP</t>
  </si>
  <si>
    <t>100699390A</t>
  </si>
  <si>
    <t>MERCY HEALTH CENTER</t>
  </si>
  <si>
    <t>200509290A</t>
  </si>
  <si>
    <t>MERCY HOSPITAL ADA, INC.</t>
  </si>
  <si>
    <t>100262320C</t>
  </si>
  <si>
    <t>MERCY HOSPITAL ARDMORE</t>
  </si>
  <si>
    <t>200320810D</t>
  </si>
  <si>
    <t>MERCY HOSPITAL EL RENO INC</t>
  </si>
  <si>
    <t>012</t>
  </si>
  <si>
    <t>200479750A</t>
  </si>
  <si>
    <t>MERCY REHABILITATION HOSPITAL, LLC</t>
  </si>
  <si>
    <t>100700630A</t>
  </si>
  <si>
    <t>MUSKOGEE REGIONAL MEDICAL CENTER</t>
  </si>
  <si>
    <t>200242900A</t>
  </si>
  <si>
    <t>OKLAHOMA STATE UNIVERSITY MEDICAL CENTER</t>
  </si>
  <si>
    <t>100738360H</t>
  </si>
  <si>
    <t>PARKSIDE INC</t>
  </si>
  <si>
    <t>100701680A</t>
  </si>
  <si>
    <t>ROLLING HILLS HOSPITAL</t>
  </si>
  <si>
    <t>100699570A</t>
  </si>
  <si>
    <t>SAINT FRANCIS HOSPITAL</t>
  </si>
  <si>
    <t>200031310A</t>
  </si>
  <si>
    <t>SAINT FRANCIS HOSPITAL SOUTH</t>
  </si>
  <si>
    <t>200196450C</t>
  </si>
  <si>
    <t>SEMINOLE HMA LLC</t>
  </si>
  <si>
    <t>200006820A</t>
  </si>
  <si>
    <t>SHADOW MOUNTAIN BEHAVIORAL HEALTH SYSTEM LLC</t>
  </si>
  <si>
    <t>100697950B</t>
  </si>
  <si>
    <t>SOUTHWESTERN MEDICAL CENTER</t>
  </si>
  <si>
    <t>100699540A</t>
  </si>
  <si>
    <t>ST ANTHONY HSP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</si>
  <si>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</si>
  <si>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</si>
  <si>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</si>
  <si>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</si>
  <si>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</si>
  <si>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</si>
  <si>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</si>
  <si>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</si>
  <si>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100740840B</t>
  </si>
  <si>
    <t>ST. ANTHONY SHAWNEE HOSPITAL</t>
  </si>
  <si>
    <t>200006260A</t>
  </si>
  <si>
    <t>TULSA SPINE HOSPITAL</t>
  </si>
  <si>
    <t>200028650A</t>
  </si>
  <si>
    <t>VALIR REHABILITATION HOSPITAL OF OKC</t>
  </si>
  <si>
    <t>100701710B</t>
  </si>
  <si>
    <t>WILLOW CREST HOSPITAL</t>
  </si>
  <si>
    <t>200019120A</t>
  </si>
  <si>
    <t>WOODWARD HEALTH SYSTEM LLC</t>
  </si>
  <si>
    <t>100700720A</t>
  </si>
  <si>
    <t>CHOCTAW MEMORIAL HOSPITAL</t>
  </si>
  <si>
    <t>100749570S</t>
  </si>
  <si>
    <t>COMANCHE COUNTY MEMORIAL HOSPITAL</t>
  </si>
  <si>
    <t>100261400B</t>
  </si>
  <si>
    <t>CRAIG GENERAL HOSPITAL</t>
  </si>
  <si>
    <t>100700730A</t>
  </si>
  <si>
    <t>EASTERN OKLAHOMA MEDICAL CENTER</t>
  </si>
  <si>
    <t>100700880A</t>
  </si>
  <si>
    <t>ELKVIEW GEN HSP</t>
  </si>
  <si>
    <t>100700820A</t>
  </si>
  <si>
    <t>GRADY MEMORIAL HOSPITAL</t>
  </si>
  <si>
    <t>100700780B</t>
  </si>
  <si>
    <t>HARMON MEM HSP</t>
  </si>
  <si>
    <t>100699350A</t>
  </si>
  <si>
    <t>JACKSON CO MEM HSP</t>
  </si>
  <si>
    <t>100700860A</t>
  </si>
  <si>
    <t>LATIMER CO GEN HSP</t>
  </si>
  <si>
    <t>100710530D</t>
  </si>
  <si>
    <t>MCALESTER REGIONAL</t>
  </si>
  <si>
    <t>100699630A</t>
  </si>
  <si>
    <t>MEMORIAL HOSPITAL OF TEXAS COUNTY</t>
  </si>
  <si>
    <t>100700690A</t>
  </si>
  <si>
    <t>NORMAN REGIONAL HOSPITAL</t>
  </si>
  <si>
    <t>100700680A</t>
  </si>
  <si>
    <t>NORTHEASTERN HEALTH SYSTEM</t>
  </si>
  <si>
    <t>100699890A</t>
  </si>
  <si>
    <t>PAULS VALLEY GENERAL HOSPITAL</t>
  </si>
  <si>
    <t>100700900A</t>
  </si>
  <si>
    <t>PERRY MEM HSP AUTH</t>
  </si>
  <si>
    <t>100699900A</t>
  </si>
  <si>
    <t>PURCELL MUNICIPAL HOSPITAL</t>
  </si>
  <si>
    <t>100700770A</t>
  </si>
  <si>
    <t>PUSHMATAHA HSP</t>
  </si>
  <si>
    <t>100700190A</t>
  </si>
  <si>
    <t>SEQUOYAH COUNTY CITY OF SALLISAW HOSPITAL AUTHORIT</t>
  </si>
  <si>
    <t>100699830A</t>
  </si>
  <si>
    <t>SHARE MEMORIAL HOSPITAL</t>
  </si>
  <si>
    <t>100699950A</t>
  </si>
  <si>
    <t>STILLWATER MEDICAL CENTER</t>
  </si>
  <si>
    <t>200100890B</t>
  </si>
  <si>
    <t>WAGONER COMMUNITY HOSPITAL</t>
  </si>
  <si>
    <t>100700940A</t>
  </si>
  <si>
    <t>MEMORIAL HOSPITAL &amp; PHYSICIAN GROUP (TILLMAN)</t>
  </si>
  <si>
    <t>100700160A</t>
  </si>
  <si>
    <t>SAYRE MEMORIAL HOSPITAL</t>
  </si>
  <si>
    <t>Inpatient Pool</t>
  </si>
  <si>
    <t>Outpatient Pool</t>
  </si>
  <si>
    <t>Use DRG UPL Not Cost</t>
  </si>
  <si>
    <t>Taxed</t>
  </si>
  <si>
    <t>Medicaid IP Payments</t>
  </si>
  <si>
    <t>Inpatient Pro Rata Share</t>
  </si>
  <si>
    <t>Medicaid OP Payments</t>
  </si>
  <si>
    <t>Outpatient Pro Rata Share</t>
  </si>
  <si>
    <t>ADAIR COUNTY HEALTH CENTER</t>
  </si>
  <si>
    <t>Yes</t>
  </si>
  <si>
    <t>BAILEY MEDICAL CENTER</t>
  </si>
  <si>
    <t>BASS BAPTIST HEALTH CENTER</t>
  </si>
  <si>
    <t>BLACKWELL REGIONAL HOSPITAL</t>
  </si>
  <si>
    <t>100701410A</t>
  </si>
  <si>
    <t>BROOKHAVEN HOSPITAL</t>
  </si>
  <si>
    <t>No</t>
  </si>
  <si>
    <t>CEDAR RIDGE HOSPITAL</t>
  </si>
  <si>
    <t>AHS CLAREMORE REGIONAL HOSPITAL</t>
  </si>
  <si>
    <t xml:space="preserve">JEAY MEDICAL SERVICES </t>
  </si>
  <si>
    <t>DEACONESS HOSPITAL</t>
  </si>
  <si>
    <t>INTEGRIS BAPT. REGIONAL HEALTH CTR.</t>
  </si>
  <si>
    <t>INTEGRIS BAPTIST MEDICAL CENTER</t>
  </si>
  <si>
    <t>CLINTON HMA</t>
  </si>
  <si>
    <t>INTEGRIS GROVE GENERAL HOSPITAL</t>
  </si>
  <si>
    <t>INTEGRIS HEALTH EDMOND</t>
  </si>
  <si>
    <t>INTEGRIS MAYES COUNTY MEDICAL CENTER</t>
  </si>
  <si>
    <t>SEMNIOLE HMA</t>
  </si>
  <si>
    <t>INTEGRIS SOUTHWEST MEDICAL CENTER</t>
  </si>
  <si>
    <t>JANE PHILLIPS MEDICAL CENTER</t>
  </si>
  <si>
    <t>LAUREATE PSYCH CLINIC &amp; HOSPITAL</t>
  </si>
  <si>
    <t>MCCURTAIN MEMORIAL HOSPITAL</t>
  </si>
  <si>
    <t>MED. CTR. OF SOUTHEASTERN OKLAHOMA</t>
  </si>
  <si>
    <t>MERCY MEMORIAL HEALTH CENTER</t>
  </si>
  <si>
    <t xml:space="preserve">MERCY REHABILITATION HOSPITAL, LLC </t>
  </si>
  <si>
    <t>MIDWEST REGIONAL MEDICAL CENTER</t>
  </si>
  <si>
    <t>OSU MEDICAL CENTER</t>
  </si>
  <si>
    <t>MERCY EL RENO HOSPITAL</t>
  </si>
  <si>
    <t>PARKSIDE HOSPITAL  INC.</t>
  </si>
  <si>
    <t>PONCA CITY MEDICAL CENTER</t>
  </si>
  <si>
    <t>SHADOW MOUNTAIN</t>
  </si>
  <si>
    <t>AHS HILLCREST SOUTH</t>
  </si>
  <si>
    <t>ST MARY S REG L MEDICAL CENTER</t>
  </si>
  <si>
    <t>ST. ANTHONY HOSPITAL</t>
  </si>
  <si>
    <t>ST. JOHN MEDICAL CENTER</t>
  </si>
  <si>
    <t>ST. JOHN OWASSO</t>
  </si>
  <si>
    <t xml:space="preserve">ST ANTHONY SHAWNEE HOSPITAL </t>
  </si>
  <si>
    <t>VALIR REHAB HOSPITAL</t>
  </si>
  <si>
    <t>MERCY HOSPITAL ADA</t>
  </si>
  <si>
    <t>WILLOW CREST HOSPITAL  INC</t>
  </si>
  <si>
    <t>WOODWARD REGIONAL HOSPITAL</t>
  </si>
  <si>
    <t>Inpatient Private Pool</t>
  </si>
  <si>
    <t>Outpatient Private Pool</t>
  </si>
  <si>
    <t>ELKVIEW GENERAL HOSPITAL</t>
  </si>
  <si>
    <t>HARMON MEMORIAL HOSPITAL</t>
  </si>
  <si>
    <t>JACKSON COUNTY MEMORIAL HOSPITAL</t>
  </si>
  <si>
    <t>LATIMER COUNTY HOSPITAL</t>
  </si>
  <si>
    <t>MCALESTER REGIONAL HEALTH CENTER</t>
  </si>
  <si>
    <t>PERRY MEMORIAL HOSPITAL</t>
  </si>
  <si>
    <t>PUSHMATAHA HOSPITAL</t>
  </si>
  <si>
    <t>SEQUOYAH MEMORIAL HOSPITAL</t>
  </si>
  <si>
    <t>SHARE MEDICAL CENTER</t>
  </si>
  <si>
    <t>TAHLEQUAH CITY HOSPITAL</t>
  </si>
  <si>
    <t>WAGONER HOSPITAL AUTHORITY</t>
  </si>
  <si>
    <t>Inpatient NSGO Pool</t>
  </si>
  <si>
    <t>Outpatient NSGO Pool</t>
  </si>
  <si>
    <t>FFY16 FMAP</t>
  </si>
  <si>
    <t>FFY17 FMAP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</si>
</sst>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* #,##0_);_(* \(#,##0\);_(* &quot;-&quot;??_);_(@_)"/>
    <numFmt numFmtId="166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i/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39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3" fillId="0" borderId="0"/>
    <xf numFmtId="0" fontId="1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0">
    <xf numFmtId="0" fontId="0" fillId="0" borderId="0" xfId="0"/>
    <xf numFmtId="49" fontId="4" fillId="15" borderId="2" xfId="1" applyNumberFormat="1" applyFont="1" applyFill="1" applyBorder="1" applyAlignment="1">
      <alignment horizontal="center" wrapText="1"/>
    </xf>
    <xf numFmtId="0" fontId="4" fillId="15" borderId="2" xfId="1" applyFont="1" applyFill="1" applyBorder="1" applyAlignment="1">
      <alignment horizontal="center" wrapText="1"/>
    </xf>
    <xf numFmtId="0" fontId="5" fillId="15" borderId="2" xfId="2" applyFont="1" applyFill="1" applyBorder="1" applyAlignment="1">
      <alignment horizontal="center" wrapText="1"/>
    </xf>
    <xf numFmtId="0" fontId="6" fillId="16" borderId="0" xfId="0" applyFont="1" applyFill="1" applyAlignment="1">
      <alignment wrapText="1"/>
    </xf>
    <xf numFmtId="0" fontId="5" fillId="17" borderId="2" xfId="2" applyFont="1" applyFill="1" applyBorder="1" applyAlignment="1">
      <alignment horizontal="center" wrapText="1"/>
    </xf>
    <xf numFmtId="43" fontId="7" fillId="18" borderId="0" xfId="3" applyFont="1" applyFill="1" applyAlignment="1">
      <alignment horizontal="center" wrapText="1"/>
    </xf>
    <xf numFmtId="43" fontId="7" fillId="18" borderId="3" xfId="3" applyFont="1" applyFill="1" applyBorder="1" applyAlignment="1">
      <alignment horizontal="center" wrapText="1"/>
    </xf>
    <xf numFmtId="0" fontId="7" fillId="18" borderId="0" xfId="0" applyFont="1" applyFill="1" applyAlignment="1">
      <alignment horizontal="center" wrapText="1"/>
    </xf>
    <xf numFmtId="0" fontId="6" fillId="0" borderId="0" xfId="0" applyFont="1"/>
    <xf numFmtId="0" fontId="9" fillId="0" borderId="0" xfId="2" applyFont="1" applyFill="1" applyBorder="1"/>
    <xf numFmtId="43" fontId="6" fillId="0" borderId="0" xfId="3" applyFont="1"/>
    <xf numFmtId="0" fontId="6" fillId="16" borderId="0" xfId="0" applyFont="1" applyFill="1"/>
    <xf numFmtId="0" fontId="8" fillId="0" borderId="0" xfId="4" applyFont="1" applyFill="1" applyBorder="1"/>
    <xf numFmtId="49" fontId="6" fillId="0" borderId="0" xfId="0" applyNumberFormat="1" applyFont="1"/>
    <xf numFmtId="43" fontId="6" fillId="19" borderId="0" xfId="3" applyFont="1" applyFill="1"/>
    <xf numFmtId="43" fontId="7" fillId="0" borderId="4" xfId="0" applyNumberFormat="1" applyFont="1" applyBorder="1"/>
    <xf numFmtId="0" fontId="2" fillId="0" borderId="0" xfId="0" applyFont="1"/>
    <xf numFmtId="43" fontId="0" fillId="0" borderId="0" xfId="0" applyNumberFormat="1"/>
    <xf numFmtId="0" fontId="8" fillId="0" borderId="0" xfId="1" applyFont="1" applyFill="1" applyBorder="1"/>
    <xf numFmtId="0" fontId="8" fillId="0" borderId="0" xfId="6" quotePrefix="1" applyNumberFormat="1" applyFont="1" applyFill="1"/>
    <xf numFmtId="43" fontId="6" fillId="0" borderId="0" xfId="5" applyFont="1" applyFill="1"/>
    <xf numFmtId="0" fontId="8" fillId="0" borderId="0" xfId="1" applyFont="1" applyBorder="1"/>
    <xf numFmtId="165" fontId="8" fillId="0" borderId="0" xfId="21" applyNumberFormat="1" applyFont="1" applyFill="1" applyBorder="1"/>
    <xf numFmtId="165" fontId="8" fillId="0" borderId="0" xfId="21" applyNumberFormat="1" applyFont="1" applyBorder="1"/>
    <xf numFmtId="10" fontId="4" fillId="0" borderId="0" xfId="1" applyNumberFormat="1" applyFont="1" applyFill="1" applyBorder="1" applyAlignment="1">
      <alignment horizontal="center" wrapText="1"/>
    </xf>
    <xf numFmtId="0" fontId="4" fillId="20" borderId="0" xfId="1" applyFont="1" applyFill="1" applyBorder="1"/>
    <xf numFmtId="43" fontId="4" fillId="20" borderId="0" xfId="1" applyNumberFormat="1" applyFont="1" applyFill="1" applyBorder="1"/>
    <xf numFmtId="165" fontId="4" fillId="15" borderId="2" xfId="21" applyNumberFormat="1" applyFont="1" applyFill="1" applyBorder="1" applyAlignment="1">
      <alignment horizontal="center" wrapText="1"/>
    </xf>
    <xf numFmtId="0" fontId="5" fillId="21" borderId="2" xfId="2" applyFont="1" applyFill="1" applyBorder="1" applyAlignment="1">
      <alignment horizontal="center" wrapText="1"/>
    </xf>
    <xf numFmtId="0" fontId="5" fillId="22" borderId="2" xfId="2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8" fillId="0" borderId="0" xfId="4" applyFont="1" applyBorder="1"/>
    <xf numFmtId="0" fontId="8" fillId="0" borderId="0" xfId="21" applyNumberFormat="1" applyFont="1" applyFill="1" applyBorder="1"/>
    <xf numFmtId="43" fontId="8" fillId="0" borderId="0" xfId="21" applyFont="1" applyBorder="1"/>
    <xf numFmtId="166" fontId="8" fillId="0" borderId="0" xfId="81" applyNumberFormat="1" applyFont="1" applyBorder="1"/>
    <xf numFmtId="43" fontId="8" fillId="0" borderId="0" xfId="1" applyNumberFormat="1" applyFont="1" applyBorder="1"/>
    <xf numFmtId="0" fontId="8" fillId="0" borderId="0" xfId="21" applyNumberFormat="1" applyFont="1" applyBorder="1"/>
    <xf numFmtId="0" fontId="8" fillId="0" borderId="0" xfId="6" quotePrefix="1" applyNumberFormat="1" applyFont="1"/>
    <xf numFmtId="166" fontId="8" fillId="0" borderId="0" xfId="81" applyNumberFormat="1" applyFont="1" applyFill="1" applyBorder="1"/>
    <xf numFmtId="43" fontId="8" fillId="0" borderId="0" xfId="21" applyFont="1" applyFill="1" applyBorder="1"/>
    <xf numFmtId="43" fontId="8" fillId="0" borderId="0" xfId="1" applyNumberFormat="1" applyFont="1" applyFill="1" applyBorder="1"/>
    <xf numFmtId="0" fontId="9" fillId="0" borderId="0" xfId="89" applyFont="1" applyFill="1" applyBorder="1" applyAlignment="1"/>
    <xf numFmtId="166" fontId="8" fillId="0" borderId="0" xfId="83" applyNumberFormat="1" applyFont="1" applyBorder="1"/>
    <xf numFmtId="43" fontId="8" fillId="23" borderId="0" xfId="21" applyFont="1" applyFill="1" applyBorder="1"/>
    <xf numFmtId="43" fontId="8" fillId="23" borderId="0" xfId="21" applyNumberFormat="1" applyFont="1" applyFill="1" applyBorder="1"/>
    <xf numFmtId="43" fontId="8" fillId="23" borderId="0" xfId="1" applyNumberFormat="1" applyFont="1" applyFill="1" applyBorder="1"/>
    <xf numFmtId="43" fontId="8" fillId="0" borderId="0" xfId="5" applyFont="1" applyFill="1" applyBorder="1"/>
    <xf numFmtId="0" fontId="15" fillId="0" borderId="0" xfId="21" applyNumberFormat="1" applyFont="1" applyFill="1" applyBorder="1"/>
    <xf numFmtId="0" fontId="8" fillId="0" borderId="0" xfId="1" applyFont="1" applyBorder="1" applyAlignment="1">
      <alignment horizontal="center"/>
    </xf>
  </cellXfs>
  <cellStyles count="339">
    <cellStyle name="£Z_x0004_Ç_x0006_^_x0004_" xfId="7"/>
    <cellStyle name="£Z_x0004_Ç_x0006_^_x0004_ 2" xfId="1"/>
    <cellStyle name="£Z_x0004_Ç_x0006_^_x0004_ 2 2" xfId="8"/>
    <cellStyle name="20% - Accent1 2" xfId="9"/>
    <cellStyle name="20% - Accent1 2 2" xfId="90"/>
    <cellStyle name="20% - Accent1 2 2 2" xfId="91"/>
    <cellStyle name="20% - Accent1 2 2 2 2" xfId="92"/>
    <cellStyle name="20% - Accent1 2 2 3" xfId="93"/>
    <cellStyle name="20% - Accent1 2 3" xfId="94"/>
    <cellStyle name="20% - Accent1 2 3 2" xfId="95"/>
    <cellStyle name="20% - Accent1 2 4" xfId="96"/>
    <cellStyle name="20% - Accent1 3" xfId="97"/>
    <cellStyle name="20% - Accent1 3 2" xfId="98"/>
    <cellStyle name="20% - Accent2 2" xfId="10"/>
    <cellStyle name="20% - Accent2 2 2" xfId="99"/>
    <cellStyle name="20% - Accent2 2 2 2" xfId="100"/>
    <cellStyle name="20% - Accent2 2 2 2 2" xfId="101"/>
    <cellStyle name="20% - Accent2 2 2 3" xfId="102"/>
    <cellStyle name="20% - Accent2 2 3" xfId="103"/>
    <cellStyle name="20% - Accent2 2 3 2" xfId="104"/>
    <cellStyle name="20% - Accent2 2 4" xfId="105"/>
    <cellStyle name="20% - Accent2 3" xfId="106"/>
    <cellStyle name="20% - Accent2 3 2" xfId="107"/>
    <cellStyle name="20% - Accent3 2" xfId="11"/>
    <cellStyle name="20% - Accent3 2 2" xfId="108"/>
    <cellStyle name="20% - Accent3 2 2 2" xfId="109"/>
    <cellStyle name="20% - Accent3 2 2 2 2" xfId="110"/>
    <cellStyle name="20% - Accent3 2 2 3" xfId="111"/>
    <cellStyle name="20% - Accent3 2 3" xfId="112"/>
    <cellStyle name="20% - Accent3 2 3 2" xfId="113"/>
    <cellStyle name="20% - Accent3 2 4" xfId="114"/>
    <cellStyle name="20% - Accent3 3" xfId="115"/>
    <cellStyle name="20% - Accent3 3 2" xfId="116"/>
    <cellStyle name="20% - Accent4 2" xfId="12"/>
    <cellStyle name="20% - Accent4 2 2" xfId="117"/>
    <cellStyle name="20% - Accent4 2 2 2" xfId="118"/>
    <cellStyle name="20% - Accent4 2 2 2 2" xfId="119"/>
    <cellStyle name="20% - Accent4 2 2 3" xfId="120"/>
    <cellStyle name="20% - Accent4 2 3" xfId="121"/>
    <cellStyle name="20% - Accent4 2 3 2" xfId="122"/>
    <cellStyle name="20% - Accent4 2 4" xfId="123"/>
    <cellStyle name="20% - Accent4 3" xfId="124"/>
    <cellStyle name="20% - Accent4 3 2" xfId="125"/>
    <cellStyle name="20% - Accent5 2" xfId="13"/>
    <cellStyle name="20% - Accent5 2 2" xfId="126"/>
    <cellStyle name="20% - Accent5 2 2 2" xfId="127"/>
    <cellStyle name="20% - Accent5 2 2 2 2" xfId="128"/>
    <cellStyle name="20% - Accent5 2 2 3" xfId="129"/>
    <cellStyle name="20% - Accent5 2 3" xfId="130"/>
    <cellStyle name="20% - Accent5 2 3 2" xfId="131"/>
    <cellStyle name="20% - Accent5 2 4" xfId="132"/>
    <cellStyle name="20% - Accent5 3" xfId="133"/>
    <cellStyle name="20% - Accent5 3 2" xfId="134"/>
    <cellStyle name="20% - Accent6 2" xfId="14"/>
    <cellStyle name="20% - Accent6 2 2" xfId="135"/>
    <cellStyle name="20% - Accent6 2 2 2" xfId="136"/>
    <cellStyle name="20% - Accent6 2 2 2 2" xfId="137"/>
    <cellStyle name="20% - Accent6 2 2 3" xfId="138"/>
    <cellStyle name="20% - Accent6 2 3" xfId="139"/>
    <cellStyle name="20% - Accent6 2 3 2" xfId="140"/>
    <cellStyle name="20% - Accent6 2 4" xfId="141"/>
    <cellStyle name="20% - Accent6 3" xfId="142"/>
    <cellStyle name="20% - Accent6 3 2" xfId="143"/>
    <cellStyle name="40% - Accent1 2" xfId="15"/>
    <cellStyle name="40% - Accent1 2 2" xfId="144"/>
    <cellStyle name="40% - Accent1 2 2 2" xfId="145"/>
    <cellStyle name="40% - Accent1 2 2 2 2" xfId="146"/>
    <cellStyle name="40% - Accent1 2 2 3" xfId="147"/>
    <cellStyle name="40% - Accent1 2 3" xfId="148"/>
    <cellStyle name="40% - Accent1 2 3 2" xfId="149"/>
    <cellStyle name="40% - Accent1 2 4" xfId="150"/>
    <cellStyle name="40% - Accent1 3" xfId="151"/>
    <cellStyle name="40% - Accent1 3 2" xfId="152"/>
    <cellStyle name="40% - Accent2 2" xfId="16"/>
    <cellStyle name="40% - Accent2 2 2" xfId="153"/>
    <cellStyle name="40% - Accent2 2 2 2" xfId="154"/>
    <cellStyle name="40% - Accent2 2 2 2 2" xfId="155"/>
    <cellStyle name="40% - Accent2 2 2 3" xfId="156"/>
    <cellStyle name="40% - Accent2 2 3" xfId="157"/>
    <cellStyle name="40% - Accent2 2 3 2" xfId="158"/>
    <cellStyle name="40% - Accent2 2 4" xfId="159"/>
    <cellStyle name="40% - Accent2 3" xfId="160"/>
    <cellStyle name="40% - Accent2 3 2" xfId="161"/>
    <cellStyle name="40% - Accent3 2" xfId="17"/>
    <cellStyle name="40% - Accent3 2 2" xfId="162"/>
    <cellStyle name="40% - Accent3 2 2 2" xfId="163"/>
    <cellStyle name="40% - Accent3 2 2 2 2" xfId="164"/>
    <cellStyle name="40% - Accent3 2 2 3" xfId="165"/>
    <cellStyle name="40% - Accent3 2 3" xfId="166"/>
    <cellStyle name="40% - Accent3 2 3 2" xfId="167"/>
    <cellStyle name="40% - Accent3 2 4" xfId="168"/>
    <cellStyle name="40% - Accent3 3" xfId="169"/>
    <cellStyle name="40% - Accent3 3 2" xfId="170"/>
    <cellStyle name="40% - Accent4 2" xfId="18"/>
    <cellStyle name="40% - Accent4 2 2" xfId="171"/>
    <cellStyle name="40% - Accent4 2 2 2" xfId="172"/>
    <cellStyle name="40% - Accent4 2 2 2 2" xfId="173"/>
    <cellStyle name="40% - Accent4 2 2 3" xfId="174"/>
    <cellStyle name="40% - Accent4 2 3" xfId="175"/>
    <cellStyle name="40% - Accent4 2 3 2" xfId="176"/>
    <cellStyle name="40% - Accent4 2 4" xfId="177"/>
    <cellStyle name="40% - Accent4 3" xfId="178"/>
    <cellStyle name="40% - Accent4 3 2" xfId="179"/>
    <cellStyle name="40% - Accent5 2" xfId="19"/>
    <cellStyle name="40% - Accent5 2 2" xfId="180"/>
    <cellStyle name="40% - Accent5 2 2 2" xfId="181"/>
    <cellStyle name="40% - Accent5 2 2 2 2" xfId="182"/>
    <cellStyle name="40% - Accent5 2 2 3" xfId="183"/>
    <cellStyle name="40% - Accent5 2 3" xfId="184"/>
    <cellStyle name="40% - Accent5 2 3 2" xfId="185"/>
    <cellStyle name="40% - Accent5 2 4" xfId="186"/>
    <cellStyle name="40% - Accent5 3" xfId="187"/>
    <cellStyle name="40% - Accent5 3 2" xfId="188"/>
    <cellStyle name="40% - Accent6 2" xfId="20"/>
    <cellStyle name="40% - Accent6 2 2" xfId="189"/>
    <cellStyle name="40% - Accent6 2 2 2" xfId="190"/>
    <cellStyle name="40% - Accent6 2 2 2 2" xfId="191"/>
    <cellStyle name="40% - Accent6 2 2 3" xfId="192"/>
    <cellStyle name="40% - Accent6 2 3" xfId="193"/>
    <cellStyle name="40% - Accent6 2 3 2" xfId="194"/>
    <cellStyle name="40% - Accent6 2 4" xfId="195"/>
    <cellStyle name="40% - Accent6 3" xfId="196"/>
    <cellStyle name="40% - Accent6 3 2" xfId="197"/>
    <cellStyle name="Comma 10" xfId="5"/>
    <cellStyle name="Comma 10 2" xfId="198"/>
    <cellStyle name="Comma 2" xfId="21"/>
    <cellStyle name="Comma 2 2" xfId="22"/>
    <cellStyle name="Comma 2 3" xfId="23"/>
    <cellStyle name="Comma 2 3 2" xfId="24"/>
    <cellStyle name="Comma 2 3 2 2" xfId="25"/>
    <cellStyle name="Comma 2 4" xfId="26"/>
    <cellStyle name="Comma 2 4 2" xfId="27"/>
    <cellStyle name="Comma 2 5" xfId="28"/>
    <cellStyle name="Comma 2 6" xfId="199"/>
    <cellStyle name="Comma 3" xfId="29"/>
    <cellStyle name="Comma 4" xfId="30"/>
    <cellStyle name="Comma 5" xfId="31"/>
    <cellStyle name="Comma 5 2" xfId="32"/>
    <cellStyle name="Comma 5 2 2" xfId="200"/>
    <cellStyle name="Comma 5 3" xfId="33"/>
    <cellStyle name="Comma 6" xfId="34"/>
    <cellStyle name="Comma 6 2" xfId="201"/>
    <cellStyle name="Comma 7" xfId="35"/>
    <cellStyle name="Comma 7 2" xfId="202"/>
    <cellStyle name="Comma 8" xfId="36"/>
    <cellStyle name="Comma 8 2" xfId="3"/>
    <cellStyle name="Comma 8 2 2" xfId="203"/>
    <cellStyle name="Comma 8 2 2 2" xfId="204"/>
    <cellStyle name="Comma 8 2 3" xfId="205"/>
    <cellStyle name="Comma 8 3" xfId="37"/>
    <cellStyle name="Comma 8 3 2" xfId="206"/>
    <cellStyle name="Comma 8 4" xfId="38"/>
    <cellStyle name="Comma 8 4 2" xfId="207"/>
    <cellStyle name="Comma 8 5" xfId="208"/>
    <cellStyle name="Comma 8 5 2" xfId="209"/>
    <cellStyle name="Comma 8 6" xfId="210"/>
    <cellStyle name="Comma 8 6 2" xfId="211"/>
    <cellStyle name="Comma 9" xfId="39"/>
    <cellStyle name="Comma 9 2" xfId="40"/>
    <cellStyle name="Comma 9 2 2" xfId="212"/>
    <cellStyle name="Comma 9 2 2 2" xfId="213"/>
    <cellStyle name="Comma 9 2 3" xfId="214"/>
    <cellStyle name="Comma 9 3" xfId="215"/>
    <cellStyle name="Comma 9 3 2" xfId="216"/>
    <cellStyle name="Comma 9 4" xfId="217"/>
    <cellStyle name="Currency 2" xfId="218"/>
    <cellStyle name="Currency 2 2" xfId="219"/>
    <cellStyle name="Currency 2 2 2" xfId="220"/>
    <cellStyle name="Currency 3" xfId="221"/>
    <cellStyle name="Normal" xfId="0" builtinId="0"/>
    <cellStyle name="Normal - Style1" xfId="41"/>
    <cellStyle name="Normal 10" xfId="42"/>
    <cellStyle name="Normal 10 2" xfId="222"/>
    <cellStyle name="Normal 10 3" xfId="223"/>
    <cellStyle name="Normal 10 3 2" xfId="224"/>
    <cellStyle name="Normal 10 4" xfId="225"/>
    <cellStyle name="Normal 11" xfId="43"/>
    <cellStyle name="Normal 11 2" xfId="226"/>
    <cellStyle name="Normal 12" xfId="44"/>
    <cellStyle name="Normal 12 2" xfId="227"/>
    <cellStyle name="Normal 13" xfId="45"/>
    <cellStyle name="Normal 13 2" xfId="46"/>
    <cellStyle name="Normal 13 3" xfId="228"/>
    <cellStyle name="Normal 13 3 2" xfId="229"/>
    <cellStyle name="Normal 13 4" xfId="230"/>
    <cellStyle name="Normal 14" xfId="47"/>
    <cellStyle name="Normal 14 2" xfId="48"/>
    <cellStyle name="Normal 14 3" xfId="49"/>
    <cellStyle name="Normal 15" xfId="50"/>
    <cellStyle name="Normal 15 2" xfId="51"/>
    <cellStyle name="Normal 15 3" xfId="52"/>
    <cellStyle name="Normal 16" xfId="231"/>
    <cellStyle name="Normal 17" xfId="232"/>
    <cellStyle name="Normal 18" xfId="233"/>
    <cellStyle name="Normal 19" xfId="234"/>
    <cellStyle name="Normal 2" xfId="2"/>
    <cellStyle name="Normal 2 2" xfId="6"/>
    <cellStyle name="Normal 2 2 2" xfId="53"/>
    <cellStyle name="Normal 2 2 3" xfId="54"/>
    <cellStyle name="Normal 2 2 3 2" xfId="55"/>
    <cellStyle name="Normal 2 2 3 2 2" xfId="235"/>
    <cellStyle name="Normal 2 2 3 2 2 2" xfId="236"/>
    <cellStyle name="Normal 2 2 3 2 3" xfId="237"/>
    <cellStyle name="Normal 2 2 3 3" xfId="56"/>
    <cellStyle name="Normal 2 2 3 3 2" xfId="238"/>
    <cellStyle name="Normal 2 2 3 4" xfId="239"/>
    <cellStyle name="Normal 2 2 3 4 2" xfId="240"/>
    <cellStyle name="Normal 2 2 3 5" xfId="241"/>
    <cellStyle name="Normal 2 2 3 5 2" xfId="242"/>
    <cellStyle name="Normal 2 2 3 6" xfId="243"/>
    <cellStyle name="Normal 2 2 4" xfId="244"/>
    <cellStyle name="Normal 2 2 4 2" xfId="245"/>
    <cellStyle name="Normal 2 2 4 2 2" xfId="246"/>
    <cellStyle name="Normal 2 2 4 3" xfId="247"/>
    <cellStyle name="Normal 2 2 5" xfId="248"/>
    <cellStyle name="Normal 2 2 5 2" xfId="249"/>
    <cellStyle name="Normal 2 3" xfId="57"/>
    <cellStyle name="Normal 2 3 2" xfId="250"/>
    <cellStyle name="Normal 2 3 2 2" xfId="251"/>
    <cellStyle name="Normal 2 3 2 2 2" xfId="252"/>
    <cellStyle name="Normal 2 3 2 3" xfId="253"/>
    <cellStyle name="Normal 2 3 3" xfId="254"/>
    <cellStyle name="Normal 2 3 3 2" xfId="255"/>
    <cellStyle name="Normal 2 3 4" xfId="256"/>
    <cellStyle name="Normal 2 4" xfId="58"/>
    <cellStyle name="Normal 2 4 2" xfId="257"/>
    <cellStyle name="Normal 2 4 2 2" xfId="258"/>
    <cellStyle name="Normal 2 4 2 2 2" xfId="259"/>
    <cellStyle name="Normal 2 4 2 3" xfId="260"/>
    <cellStyle name="Normal 2 4 3" xfId="261"/>
    <cellStyle name="Normal 2 4 3 2" xfId="262"/>
    <cellStyle name="Normal 2 5" xfId="263"/>
    <cellStyle name="Normal 2 5 2" xfId="264"/>
    <cellStyle name="Normal 2 6" xfId="265"/>
    <cellStyle name="Normal 20" xfId="266"/>
    <cellStyle name="Normal 21" xfId="267"/>
    <cellStyle name="Normal 21 2" xfId="268"/>
    <cellStyle name="Normal 21 3" xfId="269"/>
    <cellStyle name="Normal 22" xfId="270"/>
    <cellStyle name="Normal 22 2" xfId="271"/>
    <cellStyle name="Normal 22 2 2" xfId="272"/>
    <cellStyle name="Normal 22 3" xfId="273"/>
    <cellStyle name="Normal 23" xfId="274"/>
    <cellStyle name="Normal 23 2" xfId="275"/>
    <cellStyle name="Normal 24" xfId="276"/>
    <cellStyle name="Normal 24 2" xfId="277"/>
    <cellStyle name="Normal 25" xfId="278"/>
    <cellStyle name="Normal 26" xfId="279"/>
    <cellStyle name="Normal 27" xfId="280"/>
    <cellStyle name="Normal 28" xfId="281"/>
    <cellStyle name="Normal 29" xfId="282"/>
    <cellStyle name="Normal 3" xfId="59"/>
    <cellStyle name="Normal 3 2" xfId="60"/>
    <cellStyle name="Normal 3 2 2" xfId="61"/>
    <cellStyle name="Normal 3 2 2 2" xfId="62"/>
    <cellStyle name="Normal 3 3" xfId="63"/>
    <cellStyle name="Normal 3 3 2" xfId="283"/>
    <cellStyle name="Normal 3 3 2 2" xfId="284"/>
    <cellStyle name="Normal 3 3 2 2 2" xfId="285"/>
    <cellStyle name="Normal 3 3 2 3" xfId="286"/>
    <cellStyle name="Normal 3 3 3" xfId="287"/>
    <cellStyle name="Normal 3 3 3 2" xfId="288"/>
    <cellStyle name="Normal 3 3 4" xfId="289"/>
    <cellStyle name="Normal 30" xfId="290"/>
    <cellStyle name="Normal 31" xfId="291"/>
    <cellStyle name="Normal 32" xfId="292"/>
    <cellStyle name="Normal 4" xfId="64"/>
    <cellStyle name="Normal 4 2" xfId="65"/>
    <cellStyle name="Normal 4 3" xfId="66"/>
    <cellStyle name="Normal 4 3 2" xfId="293"/>
    <cellStyle name="Normal 5" xfId="67"/>
    <cellStyle name="Normal 5 2" xfId="68"/>
    <cellStyle name="Normal 6" xfId="69"/>
    <cellStyle name="Normal 6 2" xfId="70"/>
    <cellStyle name="Normal 6 2 2" xfId="294"/>
    <cellStyle name="Normal 6 3" xfId="71"/>
    <cellStyle name="Normal 6 3 2" xfId="295"/>
    <cellStyle name="Normal 6 3 2 2" xfId="296"/>
    <cellStyle name="Normal 6 3 2 2 2" xfId="297"/>
    <cellStyle name="Normal 6 3 2 3" xfId="298"/>
    <cellStyle name="Normal 6 3 3" xfId="299"/>
    <cellStyle name="Normal 6 3 3 2" xfId="300"/>
    <cellStyle name="Normal 7" xfId="72"/>
    <cellStyle name="Normal 7 2" xfId="301"/>
    <cellStyle name="Normal 8" xfId="73"/>
    <cellStyle name="Normal 8 2" xfId="302"/>
    <cellStyle name="Normal 9" xfId="74"/>
    <cellStyle name="Normal 9 2" xfId="75"/>
    <cellStyle name="Normal 9 2 2" xfId="303"/>
    <cellStyle name="Normal 9 3" xfId="76"/>
    <cellStyle name="Normal 9 3 2" xfId="304"/>
    <cellStyle name="Normal 9 4" xfId="305"/>
    <cellStyle name="Normal 9 5" xfId="306"/>
    <cellStyle name="Normal_billed, ffs, tpl" xfId="89"/>
    <cellStyle name="Normal_prov fee mcare #s" xfId="4"/>
    <cellStyle name="Note 2" xfId="77"/>
    <cellStyle name="Note 2 2" xfId="78"/>
    <cellStyle name="Note 2 2 2" xfId="307"/>
    <cellStyle name="Note 2 2 2 2" xfId="308"/>
    <cellStyle name="Note 2 2 2 2 2" xfId="309"/>
    <cellStyle name="Note 2 2 2 3" xfId="310"/>
    <cellStyle name="Note 2 2 3" xfId="311"/>
    <cellStyle name="Note 2 2 3 2" xfId="312"/>
    <cellStyle name="Note 2 2 4" xfId="313"/>
    <cellStyle name="Note 2 3" xfId="79"/>
    <cellStyle name="Note 2 3 2" xfId="314"/>
    <cellStyle name="Note 2 3 2 2" xfId="315"/>
    <cellStyle name="Note 2 3 2 2 2" xfId="316"/>
    <cellStyle name="Note 2 3 2 3" xfId="317"/>
    <cellStyle name="Note 2 3 3" xfId="318"/>
    <cellStyle name="Note 2 3 3 2" xfId="319"/>
    <cellStyle name="Note 2 3 4" xfId="320"/>
    <cellStyle name="Note 2 4" xfId="321"/>
    <cellStyle name="Note 2 4 2" xfId="322"/>
    <cellStyle name="Note 2 4 2 2" xfId="323"/>
    <cellStyle name="Note 2 4 3" xfId="324"/>
    <cellStyle name="Note 2 5" xfId="325"/>
    <cellStyle name="Note 2 5 2" xfId="326"/>
    <cellStyle name="Note 2 6" xfId="327"/>
    <cellStyle name="Note 3" xfId="80"/>
    <cellStyle name="Note 3 2" xfId="328"/>
    <cellStyle name="Note 3 2 2" xfId="329"/>
    <cellStyle name="Note 3 2 2 2" xfId="330"/>
    <cellStyle name="Note 3 2 3" xfId="331"/>
    <cellStyle name="Note 3 3" xfId="332"/>
    <cellStyle name="Note 3 3 2" xfId="333"/>
    <cellStyle name="Note 3 4" xfId="334"/>
    <cellStyle name="Percent 2" xfId="81"/>
    <cellStyle name="Percent 2 2" xfId="82"/>
    <cellStyle name="Percent 2 3" xfId="335"/>
    <cellStyle name="Percent 3" xfId="83"/>
    <cellStyle name="Percent 3 2" xfId="336"/>
    <cellStyle name="Percent 4" xfId="84"/>
    <cellStyle name="Percent 5" xfId="85"/>
    <cellStyle name="Percent 5 2" xfId="337"/>
    <cellStyle name="Percent 6" xfId="86"/>
    <cellStyle name="Percent 6 2" xfId="338"/>
    <cellStyle name="Percent 7" xfId="87"/>
    <cellStyle name="Percent 8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4.5703125" hidden="1" customWidth="1"/>
    <col min="2" max="2" width="11.140625" bestFit="1" customWidth="1"/>
    <col min="3" max="3" width="47.7109375" bestFit="1" customWidth="1"/>
    <col min="4" max="4" width="7.28515625" bestFit="1" customWidth="1"/>
    <col min="5" max="5" width="2.7109375" customWidth="1"/>
    <col min="6" max="6" width="8" bestFit="1" customWidth="1"/>
    <col min="7" max="7" width="14.5703125" bestFit="1" customWidth="1"/>
    <col min="8" max="8" width="15.42578125" bestFit="1" customWidth="1"/>
    <col min="9" max="9" width="13.5703125" bestFit="1" customWidth="1"/>
    <col min="10" max="10" width="17" bestFit="1" customWidth="1"/>
    <col min="11" max="11" width="16.5703125" bestFit="1" customWidth="1"/>
    <col min="12" max="12" width="14.5703125" hidden="1" customWidth="1"/>
    <col min="13" max="14" width="14.5703125" bestFit="1" customWidth="1"/>
    <col min="15" max="15" width="14.140625" customWidth="1"/>
    <col min="16" max="16" width="2.7109375" customWidth="1"/>
    <col min="17" max="17" width="8.140625" bestFit="1" customWidth="1"/>
    <col min="18" max="18" width="14.5703125" bestFit="1" customWidth="1"/>
    <col min="19" max="19" width="13.5703125" bestFit="1" customWidth="1"/>
    <col min="20" max="20" width="14.5703125" bestFit="1" customWidth="1"/>
    <col min="21" max="21" width="12.42578125" bestFit="1" customWidth="1"/>
  </cols>
  <sheetData>
    <row r="1" spans="1:21" ht="51.75" x14ac:dyDescent="0.25">
      <c r="A1" s="1" t="s">
        <v>0</v>
      </c>
      <c r="B1" s="2" t="s">
        <v>1</v>
      </c>
      <c r="C1" s="3" t="s">
        <v>2</v>
      </c>
      <c r="D1" s="3" t="s">
        <v>3</v>
      </c>
      <c r="E1" s="3"/>
      <c r="F1" s="4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6" t="s">
        <v>10</v>
      </c>
      <c r="M1" s="7" t="s">
        <v>11</v>
      </c>
      <c r="N1" s="8" t="s">
        <v>12</v>
      </c>
      <c r="O1" s="8" t="s">
        <v>13</v>
      </c>
      <c r="P1" s="3"/>
      <c r="Q1" s="4" t="s">
        <v>14</v>
      </c>
      <c r="R1" s="5" t="s">
        <v>5</v>
      </c>
      <c r="S1" s="5" t="s">
        <v>7</v>
      </c>
      <c r="T1" s="6" t="s">
        <v>15</v>
      </c>
      <c r="U1" s="8" t="s">
        <v>16</v>
      </c>
    </row>
    <row r="2" spans="1:21" x14ac:dyDescent="0.25">
      <c r="A2" s="9" t="s">
        <v>17</v>
      </c>
      <c r="B2" s="13" t="s">
        <v>18</v>
      </c>
      <c r="C2" s="10" t="s">
        <v>19</v>
      </c>
      <c r="D2" s="10">
        <v>1</v>
      </c>
      <c r="E2" s="10"/>
      <c r="F2" s="4"/>
      <c r="G2" s="21">
        <v>1279442.5894645245</v>
      </c>
      <c r="H2" s="21">
        <v>1253611.9936081066</v>
      </c>
      <c r="I2" s="21">
        <v>445436.77752914774</v>
      </c>
      <c r="J2" s="21">
        <v>435888.60181269876</v>
      </c>
      <c r="K2" s="21"/>
      <c r="L2" s="11">
        <f t="shared" ref="L2:L65" si="0">($H2+$J2)*23.6%</f>
        <v>398722.14051931008</v>
      </c>
      <c r="M2" s="11">
        <f>($G2+$I2)*23.6%</f>
        <v>407071.53061050666</v>
      </c>
      <c r="N2" s="11">
        <f t="shared" ref="N2:N33" si="1">ROUND(($H2+$J2)*25%,2)+(L2-M2)</f>
        <v>414025.75990880345</v>
      </c>
      <c r="O2" s="11">
        <f t="shared" ref="O2:O43" si="2">ROUND(($H2+$J2)*25%,2)</f>
        <v>422375.15</v>
      </c>
      <c r="P2" s="10"/>
      <c r="Q2" s="4"/>
      <c r="R2" s="21">
        <v>1239953.8769648061</v>
      </c>
      <c r="S2" s="21">
        <v>431139.59063747211</v>
      </c>
      <c r="T2" s="11">
        <f>ROUND(($R2+$S2)*25%,2)</f>
        <v>417773.37</v>
      </c>
      <c r="U2" s="11">
        <f>ROUND(($R2+$S2)*1.4%,2)</f>
        <v>23395.31</v>
      </c>
    </row>
    <row r="3" spans="1:21" x14ac:dyDescent="0.25">
      <c r="A3" s="9" t="s">
        <v>17</v>
      </c>
      <c r="B3" s="19" t="s">
        <v>20</v>
      </c>
      <c r="C3" s="10" t="s">
        <v>21</v>
      </c>
      <c r="D3" s="10">
        <v>1</v>
      </c>
      <c r="E3" s="10"/>
      <c r="F3" s="12"/>
      <c r="G3" s="21">
        <v>1871708.8920320533</v>
      </c>
      <c r="H3" s="21">
        <v>1833921.0644663176</v>
      </c>
      <c r="I3" s="21">
        <v>1313646.6351425068</v>
      </c>
      <c r="J3" s="21">
        <v>1285487.9164771137</v>
      </c>
      <c r="K3" s="21"/>
      <c r="L3" s="11">
        <f t="shared" si="0"/>
        <v>736180.51950264978</v>
      </c>
      <c r="M3" s="11">
        <f t="shared" ref="M3:M66" si="3">ROUND(($G3+$I3)*23.6%,2)</f>
        <v>751743.9</v>
      </c>
      <c r="N3" s="11">
        <f t="shared" si="1"/>
        <v>764288.86950264976</v>
      </c>
      <c r="O3" s="11">
        <f t="shared" si="2"/>
        <v>779852.25</v>
      </c>
      <c r="P3" s="10"/>
      <c r="Q3" s="12"/>
      <c r="R3" s="21">
        <v>1813940.4740278083</v>
      </c>
      <c r="S3" s="21">
        <v>1271482.5112988616</v>
      </c>
      <c r="T3" s="11">
        <f t="shared" ref="T3:T66" si="4">ROUND(($R3+$S3)*25%,2)</f>
        <v>771355.75</v>
      </c>
      <c r="U3" s="11">
        <f t="shared" ref="U3:U66" si="5">ROUND(($R3+$S3)*1.4%,2)</f>
        <v>43195.92</v>
      </c>
    </row>
    <row r="4" spans="1:21" x14ac:dyDescent="0.25">
      <c r="A4" s="9" t="s">
        <v>17</v>
      </c>
      <c r="B4" s="19" t="s">
        <v>22</v>
      </c>
      <c r="C4" s="10" t="s">
        <v>23</v>
      </c>
      <c r="D4" s="10">
        <v>1</v>
      </c>
      <c r="E4" s="10"/>
      <c r="F4" s="12"/>
      <c r="G4" s="21">
        <v>5284636.0483410656</v>
      </c>
      <c r="H4" s="21">
        <v>5177944.8226956176</v>
      </c>
      <c r="I4" s="21">
        <v>1965780.2903854561</v>
      </c>
      <c r="J4" s="21">
        <v>1923642.7378092003</v>
      </c>
      <c r="K4" s="21"/>
      <c r="L4" s="11">
        <f t="shared" si="0"/>
        <v>1675974.6642791373</v>
      </c>
      <c r="M4" s="11">
        <f t="shared" si="3"/>
        <v>1711098.26</v>
      </c>
      <c r="N4" s="11">
        <f t="shared" si="1"/>
        <v>1740273.2942791372</v>
      </c>
      <c r="O4" s="11">
        <f t="shared" si="2"/>
        <v>1775396.89</v>
      </c>
      <c r="P4" s="10"/>
      <c r="Q4" s="12"/>
      <c r="R4" s="21">
        <v>5121531.0561382286</v>
      </c>
      <c r="S4" s="21">
        <v>1902684.6287395693</v>
      </c>
      <c r="T4" s="11">
        <f t="shared" si="4"/>
        <v>1756053.92</v>
      </c>
      <c r="U4" s="11">
        <f t="shared" si="5"/>
        <v>98339.02</v>
      </c>
    </row>
    <row r="5" spans="1:21" x14ac:dyDescent="0.25">
      <c r="A5" s="9" t="s">
        <v>17</v>
      </c>
      <c r="B5" s="13" t="s">
        <v>24</v>
      </c>
      <c r="C5" s="10" t="s">
        <v>25</v>
      </c>
      <c r="D5" s="10">
        <v>1</v>
      </c>
      <c r="E5" s="10"/>
      <c r="F5" s="12"/>
      <c r="G5" s="21">
        <v>4328152.2146669393</v>
      </c>
      <c r="H5" s="21">
        <v>4240771.3883737382</v>
      </c>
      <c r="I5" s="21">
        <v>1772220.7370566942</v>
      </c>
      <c r="J5" s="21">
        <v>1734232.2370957886</v>
      </c>
      <c r="K5" s="21"/>
      <c r="L5" s="11">
        <f t="shared" si="0"/>
        <v>1410100.8556108084</v>
      </c>
      <c r="M5" s="11">
        <f t="shared" si="3"/>
        <v>1439688.02</v>
      </c>
      <c r="N5" s="11">
        <f t="shared" si="1"/>
        <v>1464163.7456108083</v>
      </c>
      <c r="O5" s="11">
        <f t="shared" si="2"/>
        <v>1493750.91</v>
      </c>
      <c r="P5" s="10"/>
      <c r="Q5" s="12"/>
      <c r="R5" s="21">
        <v>4194568.1368291564</v>
      </c>
      <c r="S5" s="21">
        <v>1715337.7575426269</v>
      </c>
      <c r="T5" s="11">
        <f t="shared" si="4"/>
        <v>1477476.47</v>
      </c>
      <c r="U5" s="11">
        <f t="shared" si="5"/>
        <v>82738.679999999993</v>
      </c>
    </row>
    <row r="6" spans="1:21" x14ac:dyDescent="0.25">
      <c r="A6" s="9" t="s">
        <v>17</v>
      </c>
      <c r="B6" s="13" t="s">
        <v>26</v>
      </c>
      <c r="C6" s="10" t="s">
        <v>27</v>
      </c>
      <c r="D6" s="10">
        <v>1</v>
      </c>
      <c r="E6" s="10"/>
      <c r="F6" s="12"/>
      <c r="G6" s="21">
        <v>6171048.2879898231</v>
      </c>
      <c r="H6" s="21">
        <v>6046461.3345383052</v>
      </c>
      <c r="I6" s="21">
        <v>2604167.5037900181</v>
      </c>
      <c r="J6" s="21">
        <v>2548345.7796405652</v>
      </c>
      <c r="K6" s="21"/>
      <c r="L6" s="11">
        <f t="shared" si="0"/>
        <v>2028374.4789462134</v>
      </c>
      <c r="M6" s="11">
        <f t="shared" si="3"/>
        <v>2070950.93</v>
      </c>
      <c r="N6" s="11">
        <f t="shared" si="1"/>
        <v>2106125.3289462132</v>
      </c>
      <c r="O6" s="11">
        <f t="shared" si="2"/>
        <v>2148701.7799999998</v>
      </c>
      <c r="P6" s="10"/>
      <c r="Q6" s="12"/>
      <c r="R6" s="21">
        <v>5980585.0709037799</v>
      </c>
      <c r="S6" s="21">
        <v>2520581.5239671511</v>
      </c>
      <c r="T6" s="11">
        <f t="shared" si="4"/>
        <v>2125291.65</v>
      </c>
      <c r="U6" s="11">
        <f t="shared" si="5"/>
        <v>119016.33</v>
      </c>
    </row>
    <row r="7" spans="1:21" x14ac:dyDescent="0.25">
      <c r="A7" s="9" t="s">
        <v>17</v>
      </c>
      <c r="B7" s="13" t="s">
        <v>28</v>
      </c>
      <c r="C7" s="10" t="s">
        <v>29</v>
      </c>
      <c r="D7" s="10">
        <v>1</v>
      </c>
      <c r="E7" s="10"/>
      <c r="F7" s="12"/>
      <c r="G7" s="21">
        <v>1976567.5929297218</v>
      </c>
      <c r="H7" s="21">
        <v>1936662.7788362431</v>
      </c>
      <c r="I7" s="21">
        <v>1373634.7612553278</v>
      </c>
      <c r="J7" s="21">
        <v>1344190.1650020913</v>
      </c>
      <c r="K7" s="21"/>
      <c r="L7" s="11">
        <f t="shared" si="0"/>
        <v>774281.294745847</v>
      </c>
      <c r="M7" s="11">
        <f t="shared" si="3"/>
        <v>790647.76</v>
      </c>
      <c r="N7" s="11">
        <f t="shared" si="1"/>
        <v>803846.77474584698</v>
      </c>
      <c r="O7" s="11">
        <f t="shared" si="2"/>
        <v>820213.24</v>
      </c>
      <c r="P7" s="10"/>
      <c r="Q7" s="12"/>
      <c r="R7" s="21">
        <v>1915562.8162744995</v>
      </c>
      <c r="S7" s="21">
        <v>1329545.1981718559</v>
      </c>
      <c r="T7" s="11">
        <f t="shared" si="4"/>
        <v>811277</v>
      </c>
      <c r="U7" s="11">
        <f t="shared" si="5"/>
        <v>45431.51</v>
      </c>
    </row>
    <row r="8" spans="1:21" x14ac:dyDescent="0.25">
      <c r="A8" s="9" t="s">
        <v>17</v>
      </c>
      <c r="B8" s="20" t="s">
        <v>30</v>
      </c>
      <c r="C8" s="10" t="s">
        <v>31</v>
      </c>
      <c r="D8" s="10">
        <v>1</v>
      </c>
      <c r="E8" s="10"/>
      <c r="F8" s="12"/>
      <c r="G8" s="21">
        <v>183115.77335168968</v>
      </c>
      <c r="H8" s="21">
        <v>179418.85910533604</v>
      </c>
      <c r="I8" s="21">
        <v>674003.89645140746</v>
      </c>
      <c r="J8" s="21">
        <v>659556.26221566403</v>
      </c>
      <c r="K8" s="21"/>
      <c r="L8" s="11">
        <f t="shared" si="0"/>
        <v>197998.12863175603</v>
      </c>
      <c r="M8" s="11">
        <f t="shared" si="3"/>
        <v>202280.24</v>
      </c>
      <c r="N8" s="11">
        <f t="shared" si="1"/>
        <v>205461.66863175604</v>
      </c>
      <c r="O8" s="11">
        <f t="shared" si="2"/>
        <v>209743.78</v>
      </c>
      <c r="P8" s="10"/>
      <c r="Q8" s="12"/>
      <c r="R8" s="21">
        <v>177464.08863555492</v>
      </c>
      <c r="S8" s="21">
        <v>652370.38938731502</v>
      </c>
      <c r="T8" s="11">
        <f t="shared" si="4"/>
        <v>207458.62</v>
      </c>
      <c r="U8" s="11">
        <f t="shared" si="5"/>
        <v>11617.68</v>
      </c>
    </row>
    <row r="9" spans="1:21" x14ac:dyDescent="0.25">
      <c r="A9" s="9" t="s">
        <v>17</v>
      </c>
      <c r="B9" s="19" t="s">
        <v>32</v>
      </c>
      <c r="C9" s="10" t="s">
        <v>33</v>
      </c>
      <c r="D9" s="10">
        <v>1</v>
      </c>
      <c r="E9" s="10"/>
      <c r="F9" s="12"/>
      <c r="G9" s="21">
        <v>635259.65703299548</v>
      </c>
      <c r="H9" s="21">
        <v>622434.43486216431</v>
      </c>
      <c r="I9" s="21">
        <v>765110.58393569186</v>
      </c>
      <c r="J9" s="21">
        <v>748710.02909498871</v>
      </c>
      <c r="K9" s="21"/>
      <c r="L9" s="11">
        <f t="shared" si="0"/>
        <v>323590.09349388815</v>
      </c>
      <c r="M9" s="11">
        <f t="shared" si="3"/>
        <v>330487.38</v>
      </c>
      <c r="N9" s="11">
        <f t="shared" si="1"/>
        <v>335888.83349388815</v>
      </c>
      <c r="O9" s="11">
        <f t="shared" si="2"/>
        <v>342786.12</v>
      </c>
      <c r="P9" s="10"/>
      <c r="Q9" s="12"/>
      <c r="R9" s="21">
        <v>615653.00475659699</v>
      </c>
      <c r="S9" s="21">
        <v>740552.82498276874</v>
      </c>
      <c r="T9" s="11">
        <f t="shared" si="4"/>
        <v>339051.46</v>
      </c>
      <c r="U9" s="11">
        <f t="shared" si="5"/>
        <v>18986.88</v>
      </c>
    </row>
    <row r="10" spans="1:21" x14ac:dyDescent="0.25">
      <c r="A10" s="9" t="s">
        <v>17</v>
      </c>
      <c r="B10" s="13" t="s">
        <v>34</v>
      </c>
      <c r="C10" s="10" t="s">
        <v>35</v>
      </c>
      <c r="D10" s="10">
        <v>1</v>
      </c>
      <c r="E10" s="10"/>
      <c r="F10" s="12"/>
      <c r="G10" s="21">
        <v>185051.63067227803</v>
      </c>
      <c r="H10" s="21">
        <v>181315.63350927338</v>
      </c>
      <c r="I10" s="21">
        <v>272480.78978628875</v>
      </c>
      <c r="J10" s="21">
        <v>266640.01823018159</v>
      </c>
      <c r="K10" s="21"/>
      <c r="L10" s="11">
        <f t="shared" si="0"/>
        <v>105717.53381051138</v>
      </c>
      <c r="M10" s="11">
        <f t="shared" si="3"/>
        <v>107977.65</v>
      </c>
      <c r="N10" s="11">
        <f t="shared" si="1"/>
        <v>109728.79381051139</v>
      </c>
      <c r="O10" s="11">
        <f t="shared" si="2"/>
        <v>111988.91</v>
      </c>
      <c r="P10" s="10"/>
      <c r="Q10" s="12"/>
      <c r="R10" s="21">
        <v>179340.19766121963</v>
      </c>
      <c r="S10" s="21">
        <v>263734.97225955565</v>
      </c>
      <c r="T10" s="11">
        <f t="shared" si="4"/>
        <v>110768.79</v>
      </c>
      <c r="U10" s="11">
        <f t="shared" si="5"/>
        <v>6203.05</v>
      </c>
    </row>
    <row r="11" spans="1:21" x14ac:dyDescent="0.25">
      <c r="A11" s="9" t="s">
        <v>17</v>
      </c>
      <c r="B11" s="13" t="s">
        <v>36</v>
      </c>
      <c r="C11" s="10" t="s">
        <v>37</v>
      </c>
      <c r="D11" s="10">
        <v>1</v>
      </c>
      <c r="E11" s="10"/>
      <c r="F11" s="12"/>
      <c r="G11" s="21">
        <v>56516.501917282614</v>
      </c>
      <c r="H11" s="21">
        <v>55375.493377888284</v>
      </c>
      <c r="I11" s="21">
        <v>380720.76158175879</v>
      </c>
      <c r="J11" s="21">
        <v>372559.80830204219</v>
      </c>
      <c r="K11" s="21"/>
      <c r="L11" s="11">
        <f t="shared" si="0"/>
        <v>100992.7311964636</v>
      </c>
      <c r="M11" s="11">
        <f t="shared" si="3"/>
        <v>103187.99</v>
      </c>
      <c r="N11" s="11">
        <f t="shared" si="1"/>
        <v>104788.5711964636</v>
      </c>
      <c r="O11" s="11">
        <f t="shared" si="2"/>
        <v>106983.83</v>
      </c>
      <c r="P11" s="10"/>
      <c r="Q11" s="12"/>
      <c r="R11" s="21">
        <v>54772.176760312956</v>
      </c>
      <c r="S11" s="21">
        <v>368500.76503798604</v>
      </c>
      <c r="T11" s="11">
        <f t="shared" si="4"/>
        <v>105818.24000000001</v>
      </c>
      <c r="U11" s="11">
        <f t="shared" si="5"/>
        <v>5925.82</v>
      </c>
    </row>
    <row r="12" spans="1:21" x14ac:dyDescent="0.25">
      <c r="A12" s="9" t="s">
        <v>38</v>
      </c>
      <c r="B12" s="13" t="s">
        <v>39</v>
      </c>
      <c r="C12" s="10" t="s">
        <v>40</v>
      </c>
      <c r="D12" s="10">
        <v>1</v>
      </c>
      <c r="E12" s="10"/>
      <c r="F12" s="12"/>
      <c r="G12" s="21">
        <v>7436638.6413294282</v>
      </c>
      <c r="H12" s="21">
        <v>7286500.7540524406</v>
      </c>
      <c r="I12" s="21">
        <v>0</v>
      </c>
      <c r="J12" s="21">
        <v>0</v>
      </c>
      <c r="K12" s="21"/>
      <c r="L12" s="11">
        <f t="shared" si="0"/>
        <v>1719614.177956376</v>
      </c>
      <c r="M12" s="11">
        <f t="shared" si="3"/>
        <v>1755046.72</v>
      </c>
      <c r="N12" s="11">
        <f t="shared" si="1"/>
        <v>1786192.647956376</v>
      </c>
      <c r="O12" s="11">
        <f t="shared" si="2"/>
        <v>1821625.19</v>
      </c>
      <c r="P12" s="10"/>
      <c r="Q12" s="12"/>
      <c r="R12" s="21">
        <v>7207114.2471206505</v>
      </c>
      <c r="S12" s="21">
        <v>0</v>
      </c>
      <c r="T12" s="11">
        <f t="shared" si="4"/>
        <v>1801778.56</v>
      </c>
      <c r="U12" s="11">
        <f t="shared" si="5"/>
        <v>100899.6</v>
      </c>
    </row>
    <row r="13" spans="1:21" x14ac:dyDescent="0.25">
      <c r="A13" s="9" t="s">
        <v>17</v>
      </c>
      <c r="B13" s="13" t="s">
        <v>41</v>
      </c>
      <c r="C13" s="10" t="s">
        <v>42</v>
      </c>
      <c r="D13" s="10">
        <v>1</v>
      </c>
      <c r="E13" s="10"/>
      <c r="F13" s="12"/>
      <c r="G13" s="21">
        <v>1062040.587428838</v>
      </c>
      <c r="H13" s="21">
        <v>1040599.1085982258</v>
      </c>
      <c r="I13" s="21">
        <v>477244.00314191496</v>
      </c>
      <c r="J13" s="21">
        <v>467014.02252177557</v>
      </c>
      <c r="K13" s="21"/>
      <c r="L13" s="11">
        <f t="shared" si="0"/>
        <v>355796.69894432038</v>
      </c>
      <c r="M13" s="11">
        <f t="shared" si="3"/>
        <v>363271.16</v>
      </c>
      <c r="N13" s="11">
        <f t="shared" si="1"/>
        <v>369428.81894432043</v>
      </c>
      <c r="O13" s="11">
        <f t="shared" si="2"/>
        <v>376903.28</v>
      </c>
      <c r="P13" s="10"/>
      <c r="Q13" s="12"/>
      <c r="R13" s="21">
        <v>1029261.7697113802</v>
      </c>
      <c r="S13" s="21">
        <v>461925.89954099507</v>
      </c>
      <c r="T13" s="11">
        <f t="shared" si="4"/>
        <v>372796.92</v>
      </c>
      <c r="U13" s="11">
        <f t="shared" si="5"/>
        <v>20876.63</v>
      </c>
    </row>
    <row r="14" spans="1:21" x14ac:dyDescent="0.25">
      <c r="A14" s="9" t="s">
        <v>17</v>
      </c>
      <c r="B14" s="13" t="s">
        <v>43</v>
      </c>
      <c r="C14" s="10" t="s">
        <v>44</v>
      </c>
      <c r="D14" s="10">
        <v>1</v>
      </c>
      <c r="E14" s="10"/>
      <c r="F14" s="12"/>
      <c r="G14" s="21">
        <v>801445.98060012865</v>
      </c>
      <c r="H14" s="21">
        <v>785265.6319107071</v>
      </c>
      <c r="I14" s="21">
        <v>599912.17358974705</v>
      </c>
      <c r="J14" s="21">
        <v>587052.73508616071</v>
      </c>
      <c r="K14" s="21"/>
      <c r="L14" s="11">
        <f t="shared" si="0"/>
        <v>323867.13461126084</v>
      </c>
      <c r="M14" s="11">
        <f t="shared" si="3"/>
        <v>330720.52</v>
      </c>
      <c r="N14" s="11">
        <f t="shared" si="1"/>
        <v>336226.20461126085</v>
      </c>
      <c r="O14" s="11">
        <f t="shared" si="2"/>
        <v>343079.59</v>
      </c>
      <c r="P14" s="10"/>
      <c r="Q14" s="12"/>
      <c r="R14" s="21">
        <v>776710.15409835579</v>
      </c>
      <c r="S14" s="21">
        <v>580656.78899402253</v>
      </c>
      <c r="T14" s="11">
        <f t="shared" si="4"/>
        <v>339341.74</v>
      </c>
      <c r="U14" s="11">
        <f t="shared" si="5"/>
        <v>19003.14</v>
      </c>
    </row>
    <row r="15" spans="1:21" x14ac:dyDescent="0.25">
      <c r="A15" s="9" t="s">
        <v>17</v>
      </c>
      <c r="B15" s="13" t="s">
        <v>45</v>
      </c>
      <c r="C15" s="10" t="s">
        <v>46</v>
      </c>
      <c r="D15" s="10">
        <v>1</v>
      </c>
      <c r="E15" s="10"/>
      <c r="F15" s="12"/>
      <c r="G15" s="21">
        <v>1825522.7368123189</v>
      </c>
      <c r="H15" s="21">
        <v>1788667.3589863889</v>
      </c>
      <c r="I15" s="21">
        <v>1893633.3367234338</v>
      </c>
      <c r="J15" s="21">
        <v>1853042.2927107336</v>
      </c>
      <c r="K15" s="21"/>
      <c r="L15" s="11">
        <f t="shared" si="0"/>
        <v>859443.47780052095</v>
      </c>
      <c r="M15" s="11">
        <f t="shared" si="3"/>
        <v>877720.83</v>
      </c>
      <c r="N15" s="11">
        <f t="shared" si="1"/>
        <v>892150.05780052103</v>
      </c>
      <c r="O15" s="11">
        <f t="shared" si="2"/>
        <v>910427.41</v>
      </c>
      <c r="P15" s="10"/>
      <c r="Q15" s="12"/>
      <c r="R15" s="21">
        <v>1769179.8081734877</v>
      </c>
      <c r="S15" s="21">
        <v>1832853.3762773732</v>
      </c>
      <c r="T15" s="11">
        <f t="shared" si="4"/>
        <v>900508.3</v>
      </c>
      <c r="U15" s="11">
        <f t="shared" si="5"/>
        <v>50428.46</v>
      </c>
    </row>
    <row r="16" spans="1:21" x14ac:dyDescent="0.25">
      <c r="A16" s="9" t="s">
        <v>17</v>
      </c>
      <c r="B16" s="13" t="s">
        <v>47</v>
      </c>
      <c r="C16" s="10" t="s">
        <v>48</v>
      </c>
      <c r="D16" s="10">
        <v>1</v>
      </c>
      <c r="E16" s="10"/>
      <c r="F16" s="12"/>
      <c r="G16" s="21">
        <v>4758370.1350078098</v>
      </c>
      <c r="H16" s="21">
        <v>4662303.6628544349</v>
      </c>
      <c r="I16" s="21">
        <v>2404713.5807403247</v>
      </c>
      <c r="J16" s="21">
        <v>2353167.2581757554</v>
      </c>
      <c r="K16" s="21"/>
      <c r="L16" s="11">
        <f t="shared" si="0"/>
        <v>1655651.1373631249</v>
      </c>
      <c r="M16" s="11">
        <f t="shared" si="3"/>
        <v>1690487.76</v>
      </c>
      <c r="N16" s="11">
        <f t="shared" si="1"/>
        <v>1719031.1073631248</v>
      </c>
      <c r="O16" s="11">
        <f t="shared" si="2"/>
        <v>1753867.73</v>
      </c>
      <c r="P16" s="10"/>
      <c r="Q16" s="12"/>
      <c r="R16" s="21">
        <v>4611507.8124809265</v>
      </c>
      <c r="S16" s="21">
        <v>2327529.4746691887</v>
      </c>
      <c r="T16" s="11">
        <f t="shared" si="4"/>
        <v>1734759.32</v>
      </c>
      <c r="U16" s="11">
        <f t="shared" si="5"/>
        <v>97146.52</v>
      </c>
    </row>
    <row r="17" spans="1:21" x14ac:dyDescent="0.25">
      <c r="A17" s="9" t="s">
        <v>17</v>
      </c>
      <c r="B17" s="13" t="s">
        <v>49</v>
      </c>
      <c r="C17" s="10" t="s">
        <v>50</v>
      </c>
      <c r="D17" s="10">
        <v>1</v>
      </c>
      <c r="E17" s="10"/>
      <c r="F17" s="12"/>
      <c r="G17" s="21">
        <v>1030128.1943640873</v>
      </c>
      <c r="H17" s="21">
        <v>1009330.9930765665</v>
      </c>
      <c r="I17" s="21">
        <v>713057.60199222236</v>
      </c>
      <c r="J17" s="21">
        <v>697772.83067733923</v>
      </c>
      <c r="K17" s="21"/>
      <c r="L17" s="11">
        <f t="shared" si="0"/>
        <v>402876.50240592175</v>
      </c>
      <c r="M17" s="11">
        <f t="shared" si="3"/>
        <v>411391.85</v>
      </c>
      <c r="N17" s="11">
        <f t="shared" si="1"/>
        <v>418260.6124059218</v>
      </c>
      <c r="O17" s="11">
        <f t="shared" si="2"/>
        <v>426775.96</v>
      </c>
      <c r="P17" s="10"/>
      <c r="Q17" s="12"/>
      <c r="R17" s="21">
        <v>998334.32065684837</v>
      </c>
      <c r="S17" s="21">
        <v>690170.58790963294</v>
      </c>
      <c r="T17" s="11">
        <f t="shared" si="4"/>
        <v>422126.23</v>
      </c>
      <c r="U17" s="11">
        <f t="shared" si="5"/>
        <v>23639.07</v>
      </c>
    </row>
    <row r="18" spans="1:21" x14ac:dyDescent="0.25">
      <c r="A18" s="9" t="s">
        <v>17</v>
      </c>
      <c r="B18" s="13" t="s">
        <v>51</v>
      </c>
      <c r="C18" s="10" t="s">
        <v>52</v>
      </c>
      <c r="D18" s="10">
        <v>1</v>
      </c>
      <c r="E18" s="10"/>
      <c r="F18" s="12"/>
      <c r="G18" s="21">
        <v>180728.90056667494</v>
      </c>
      <c r="H18" s="21">
        <v>177080.17476330276</v>
      </c>
      <c r="I18" s="21">
        <v>530243.72453685198</v>
      </c>
      <c r="J18" s="21">
        <v>518877.66652407154</v>
      </c>
      <c r="K18" s="21"/>
      <c r="L18" s="11">
        <f t="shared" si="0"/>
        <v>164246.05054382034</v>
      </c>
      <c r="M18" s="11">
        <f t="shared" si="3"/>
        <v>167789.54</v>
      </c>
      <c r="N18" s="11">
        <f t="shared" si="1"/>
        <v>170445.97054382032</v>
      </c>
      <c r="O18" s="11">
        <f t="shared" si="2"/>
        <v>173989.46</v>
      </c>
      <c r="P18" s="10"/>
      <c r="Q18" s="12"/>
      <c r="R18" s="21">
        <v>175150.88428549538</v>
      </c>
      <c r="S18" s="21">
        <v>513224.4885638064</v>
      </c>
      <c r="T18" s="11">
        <f t="shared" si="4"/>
        <v>172093.84</v>
      </c>
      <c r="U18" s="11">
        <f t="shared" si="5"/>
        <v>9637.26</v>
      </c>
    </row>
    <row r="19" spans="1:21" x14ac:dyDescent="0.25">
      <c r="A19" s="9" t="s">
        <v>17</v>
      </c>
      <c r="B19" s="13" t="s">
        <v>53</v>
      </c>
      <c r="C19" s="10" t="s">
        <v>54</v>
      </c>
      <c r="D19" s="10">
        <v>1</v>
      </c>
      <c r="E19" s="10"/>
      <c r="F19" s="12"/>
      <c r="G19" s="21">
        <v>27368841.919290341</v>
      </c>
      <c r="H19" s="21">
        <v>26816293.879623115</v>
      </c>
      <c r="I19" s="21">
        <v>4799493.1539365882</v>
      </c>
      <c r="J19" s="21">
        <v>4696613.4495756673</v>
      </c>
      <c r="K19" s="21"/>
      <c r="L19" s="11">
        <f t="shared" si="0"/>
        <v>7437046.1296909126</v>
      </c>
      <c r="M19" s="11">
        <f t="shared" si="3"/>
        <v>7591727.0800000001</v>
      </c>
      <c r="N19" s="11">
        <f t="shared" si="1"/>
        <v>7723545.8796909126</v>
      </c>
      <c r="O19" s="11">
        <f t="shared" si="2"/>
        <v>7878226.8300000001</v>
      </c>
      <c r="P19" s="10"/>
      <c r="Q19" s="12"/>
      <c r="R19" s="21">
        <v>26524130.058906339</v>
      </c>
      <c r="S19" s="21">
        <v>4645443.7936934084</v>
      </c>
      <c r="T19" s="11">
        <f t="shared" si="4"/>
        <v>7792393.46</v>
      </c>
      <c r="U19" s="11">
        <f t="shared" si="5"/>
        <v>436374.03</v>
      </c>
    </row>
    <row r="20" spans="1:21" x14ac:dyDescent="0.25">
      <c r="A20" s="9" t="s">
        <v>17</v>
      </c>
      <c r="B20" s="13" t="s">
        <v>55</v>
      </c>
      <c r="C20" s="10" t="s">
        <v>56</v>
      </c>
      <c r="D20" s="10">
        <v>1</v>
      </c>
      <c r="E20" s="10"/>
      <c r="F20" s="12"/>
      <c r="G20" s="21">
        <v>31797486.436502632</v>
      </c>
      <c r="H20" s="21">
        <v>31155528.736989908</v>
      </c>
      <c r="I20" s="21">
        <v>4530248.116794358</v>
      </c>
      <c r="J20" s="21">
        <v>4433139.8238998987</v>
      </c>
      <c r="K20" s="21"/>
      <c r="L20" s="11">
        <f t="shared" si="0"/>
        <v>8398925.7803699952</v>
      </c>
      <c r="M20" s="11">
        <f t="shared" si="3"/>
        <v>8573345.3499999996</v>
      </c>
      <c r="N20" s="11">
        <f t="shared" si="1"/>
        <v>8722747.5703699961</v>
      </c>
      <c r="O20" s="11">
        <f t="shared" si="2"/>
        <v>8897167.1400000006</v>
      </c>
      <c r="P20" s="10"/>
      <c r="Q20" s="12"/>
      <c r="R20" s="21">
        <v>30816088.904136386</v>
      </c>
      <c r="S20" s="21">
        <v>4384840.7161060926</v>
      </c>
      <c r="T20" s="11">
        <f t="shared" si="4"/>
        <v>8800232.4100000001</v>
      </c>
      <c r="U20" s="11">
        <f t="shared" si="5"/>
        <v>492813.01</v>
      </c>
    </row>
    <row r="21" spans="1:21" x14ac:dyDescent="0.25">
      <c r="A21" s="9" t="s">
        <v>17</v>
      </c>
      <c r="B21" s="13" t="s">
        <v>57</v>
      </c>
      <c r="C21" s="10" t="s">
        <v>58</v>
      </c>
      <c r="D21" s="10">
        <v>1</v>
      </c>
      <c r="E21" s="10"/>
      <c r="F21" s="12"/>
      <c r="G21" s="21">
        <v>1656670.2268500191</v>
      </c>
      <c r="H21" s="21">
        <v>1623223.8030327274</v>
      </c>
      <c r="I21" s="21">
        <v>1160090.5577419691</v>
      </c>
      <c r="J21" s="21">
        <v>1135223.3957762313</v>
      </c>
      <c r="K21" s="21"/>
      <c r="L21" s="11">
        <f t="shared" si="0"/>
        <v>650993.53891891427</v>
      </c>
      <c r="M21" s="11">
        <f t="shared" si="3"/>
        <v>664755.55000000005</v>
      </c>
      <c r="N21" s="11">
        <f t="shared" si="1"/>
        <v>675849.78891891427</v>
      </c>
      <c r="O21" s="11">
        <f t="shared" si="2"/>
        <v>689611.8</v>
      </c>
      <c r="P21" s="10"/>
      <c r="Q21" s="12"/>
      <c r="R21" s="21">
        <v>1605538.761605999</v>
      </c>
      <c r="S21" s="21">
        <v>1122855.1242258854</v>
      </c>
      <c r="T21" s="11">
        <f t="shared" si="4"/>
        <v>682098.47</v>
      </c>
      <c r="U21" s="11">
        <f t="shared" si="5"/>
        <v>38197.51</v>
      </c>
    </row>
    <row r="22" spans="1:21" x14ac:dyDescent="0.25">
      <c r="A22" s="9" t="s">
        <v>17</v>
      </c>
      <c r="B22" s="13" t="s">
        <v>59</v>
      </c>
      <c r="C22" s="10" t="s">
        <v>60</v>
      </c>
      <c r="D22" s="10">
        <v>1</v>
      </c>
      <c r="E22" s="10"/>
      <c r="F22" s="12"/>
      <c r="G22" s="21">
        <v>6473517.563660481</v>
      </c>
      <c r="H22" s="21">
        <v>6342824.0746885994</v>
      </c>
      <c r="I22" s="21">
        <v>1383340.0211844787</v>
      </c>
      <c r="J22" s="21">
        <v>1353687.3874905729</v>
      </c>
      <c r="K22" s="21"/>
      <c r="L22" s="11">
        <f t="shared" si="0"/>
        <v>1816376.7050742849</v>
      </c>
      <c r="M22" s="11">
        <f t="shared" si="3"/>
        <v>1854218.39</v>
      </c>
      <c r="N22" s="11">
        <f t="shared" si="1"/>
        <v>1886286.1850742851</v>
      </c>
      <c r="O22" s="11">
        <f t="shared" si="2"/>
        <v>1924127.87</v>
      </c>
      <c r="P22" s="10"/>
      <c r="Q22" s="12"/>
      <c r="R22" s="21">
        <v>6273718.9356968338</v>
      </c>
      <c r="S22" s="21">
        <v>1338938.9483154679</v>
      </c>
      <c r="T22" s="11">
        <f t="shared" si="4"/>
        <v>1903164.47</v>
      </c>
      <c r="U22" s="11">
        <f t="shared" si="5"/>
        <v>106577.21</v>
      </c>
    </row>
    <row r="23" spans="1:21" x14ac:dyDescent="0.25">
      <c r="A23" s="9" t="s">
        <v>17</v>
      </c>
      <c r="B23" s="13" t="s">
        <v>61</v>
      </c>
      <c r="C23" s="10" t="s">
        <v>62</v>
      </c>
      <c r="D23" s="10">
        <v>1</v>
      </c>
      <c r="E23" s="10"/>
      <c r="F23" s="12"/>
      <c r="G23" s="21">
        <v>1510454.0981942429</v>
      </c>
      <c r="H23" s="21">
        <v>1479959.6237321608</v>
      </c>
      <c r="I23" s="21">
        <v>1167113.7313332455</v>
      </c>
      <c r="J23" s="21">
        <v>1142096.0238828969</v>
      </c>
      <c r="K23" s="21"/>
      <c r="L23" s="11">
        <f t="shared" si="0"/>
        <v>618805.13283715362</v>
      </c>
      <c r="M23" s="11">
        <f t="shared" si="3"/>
        <v>631906.01</v>
      </c>
      <c r="N23" s="11">
        <f t="shared" si="1"/>
        <v>642413.03283715365</v>
      </c>
      <c r="O23" s="11">
        <f t="shared" si="2"/>
        <v>655513.91</v>
      </c>
      <c r="P23" s="10"/>
      <c r="Q23" s="12"/>
      <c r="R23" s="21">
        <v>1463835.4471357553</v>
      </c>
      <c r="S23" s="21">
        <v>1129652.8749727255</v>
      </c>
      <c r="T23" s="11">
        <f t="shared" si="4"/>
        <v>648372.07999999996</v>
      </c>
      <c r="U23" s="11">
        <f t="shared" si="5"/>
        <v>36308.839999999997</v>
      </c>
    </row>
    <row r="24" spans="1:21" x14ac:dyDescent="0.25">
      <c r="A24" s="9" t="s">
        <v>17</v>
      </c>
      <c r="B24" s="13" t="s">
        <v>63</v>
      </c>
      <c r="C24" s="10" t="s">
        <v>64</v>
      </c>
      <c r="D24" s="10">
        <v>1</v>
      </c>
      <c r="E24" s="10"/>
      <c r="F24" s="12"/>
      <c r="G24" s="21">
        <v>1310976.5883208315</v>
      </c>
      <c r="H24" s="21">
        <v>1284509.3543011216</v>
      </c>
      <c r="I24" s="21">
        <v>1005071.7703229442</v>
      </c>
      <c r="J24" s="21">
        <v>983527.51902892534</v>
      </c>
      <c r="K24" s="21"/>
      <c r="L24" s="11">
        <f t="shared" si="0"/>
        <v>535256.70210589108</v>
      </c>
      <c r="M24" s="11">
        <f t="shared" si="3"/>
        <v>546587.41</v>
      </c>
      <c r="N24" s="11">
        <f t="shared" si="1"/>
        <v>555678.51210589102</v>
      </c>
      <c r="O24" s="11">
        <f t="shared" si="2"/>
        <v>567009.22</v>
      </c>
      <c r="P24" s="10"/>
      <c r="Q24" s="12"/>
      <c r="R24" s="21">
        <v>1270514.6105686843</v>
      </c>
      <c r="S24" s="21">
        <v>972811.9757465655</v>
      </c>
      <c r="T24" s="11">
        <f t="shared" si="4"/>
        <v>560831.65</v>
      </c>
      <c r="U24" s="11">
        <f t="shared" si="5"/>
        <v>31406.57</v>
      </c>
    </row>
    <row r="25" spans="1:21" x14ac:dyDescent="0.25">
      <c r="A25" s="9" t="s">
        <v>17</v>
      </c>
      <c r="B25" s="13" t="s">
        <v>65</v>
      </c>
      <c r="C25" s="10" t="s">
        <v>66</v>
      </c>
      <c r="D25" s="10">
        <v>1</v>
      </c>
      <c r="E25" s="10"/>
      <c r="F25" s="12"/>
      <c r="G25" s="21">
        <v>674563.62361425371</v>
      </c>
      <c r="H25" s="21">
        <v>660944.89583037293</v>
      </c>
      <c r="I25" s="21">
        <v>561591.57846046309</v>
      </c>
      <c r="J25" s="21">
        <v>549553.56242199719</v>
      </c>
      <c r="K25" s="21"/>
      <c r="L25" s="11">
        <f t="shared" si="0"/>
        <v>285677.63614755939</v>
      </c>
      <c r="M25" s="11">
        <f t="shared" si="3"/>
        <v>291732.63</v>
      </c>
      <c r="N25" s="11">
        <f t="shared" si="1"/>
        <v>296569.61614755937</v>
      </c>
      <c r="O25" s="11">
        <f t="shared" si="2"/>
        <v>302624.61</v>
      </c>
      <c r="P25" s="10"/>
      <c r="Q25" s="12"/>
      <c r="R25" s="21">
        <v>653743.89382331388</v>
      </c>
      <c r="S25" s="21">
        <v>543566.17023400625</v>
      </c>
      <c r="T25" s="11">
        <f t="shared" si="4"/>
        <v>299327.52</v>
      </c>
      <c r="U25" s="11">
        <f t="shared" si="5"/>
        <v>16762.34</v>
      </c>
    </row>
    <row r="26" spans="1:21" x14ac:dyDescent="0.25">
      <c r="A26" s="9" t="s">
        <v>17</v>
      </c>
      <c r="B26" s="13" t="s">
        <v>67</v>
      </c>
      <c r="C26" s="10" t="s">
        <v>68</v>
      </c>
      <c r="D26" s="10">
        <v>1</v>
      </c>
      <c r="E26" s="10"/>
      <c r="F26" s="12"/>
      <c r="G26" s="21">
        <v>9264722.6796086207</v>
      </c>
      <c r="H26" s="21">
        <v>9077677.7045316864</v>
      </c>
      <c r="I26" s="21">
        <v>3838409.1154535627</v>
      </c>
      <c r="J26" s="21">
        <v>3756130.7618131931</v>
      </c>
      <c r="K26" s="21"/>
      <c r="L26" s="11">
        <f t="shared" si="0"/>
        <v>3028778.7980573918</v>
      </c>
      <c r="M26" s="11">
        <f t="shared" si="3"/>
        <v>3092339.1</v>
      </c>
      <c r="N26" s="11">
        <f t="shared" si="1"/>
        <v>3144891.8180573918</v>
      </c>
      <c r="O26" s="11">
        <f t="shared" si="2"/>
        <v>3208452.12</v>
      </c>
      <c r="P26" s="10"/>
      <c r="Q26" s="12"/>
      <c r="R26" s="21">
        <v>8978776.3047597073</v>
      </c>
      <c r="S26" s="21">
        <v>3715207.6752968621</v>
      </c>
      <c r="T26" s="11">
        <f t="shared" si="4"/>
        <v>3173496</v>
      </c>
      <c r="U26" s="11">
        <f t="shared" si="5"/>
        <v>177715.78</v>
      </c>
    </row>
    <row r="27" spans="1:21" x14ac:dyDescent="0.25">
      <c r="A27" s="9" t="s">
        <v>17</v>
      </c>
      <c r="B27" s="13" t="s">
        <v>69</v>
      </c>
      <c r="C27" s="10" t="s">
        <v>70</v>
      </c>
      <c r="D27" s="10">
        <v>1</v>
      </c>
      <c r="E27" s="10"/>
      <c r="F27" s="12"/>
      <c r="G27" s="21">
        <v>2447021.9853109471</v>
      </c>
      <c r="H27" s="21">
        <v>2397619.1934429733</v>
      </c>
      <c r="I27" s="21">
        <v>1881215.1193147055</v>
      </c>
      <c r="J27" s="21">
        <v>1840890.266438178</v>
      </c>
      <c r="K27" s="21"/>
      <c r="L27" s="11">
        <f t="shared" si="0"/>
        <v>1000288.2325319517</v>
      </c>
      <c r="M27" s="11">
        <f t="shared" si="3"/>
        <v>1021463.96</v>
      </c>
      <c r="N27" s="11">
        <f t="shared" si="1"/>
        <v>1038451.6325319519</v>
      </c>
      <c r="O27" s="11">
        <f t="shared" si="2"/>
        <v>1059627.3600000001</v>
      </c>
      <c r="P27" s="10"/>
      <c r="Q27" s="12"/>
      <c r="R27" s="21">
        <v>2371497.1056062025</v>
      </c>
      <c r="S27" s="21">
        <v>1820833.7464665053</v>
      </c>
      <c r="T27" s="11">
        <f t="shared" si="4"/>
        <v>1048082.71</v>
      </c>
      <c r="U27" s="11">
        <f t="shared" si="5"/>
        <v>58692.63</v>
      </c>
    </row>
    <row r="28" spans="1:21" x14ac:dyDescent="0.25">
      <c r="A28" s="9" t="s">
        <v>17</v>
      </c>
      <c r="B28" s="13" t="s">
        <v>71</v>
      </c>
      <c r="C28" s="10" t="s">
        <v>72</v>
      </c>
      <c r="D28" s="10">
        <v>1</v>
      </c>
      <c r="E28" s="10"/>
      <c r="F28" s="12"/>
      <c r="G28" s="21">
        <v>53501.01194685293</v>
      </c>
      <c r="H28" s="21">
        <v>52420.882968117796</v>
      </c>
      <c r="I28" s="21">
        <v>174696.19222661344</v>
      </c>
      <c r="J28" s="21">
        <v>170951.48585183479</v>
      </c>
      <c r="K28" s="21"/>
      <c r="L28" s="11">
        <f t="shared" si="0"/>
        <v>52715.879041508815</v>
      </c>
      <c r="M28" s="11">
        <f t="shared" si="3"/>
        <v>53854.54</v>
      </c>
      <c r="N28" s="11">
        <f t="shared" si="1"/>
        <v>54704.429041508811</v>
      </c>
      <c r="O28" s="11">
        <f t="shared" si="2"/>
        <v>55843.09</v>
      </c>
      <c r="P28" s="10"/>
      <c r="Q28" s="12"/>
      <c r="R28" s="21">
        <v>51849.756863889423</v>
      </c>
      <c r="S28" s="21">
        <v>169088.96750802911</v>
      </c>
      <c r="T28" s="11">
        <f t="shared" si="4"/>
        <v>55234.68</v>
      </c>
      <c r="U28" s="11">
        <f t="shared" si="5"/>
        <v>3093.14</v>
      </c>
    </row>
    <row r="29" spans="1:21" x14ac:dyDescent="0.25">
      <c r="A29" s="9" t="s">
        <v>38</v>
      </c>
      <c r="B29" s="13" t="s">
        <v>73</v>
      </c>
      <c r="C29" s="10" t="s">
        <v>74</v>
      </c>
      <c r="D29" s="10">
        <v>1</v>
      </c>
      <c r="E29" s="10"/>
      <c r="F29" s="12"/>
      <c r="G29" s="21">
        <v>69816.596640887728</v>
      </c>
      <c r="H29" s="21">
        <v>68407.073222837309</v>
      </c>
      <c r="I29" s="21">
        <v>0</v>
      </c>
      <c r="J29" s="21">
        <v>0</v>
      </c>
      <c r="K29" s="21"/>
      <c r="L29" s="11">
        <f t="shared" si="0"/>
        <v>16144.069280589605</v>
      </c>
      <c r="M29" s="11">
        <f t="shared" si="3"/>
        <v>16476.72</v>
      </c>
      <c r="N29" s="11">
        <f t="shared" si="1"/>
        <v>16769.119280589606</v>
      </c>
      <c r="O29" s="11">
        <f t="shared" si="2"/>
        <v>17101.77</v>
      </c>
      <c r="P29" s="10"/>
      <c r="Q29" s="12"/>
      <c r="R29" s="21">
        <v>67661.777397599377</v>
      </c>
      <c r="S29" s="21">
        <v>0</v>
      </c>
      <c r="T29" s="11">
        <f t="shared" si="4"/>
        <v>16915.439999999999</v>
      </c>
      <c r="U29" s="11">
        <f t="shared" si="5"/>
        <v>947.26</v>
      </c>
    </row>
    <row r="30" spans="1:21" x14ac:dyDescent="0.25">
      <c r="A30" s="9" t="s">
        <v>17</v>
      </c>
      <c r="B30" s="13" t="s">
        <v>75</v>
      </c>
      <c r="C30" s="10" t="s">
        <v>76</v>
      </c>
      <c r="D30" s="10">
        <v>1</v>
      </c>
      <c r="E30" s="10"/>
      <c r="F30" s="12"/>
      <c r="G30" s="21">
        <v>998291.19106542447</v>
      </c>
      <c r="H30" s="21">
        <v>978136.74528116663</v>
      </c>
      <c r="I30" s="21">
        <v>645953.43072430312</v>
      </c>
      <c r="J30" s="21">
        <v>632107.07323354774</v>
      </c>
      <c r="K30" s="21"/>
      <c r="L30" s="11">
        <f t="shared" si="0"/>
        <v>380017.54116947262</v>
      </c>
      <c r="M30" s="11">
        <f t="shared" si="3"/>
        <v>388041.73</v>
      </c>
      <c r="N30" s="11">
        <f t="shared" si="1"/>
        <v>394536.76116947265</v>
      </c>
      <c r="O30" s="11">
        <f t="shared" si="2"/>
        <v>402560.95</v>
      </c>
      <c r="P30" s="10"/>
      <c r="Q30" s="12"/>
      <c r="R30" s="21">
        <v>967479.93453887501</v>
      </c>
      <c r="S30" s="21">
        <v>625220.25962511147</v>
      </c>
      <c r="T30" s="11">
        <f t="shared" si="4"/>
        <v>398175.05</v>
      </c>
      <c r="U30" s="11">
        <f t="shared" si="5"/>
        <v>22297.8</v>
      </c>
    </row>
    <row r="31" spans="1:21" x14ac:dyDescent="0.25">
      <c r="A31" s="9" t="s">
        <v>17</v>
      </c>
      <c r="B31" s="13" t="s">
        <v>77</v>
      </c>
      <c r="C31" s="10" t="s">
        <v>78</v>
      </c>
      <c r="D31" s="10">
        <v>1</v>
      </c>
      <c r="E31" s="10"/>
      <c r="F31" s="12"/>
      <c r="G31" s="21">
        <v>13376824.011867167</v>
      </c>
      <c r="H31" s="21">
        <v>13106760.049843218</v>
      </c>
      <c r="I31" s="21">
        <v>3315863.3930252646</v>
      </c>
      <c r="J31" s="21">
        <v>3244786.0866026389</v>
      </c>
      <c r="K31" s="21"/>
      <c r="L31" s="11">
        <f t="shared" si="0"/>
        <v>3858964.8882012228</v>
      </c>
      <c r="M31" s="11">
        <f t="shared" si="3"/>
        <v>3939474.23</v>
      </c>
      <c r="N31" s="11">
        <f t="shared" si="1"/>
        <v>4007377.1882012226</v>
      </c>
      <c r="O31" s="11">
        <f t="shared" si="2"/>
        <v>4087886.53</v>
      </c>
      <c r="P31" s="10"/>
      <c r="Q31" s="12"/>
      <c r="R31" s="21">
        <v>12963961.753010338</v>
      </c>
      <c r="S31" s="21">
        <v>3209434.106022249</v>
      </c>
      <c r="T31" s="11">
        <f t="shared" si="4"/>
        <v>4043348.96</v>
      </c>
      <c r="U31" s="11">
        <f t="shared" si="5"/>
        <v>226427.54</v>
      </c>
    </row>
    <row r="32" spans="1:21" x14ac:dyDescent="0.25">
      <c r="A32" s="9" t="s">
        <v>17</v>
      </c>
      <c r="B32" s="13" t="s">
        <v>79</v>
      </c>
      <c r="C32" s="10" t="s">
        <v>80</v>
      </c>
      <c r="D32" s="10">
        <v>1</v>
      </c>
      <c r="E32" s="10"/>
      <c r="F32" s="12"/>
      <c r="G32" s="21">
        <v>3063931.1957806158</v>
      </c>
      <c r="H32" s="21">
        <v>3002073.6578951492</v>
      </c>
      <c r="I32" s="21">
        <v>1969920.1517316003</v>
      </c>
      <c r="J32" s="21">
        <v>1927693.859011807</v>
      </c>
      <c r="K32" s="21"/>
      <c r="L32" s="11">
        <f t="shared" si="0"/>
        <v>1163425.1339900417</v>
      </c>
      <c r="M32" s="11">
        <f t="shared" si="3"/>
        <v>1187988.92</v>
      </c>
      <c r="N32" s="11">
        <f t="shared" si="1"/>
        <v>1207878.0939900416</v>
      </c>
      <c r="O32" s="11">
        <f t="shared" si="2"/>
        <v>1232441.8799999999</v>
      </c>
      <c r="P32" s="10"/>
      <c r="Q32" s="12"/>
      <c r="R32" s="21">
        <v>2969366.0319308355</v>
      </c>
      <c r="S32" s="21">
        <v>1906691.6129315193</v>
      </c>
      <c r="T32" s="11">
        <f t="shared" si="4"/>
        <v>1219014.4099999999</v>
      </c>
      <c r="U32" s="11">
        <f t="shared" si="5"/>
        <v>68264.81</v>
      </c>
    </row>
    <row r="33" spans="1:21" x14ac:dyDescent="0.25">
      <c r="A33" s="9" t="s">
        <v>17</v>
      </c>
      <c r="B33" s="13" t="s">
        <v>81</v>
      </c>
      <c r="C33" s="10" t="s">
        <v>82</v>
      </c>
      <c r="D33" s="10">
        <v>1</v>
      </c>
      <c r="E33" s="10"/>
      <c r="F33" s="12"/>
      <c r="G33" s="21">
        <v>5573827.8832248012</v>
      </c>
      <c r="H33" s="21">
        <v>5461298.179578566</v>
      </c>
      <c r="I33" s="21">
        <v>2620172.9974364671</v>
      </c>
      <c r="J33" s="21">
        <v>2564008.1869648369</v>
      </c>
      <c r="K33" s="21"/>
      <c r="L33" s="11">
        <f t="shared" si="0"/>
        <v>1893972.3025042431</v>
      </c>
      <c r="M33" s="11">
        <f t="shared" si="3"/>
        <v>1933784.21</v>
      </c>
      <c r="N33" s="11">
        <f t="shared" si="1"/>
        <v>1966514.6825042432</v>
      </c>
      <c r="O33" s="11">
        <f t="shared" si="2"/>
        <v>2006326.59</v>
      </c>
      <c r="P33" s="10"/>
      <c r="Q33" s="12"/>
      <c r="R33" s="21">
        <v>5401797.2750396403</v>
      </c>
      <c r="S33" s="21">
        <v>2536073.2891890495</v>
      </c>
      <c r="T33" s="11">
        <f t="shared" si="4"/>
        <v>1984467.64</v>
      </c>
      <c r="U33" s="11">
        <f t="shared" si="5"/>
        <v>111130.19</v>
      </c>
    </row>
    <row r="34" spans="1:21" x14ac:dyDescent="0.25">
      <c r="A34" s="9" t="s">
        <v>17</v>
      </c>
      <c r="B34" s="13" t="s">
        <v>83</v>
      </c>
      <c r="C34" s="10" t="s">
        <v>84</v>
      </c>
      <c r="D34" s="10">
        <v>1</v>
      </c>
      <c r="E34" s="10"/>
      <c r="F34" s="12"/>
      <c r="G34" s="21">
        <v>163223.29476973385</v>
      </c>
      <c r="H34" s="21">
        <v>159927.98867607431</v>
      </c>
      <c r="I34" s="21">
        <v>375104.95200354984</v>
      </c>
      <c r="J34" s="21">
        <v>367064.37660762691</v>
      </c>
      <c r="K34" s="21"/>
      <c r="L34" s="11">
        <f t="shared" si="0"/>
        <v>124370.1982069535</v>
      </c>
      <c r="M34" s="11">
        <f t="shared" si="3"/>
        <v>127045.47</v>
      </c>
      <c r="N34" s="11">
        <f t="shared" ref="N34:N65" si="6">ROUND(($H34+$J34)*25%,2)+(L34-M34)</f>
        <v>129072.8182069535</v>
      </c>
      <c r="O34" s="11">
        <f t="shared" si="2"/>
        <v>131748.09</v>
      </c>
      <c r="P34" s="10"/>
      <c r="Q34" s="12"/>
      <c r="R34" s="21">
        <v>158185.57145686806</v>
      </c>
      <c r="S34" s="21">
        <v>363065.20613313431</v>
      </c>
      <c r="T34" s="11">
        <f t="shared" si="4"/>
        <v>130312.69</v>
      </c>
      <c r="U34" s="11">
        <f t="shared" si="5"/>
        <v>7297.51</v>
      </c>
    </row>
    <row r="35" spans="1:21" x14ac:dyDescent="0.25">
      <c r="A35" s="14" t="s">
        <v>85</v>
      </c>
      <c r="B35" s="13" t="s">
        <v>86</v>
      </c>
      <c r="C35" s="10" t="s">
        <v>87</v>
      </c>
      <c r="D35" s="10">
        <v>1</v>
      </c>
      <c r="E35" s="10"/>
      <c r="F35" s="12"/>
      <c r="G35" s="21">
        <v>102901.33524044616</v>
      </c>
      <c r="H35" s="21">
        <v>100823.86585997618</v>
      </c>
      <c r="I35" s="21">
        <v>0</v>
      </c>
      <c r="J35" s="21">
        <v>0</v>
      </c>
      <c r="K35" s="21"/>
      <c r="L35" s="11">
        <f t="shared" si="0"/>
        <v>23794.43234295438</v>
      </c>
      <c r="M35" s="11">
        <f t="shared" si="3"/>
        <v>24284.720000000001</v>
      </c>
      <c r="N35" s="11">
        <f t="shared" si="6"/>
        <v>24715.68234295438</v>
      </c>
      <c r="O35" s="11">
        <f t="shared" si="2"/>
        <v>25205.97</v>
      </c>
      <c r="P35" s="10"/>
      <c r="Q35" s="12"/>
      <c r="R35" s="21">
        <v>99725.388717634385</v>
      </c>
      <c r="S35" s="21">
        <v>0</v>
      </c>
      <c r="T35" s="11">
        <f t="shared" si="4"/>
        <v>24931.35</v>
      </c>
      <c r="U35" s="11">
        <f t="shared" si="5"/>
        <v>1396.16</v>
      </c>
    </row>
    <row r="36" spans="1:21" x14ac:dyDescent="0.25">
      <c r="A36" s="9" t="s">
        <v>17</v>
      </c>
      <c r="B36" s="13" t="s">
        <v>88</v>
      </c>
      <c r="C36" s="10" t="s">
        <v>89</v>
      </c>
      <c r="D36" s="10">
        <v>1</v>
      </c>
      <c r="E36" s="10"/>
      <c r="F36" s="12"/>
      <c r="G36" s="21">
        <v>8072139.549573591</v>
      </c>
      <c r="H36" s="21">
        <v>7909171.5695183789</v>
      </c>
      <c r="I36" s="21">
        <v>2406140.9466125877</v>
      </c>
      <c r="J36" s="21">
        <v>2354564.0276966449</v>
      </c>
      <c r="K36" s="21"/>
      <c r="L36" s="11">
        <f t="shared" si="0"/>
        <v>2422241.6009427453</v>
      </c>
      <c r="M36" s="11">
        <f t="shared" si="3"/>
        <v>2472874.2000000002</v>
      </c>
      <c r="N36" s="11">
        <f t="shared" si="6"/>
        <v>2515301.3009427451</v>
      </c>
      <c r="O36" s="11">
        <f t="shared" si="2"/>
        <v>2565933.9</v>
      </c>
      <c r="P36" s="10"/>
      <c r="Q36" s="12"/>
      <c r="R36" s="21">
        <v>7823001.0571117084</v>
      </c>
      <c r="S36" s="21">
        <v>2328911.0263705789</v>
      </c>
      <c r="T36" s="11">
        <f t="shared" si="4"/>
        <v>2537978.02</v>
      </c>
      <c r="U36" s="11">
        <f t="shared" si="5"/>
        <v>142126.76999999999</v>
      </c>
    </row>
    <row r="37" spans="1:21" x14ac:dyDescent="0.25">
      <c r="A37" s="9" t="s">
        <v>17</v>
      </c>
      <c r="B37" s="13" t="s">
        <v>90</v>
      </c>
      <c r="C37" s="10" t="s">
        <v>91</v>
      </c>
      <c r="D37" s="10">
        <v>1</v>
      </c>
      <c r="E37" s="10"/>
      <c r="F37" s="12"/>
      <c r="G37" s="21">
        <v>8806358.0268441234</v>
      </c>
      <c r="H37" s="21">
        <v>8628566.9504555091</v>
      </c>
      <c r="I37" s="21">
        <v>3085336.6767697292</v>
      </c>
      <c r="J37" s="21">
        <v>3019200.8338839803</v>
      </c>
      <c r="K37" s="21"/>
      <c r="L37" s="11">
        <f t="shared" si="0"/>
        <v>2748873.1971041197</v>
      </c>
      <c r="M37" s="11">
        <f t="shared" si="3"/>
        <v>2806439.95</v>
      </c>
      <c r="N37" s="11">
        <f t="shared" si="6"/>
        <v>2854375.1971041197</v>
      </c>
      <c r="O37" s="11">
        <f t="shared" si="2"/>
        <v>2911941.95</v>
      </c>
      <c r="P37" s="10"/>
      <c r="Q37" s="12"/>
      <c r="R37" s="21">
        <v>8534558.6173550431</v>
      </c>
      <c r="S37" s="21">
        <v>2986306.607146366</v>
      </c>
      <c r="T37" s="11">
        <f t="shared" si="4"/>
        <v>2880216.31</v>
      </c>
      <c r="U37" s="11">
        <f t="shared" si="5"/>
        <v>161292.10999999999</v>
      </c>
    </row>
    <row r="38" spans="1:21" x14ac:dyDescent="0.25">
      <c r="A38" s="9" t="s">
        <v>38</v>
      </c>
      <c r="B38" s="13" t="s">
        <v>92</v>
      </c>
      <c r="C38" s="10" t="s">
        <v>93</v>
      </c>
      <c r="D38" s="10">
        <v>1</v>
      </c>
      <c r="E38" s="10"/>
      <c r="F38" s="12"/>
      <c r="G38" s="21">
        <v>3779760.7656612108</v>
      </c>
      <c r="H38" s="21">
        <v>3703451.3840791872</v>
      </c>
      <c r="I38" s="21">
        <v>0</v>
      </c>
      <c r="J38" s="21">
        <v>0</v>
      </c>
      <c r="K38" s="21"/>
      <c r="L38" s="11">
        <f t="shared" si="0"/>
        <v>874014.5266426882</v>
      </c>
      <c r="M38" s="11">
        <f t="shared" si="3"/>
        <v>892023.54</v>
      </c>
      <c r="N38" s="11">
        <f t="shared" si="6"/>
        <v>907853.83664268814</v>
      </c>
      <c r="O38" s="11">
        <f t="shared" si="2"/>
        <v>925862.85</v>
      </c>
      <c r="P38" s="10"/>
      <c r="Q38" s="12"/>
      <c r="R38" s="21">
        <v>3663102.239970441</v>
      </c>
      <c r="S38" s="21">
        <v>0</v>
      </c>
      <c r="T38" s="11">
        <f t="shared" si="4"/>
        <v>915775.56</v>
      </c>
      <c r="U38" s="11">
        <f t="shared" si="5"/>
        <v>51283.43</v>
      </c>
    </row>
    <row r="39" spans="1:21" x14ac:dyDescent="0.25">
      <c r="A39" s="9" t="s">
        <v>38</v>
      </c>
      <c r="B39" s="13" t="s">
        <v>94</v>
      </c>
      <c r="C39" s="10" t="s">
        <v>95</v>
      </c>
      <c r="D39" s="10">
        <v>1</v>
      </c>
      <c r="E39" s="10"/>
      <c r="F39" s="12"/>
      <c r="G39" s="21">
        <v>1941016.3030554173</v>
      </c>
      <c r="H39" s="21">
        <v>1901829.2319919732</v>
      </c>
      <c r="I39" s="21">
        <v>0</v>
      </c>
      <c r="J39" s="21">
        <v>0</v>
      </c>
      <c r="K39" s="21"/>
      <c r="L39" s="11">
        <f t="shared" si="0"/>
        <v>448831.69875010569</v>
      </c>
      <c r="M39" s="11">
        <f t="shared" si="3"/>
        <v>458079.85</v>
      </c>
      <c r="N39" s="11">
        <f t="shared" si="6"/>
        <v>466209.15875010571</v>
      </c>
      <c r="O39" s="11">
        <f t="shared" si="2"/>
        <v>475457.31</v>
      </c>
      <c r="P39" s="10"/>
      <c r="Q39" s="12"/>
      <c r="R39" s="21">
        <v>1881108.7813113576</v>
      </c>
      <c r="S39" s="21">
        <v>0</v>
      </c>
      <c r="T39" s="11">
        <f t="shared" si="4"/>
        <v>470277.2</v>
      </c>
      <c r="U39" s="11">
        <f t="shared" si="5"/>
        <v>26335.52</v>
      </c>
    </row>
    <row r="40" spans="1:21" x14ac:dyDescent="0.25">
      <c r="A40" s="9" t="s">
        <v>17</v>
      </c>
      <c r="B40" s="13" t="s">
        <v>96</v>
      </c>
      <c r="C40" s="10" t="s">
        <v>97</v>
      </c>
      <c r="D40" s="10">
        <v>1</v>
      </c>
      <c r="E40" s="10"/>
      <c r="F40" s="12"/>
      <c r="G40" s="21">
        <v>48028276.899736829</v>
      </c>
      <c r="H40" s="21">
        <v>47058636.666956656</v>
      </c>
      <c r="I40" s="21">
        <v>9083315.8335875776</v>
      </c>
      <c r="J40" s="21">
        <v>8888610.0974600259</v>
      </c>
      <c r="K40" s="21"/>
      <c r="L40" s="11">
        <f t="shared" si="0"/>
        <v>13203550.236402337</v>
      </c>
      <c r="M40" s="11">
        <f t="shared" si="3"/>
        <v>13478335.890000001</v>
      </c>
      <c r="N40" s="11">
        <f t="shared" si="6"/>
        <v>13712026.036402335</v>
      </c>
      <c r="O40" s="11">
        <f t="shared" si="2"/>
        <v>13986811.689999999</v>
      </c>
      <c r="P40" s="10"/>
      <c r="Q40" s="12"/>
      <c r="R40" s="21">
        <v>46545932.295947805</v>
      </c>
      <c r="S40" s="21">
        <v>8791768.5913744681</v>
      </c>
      <c r="T40" s="11">
        <f t="shared" si="4"/>
        <v>13834425.220000001</v>
      </c>
      <c r="U40" s="11">
        <f t="shared" si="5"/>
        <v>774727.81</v>
      </c>
    </row>
    <row r="41" spans="1:21" x14ac:dyDescent="0.25">
      <c r="A41" s="9" t="s">
        <v>17</v>
      </c>
      <c r="B41" s="13" t="s">
        <v>98</v>
      </c>
      <c r="C41" s="10" t="s">
        <v>99</v>
      </c>
      <c r="D41" s="10">
        <v>1</v>
      </c>
      <c r="E41" s="10"/>
      <c r="F41" s="12"/>
      <c r="G41" s="21">
        <v>3005594.464790693</v>
      </c>
      <c r="H41" s="21">
        <v>2944914.6839489532</v>
      </c>
      <c r="I41" s="21">
        <v>1000960.0369764558</v>
      </c>
      <c r="J41" s="21">
        <v>979503.92288724799</v>
      </c>
      <c r="K41" s="21"/>
      <c r="L41" s="11">
        <f t="shared" si="0"/>
        <v>926162.7912133435</v>
      </c>
      <c r="M41" s="11">
        <f t="shared" si="3"/>
        <v>945546.86</v>
      </c>
      <c r="N41" s="11">
        <f t="shared" si="6"/>
        <v>961720.58121334354</v>
      </c>
      <c r="O41" s="11">
        <f t="shared" si="2"/>
        <v>981104.65</v>
      </c>
      <c r="P41" s="10"/>
      <c r="Q41" s="12"/>
      <c r="R41" s="21">
        <v>2912829.8056428852</v>
      </c>
      <c r="S41" s="21">
        <v>968832.21672969928</v>
      </c>
      <c r="T41" s="11">
        <f t="shared" si="4"/>
        <v>970415.51</v>
      </c>
      <c r="U41" s="11">
        <f t="shared" si="5"/>
        <v>54343.27</v>
      </c>
    </row>
    <row r="42" spans="1:21" x14ac:dyDescent="0.25">
      <c r="A42" s="9" t="s">
        <v>17</v>
      </c>
      <c r="B42" s="13" t="s">
        <v>100</v>
      </c>
      <c r="C42" s="10" t="s">
        <v>101</v>
      </c>
      <c r="D42" s="10">
        <v>1</v>
      </c>
      <c r="E42" s="10"/>
      <c r="F42" s="12"/>
      <c r="G42" s="21">
        <v>346069.92579357675</v>
      </c>
      <c r="H42" s="21">
        <v>339083.13915317284</v>
      </c>
      <c r="I42" s="21">
        <v>721321.62094898662</v>
      </c>
      <c r="J42" s="21">
        <v>705859.70596500428</v>
      </c>
      <c r="K42" s="21"/>
      <c r="L42" s="11">
        <f t="shared" si="0"/>
        <v>246606.51144788982</v>
      </c>
      <c r="M42" s="11">
        <f t="shared" si="3"/>
        <v>251904.41</v>
      </c>
      <c r="N42" s="11">
        <f t="shared" si="6"/>
        <v>255937.81144788981</v>
      </c>
      <c r="O42" s="11">
        <f t="shared" si="2"/>
        <v>261235.71</v>
      </c>
      <c r="P42" s="10"/>
      <c r="Q42" s="12"/>
      <c r="R42" s="21">
        <v>335388.82457262947</v>
      </c>
      <c r="S42" s="21">
        <v>698169.35660090134</v>
      </c>
      <c r="T42" s="11">
        <f t="shared" si="4"/>
        <v>258389.55</v>
      </c>
      <c r="U42" s="11">
        <f t="shared" si="5"/>
        <v>14469.81</v>
      </c>
    </row>
    <row r="43" spans="1:21" x14ac:dyDescent="0.25">
      <c r="A43" s="9" t="s">
        <v>38</v>
      </c>
      <c r="B43" s="19" t="s">
        <v>102</v>
      </c>
      <c r="C43" s="10" t="s">
        <v>103</v>
      </c>
      <c r="D43" s="10">
        <v>1</v>
      </c>
      <c r="E43" s="10"/>
      <c r="F43" s="12"/>
      <c r="G43" s="21">
        <v>9820635.8226661384</v>
      </c>
      <c r="H43" s="21">
        <v>9622367.5478117596</v>
      </c>
      <c r="I43" s="21">
        <v>0</v>
      </c>
      <c r="J43" s="21">
        <v>0</v>
      </c>
      <c r="K43" s="21"/>
      <c r="L43" s="11">
        <f t="shared" si="0"/>
        <v>2270878.7412835755</v>
      </c>
      <c r="M43" s="11">
        <f t="shared" si="3"/>
        <v>2317670.0499999998</v>
      </c>
      <c r="N43" s="11">
        <f t="shared" si="6"/>
        <v>2358800.5812835759</v>
      </c>
      <c r="O43" s="11">
        <f t="shared" si="2"/>
        <v>2405591.89</v>
      </c>
      <c r="P43" s="10"/>
      <c r="Q43" s="12"/>
      <c r="R43" s="21">
        <v>9517531.746126052</v>
      </c>
      <c r="S43" s="21">
        <v>0</v>
      </c>
      <c r="T43" s="11">
        <f t="shared" si="4"/>
        <v>2379382.94</v>
      </c>
      <c r="U43" s="11">
        <f t="shared" si="5"/>
        <v>133245.44</v>
      </c>
    </row>
    <row r="44" spans="1:21" x14ac:dyDescent="0.25">
      <c r="A44" s="9" t="s">
        <v>17</v>
      </c>
      <c r="B44" s="13" t="s">
        <v>104</v>
      </c>
      <c r="C44" s="10" t="s">
        <v>105</v>
      </c>
      <c r="D44" s="10">
        <v>1</v>
      </c>
      <c r="E44" s="10"/>
      <c r="F44" s="12"/>
      <c r="G44" s="21">
        <v>7057649.2464522142</v>
      </c>
      <c r="H44" s="21">
        <v>6915162.7551609091</v>
      </c>
      <c r="I44" s="21">
        <v>1511922.7530420513</v>
      </c>
      <c r="J44" s="21">
        <v>1479415.0909901746</v>
      </c>
      <c r="K44" s="21">
        <v>98.788685334389783</v>
      </c>
      <c r="L44" s="11">
        <f t="shared" si="0"/>
        <v>1981120.3716916558</v>
      </c>
      <c r="M44" s="11">
        <f t="shared" si="3"/>
        <v>2022418.99</v>
      </c>
      <c r="N44" s="11">
        <f t="shared" si="6"/>
        <v>2057345.8416916558</v>
      </c>
      <c r="O44" s="11">
        <f>ROUND(($H44+$J44+$K44)*25%+($K44*23.6%)+($K44*25%),2)</f>
        <v>2098717.17</v>
      </c>
      <c r="P44" s="10"/>
      <c r="Q44" s="12"/>
      <c r="R44" s="21">
        <v>6839821.9798660297</v>
      </c>
      <c r="S44" s="21">
        <v>1463394.5594655687</v>
      </c>
      <c r="T44" s="11">
        <f t="shared" si="4"/>
        <v>2075804.13</v>
      </c>
      <c r="U44" s="11">
        <f t="shared" si="5"/>
        <v>116245.03</v>
      </c>
    </row>
    <row r="45" spans="1:21" x14ac:dyDescent="0.25">
      <c r="A45" s="9" t="s">
        <v>17</v>
      </c>
      <c r="B45" s="13" t="s">
        <v>106</v>
      </c>
      <c r="C45" s="10" t="s">
        <v>107</v>
      </c>
      <c r="D45" s="10">
        <v>1</v>
      </c>
      <c r="E45" s="10"/>
      <c r="F45" s="12"/>
      <c r="G45" s="21">
        <v>24847194.009744115</v>
      </c>
      <c r="H45" s="21">
        <v>24345555.380612403</v>
      </c>
      <c r="I45" s="21">
        <v>6011787.5720013827</v>
      </c>
      <c r="J45" s="21">
        <v>5882918.4075602451</v>
      </c>
      <c r="K45" s="21">
        <v>3.2804298503736478</v>
      </c>
      <c r="L45" s="11">
        <f t="shared" si="0"/>
        <v>7133919.8140087454</v>
      </c>
      <c r="M45" s="11">
        <f t="shared" si="3"/>
        <v>7282719.6500000004</v>
      </c>
      <c r="N45" s="11">
        <f t="shared" si="6"/>
        <v>7408318.6140087452</v>
      </c>
      <c r="O45" s="11">
        <f>ROUND(($H45+$J45+$K45)*25%+($K45*23.6%)+($K45*25%),2)</f>
        <v>7557120.8600000003</v>
      </c>
      <c r="P45" s="10"/>
      <c r="Q45" s="12"/>
      <c r="R45" s="21">
        <v>24080310.283381555</v>
      </c>
      <c r="S45" s="21">
        <v>5818827.1906275488</v>
      </c>
      <c r="T45" s="11">
        <f t="shared" si="4"/>
        <v>7474784.3700000001</v>
      </c>
      <c r="U45" s="11">
        <f t="shared" si="5"/>
        <v>418587.92</v>
      </c>
    </row>
    <row r="46" spans="1:21" x14ac:dyDescent="0.25">
      <c r="A46" s="9" t="s">
        <v>17</v>
      </c>
      <c r="B46" s="13" t="s">
        <v>108</v>
      </c>
      <c r="C46" s="10" t="s">
        <v>109</v>
      </c>
      <c r="D46" s="10">
        <v>1</v>
      </c>
      <c r="E46" s="10"/>
      <c r="F46" s="12"/>
      <c r="G46" s="21">
        <v>411374.4194514085</v>
      </c>
      <c r="H46" s="21">
        <v>403069.20399116247</v>
      </c>
      <c r="I46" s="21">
        <v>1157380.503944814</v>
      </c>
      <c r="J46" s="21">
        <v>1132571.4334325925</v>
      </c>
      <c r="K46" s="21"/>
      <c r="L46" s="11">
        <f t="shared" si="0"/>
        <v>362411.19043200626</v>
      </c>
      <c r="M46" s="11">
        <f t="shared" si="3"/>
        <v>370226.16</v>
      </c>
      <c r="N46" s="11">
        <f t="shared" si="6"/>
        <v>376095.19043200626</v>
      </c>
      <c r="O46" s="11">
        <f t="shared" ref="O46:O75" si="7">ROUND(($H46+$J46)*25%,2)</f>
        <v>383910.16</v>
      </c>
      <c r="P46" s="10"/>
      <c r="Q46" s="12"/>
      <c r="R46" s="21">
        <v>398677.76052101125</v>
      </c>
      <c r="S46" s="21">
        <v>1120232.0550415397</v>
      </c>
      <c r="T46" s="11">
        <f t="shared" si="4"/>
        <v>379727.45</v>
      </c>
      <c r="U46" s="11">
        <f t="shared" si="5"/>
        <v>21264.74</v>
      </c>
    </row>
    <row r="47" spans="1:21" x14ac:dyDescent="0.25">
      <c r="A47" s="9" t="s">
        <v>17</v>
      </c>
      <c r="B47" s="13" t="s">
        <v>110</v>
      </c>
      <c r="C47" s="10" t="s">
        <v>111</v>
      </c>
      <c r="D47" s="10">
        <v>1</v>
      </c>
      <c r="E47" s="10"/>
      <c r="F47" s="12"/>
      <c r="G47" s="21">
        <v>20444848.420544699</v>
      </c>
      <c r="H47" s="21">
        <v>20032088.503651634</v>
      </c>
      <c r="I47" s="21">
        <v>3282195.3898413903</v>
      </c>
      <c r="J47" s="21">
        <v>3211839.7750855484</v>
      </c>
      <c r="K47" s="21"/>
      <c r="L47" s="11">
        <f t="shared" si="0"/>
        <v>5485567.0737819755</v>
      </c>
      <c r="M47" s="11">
        <f t="shared" si="3"/>
        <v>5599582.3399999999</v>
      </c>
      <c r="N47" s="11">
        <f t="shared" si="6"/>
        <v>5696966.803781976</v>
      </c>
      <c r="O47" s="11">
        <f t="shared" si="7"/>
        <v>5810982.0700000003</v>
      </c>
      <c r="P47" s="10"/>
      <c r="Q47" s="12"/>
      <c r="R47" s="21">
        <v>19813838.676123802</v>
      </c>
      <c r="S47" s="21">
        <v>3176846.7449363614</v>
      </c>
      <c r="T47" s="11">
        <f t="shared" si="4"/>
        <v>5747671.3600000003</v>
      </c>
      <c r="U47" s="11">
        <f t="shared" si="5"/>
        <v>321869.59999999998</v>
      </c>
    </row>
    <row r="48" spans="1:21" x14ac:dyDescent="0.25">
      <c r="A48" s="9" t="s">
        <v>17</v>
      </c>
      <c r="B48" s="13" t="s">
        <v>112</v>
      </c>
      <c r="C48" s="10" t="s">
        <v>113</v>
      </c>
      <c r="D48" s="10">
        <v>1</v>
      </c>
      <c r="E48" s="10"/>
      <c r="F48" s="12"/>
      <c r="G48" s="21">
        <v>679407.59585879825</v>
      </c>
      <c r="H48" s="21">
        <v>665691.0733864971</v>
      </c>
      <c r="I48" s="21">
        <v>872530.83953514381</v>
      </c>
      <c r="J48" s="21">
        <v>853827.67402619089</v>
      </c>
      <c r="K48" s="21"/>
      <c r="L48" s="11">
        <f t="shared" si="0"/>
        <v>358606.42438939441</v>
      </c>
      <c r="M48" s="11">
        <f t="shared" si="3"/>
        <v>366257.47</v>
      </c>
      <c r="N48" s="11">
        <f t="shared" si="6"/>
        <v>372228.64438939444</v>
      </c>
      <c r="O48" s="11">
        <f t="shared" si="7"/>
        <v>379879.69</v>
      </c>
      <c r="P48" s="10"/>
      <c r="Q48" s="12"/>
      <c r="R48" s="21">
        <v>658438.36172206246</v>
      </c>
      <c r="S48" s="21">
        <v>844525.212000789</v>
      </c>
      <c r="T48" s="11">
        <f t="shared" si="4"/>
        <v>375740.89</v>
      </c>
      <c r="U48" s="11">
        <f t="shared" si="5"/>
        <v>21041.49</v>
      </c>
    </row>
    <row r="49" spans="1:21" x14ac:dyDescent="0.25">
      <c r="A49" s="9" t="s">
        <v>17</v>
      </c>
      <c r="B49" s="13" t="s">
        <v>114</v>
      </c>
      <c r="C49" s="10" t="s">
        <v>115</v>
      </c>
      <c r="D49" s="10">
        <v>1</v>
      </c>
      <c r="E49" s="10"/>
      <c r="F49" s="12"/>
      <c r="G49" s="21">
        <v>1194288.4967721601</v>
      </c>
      <c r="H49" s="21">
        <v>1170177.0721954608</v>
      </c>
      <c r="I49" s="21">
        <v>629752.76010861073</v>
      </c>
      <c r="J49" s="21">
        <v>616253.67266282323</v>
      </c>
      <c r="K49" s="21"/>
      <c r="L49" s="11">
        <f t="shared" si="0"/>
        <v>421597.65578655503</v>
      </c>
      <c r="M49" s="11">
        <f t="shared" si="3"/>
        <v>430473.74</v>
      </c>
      <c r="N49" s="11">
        <f t="shared" si="6"/>
        <v>437731.60578655504</v>
      </c>
      <c r="O49" s="11">
        <f t="shared" si="7"/>
        <v>446607.69</v>
      </c>
      <c r="P49" s="10"/>
      <c r="Q49" s="12"/>
      <c r="R49" s="21">
        <v>1157427.9799509286</v>
      </c>
      <c r="S49" s="21">
        <v>609539.58203030936</v>
      </c>
      <c r="T49" s="11">
        <f t="shared" si="4"/>
        <v>441741.89</v>
      </c>
      <c r="U49" s="11">
        <f t="shared" si="5"/>
        <v>24737.55</v>
      </c>
    </row>
    <row r="50" spans="1:21" x14ac:dyDescent="0.25">
      <c r="A50" s="9" t="s">
        <v>17</v>
      </c>
      <c r="B50" s="13" t="s">
        <v>116</v>
      </c>
      <c r="C50" s="10" t="s">
        <v>117</v>
      </c>
      <c r="D50" s="10">
        <v>1</v>
      </c>
      <c r="E50" s="10"/>
      <c r="F50" s="12"/>
      <c r="G50" s="21">
        <v>2999431.8026675298</v>
      </c>
      <c r="H50" s="21">
        <v>2938876.4394714222</v>
      </c>
      <c r="I50" s="21">
        <v>2069083.9744284363</v>
      </c>
      <c r="J50" s="21">
        <v>2024732.0520983618</v>
      </c>
      <c r="K50" s="21"/>
      <c r="L50" s="11">
        <f t="shared" si="0"/>
        <v>1171411.604010469</v>
      </c>
      <c r="M50" s="11">
        <f t="shared" si="3"/>
        <v>1196169.72</v>
      </c>
      <c r="N50" s="11">
        <f t="shared" si="6"/>
        <v>1216144.0040104692</v>
      </c>
      <c r="O50" s="11">
        <f t="shared" si="7"/>
        <v>1240902.1200000001</v>
      </c>
      <c r="P50" s="10"/>
      <c r="Q50" s="12"/>
      <c r="R50" s="21">
        <v>2906857.3479062403</v>
      </c>
      <c r="S50" s="21">
        <v>2002672.5738227945</v>
      </c>
      <c r="T50" s="11">
        <f t="shared" si="4"/>
        <v>1227382.48</v>
      </c>
      <c r="U50" s="11">
        <f t="shared" si="5"/>
        <v>68733.42</v>
      </c>
    </row>
    <row r="51" spans="1:21" x14ac:dyDescent="0.25">
      <c r="A51" s="9" t="s">
        <v>17</v>
      </c>
      <c r="B51" s="13" t="s">
        <v>118</v>
      </c>
      <c r="C51" s="10" t="s">
        <v>119</v>
      </c>
      <c r="D51" s="10">
        <v>1</v>
      </c>
      <c r="E51" s="10"/>
      <c r="F51" s="12"/>
      <c r="G51" s="21">
        <v>843530.19619289157</v>
      </c>
      <c r="H51" s="21">
        <v>826500.21159650362</v>
      </c>
      <c r="I51" s="21">
        <v>2153338.9135461352</v>
      </c>
      <c r="J51" s="21">
        <v>2107180.9415042768</v>
      </c>
      <c r="K51" s="21"/>
      <c r="L51" s="11">
        <f t="shared" si="0"/>
        <v>692348.75213178422</v>
      </c>
      <c r="M51" s="11">
        <f t="shared" si="3"/>
        <v>707261.11</v>
      </c>
      <c r="N51" s="11">
        <f t="shared" si="6"/>
        <v>718507.93213178427</v>
      </c>
      <c r="O51" s="11">
        <f t="shared" si="7"/>
        <v>733420.29</v>
      </c>
      <c r="P51" s="10"/>
      <c r="Q51" s="12"/>
      <c r="R51" s="21">
        <v>817495.48257886909</v>
      </c>
      <c r="S51" s="21">
        <v>2084223.1816596449</v>
      </c>
      <c r="T51" s="11">
        <f t="shared" si="4"/>
        <v>725429.67</v>
      </c>
      <c r="U51" s="11">
        <f t="shared" si="5"/>
        <v>40624.06</v>
      </c>
    </row>
    <row r="52" spans="1:21" x14ac:dyDescent="0.25">
      <c r="A52" s="14" t="s">
        <v>85</v>
      </c>
      <c r="B52" s="13" t="s">
        <v>120</v>
      </c>
      <c r="C52" s="10" t="s">
        <v>121</v>
      </c>
      <c r="D52" s="10">
        <v>1</v>
      </c>
      <c r="E52" s="10"/>
      <c r="F52" s="12"/>
      <c r="G52" s="21">
        <v>949070.37789234787</v>
      </c>
      <c r="H52" s="21">
        <v>929909.64838990453</v>
      </c>
      <c r="I52" s="21">
        <v>192.35757122715412</v>
      </c>
      <c r="J52" s="21">
        <v>188.23428374143225</v>
      </c>
      <c r="K52" s="21"/>
      <c r="L52" s="11">
        <f t="shared" si="0"/>
        <v>219503.10031098046</v>
      </c>
      <c r="M52" s="11">
        <f t="shared" si="3"/>
        <v>224026.01</v>
      </c>
      <c r="N52" s="11">
        <f t="shared" si="6"/>
        <v>228001.56031098045</v>
      </c>
      <c r="O52" s="11">
        <f t="shared" si="7"/>
        <v>232524.47</v>
      </c>
      <c r="P52" s="10"/>
      <c r="Q52" s="12"/>
      <c r="R52" s="21">
        <v>919778.27240578947</v>
      </c>
      <c r="S52" s="21">
        <v>186.18346912198285</v>
      </c>
      <c r="T52" s="11">
        <f t="shared" si="4"/>
        <v>229991.11</v>
      </c>
      <c r="U52" s="11">
        <f t="shared" si="5"/>
        <v>12879.5</v>
      </c>
    </row>
    <row r="53" spans="1:21" x14ac:dyDescent="0.25">
      <c r="A53" s="9" t="s">
        <v>38</v>
      </c>
      <c r="B53" s="13" t="s">
        <v>122</v>
      </c>
      <c r="C53" s="10" t="s">
        <v>123</v>
      </c>
      <c r="D53" s="10">
        <v>1</v>
      </c>
      <c r="E53" s="10"/>
      <c r="F53" s="12"/>
      <c r="G53" s="21">
        <v>4147892.0851980951</v>
      </c>
      <c r="H53" s="21">
        <v>4064150.5207144329</v>
      </c>
      <c r="I53" s="21">
        <v>0</v>
      </c>
      <c r="J53" s="21">
        <v>0</v>
      </c>
      <c r="K53" s="21"/>
      <c r="L53" s="11">
        <f t="shared" si="0"/>
        <v>959139.52288860618</v>
      </c>
      <c r="M53" s="11">
        <f t="shared" si="3"/>
        <v>978902.53</v>
      </c>
      <c r="N53" s="11">
        <f t="shared" si="6"/>
        <v>996274.62288860616</v>
      </c>
      <c r="O53" s="11">
        <f t="shared" si="7"/>
        <v>1016037.63</v>
      </c>
      <c r="P53" s="10"/>
      <c r="Q53" s="12"/>
      <c r="R53" s="21">
        <v>4019871.5554916402</v>
      </c>
      <c r="S53" s="21">
        <v>0</v>
      </c>
      <c r="T53" s="11">
        <f t="shared" si="4"/>
        <v>1004967.89</v>
      </c>
      <c r="U53" s="11">
        <f t="shared" si="5"/>
        <v>56278.2</v>
      </c>
    </row>
    <row r="54" spans="1:21" x14ac:dyDescent="0.25">
      <c r="A54" s="9" t="s">
        <v>17</v>
      </c>
      <c r="B54" s="13" t="s">
        <v>124</v>
      </c>
      <c r="C54" s="10" t="s">
        <v>125</v>
      </c>
      <c r="D54" s="10">
        <v>1</v>
      </c>
      <c r="E54" s="10"/>
      <c r="F54" s="12"/>
      <c r="G54" s="21">
        <v>994689.61829210666</v>
      </c>
      <c r="H54" s="21">
        <v>974607.88446188334</v>
      </c>
      <c r="I54" s="21">
        <v>764980.59450567991</v>
      </c>
      <c r="J54" s="21">
        <v>748582.82605797728</v>
      </c>
      <c r="K54" s="21"/>
      <c r="L54" s="11">
        <f t="shared" si="0"/>
        <v>406673.00768268708</v>
      </c>
      <c r="M54" s="11">
        <f t="shared" si="3"/>
        <v>415282.17</v>
      </c>
      <c r="N54" s="11">
        <f t="shared" si="6"/>
        <v>422188.51768268709</v>
      </c>
      <c r="O54" s="11">
        <f t="shared" si="7"/>
        <v>430797.68</v>
      </c>
      <c r="P54" s="10"/>
      <c r="Q54" s="12"/>
      <c r="R54" s="21">
        <v>963989.52069755108</v>
      </c>
      <c r="S54" s="21">
        <v>740427.0078242633</v>
      </c>
      <c r="T54" s="11">
        <f t="shared" si="4"/>
        <v>426104.13</v>
      </c>
      <c r="U54" s="11">
        <f t="shared" si="5"/>
        <v>23861.83</v>
      </c>
    </row>
    <row r="55" spans="1:21" x14ac:dyDescent="0.25">
      <c r="A55" s="9" t="s">
        <v>17</v>
      </c>
      <c r="B55" s="13" t="s">
        <v>126</v>
      </c>
      <c r="C55" s="10" t="s">
        <v>127</v>
      </c>
      <c r="D55" s="10">
        <v>2</v>
      </c>
      <c r="E55" s="10"/>
      <c r="F55" s="12"/>
      <c r="G55" s="21">
        <v>777078.44159103348</v>
      </c>
      <c r="H55" s="21">
        <v>763834.35130133142</v>
      </c>
      <c r="I55" s="21">
        <v>157989.83104239439</v>
      </c>
      <c r="J55" s="21">
        <v>156074.48494994364</v>
      </c>
      <c r="K55" s="21"/>
      <c r="L55" s="11">
        <f t="shared" si="0"/>
        <v>217098.48535530092</v>
      </c>
      <c r="M55" s="11">
        <f t="shared" si="3"/>
        <v>220676.11</v>
      </c>
      <c r="N55" s="11">
        <f t="shared" si="6"/>
        <v>226399.58535530092</v>
      </c>
      <c r="O55" s="11">
        <f t="shared" si="7"/>
        <v>229977.21</v>
      </c>
      <c r="P55" s="10"/>
      <c r="Q55" s="12"/>
      <c r="R55" s="21">
        <v>755512.36753009551</v>
      </c>
      <c r="S55" s="21">
        <v>154374.05169678526</v>
      </c>
      <c r="T55" s="11">
        <f t="shared" si="4"/>
        <v>227471.6</v>
      </c>
      <c r="U55" s="11">
        <f t="shared" si="5"/>
        <v>12738.41</v>
      </c>
    </row>
    <row r="56" spans="1:21" x14ac:dyDescent="0.25">
      <c r="A56" s="9" t="s">
        <v>17</v>
      </c>
      <c r="B56" s="13" t="s">
        <v>128</v>
      </c>
      <c r="C56" s="10" t="s">
        <v>129</v>
      </c>
      <c r="D56" s="10">
        <v>2</v>
      </c>
      <c r="E56" s="10"/>
      <c r="F56" s="12"/>
      <c r="G56" s="21">
        <v>9433226.9835422393</v>
      </c>
      <c r="H56" s="21">
        <v>9272452.3394310363</v>
      </c>
      <c r="I56" s="21">
        <v>2417643.4303023242</v>
      </c>
      <c r="J56" s="21">
        <v>2388333.7977353642</v>
      </c>
      <c r="K56" s="21"/>
      <c r="L56" s="11">
        <f t="shared" si="0"/>
        <v>2751945.5283712703</v>
      </c>
      <c r="M56" s="11">
        <f t="shared" si="3"/>
        <v>2796805.42</v>
      </c>
      <c r="N56" s="11">
        <f t="shared" si="6"/>
        <v>2870336.6383712701</v>
      </c>
      <c r="O56" s="11">
        <f t="shared" si="7"/>
        <v>2915196.53</v>
      </c>
      <c r="P56" s="10"/>
      <c r="Q56" s="12"/>
      <c r="R56" s="21">
        <v>9171428.8678408414</v>
      </c>
      <c r="S56" s="21">
        <v>2362312.8743883241</v>
      </c>
      <c r="T56" s="11">
        <f t="shared" si="4"/>
        <v>2883435.44</v>
      </c>
      <c r="U56" s="11">
        <f t="shared" si="5"/>
        <v>161472.38</v>
      </c>
    </row>
    <row r="57" spans="1:21" x14ac:dyDescent="0.25">
      <c r="A57" s="9" t="s">
        <v>17</v>
      </c>
      <c r="B57" s="13" t="s">
        <v>130</v>
      </c>
      <c r="C57" s="10" t="s">
        <v>131</v>
      </c>
      <c r="D57" s="10">
        <v>2</v>
      </c>
      <c r="E57" s="10"/>
      <c r="F57" s="12"/>
      <c r="G57" s="21">
        <v>759788.24911405961</v>
      </c>
      <c r="H57" s="21">
        <v>746838.84319344454</v>
      </c>
      <c r="I57" s="21">
        <v>479349.28645268944</v>
      </c>
      <c r="J57" s="21">
        <v>473538.02773642528</v>
      </c>
      <c r="K57" s="21"/>
      <c r="L57" s="11">
        <f t="shared" si="0"/>
        <v>288008.94153944927</v>
      </c>
      <c r="M57" s="11">
        <f t="shared" si="3"/>
        <v>292436.46000000002</v>
      </c>
      <c r="N57" s="11">
        <f t="shared" si="6"/>
        <v>300666.70153944922</v>
      </c>
      <c r="O57" s="11">
        <f t="shared" si="7"/>
        <v>305094.21999999997</v>
      </c>
      <c r="P57" s="10"/>
      <c r="Q57" s="12"/>
      <c r="R57" s="21">
        <v>738702.02567247848</v>
      </c>
      <c r="S57" s="21">
        <v>468378.82564611372</v>
      </c>
      <c r="T57" s="11">
        <f t="shared" si="4"/>
        <v>301770.21000000002</v>
      </c>
      <c r="U57" s="11">
        <f t="shared" si="5"/>
        <v>16899.13</v>
      </c>
    </row>
    <row r="58" spans="1:21" x14ac:dyDescent="0.25">
      <c r="A58" s="9" t="s">
        <v>17</v>
      </c>
      <c r="B58" s="13" t="s">
        <v>132</v>
      </c>
      <c r="C58" s="10" t="s">
        <v>133</v>
      </c>
      <c r="D58" s="10">
        <v>2</v>
      </c>
      <c r="E58" s="10"/>
      <c r="F58" s="12"/>
      <c r="G58" s="21">
        <v>565152.04573237861</v>
      </c>
      <c r="H58" s="21">
        <v>555519.91038994852</v>
      </c>
      <c r="I58" s="21">
        <v>341445.20547625591</v>
      </c>
      <c r="J58" s="21">
        <v>337305.78880760027</v>
      </c>
      <c r="K58" s="21"/>
      <c r="L58" s="11">
        <f t="shared" si="0"/>
        <v>210706.86501062152</v>
      </c>
      <c r="M58" s="11">
        <f t="shared" si="3"/>
        <v>213956.95</v>
      </c>
      <c r="N58" s="11">
        <f t="shared" si="6"/>
        <v>219956.33501062152</v>
      </c>
      <c r="O58" s="11">
        <f t="shared" si="7"/>
        <v>223206.42</v>
      </c>
      <c r="P58" s="10"/>
      <c r="Q58" s="12"/>
      <c r="R58" s="21">
        <v>549467.51477434498</v>
      </c>
      <c r="S58" s="21">
        <v>333630.83847888245</v>
      </c>
      <c r="T58" s="11">
        <f t="shared" si="4"/>
        <v>220774.59</v>
      </c>
      <c r="U58" s="11">
        <f t="shared" si="5"/>
        <v>12363.38</v>
      </c>
    </row>
    <row r="59" spans="1:21" x14ac:dyDescent="0.25">
      <c r="A59" s="9" t="s">
        <v>17</v>
      </c>
      <c r="B59" s="13" t="s">
        <v>134</v>
      </c>
      <c r="C59" s="10" t="s">
        <v>135</v>
      </c>
      <c r="D59" s="10">
        <v>2</v>
      </c>
      <c r="E59" s="10"/>
      <c r="F59" s="12"/>
      <c r="G59" s="21">
        <v>451628.73392550834</v>
      </c>
      <c r="H59" s="21">
        <v>443931.42640879669</v>
      </c>
      <c r="I59" s="21">
        <v>110547.84348705364</v>
      </c>
      <c r="J59" s="21">
        <v>109207.64723103661</v>
      </c>
      <c r="K59" s="21"/>
      <c r="L59" s="11">
        <f t="shared" si="0"/>
        <v>130540.82137900066</v>
      </c>
      <c r="M59" s="11">
        <f t="shared" si="3"/>
        <v>132673.67000000001</v>
      </c>
      <c r="N59" s="11">
        <f t="shared" si="6"/>
        <v>136151.92137900065</v>
      </c>
      <c r="O59" s="11">
        <f t="shared" si="7"/>
        <v>138284.76999999999</v>
      </c>
      <c r="P59" s="10"/>
      <c r="Q59" s="12"/>
      <c r="R59" s="21">
        <v>439094.7885699491</v>
      </c>
      <c r="S59" s="21">
        <v>108017.82869721027</v>
      </c>
      <c r="T59" s="11">
        <f t="shared" si="4"/>
        <v>136778.15</v>
      </c>
      <c r="U59" s="11">
        <f t="shared" si="5"/>
        <v>7659.58</v>
      </c>
    </row>
    <row r="60" spans="1:21" x14ac:dyDescent="0.25">
      <c r="A60" s="9" t="s">
        <v>17</v>
      </c>
      <c r="B60" s="13" t="s">
        <v>136</v>
      </c>
      <c r="C60" s="10" t="s">
        <v>137</v>
      </c>
      <c r="D60" s="10">
        <v>2</v>
      </c>
      <c r="E60" s="10"/>
      <c r="F60" s="12"/>
      <c r="G60" s="21">
        <v>1749678.1559268637</v>
      </c>
      <c r="H60" s="21">
        <v>1719857.6201421241</v>
      </c>
      <c r="I60" s="21">
        <v>577689.91814746975</v>
      </c>
      <c r="J60" s="21">
        <v>570686.45393669384</v>
      </c>
      <c r="K60" s="21"/>
      <c r="L60" s="11">
        <f t="shared" si="0"/>
        <v>540568.40148260107</v>
      </c>
      <c r="M60" s="11">
        <f t="shared" si="3"/>
        <v>549258.87</v>
      </c>
      <c r="N60" s="11">
        <f t="shared" si="6"/>
        <v>563945.55148260109</v>
      </c>
      <c r="O60" s="11">
        <f t="shared" si="7"/>
        <v>572636.02</v>
      </c>
      <c r="P60" s="10"/>
      <c r="Q60" s="12"/>
      <c r="R60" s="21">
        <v>1701119.7522008945</v>
      </c>
      <c r="S60" s="21">
        <v>564468.81866009999</v>
      </c>
      <c r="T60" s="11">
        <f t="shared" si="4"/>
        <v>566397.14</v>
      </c>
      <c r="U60" s="11">
        <f t="shared" si="5"/>
        <v>31718.240000000002</v>
      </c>
    </row>
    <row r="61" spans="1:21" x14ac:dyDescent="0.25">
      <c r="A61" s="9" t="s">
        <v>17</v>
      </c>
      <c r="B61" s="13" t="s">
        <v>138</v>
      </c>
      <c r="C61" s="10" t="s">
        <v>139</v>
      </c>
      <c r="D61" s="10">
        <v>2</v>
      </c>
      <c r="E61" s="10"/>
      <c r="F61" s="12"/>
      <c r="G61" s="21">
        <v>218065.14851486619</v>
      </c>
      <c r="H61" s="21">
        <v>214348.5681011116</v>
      </c>
      <c r="I61" s="21">
        <v>57361.573943728392</v>
      </c>
      <c r="J61" s="21">
        <v>56666.166740713772</v>
      </c>
      <c r="K61" s="21"/>
      <c r="L61" s="11">
        <f t="shared" si="0"/>
        <v>63959.477422670796</v>
      </c>
      <c r="M61" s="11">
        <f t="shared" si="3"/>
        <v>65000.71</v>
      </c>
      <c r="N61" s="11">
        <f t="shared" si="6"/>
        <v>66712.447422670783</v>
      </c>
      <c r="O61" s="11">
        <f t="shared" si="7"/>
        <v>67753.679999999993</v>
      </c>
      <c r="P61" s="10"/>
      <c r="Q61" s="12"/>
      <c r="R61" s="21">
        <v>212013.23806248992</v>
      </c>
      <c r="S61" s="21">
        <v>56048.78822246442</v>
      </c>
      <c r="T61" s="11">
        <f t="shared" si="4"/>
        <v>67015.509999999995</v>
      </c>
      <c r="U61" s="11">
        <f t="shared" si="5"/>
        <v>3752.87</v>
      </c>
    </row>
    <row r="62" spans="1:21" x14ac:dyDescent="0.25">
      <c r="A62" s="9" t="s">
        <v>17</v>
      </c>
      <c r="B62" s="13" t="s">
        <v>140</v>
      </c>
      <c r="C62" s="10" t="s">
        <v>141</v>
      </c>
      <c r="D62" s="10">
        <v>2</v>
      </c>
      <c r="E62" s="10"/>
      <c r="F62" s="12"/>
      <c r="G62" s="21">
        <v>2417203.4876523884</v>
      </c>
      <c r="H62" s="21">
        <v>2376006.0235025603</v>
      </c>
      <c r="I62" s="21">
        <v>614679.90735734184</v>
      </c>
      <c r="J62" s="21">
        <v>607228.00522606517</v>
      </c>
      <c r="K62" s="21"/>
      <c r="L62" s="11">
        <f t="shared" si="0"/>
        <v>704043.23077995575</v>
      </c>
      <c r="M62" s="11">
        <f t="shared" si="3"/>
        <v>715524.48</v>
      </c>
      <c r="N62" s="11">
        <f t="shared" si="6"/>
        <v>734327.26077995577</v>
      </c>
      <c r="O62" s="11">
        <f t="shared" si="7"/>
        <v>745808.51</v>
      </c>
      <c r="P62" s="10"/>
      <c r="Q62" s="12"/>
      <c r="R62" s="21">
        <v>2350119.411393194</v>
      </c>
      <c r="S62" s="21">
        <v>600612.24934087624</v>
      </c>
      <c r="T62" s="11">
        <f t="shared" si="4"/>
        <v>737682.92</v>
      </c>
      <c r="U62" s="11">
        <f t="shared" si="5"/>
        <v>41310.239999999998</v>
      </c>
    </row>
    <row r="63" spans="1:21" x14ac:dyDescent="0.25">
      <c r="A63" s="9" t="s">
        <v>17</v>
      </c>
      <c r="B63" s="13" t="s">
        <v>142</v>
      </c>
      <c r="C63" s="10" t="s">
        <v>143</v>
      </c>
      <c r="D63" s="10">
        <v>2</v>
      </c>
      <c r="E63" s="10"/>
      <c r="F63" s="12"/>
      <c r="G63" s="21">
        <v>93488.414835865813</v>
      </c>
      <c r="H63" s="21">
        <v>91895.050587345133</v>
      </c>
      <c r="I63" s="21">
        <v>62807.28515787889</v>
      </c>
      <c r="J63" s="21">
        <v>62045.858378630663</v>
      </c>
      <c r="K63" s="21"/>
      <c r="L63" s="11">
        <f t="shared" si="0"/>
        <v>36330.054515970289</v>
      </c>
      <c r="M63" s="11">
        <f t="shared" si="3"/>
        <v>36885.79</v>
      </c>
      <c r="N63" s="11">
        <f t="shared" si="6"/>
        <v>37929.494515970291</v>
      </c>
      <c r="O63" s="11">
        <f t="shared" si="7"/>
        <v>38485.230000000003</v>
      </c>
      <c r="P63" s="10"/>
      <c r="Q63" s="12"/>
      <c r="R63" s="21">
        <v>90893.852986920509</v>
      </c>
      <c r="S63" s="21">
        <v>61369.868060023386</v>
      </c>
      <c r="T63" s="11">
        <f t="shared" si="4"/>
        <v>38065.93</v>
      </c>
      <c r="U63" s="11">
        <f t="shared" si="5"/>
        <v>2131.69</v>
      </c>
    </row>
    <row r="64" spans="1:21" x14ac:dyDescent="0.25">
      <c r="A64" s="9" t="s">
        <v>17</v>
      </c>
      <c r="B64" s="13" t="s">
        <v>144</v>
      </c>
      <c r="C64" s="10" t="s">
        <v>145</v>
      </c>
      <c r="D64" s="10">
        <v>2</v>
      </c>
      <c r="E64" s="10"/>
      <c r="F64" s="12"/>
      <c r="G64" s="21">
        <v>4210379.7329242984</v>
      </c>
      <c r="H64" s="21">
        <v>4138620.3758861469</v>
      </c>
      <c r="I64" s="21">
        <v>1183283.3716736217</v>
      </c>
      <c r="J64" s="21">
        <v>1168938.1624456379</v>
      </c>
      <c r="K64" s="21"/>
      <c r="L64" s="11">
        <f t="shared" si="0"/>
        <v>1252583.8150463011</v>
      </c>
      <c r="M64" s="11">
        <f t="shared" si="3"/>
        <v>1272904.49</v>
      </c>
      <c r="N64" s="11">
        <f t="shared" si="6"/>
        <v>1306568.955046301</v>
      </c>
      <c r="O64" s="11">
        <f t="shared" si="7"/>
        <v>1326889.6299999999</v>
      </c>
      <c r="P64" s="10"/>
      <c r="Q64" s="12"/>
      <c r="R64" s="21">
        <v>4093530.0607612077</v>
      </c>
      <c r="S64" s="21">
        <v>1156202.5681366392</v>
      </c>
      <c r="T64" s="11">
        <f t="shared" si="4"/>
        <v>1312433.1599999999</v>
      </c>
      <c r="U64" s="11">
        <f t="shared" si="5"/>
        <v>73496.259999999995</v>
      </c>
    </row>
    <row r="65" spans="1:21" x14ac:dyDescent="0.25">
      <c r="A65" s="9" t="s">
        <v>17</v>
      </c>
      <c r="B65" s="13" t="s">
        <v>146</v>
      </c>
      <c r="C65" s="10" t="s">
        <v>147</v>
      </c>
      <c r="D65" s="10">
        <v>2</v>
      </c>
      <c r="E65" s="10"/>
      <c r="F65" s="12"/>
      <c r="G65" s="21">
        <v>1104011.1503188876</v>
      </c>
      <c r="H65" s="21">
        <v>1085195.0018156243</v>
      </c>
      <c r="I65" s="21">
        <v>160963.95252158731</v>
      </c>
      <c r="J65" s="21">
        <v>159012.55048859879</v>
      </c>
      <c r="K65" s="21"/>
      <c r="L65" s="11">
        <f t="shared" si="0"/>
        <v>293632.9823437967</v>
      </c>
      <c r="M65" s="11">
        <f t="shared" si="3"/>
        <v>298534.12</v>
      </c>
      <c r="N65" s="11">
        <f t="shared" si="6"/>
        <v>306150.75234379672</v>
      </c>
      <c r="O65" s="11">
        <f t="shared" si="7"/>
        <v>311051.89</v>
      </c>
      <c r="P65" s="10"/>
      <c r="Q65" s="12"/>
      <c r="R65" s="21">
        <v>1073371.7901751031</v>
      </c>
      <c r="S65" s="21">
        <v>157280.10697864866</v>
      </c>
      <c r="T65" s="11">
        <f t="shared" si="4"/>
        <v>307662.96999999997</v>
      </c>
      <c r="U65" s="11">
        <f t="shared" si="5"/>
        <v>17229.13</v>
      </c>
    </row>
    <row r="66" spans="1:21" x14ac:dyDescent="0.25">
      <c r="A66" s="9" t="s">
        <v>17</v>
      </c>
      <c r="B66" s="13" t="s">
        <v>148</v>
      </c>
      <c r="C66" s="10" t="s">
        <v>149</v>
      </c>
      <c r="D66" s="10">
        <v>2</v>
      </c>
      <c r="E66" s="10"/>
      <c r="F66" s="12"/>
      <c r="G66" s="21">
        <v>14365118.474799374</v>
      </c>
      <c r="H66" s="21">
        <v>14120287.430827832</v>
      </c>
      <c r="I66" s="21">
        <v>2878102.2615383561</v>
      </c>
      <c r="J66" s="21">
        <v>2843210.3834729139</v>
      </c>
      <c r="K66" s="21"/>
      <c r="L66" s="11">
        <f t="shared" ref="L66:L75" si="8">($H66+$J66)*23.6%</f>
        <v>4003385.4841749761</v>
      </c>
      <c r="M66" s="11">
        <f t="shared" si="3"/>
        <v>4069400.09</v>
      </c>
      <c r="N66" s="11">
        <f t="shared" ref="N66:N75" si="9">ROUND(($H66+$J66)*25%,2)+(L66-M66)</f>
        <v>4174859.8441749765</v>
      </c>
      <c r="O66" s="11">
        <f t="shared" si="7"/>
        <v>4240874.45</v>
      </c>
      <c r="P66" s="10"/>
      <c r="Q66" s="12"/>
      <c r="R66" s="21">
        <v>13966446.741882201</v>
      </c>
      <c r="S66" s="21">
        <v>2812233.5746541428</v>
      </c>
      <c r="T66" s="11">
        <f t="shared" si="4"/>
        <v>4194670.08</v>
      </c>
      <c r="U66" s="11">
        <f t="shared" si="5"/>
        <v>234901.52</v>
      </c>
    </row>
    <row r="67" spans="1:21" x14ac:dyDescent="0.25">
      <c r="A67" s="9" t="s">
        <v>17</v>
      </c>
      <c r="B67" s="13" t="s">
        <v>150</v>
      </c>
      <c r="C67" s="10" t="s">
        <v>151</v>
      </c>
      <c r="D67" s="10">
        <v>2</v>
      </c>
      <c r="E67" s="10"/>
      <c r="F67" s="12"/>
      <c r="G67" s="21">
        <v>2728179.8976589506</v>
      </c>
      <c r="H67" s="21">
        <v>2681682.325525607</v>
      </c>
      <c r="I67" s="21">
        <v>1467706.9573400172</v>
      </c>
      <c r="J67" s="21">
        <v>1449913.6173063184</v>
      </c>
      <c r="K67" s="21"/>
      <c r="L67" s="11">
        <f t="shared" si="8"/>
        <v>975056.64250833436</v>
      </c>
      <c r="M67" s="11">
        <f t="shared" ref="M67:M71" si="10">ROUND(($G67+$I67)*23.6%,2)</f>
        <v>990229.3</v>
      </c>
      <c r="N67" s="11">
        <f t="shared" si="9"/>
        <v>1017726.3325083343</v>
      </c>
      <c r="O67" s="11">
        <f t="shared" si="7"/>
        <v>1032898.99</v>
      </c>
      <c r="P67" s="10"/>
      <c r="Q67" s="12"/>
      <c r="R67" s="21">
        <v>2652465.3666985873</v>
      </c>
      <c r="S67" s="21">
        <v>1434116.7922848198</v>
      </c>
      <c r="T67" s="11">
        <f t="shared" ref="T67:T71" si="11">ROUND(($R67+$S67)*25%,2)</f>
        <v>1021645.54</v>
      </c>
      <c r="U67" s="11">
        <f t="shared" ref="U67:U71" si="12">ROUND(($R67+$S67)*1.4%,2)</f>
        <v>57212.15</v>
      </c>
    </row>
    <row r="68" spans="1:21" x14ac:dyDescent="0.25">
      <c r="A68" s="9" t="s">
        <v>17</v>
      </c>
      <c r="B68" s="13" t="s">
        <v>152</v>
      </c>
      <c r="C68" s="10" t="s">
        <v>153</v>
      </c>
      <c r="D68" s="10">
        <v>2</v>
      </c>
      <c r="E68" s="10"/>
      <c r="F68" s="12"/>
      <c r="G68" s="21">
        <v>157787.61363165945</v>
      </c>
      <c r="H68" s="21">
        <v>155098.36980544333</v>
      </c>
      <c r="I68" s="21">
        <v>148094.23577626239</v>
      </c>
      <c r="J68" s="21">
        <v>146298.85620064635</v>
      </c>
      <c r="K68" s="21"/>
      <c r="L68" s="11">
        <f t="shared" si="8"/>
        <v>71129.745337437169</v>
      </c>
      <c r="M68" s="11">
        <f t="shared" si="10"/>
        <v>72188.12</v>
      </c>
      <c r="N68" s="11">
        <f t="shared" si="9"/>
        <v>74290.935337437171</v>
      </c>
      <c r="O68" s="11">
        <f t="shared" si="7"/>
        <v>75349.31</v>
      </c>
      <c r="P68" s="10"/>
      <c r="Q68" s="12"/>
      <c r="R68" s="21">
        <v>153408.57133766421</v>
      </c>
      <c r="S68" s="21">
        <v>144704.92853167214</v>
      </c>
      <c r="T68" s="11">
        <f t="shared" si="11"/>
        <v>74528.37</v>
      </c>
      <c r="U68" s="11">
        <f t="shared" si="12"/>
        <v>4173.59</v>
      </c>
    </row>
    <row r="69" spans="1:21" x14ac:dyDescent="0.25">
      <c r="A69" s="9" t="s">
        <v>17</v>
      </c>
      <c r="B69" s="13" t="s">
        <v>154</v>
      </c>
      <c r="C69" s="10" t="s">
        <v>155</v>
      </c>
      <c r="D69" s="10">
        <v>2</v>
      </c>
      <c r="E69" s="10"/>
      <c r="F69" s="12"/>
      <c r="G69" s="21">
        <v>50026.147803780528</v>
      </c>
      <c r="H69" s="21">
        <v>49173.530123379162</v>
      </c>
      <c r="I69" s="21">
        <v>66631.676214587904</v>
      </c>
      <c r="J69" s="21">
        <v>65823.885486355473</v>
      </c>
      <c r="K69" s="21"/>
      <c r="L69" s="11">
        <f t="shared" si="8"/>
        <v>27139.390083897375</v>
      </c>
      <c r="M69" s="11">
        <f t="shared" si="10"/>
        <v>27531.25</v>
      </c>
      <c r="N69" s="11">
        <f t="shared" si="9"/>
        <v>28357.490083897374</v>
      </c>
      <c r="O69" s="11">
        <f t="shared" si="7"/>
        <v>28749.35</v>
      </c>
      <c r="P69" s="10"/>
      <c r="Q69" s="12"/>
      <c r="R69" s="21">
        <v>48637.783964589682</v>
      </c>
      <c r="S69" s="21">
        <v>65106.733520299109</v>
      </c>
      <c r="T69" s="11">
        <f t="shared" si="11"/>
        <v>28436.13</v>
      </c>
      <c r="U69" s="11">
        <f t="shared" si="12"/>
        <v>1592.42</v>
      </c>
    </row>
    <row r="70" spans="1:21" x14ac:dyDescent="0.25">
      <c r="A70" s="9" t="s">
        <v>17</v>
      </c>
      <c r="B70" s="13" t="s">
        <v>156</v>
      </c>
      <c r="C70" s="10" t="s">
        <v>157</v>
      </c>
      <c r="D70" s="10">
        <v>2</v>
      </c>
      <c r="E70" s="10"/>
      <c r="F70" s="12"/>
      <c r="G70" s="21">
        <v>150021.5388832727</v>
      </c>
      <c r="H70" s="21">
        <v>147464.65569101475</v>
      </c>
      <c r="I70" s="21">
        <v>324201.83626706316</v>
      </c>
      <c r="J70" s="21">
        <v>320271.46482377168</v>
      </c>
      <c r="K70" s="21"/>
      <c r="L70" s="11">
        <f t="shared" si="8"/>
        <v>110385.72444148961</v>
      </c>
      <c r="M70" s="11">
        <f t="shared" si="10"/>
        <v>111916.72</v>
      </c>
      <c r="N70" s="11">
        <f t="shared" si="9"/>
        <v>115403.03444148961</v>
      </c>
      <c r="O70" s="11">
        <f t="shared" si="7"/>
        <v>116934.03</v>
      </c>
      <c r="P70" s="10"/>
      <c r="Q70" s="12"/>
      <c r="R70" s="21">
        <v>145858.02662359882</v>
      </c>
      <c r="S70" s="21">
        <v>316782.1036447247</v>
      </c>
      <c r="T70" s="11">
        <f t="shared" si="11"/>
        <v>115660.03</v>
      </c>
      <c r="U70" s="11">
        <f t="shared" si="12"/>
        <v>6476.96</v>
      </c>
    </row>
    <row r="71" spans="1:21" x14ac:dyDescent="0.25">
      <c r="A71" s="9" t="s">
        <v>17</v>
      </c>
      <c r="B71" s="13" t="s">
        <v>158</v>
      </c>
      <c r="C71" s="10" t="s">
        <v>159</v>
      </c>
      <c r="D71" s="10">
        <v>2</v>
      </c>
      <c r="E71" s="10"/>
      <c r="F71" s="12"/>
      <c r="G71" s="21">
        <v>243160.95408868627</v>
      </c>
      <c r="H71" s="21">
        <v>239016.65480239163</v>
      </c>
      <c r="I71" s="21">
        <v>95850.680261801448</v>
      </c>
      <c r="J71" s="21">
        <v>94688.661005961359</v>
      </c>
      <c r="K71" s="21"/>
      <c r="L71" s="11">
        <f t="shared" si="8"/>
        <v>78754.454530771312</v>
      </c>
      <c r="M71" s="11">
        <f t="shared" si="10"/>
        <v>80006.75</v>
      </c>
      <c r="N71" s="11">
        <f t="shared" si="9"/>
        <v>82174.034530771314</v>
      </c>
      <c r="O71" s="11">
        <f t="shared" si="7"/>
        <v>83426.33</v>
      </c>
      <c r="P71" s="10"/>
      <c r="Q71" s="12"/>
      <c r="R71" s="21">
        <v>236412.56568420544</v>
      </c>
      <c r="S71" s="21">
        <v>93657.026988887927</v>
      </c>
      <c r="T71" s="11">
        <f t="shared" si="11"/>
        <v>82517.399999999994</v>
      </c>
      <c r="U71" s="11">
        <f t="shared" si="12"/>
        <v>4620.97</v>
      </c>
    </row>
    <row r="72" spans="1:21" x14ac:dyDescent="0.25">
      <c r="A72" s="9" t="s">
        <v>17</v>
      </c>
      <c r="B72" s="13" t="s">
        <v>160</v>
      </c>
      <c r="C72" s="10" t="s">
        <v>161</v>
      </c>
      <c r="D72" s="10">
        <v>2</v>
      </c>
      <c r="E72" s="10"/>
      <c r="F72" s="12"/>
      <c r="G72" s="21">
        <v>510374.13761267741</v>
      </c>
      <c r="H72" s="21">
        <v>501675.60629551532</v>
      </c>
      <c r="I72" s="21">
        <v>428563.39361004747</v>
      </c>
      <c r="J72" s="21">
        <v>423367.82364264777</v>
      </c>
      <c r="K72" s="21"/>
      <c r="L72" s="11">
        <f t="shared" si="8"/>
        <v>218310.24946540652</v>
      </c>
      <c r="M72" s="11">
        <f>($G72+$I72)*23.6%</f>
        <v>221589.25736856306</v>
      </c>
      <c r="N72" s="11">
        <f t="shared" si="9"/>
        <v>227981.85209684345</v>
      </c>
      <c r="O72" s="11">
        <f t="shared" si="7"/>
        <v>231260.86</v>
      </c>
      <c r="P72" s="10"/>
      <c r="Q72" s="12"/>
      <c r="R72" s="21">
        <v>496209.84497317695</v>
      </c>
      <c r="S72" s="21">
        <v>418755.22648514219</v>
      </c>
      <c r="T72" s="11">
        <f>ROUND(($R72+$S72)*25%,2)</f>
        <v>228741.27</v>
      </c>
      <c r="U72" s="11">
        <f>ROUND(($R72+$S72)*1.4%,2)</f>
        <v>12809.51</v>
      </c>
    </row>
    <row r="73" spans="1:21" x14ac:dyDescent="0.25">
      <c r="A73" s="9" t="s">
        <v>17</v>
      </c>
      <c r="B73" s="13" t="s">
        <v>162</v>
      </c>
      <c r="C73" s="10" t="s">
        <v>163</v>
      </c>
      <c r="D73" s="10">
        <v>2</v>
      </c>
      <c r="E73" s="10"/>
      <c r="F73" s="12"/>
      <c r="G73" s="21">
        <v>57149.421491218876</v>
      </c>
      <c r="H73" s="21">
        <v>56175.39871858315</v>
      </c>
      <c r="I73" s="21">
        <v>50600.346356567854</v>
      </c>
      <c r="J73" s="21">
        <v>49986.907029294329</v>
      </c>
      <c r="K73" s="21"/>
      <c r="L73" s="11">
        <f t="shared" si="8"/>
        <v>25054.304156499089</v>
      </c>
      <c r="M73" s="11">
        <f>ROUND(($G73+$I73)*23.6%,2)</f>
        <v>25428.95</v>
      </c>
      <c r="N73" s="11">
        <f t="shared" si="9"/>
        <v>26165.93415649909</v>
      </c>
      <c r="O73" s="11">
        <f t="shared" si="7"/>
        <v>26540.58</v>
      </c>
      <c r="P73" s="10"/>
      <c r="Q73" s="12"/>
      <c r="R73" s="21">
        <v>55563.367123405085</v>
      </c>
      <c r="S73" s="21">
        <v>49442.299120048883</v>
      </c>
      <c r="T73" s="11">
        <f>ROUND(($R73+$S73)*25%,2)</f>
        <v>26251.42</v>
      </c>
      <c r="U73" s="11">
        <f>ROUND(($R73+$S73)*1.4%,2)</f>
        <v>1470.08</v>
      </c>
    </row>
    <row r="74" spans="1:21" x14ac:dyDescent="0.25">
      <c r="A74" s="9" t="s">
        <v>17</v>
      </c>
      <c r="B74" s="13" t="s">
        <v>164</v>
      </c>
      <c r="C74" s="10" t="s">
        <v>165</v>
      </c>
      <c r="D74" s="10">
        <v>2</v>
      </c>
      <c r="E74" s="10"/>
      <c r="F74" s="12"/>
      <c r="G74" s="21">
        <v>3515007.8134488515</v>
      </c>
      <c r="H74" s="21">
        <v>3455099.9864410535</v>
      </c>
      <c r="I74" s="21">
        <v>1308462.8183883762</v>
      </c>
      <c r="J74" s="21">
        <v>1292600.030702726</v>
      </c>
      <c r="K74" s="21"/>
      <c r="L74" s="11">
        <f t="shared" si="8"/>
        <v>1120457.204045932</v>
      </c>
      <c r="M74" s="11">
        <f>ROUND(($G74+$I74)*23.6%,2)</f>
        <v>1138339.07</v>
      </c>
      <c r="N74" s="11">
        <f t="shared" si="9"/>
        <v>1169043.134045932</v>
      </c>
      <c r="O74" s="11">
        <f t="shared" si="7"/>
        <v>1186925</v>
      </c>
      <c r="P74" s="10"/>
      <c r="Q74" s="12"/>
      <c r="R74" s="21">
        <v>3417456.6335777352</v>
      </c>
      <c r="S74" s="21">
        <v>1278517.1389607133</v>
      </c>
      <c r="T74" s="11">
        <f>ROUND(($R74+$S74)*25%,2)</f>
        <v>1173993.44</v>
      </c>
      <c r="U74" s="11">
        <f>ROUND(($R74+$S74)*1.4%,2)</f>
        <v>65743.63</v>
      </c>
    </row>
    <row r="75" spans="1:21" x14ac:dyDescent="0.25">
      <c r="A75" s="9" t="s">
        <v>17</v>
      </c>
      <c r="B75" s="13" t="s">
        <v>166</v>
      </c>
      <c r="C75" s="10" t="s">
        <v>167</v>
      </c>
      <c r="D75" s="10">
        <v>2</v>
      </c>
      <c r="E75" s="10"/>
      <c r="F75" s="12"/>
      <c r="G75" s="21">
        <v>1613341.3281216398</v>
      </c>
      <c r="H75" s="21">
        <v>1585844.4409682627</v>
      </c>
      <c r="I75" s="21">
        <v>335056.74474665523</v>
      </c>
      <c r="J75" s="21">
        <v>330994.77681767155</v>
      </c>
      <c r="K75" s="21"/>
      <c r="L75" s="11">
        <f t="shared" si="8"/>
        <v>452374.05539748049</v>
      </c>
      <c r="M75" s="11">
        <f>ROUND(($G75+$I75)*23.6%,2)</f>
        <v>459821.95</v>
      </c>
      <c r="N75" s="11">
        <f t="shared" si="9"/>
        <v>471761.90539748047</v>
      </c>
      <c r="O75" s="11">
        <f t="shared" si="7"/>
        <v>479209.8</v>
      </c>
      <c r="P75" s="10"/>
      <c r="Q75" s="12"/>
      <c r="R75" s="21">
        <v>1568566.6481078626</v>
      </c>
      <c r="S75" s="21">
        <v>327388.58503492741</v>
      </c>
      <c r="T75" s="11">
        <f>ROUND(($R75+$S75)*25%,2)</f>
        <v>473988.81</v>
      </c>
      <c r="U75" s="11">
        <f>ROUND(($R75+$S75)*1.4%,2)</f>
        <v>26543.37</v>
      </c>
    </row>
    <row r="76" spans="1:21" x14ac:dyDescent="0.25">
      <c r="A76" s="9" t="s">
        <v>17</v>
      </c>
      <c r="B76" s="13" t="s">
        <v>168</v>
      </c>
      <c r="C76" s="10" t="s">
        <v>169</v>
      </c>
      <c r="D76" s="10">
        <v>2</v>
      </c>
      <c r="E76" s="10"/>
      <c r="F76" s="12"/>
      <c r="G76" s="21">
        <v>78806.289347891274</v>
      </c>
      <c r="H76" s="21">
        <v>0</v>
      </c>
      <c r="I76" s="21">
        <v>60108.636536787031</v>
      </c>
      <c r="J76" s="21">
        <v>0</v>
      </c>
      <c r="K76" s="21"/>
      <c r="L76" s="15">
        <f>M76</f>
        <v>32783.919999999998</v>
      </c>
      <c r="M76" s="11">
        <f>ROUND(($G76+$I76)*23.6%,2)</f>
        <v>32783.919999999998</v>
      </c>
      <c r="N76" s="11">
        <v>0</v>
      </c>
      <c r="O76" s="11">
        <v>0</v>
      </c>
      <c r="P76" s="10"/>
      <c r="Q76" s="12"/>
      <c r="R76" s="21">
        <v>0</v>
      </c>
      <c r="S76" s="21">
        <v>0</v>
      </c>
      <c r="T76" s="11"/>
      <c r="U76" s="11"/>
    </row>
    <row r="77" spans="1:21" x14ac:dyDescent="0.25">
      <c r="A77" s="9" t="s">
        <v>17</v>
      </c>
      <c r="B77" s="13" t="s">
        <v>170</v>
      </c>
      <c r="C77" s="10" t="s">
        <v>171</v>
      </c>
      <c r="D77" s="10">
        <v>2</v>
      </c>
      <c r="E77" s="10"/>
      <c r="F77" s="12"/>
      <c r="G77" s="21">
        <v>89149.949401416437</v>
      </c>
      <c r="H77" s="21">
        <v>0</v>
      </c>
      <c r="I77" s="21">
        <v>55877.933007796251</v>
      </c>
      <c r="J77" s="21">
        <v>0</v>
      </c>
      <c r="K77" s="21"/>
      <c r="L77" s="15">
        <f>M77/91*32</f>
        <v>12035.72043956044</v>
      </c>
      <c r="M77" s="11">
        <f>ROUND(($G77+$I77)*23.6%,2)</f>
        <v>34226.58</v>
      </c>
      <c r="N77" s="11">
        <v>0</v>
      </c>
      <c r="O77" s="11">
        <v>0</v>
      </c>
      <c r="P77" s="10"/>
      <c r="Q77" s="12"/>
      <c r="R77" s="21">
        <v>0</v>
      </c>
      <c r="S77" s="21">
        <v>0</v>
      </c>
      <c r="T77" s="11"/>
      <c r="U77" s="11"/>
    </row>
    <row r="78" spans="1:21" ht="15.75" thickBot="1" x14ac:dyDescent="0.3">
      <c r="A78" s="9"/>
      <c r="L78" s="16">
        <f t="shared" ref="L78:M78" si="13">SUM(L2:L77)</f>
        <v>100468724.03956334</v>
      </c>
      <c r="M78" s="16">
        <f t="shared" si="13"/>
        <v>102524901.72797908</v>
      </c>
      <c r="N78" s="16">
        <f>SUM(N2:N77)</f>
        <v>104347267.85114472</v>
      </c>
      <c r="O78" s="16">
        <f>SUM(O2:O77)</f>
        <v>106381329.80000001</v>
      </c>
      <c r="Q78" s="17"/>
      <c r="T78" s="16">
        <f>SUM(T2:T77)</f>
        <v>105222254.96000002</v>
      </c>
      <c r="U78" s="16">
        <f>SUM(U2:U77)</f>
        <v>5892446.2199999997</v>
      </c>
    </row>
    <row r="79" spans="1:21" ht="15.75" thickTop="1" x14ac:dyDescent="0.25">
      <c r="H79" s="18"/>
    </row>
    <row r="80" spans="1:21" x14ac:dyDescent="0.25">
      <c r="H80" s="18"/>
    </row>
    <row r="81" spans="8:8" x14ac:dyDescent="0.25">
      <c r="H81" s="18"/>
    </row>
    <row r="82" spans="8:8" x14ac:dyDescent="0.25">
      <c r="H82" s="18"/>
    </row>
  </sheetData>
  <sheetProtection password="C9F9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270"/>
  <sheetViews>
    <sheetView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E3" sqref="E3"/>
    </sheetView>
  </sheetViews>
  <sheetFormatPr defaultColWidth="9.140625" defaultRowHeight="12.75" x14ac:dyDescent="0.2"/>
  <cols>
    <col min="1" max="1" width="11.7109375" style="22" bestFit="1" customWidth="1"/>
    <col min="2" max="2" width="56.140625" style="10" bestFit="1" customWidth="1"/>
    <col min="3" max="3" width="7.42578125" style="10" customWidth="1"/>
    <col min="4" max="4" width="7.28515625" style="10" bestFit="1" customWidth="1"/>
    <col min="5" max="5" width="6" style="24" bestFit="1" customWidth="1"/>
    <col min="6" max="6" width="16" style="22" bestFit="1" customWidth="1"/>
    <col min="7" max="7" width="20.28515625" style="22" bestFit="1" customWidth="1"/>
    <col min="8" max="8" width="15" style="22" bestFit="1" customWidth="1"/>
    <col min="9" max="9" width="7.140625" style="22" customWidth="1"/>
    <col min="10" max="10" width="14.5703125" style="22" bestFit="1" customWidth="1"/>
    <col min="11" max="11" width="22" style="22" bestFit="1" customWidth="1"/>
    <col min="12" max="12" width="16.5703125" style="22" bestFit="1" customWidth="1"/>
    <col min="13" max="16384" width="9.140625" style="22"/>
  </cols>
  <sheetData>
    <row r="1" spans="1:12" x14ac:dyDescent="0.2">
      <c r="A1" s="49" t="s">
        <v>237</v>
      </c>
      <c r="E1" s="25"/>
      <c r="G1" s="26" t="s">
        <v>172</v>
      </c>
      <c r="H1" s="27">
        <v>331819922.97461915</v>
      </c>
      <c r="K1" s="26" t="s">
        <v>173</v>
      </c>
      <c r="L1" s="27">
        <v>93705197.734851062</v>
      </c>
    </row>
    <row r="2" spans="1:12" s="31" customFormat="1" ht="51" x14ac:dyDescent="0.2">
      <c r="A2" s="2" t="s">
        <v>1</v>
      </c>
      <c r="B2" s="3" t="s">
        <v>2</v>
      </c>
      <c r="C2" s="3" t="s">
        <v>174</v>
      </c>
      <c r="D2" s="3" t="s">
        <v>3</v>
      </c>
      <c r="E2" s="28" t="s">
        <v>175</v>
      </c>
      <c r="F2" s="3" t="s">
        <v>176</v>
      </c>
      <c r="G2" s="3" t="s">
        <v>177</v>
      </c>
      <c r="H2" s="29" t="s">
        <v>5</v>
      </c>
      <c r="I2" s="30"/>
      <c r="J2" s="3" t="s">
        <v>178</v>
      </c>
      <c r="K2" s="3" t="s">
        <v>179</v>
      </c>
      <c r="L2" s="29" t="s">
        <v>7</v>
      </c>
    </row>
    <row r="3" spans="1:12" x14ac:dyDescent="0.2">
      <c r="A3" s="32" t="s">
        <v>18</v>
      </c>
      <c r="B3" s="10" t="s">
        <v>180</v>
      </c>
      <c r="C3" s="10" t="s">
        <v>181</v>
      </c>
      <c r="D3" s="10">
        <v>1</v>
      </c>
      <c r="E3" s="33">
        <v>1</v>
      </c>
      <c r="F3" s="34">
        <v>1644021.1141200003</v>
      </c>
      <c r="G3" s="35">
        <f t="shared" ref="G3:G34" si="0">IF($E3=1,F3/$F$58,0)</f>
        <v>4.3215814992254489E-3</v>
      </c>
      <c r="H3" s="34">
        <f t="shared" ref="H3:H34" si="1">IF($E3=1,G3*($H$61),0)</f>
        <v>1242108.5442365722</v>
      </c>
      <c r="I3" s="34"/>
      <c r="J3" s="34">
        <v>841101.61635070713</v>
      </c>
      <c r="K3" s="35">
        <f t="shared" ref="K3:K34" si="2">IF($E3=1,J3/$J$58,0)</f>
        <v>5.4081139728758033E-3</v>
      </c>
      <c r="L3" s="36">
        <f t="shared" ref="L3:L34" si="3">IF($E3=1,K3*$L$61,0)</f>
        <v>435888.60181269876</v>
      </c>
    </row>
    <row r="4" spans="1:12" x14ac:dyDescent="0.2">
      <c r="A4" s="32" t="s">
        <v>32</v>
      </c>
      <c r="B4" s="10" t="s">
        <v>182</v>
      </c>
      <c r="C4" s="10" t="s">
        <v>181</v>
      </c>
      <c r="D4" s="10">
        <v>1</v>
      </c>
      <c r="E4" s="33">
        <v>1</v>
      </c>
      <c r="F4" s="34">
        <v>816277.57095999992</v>
      </c>
      <c r="G4" s="35">
        <f t="shared" si="0"/>
        <v>2.1457206471351539E-3</v>
      </c>
      <c r="H4" s="34">
        <f t="shared" si="1"/>
        <v>616722.82469486806</v>
      </c>
      <c r="I4" s="34"/>
      <c r="J4" s="34">
        <v>1444729.7154156365</v>
      </c>
      <c r="K4" s="35">
        <f t="shared" si="2"/>
        <v>9.2893210630929941E-3</v>
      </c>
      <c r="L4" s="36">
        <f t="shared" si="3"/>
        <v>748710.02909498871</v>
      </c>
    </row>
    <row r="5" spans="1:12" x14ac:dyDescent="0.2">
      <c r="A5" s="32" t="s">
        <v>59</v>
      </c>
      <c r="B5" s="10" t="s">
        <v>183</v>
      </c>
      <c r="C5" s="10" t="s">
        <v>181</v>
      </c>
      <c r="D5" s="10">
        <v>1</v>
      </c>
      <c r="E5" s="33">
        <v>1</v>
      </c>
      <c r="F5" s="34">
        <v>8318153.2683999995</v>
      </c>
      <c r="G5" s="35">
        <f t="shared" si="0"/>
        <v>2.1865642091635114E-2</v>
      </c>
      <c r="H5" s="34">
        <f t="shared" si="1"/>
        <v>6284620.7741556112</v>
      </c>
      <c r="I5" s="34"/>
      <c r="J5" s="34">
        <v>2612109.2520357715</v>
      </c>
      <c r="K5" s="35">
        <f t="shared" si="2"/>
        <v>1.6795336342241167E-2</v>
      </c>
      <c r="L5" s="36">
        <f t="shared" si="3"/>
        <v>1353687.3874905729</v>
      </c>
    </row>
    <row r="6" spans="1:12" x14ac:dyDescent="0.2">
      <c r="A6" s="32" t="s">
        <v>34</v>
      </c>
      <c r="B6" s="10" t="s">
        <v>184</v>
      </c>
      <c r="C6" s="10" t="s">
        <v>181</v>
      </c>
      <c r="D6" s="10">
        <v>1</v>
      </c>
      <c r="E6" s="33">
        <v>1</v>
      </c>
      <c r="F6" s="34">
        <v>237782.28936000002</v>
      </c>
      <c r="G6" s="35">
        <f t="shared" si="0"/>
        <v>6.2505008829627604E-4</v>
      </c>
      <c r="H6" s="34">
        <f t="shared" si="1"/>
        <v>179651.8370387734</v>
      </c>
      <c r="I6" s="34"/>
      <c r="J6" s="34">
        <v>514515.28988031927</v>
      </c>
      <c r="K6" s="35">
        <f t="shared" si="2"/>
        <v>3.3082296768524805E-3</v>
      </c>
      <c r="L6" s="36">
        <f t="shared" si="3"/>
        <v>266640.01823018159</v>
      </c>
    </row>
    <row r="7" spans="1:12" x14ac:dyDescent="0.2">
      <c r="A7" s="32" t="s">
        <v>36</v>
      </c>
      <c r="B7" s="10" t="s">
        <v>37</v>
      </c>
      <c r="C7" s="10" t="s">
        <v>181</v>
      </c>
      <c r="D7" s="10">
        <v>1</v>
      </c>
      <c r="E7" s="33">
        <v>1</v>
      </c>
      <c r="F7" s="34">
        <v>72620.939159999994</v>
      </c>
      <c r="G7" s="35">
        <f t="shared" si="0"/>
        <v>1.9089615360458521E-4</v>
      </c>
      <c r="H7" s="34">
        <f t="shared" si="1"/>
        <v>54867.354346238753</v>
      </c>
      <c r="I7" s="34"/>
      <c r="J7" s="34">
        <v>718900.78255546652</v>
      </c>
      <c r="K7" s="35">
        <f t="shared" si="2"/>
        <v>4.6223872260738397E-3</v>
      </c>
      <c r="L7" s="36">
        <f t="shared" si="3"/>
        <v>372559.80830204219</v>
      </c>
    </row>
    <row r="8" spans="1:12" x14ac:dyDescent="0.2">
      <c r="A8" s="32" t="s">
        <v>108</v>
      </c>
      <c r="B8" s="10" t="s">
        <v>109</v>
      </c>
      <c r="C8" s="10" t="s">
        <v>181</v>
      </c>
      <c r="D8" s="10">
        <v>1</v>
      </c>
      <c r="E8" s="37">
        <v>1</v>
      </c>
      <c r="F8" s="34">
        <v>528595.99716000003</v>
      </c>
      <c r="G8" s="35">
        <f t="shared" si="0"/>
        <v>1.3895020339285882E-3</v>
      </c>
      <c r="H8" s="34">
        <f t="shared" si="1"/>
        <v>399370.54267890763</v>
      </c>
      <c r="I8" s="34"/>
      <c r="J8" s="34">
        <v>2185438.3421159661</v>
      </c>
      <c r="K8" s="35">
        <f t="shared" si="2"/>
        <v>1.4051928334337875E-2</v>
      </c>
      <c r="L8" s="36">
        <f t="shared" si="3"/>
        <v>1132571.4334325925</v>
      </c>
    </row>
    <row r="9" spans="1:12" s="19" customFormat="1" x14ac:dyDescent="0.2">
      <c r="A9" s="13" t="s">
        <v>185</v>
      </c>
      <c r="B9" s="10" t="s">
        <v>186</v>
      </c>
      <c r="C9" s="10" t="s">
        <v>187</v>
      </c>
      <c r="D9" s="10">
        <v>1</v>
      </c>
      <c r="E9" s="33">
        <v>1</v>
      </c>
      <c r="F9" s="34">
        <v>0</v>
      </c>
      <c r="G9" s="35">
        <f t="shared" si="0"/>
        <v>0</v>
      </c>
      <c r="H9" s="34">
        <f t="shared" si="1"/>
        <v>0</v>
      </c>
      <c r="I9" s="35"/>
      <c r="J9" s="34">
        <v>0</v>
      </c>
      <c r="K9" s="35">
        <f t="shared" si="2"/>
        <v>0</v>
      </c>
      <c r="L9" s="36">
        <f t="shared" si="3"/>
        <v>0</v>
      </c>
    </row>
    <row r="10" spans="1:12" s="19" customFormat="1" x14ac:dyDescent="0.2">
      <c r="A10" s="38" t="s">
        <v>39</v>
      </c>
      <c r="B10" s="10" t="s">
        <v>188</v>
      </c>
      <c r="C10" s="10" t="s">
        <v>187</v>
      </c>
      <c r="D10" s="10">
        <v>1</v>
      </c>
      <c r="E10" s="33">
        <v>1</v>
      </c>
      <c r="F10" s="34">
        <v>9555716.7199999988</v>
      </c>
      <c r="G10" s="35">
        <f t="shared" si="0"/>
        <v>2.511878237713255E-2</v>
      </c>
      <c r="H10" s="34">
        <f t="shared" si="1"/>
        <v>7219638.0461753076</v>
      </c>
      <c r="I10" s="34"/>
      <c r="J10" s="34">
        <v>0</v>
      </c>
      <c r="K10" s="35">
        <f t="shared" si="2"/>
        <v>0</v>
      </c>
      <c r="L10" s="36">
        <f t="shared" si="3"/>
        <v>0</v>
      </c>
    </row>
    <row r="11" spans="1:12" x14ac:dyDescent="0.2">
      <c r="A11" s="22" t="s">
        <v>20</v>
      </c>
      <c r="B11" s="10" t="s">
        <v>189</v>
      </c>
      <c r="C11" s="10" t="s">
        <v>181</v>
      </c>
      <c r="D11" s="10">
        <v>1</v>
      </c>
      <c r="E11" s="33">
        <v>1</v>
      </c>
      <c r="F11" s="34">
        <v>2405054.3286000001</v>
      </c>
      <c r="G11" s="35">
        <f t="shared" si="0"/>
        <v>6.3220832152592367E-3</v>
      </c>
      <c r="H11" s="34">
        <f t="shared" si="1"/>
        <v>1817092.557540694</v>
      </c>
      <c r="I11" s="34"/>
      <c r="J11" s="34">
        <v>2480509.8363476037</v>
      </c>
      <c r="K11" s="35">
        <f t="shared" si="2"/>
        <v>1.5949178606992305E-2</v>
      </c>
      <c r="L11" s="36">
        <f t="shared" si="3"/>
        <v>1285487.9164771137</v>
      </c>
    </row>
    <row r="12" spans="1:12" s="19" customFormat="1" x14ac:dyDescent="0.2">
      <c r="A12" s="13" t="s">
        <v>71</v>
      </c>
      <c r="B12" s="10" t="s">
        <v>190</v>
      </c>
      <c r="C12" s="10" t="s">
        <v>181</v>
      </c>
      <c r="D12" s="10">
        <v>1</v>
      </c>
      <c r="E12" s="33">
        <v>1</v>
      </c>
      <c r="F12" s="34">
        <v>68746.182119999998</v>
      </c>
      <c r="G12" s="39">
        <f t="shared" si="0"/>
        <v>1.8071071365236127E-4</v>
      </c>
      <c r="H12" s="34">
        <f t="shared" si="1"/>
        <v>51939.856162128744</v>
      </c>
      <c r="I12" s="40"/>
      <c r="J12" s="34">
        <v>329872.28954731597</v>
      </c>
      <c r="K12" s="39">
        <f t="shared" si="2"/>
        <v>2.1210123767275201E-3</v>
      </c>
      <c r="L12" s="41">
        <f t="shared" si="3"/>
        <v>170951.48585183479</v>
      </c>
    </row>
    <row r="13" spans="1:12" x14ac:dyDescent="0.2">
      <c r="A13" s="32" t="s">
        <v>43</v>
      </c>
      <c r="B13" s="10" t="s">
        <v>44</v>
      </c>
      <c r="C13" s="10" t="s">
        <v>181</v>
      </c>
      <c r="D13" s="10">
        <v>1</v>
      </c>
      <c r="E13" s="33">
        <v>1</v>
      </c>
      <c r="F13" s="34">
        <v>1029818.86392</v>
      </c>
      <c r="G13" s="35">
        <f t="shared" si="0"/>
        <v>2.7070492657585146E-3</v>
      </c>
      <c r="H13" s="34">
        <f t="shared" si="1"/>
        <v>778059.84296967147</v>
      </c>
      <c r="I13" s="34"/>
      <c r="J13" s="34">
        <v>1132791.7323615784</v>
      </c>
      <c r="K13" s="35">
        <f t="shared" si="2"/>
        <v>7.2836226646703067E-3</v>
      </c>
      <c r="L13" s="36">
        <f t="shared" si="3"/>
        <v>587052.73508616071</v>
      </c>
    </row>
    <row r="14" spans="1:12" x14ac:dyDescent="0.2">
      <c r="A14" s="32" t="s">
        <v>24</v>
      </c>
      <c r="B14" s="10" t="s">
        <v>191</v>
      </c>
      <c r="C14" s="10" t="s">
        <v>181</v>
      </c>
      <c r="D14" s="10">
        <v>1</v>
      </c>
      <c r="E14" s="33">
        <v>1</v>
      </c>
      <c r="F14" s="34">
        <v>5561463.7848000005</v>
      </c>
      <c r="G14" s="35">
        <f t="shared" si="0"/>
        <v>1.4619227693963614E-2</v>
      </c>
      <c r="H14" s="34">
        <f t="shared" si="1"/>
        <v>4201857.0359176788</v>
      </c>
      <c r="I14" s="34"/>
      <c r="J14" s="34">
        <v>3346418.1712545874</v>
      </c>
      <c r="K14" s="35">
        <f t="shared" si="2"/>
        <v>2.1516794783451389E-2</v>
      </c>
      <c r="L14" s="36">
        <f t="shared" si="3"/>
        <v>1734232.2370957886</v>
      </c>
    </row>
    <row r="15" spans="1:12" x14ac:dyDescent="0.2">
      <c r="A15" s="32" t="s">
        <v>45</v>
      </c>
      <c r="B15" s="10" t="s">
        <v>46</v>
      </c>
      <c r="C15" s="10" t="s">
        <v>181</v>
      </c>
      <c r="D15" s="10">
        <v>1</v>
      </c>
      <c r="E15" s="33">
        <v>1</v>
      </c>
      <c r="F15" s="34">
        <v>2345707.3794000004</v>
      </c>
      <c r="G15" s="35">
        <f t="shared" si="0"/>
        <v>6.1660799404257048E-3</v>
      </c>
      <c r="H15" s="34">
        <f t="shared" si="1"/>
        <v>1772254.1110982643</v>
      </c>
      <c r="I15" s="34"/>
      <c r="J15" s="34">
        <v>3575677.0447393963</v>
      </c>
      <c r="K15" s="35">
        <f t="shared" si="2"/>
        <v>2.2990883161117741E-2</v>
      </c>
      <c r="L15" s="36">
        <f t="shared" si="3"/>
        <v>1853042.2927107336</v>
      </c>
    </row>
    <row r="16" spans="1:12" x14ac:dyDescent="0.2">
      <c r="A16" s="32" t="s">
        <v>49</v>
      </c>
      <c r="B16" s="10" t="s">
        <v>50</v>
      </c>
      <c r="C16" s="10" t="s">
        <v>181</v>
      </c>
      <c r="D16" s="10">
        <v>1</v>
      </c>
      <c r="E16" s="33">
        <v>1</v>
      </c>
      <c r="F16" s="34">
        <v>1323664.3173600002</v>
      </c>
      <c r="G16" s="35">
        <f t="shared" si="0"/>
        <v>3.4794706564032136E-3</v>
      </c>
      <c r="H16" s="34">
        <f t="shared" si="1"/>
        <v>1000069.125738684</v>
      </c>
      <c r="I16" s="34"/>
      <c r="J16" s="34">
        <v>1346440.0153792235</v>
      </c>
      <c r="K16" s="35">
        <f t="shared" si="2"/>
        <v>8.6573380900213364E-3</v>
      </c>
      <c r="L16" s="36">
        <f t="shared" si="3"/>
        <v>697772.83067733923</v>
      </c>
    </row>
    <row r="17" spans="1:12" x14ac:dyDescent="0.2">
      <c r="A17" s="32" t="s">
        <v>51</v>
      </c>
      <c r="B17" s="10" t="s">
        <v>52</v>
      </c>
      <c r="C17" s="10" t="s">
        <v>181</v>
      </c>
      <c r="D17" s="10">
        <v>1</v>
      </c>
      <c r="E17" s="33">
        <v>1</v>
      </c>
      <c r="F17" s="34">
        <v>232227.79272</v>
      </c>
      <c r="G17" s="35">
        <f t="shared" si="0"/>
        <v>6.1044917489512258E-4</v>
      </c>
      <c r="H17" s="34">
        <f t="shared" si="1"/>
        <v>175455.24389515654</v>
      </c>
      <c r="I17" s="34"/>
      <c r="J17" s="34">
        <v>1001239.4042577263</v>
      </c>
      <c r="K17" s="35">
        <f t="shared" si="2"/>
        <v>6.4377676931039012E-3</v>
      </c>
      <c r="L17" s="36">
        <f t="shared" si="3"/>
        <v>518877.66652407154</v>
      </c>
    </row>
    <row r="18" spans="1:12" x14ac:dyDescent="0.2">
      <c r="A18" s="32" t="s">
        <v>53</v>
      </c>
      <c r="B18" s="10" t="s">
        <v>54</v>
      </c>
      <c r="C18" s="10" t="s">
        <v>181</v>
      </c>
      <c r="D18" s="10">
        <v>1</v>
      </c>
      <c r="E18" s="33">
        <v>1</v>
      </c>
      <c r="F18" s="34">
        <v>35167622.490320005</v>
      </c>
      <c r="G18" s="35">
        <f t="shared" si="0"/>
        <v>9.2443914144778094E-2</v>
      </c>
      <c r="H18" s="34">
        <f t="shared" si="1"/>
        <v>26570221.027297758</v>
      </c>
      <c r="I18" s="34"/>
      <c r="J18" s="34">
        <v>9062703.5150371268</v>
      </c>
      <c r="K18" s="35">
        <f t="shared" si="2"/>
        <v>5.8271358131912997E-2</v>
      </c>
      <c r="L18" s="36">
        <f t="shared" si="3"/>
        <v>4696613.4495756673</v>
      </c>
    </row>
    <row r="19" spans="1:12" x14ac:dyDescent="0.2">
      <c r="A19" s="32" t="s">
        <v>57</v>
      </c>
      <c r="B19" s="10" t="s">
        <v>192</v>
      </c>
      <c r="C19" s="10" t="s">
        <v>181</v>
      </c>
      <c r="D19" s="10">
        <v>1</v>
      </c>
      <c r="E19" s="33">
        <v>1</v>
      </c>
      <c r="F19" s="34">
        <v>2128740.1674000002</v>
      </c>
      <c r="G19" s="35">
        <f t="shared" si="0"/>
        <v>5.5957457267926756E-3</v>
      </c>
      <c r="H19" s="34">
        <f t="shared" si="1"/>
        <v>1608328.705560731</v>
      </c>
      <c r="I19" s="34"/>
      <c r="J19" s="34">
        <v>2190555.6353979185</v>
      </c>
      <c r="K19" s="35">
        <f t="shared" si="2"/>
        <v>1.4084831499381717E-2</v>
      </c>
      <c r="L19" s="36">
        <f t="shared" si="3"/>
        <v>1135223.3957762313</v>
      </c>
    </row>
    <row r="20" spans="1:12" x14ac:dyDescent="0.2">
      <c r="A20" s="32" t="s">
        <v>55</v>
      </c>
      <c r="B20" s="10" t="s">
        <v>193</v>
      </c>
      <c r="C20" s="10" t="s">
        <v>181</v>
      </c>
      <c r="D20" s="10">
        <v>1</v>
      </c>
      <c r="E20" s="33">
        <v>1</v>
      </c>
      <c r="F20" s="34">
        <v>40858213.965999998</v>
      </c>
      <c r="G20" s="35">
        <f t="shared" si="0"/>
        <v>0.10740257533819733</v>
      </c>
      <c r="H20" s="34">
        <f t="shared" si="1"/>
        <v>30869638.007404737</v>
      </c>
      <c r="I20" s="34"/>
      <c r="J20" s="34">
        <v>8554298.1759204715</v>
      </c>
      <c r="K20" s="35">
        <f t="shared" si="2"/>
        <v>5.5002414207764118E-2</v>
      </c>
      <c r="L20" s="36">
        <f t="shared" si="3"/>
        <v>4433139.8238998987</v>
      </c>
    </row>
    <row r="21" spans="1:12" x14ac:dyDescent="0.2">
      <c r="A21" s="32" t="s">
        <v>61</v>
      </c>
      <c r="B21" s="10" t="s">
        <v>62</v>
      </c>
      <c r="C21" s="10" t="s">
        <v>181</v>
      </c>
      <c r="D21" s="10">
        <v>1</v>
      </c>
      <c r="E21" s="33">
        <v>1</v>
      </c>
      <c r="F21" s="34">
        <v>1940859.5976</v>
      </c>
      <c r="G21" s="35">
        <f t="shared" si="0"/>
        <v>5.1018705645224961E-3</v>
      </c>
      <c r="H21" s="34">
        <f t="shared" si="1"/>
        <v>1466379.1533072423</v>
      </c>
      <c r="I21" s="34"/>
      <c r="J21" s="34">
        <v>2203817.2315604575</v>
      </c>
      <c r="K21" s="35">
        <f t="shared" si="2"/>
        <v>1.4170100891468296E-2</v>
      </c>
      <c r="L21" s="36">
        <f t="shared" si="3"/>
        <v>1142096.0238828969</v>
      </c>
    </row>
    <row r="22" spans="1:12" x14ac:dyDescent="0.2">
      <c r="A22" s="22" t="s">
        <v>41</v>
      </c>
      <c r="B22" s="10" t="s">
        <v>194</v>
      </c>
      <c r="C22" s="10" t="s">
        <v>181</v>
      </c>
      <c r="D22" s="10">
        <v>1</v>
      </c>
      <c r="E22" s="33">
        <v>1</v>
      </c>
      <c r="F22" s="34">
        <v>1364670.1807200001</v>
      </c>
      <c r="G22" s="35">
        <f t="shared" si="0"/>
        <v>3.5872613526019043E-3</v>
      </c>
      <c r="H22" s="34">
        <f t="shared" si="1"/>
        <v>1031050.3174069653</v>
      </c>
      <c r="I22" s="34"/>
      <c r="J22" s="34">
        <v>901162.01150471857</v>
      </c>
      <c r="K22" s="35">
        <f t="shared" si="2"/>
        <v>5.7942902159534493E-3</v>
      </c>
      <c r="L22" s="36">
        <f t="shared" si="3"/>
        <v>467014.02252177557</v>
      </c>
    </row>
    <row r="23" spans="1:12" x14ac:dyDescent="0.2">
      <c r="A23" s="32" t="s">
        <v>63</v>
      </c>
      <c r="B23" s="10" t="s">
        <v>195</v>
      </c>
      <c r="C23" s="10" t="s">
        <v>181</v>
      </c>
      <c r="D23" s="10">
        <v>1</v>
      </c>
      <c r="E23" s="33">
        <v>1</v>
      </c>
      <c r="F23" s="34">
        <v>1684540.7594399999</v>
      </c>
      <c r="G23" s="35">
        <f t="shared" si="0"/>
        <v>4.4280940908619729E-3</v>
      </c>
      <c r="H23" s="34">
        <f t="shared" si="1"/>
        <v>1272722.3832129329</v>
      </c>
      <c r="I23" s="34"/>
      <c r="J23" s="34">
        <v>1897839.453797183</v>
      </c>
      <c r="K23" s="35">
        <f t="shared" si="2"/>
        <v>1.2202725412521315E-2</v>
      </c>
      <c r="L23" s="36">
        <f t="shared" si="3"/>
        <v>983527.51902892534</v>
      </c>
    </row>
    <row r="24" spans="1:12" x14ac:dyDescent="0.2">
      <c r="A24" s="32" t="s">
        <v>65</v>
      </c>
      <c r="B24" s="10" t="s">
        <v>196</v>
      </c>
      <c r="C24" s="10" t="s">
        <v>181</v>
      </c>
      <c r="D24" s="10">
        <v>1</v>
      </c>
      <c r="E24" s="33">
        <v>1</v>
      </c>
      <c r="F24" s="34">
        <v>866781.24456000002</v>
      </c>
      <c r="G24" s="35">
        <f t="shared" si="0"/>
        <v>2.27847790894776E-3</v>
      </c>
      <c r="H24" s="34">
        <f t="shared" si="1"/>
        <v>654879.90428169165</v>
      </c>
      <c r="I24" s="34"/>
      <c r="J24" s="34">
        <v>1060432.3850226563</v>
      </c>
      <c r="K24" s="35">
        <f t="shared" si="2"/>
        <v>6.8183666363801059E-3</v>
      </c>
      <c r="L24" s="36">
        <f t="shared" si="3"/>
        <v>549553.56242199719</v>
      </c>
    </row>
    <row r="25" spans="1:12" x14ac:dyDescent="0.2">
      <c r="A25" s="32" t="s">
        <v>30</v>
      </c>
      <c r="B25" s="10" t="s">
        <v>197</v>
      </c>
      <c r="C25" s="10" t="s">
        <v>181</v>
      </c>
      <c r="D25" s="10">
        <v>1</v>
      </c>
      <c r="E25" s="33">
        <v>1</v>
      </c>
      <c r="F25" s="34">
        <v>235294.80744</v>
      </c>
      <c r="G25" s="35">
        <f t="shared" si="0"/>
        <v>6.1851133051950388E-4</v>
      </c>
      <c r="H25" s="34">
        <f t="shared" si="1"/>
        <v>177772.46789933273</v>
      </c>
      <c r="I25" s="34"/>
      <c r="J25" s="34">
        <v>1272696.3630542546</v>
      </c>
      <c r="K25" s="35">
        <f t="shared" si="2"/>
        <v>8.183181259506735E-3</v>
      </c>
      <c r="L25" s="36">
        <f t="shared" si="3"/>
        <v>659556.26221566403</v>
      </c>
    </row>
    <row r="26" spans="1:12" x14ac:dyDescent="0.2">
      <c r="A26" s="22" t="s">
        <v>100</v>
      </c>
      <c r="B26" s="10" t="s">
        <v>198</v>
      </c>
      <c r="C26" s="10" t="s">
        <v>181</v>
      </c>
      <c r="D26" s="10">
        <v>1</v>
      </c>
      <c r="E26" s="33">
        <v>1</v>
      </c>
      <c r="F26" s="34">
        <v>444682.91868</v>
      </c>
      <c r="G26" s="35">
        <f t="shared" si="0"/>
        <v>1.1689226238543258E-3</v>
      </c>
      <c r="H26" s="34">
        <f t="shared" si="1"/>
        <v>335971.62957614433</v>
      </c>
      <c r="I26" s="34"/>
      <c r="J26" s="34">
        <v>1362044.6534619702</v>
      </c>
      <c r="K26" s="35">
        <f t="shared" si="2"/>
        <v>8.757672769703826E-3</v>
      </c>
      <c r="L26" s="36">
        <f t="shared" si="3"/>
        <v>705859.70596500428</v>
      </c>
    </row>
    <row r="27" spans="1:12" x14ac:dyDescent="0.2">
      <c r="A27" s="32" t="s">
        <v>67</v>
      </c>
      <c r="B27" s="10" t="s">
        <v>199</v>
      </c>
      <c r="C27" s="10" t="s">
        <v>181</v>
      </c>
      <c r="D27" s="10">
        <v>1</v>
      </c>
      <c r="E27" s="33">
        <v>1</v>
      </c>
      <c r="F27" s="34">
        <v>11904715.246439999</v>
      </c>
      <c r="G27" s="35">
        <f t="shared" si="0"/>
        <v>3.1293513642068102E-2</v>
      </c>
      <c r="H27" s="34">
        <f t="shared" si="1"/>
        <v>8994378.7201428749</v>
      </c>
      <c r="I27" s="34"/>
      <c r="J27" s="34">
        <v>7247924.4509890499</v>
      </c>
      <c r="K27" s="35">
        <f t="shared" si="2"/>
        <v>4.6602694294904518E-2</v>
      </c>
      <c r="L27" s="36">
        <f t="shared" si="3"/>
        <v>3756130.7618131931</v>
      </c>
    </row>
    <row r="28" spans="1:12" x14ac:dyDescent="0.2">
      <c r="A28" s="32" t="s">
        <v>69</v>
      </c>
      <c r="B28" s="10" t="s">
        <v>200</v>
      </c>
      <c r="C28" s="10" t="s">
        <v>181</v>
      </c>
      <c r="D28" s="10">
        <v>1</v>
      </c>
      <c r="E28" s="33">
        <v>1</v>
      </c>
      <c r="F28" s="34">
        <v>3144303.4988000006</v>
      </c>
      <c r="G28" s="35">
        <f t="shared" si="0"/>
        <v>8.2653219667664733E-3</v>
      </c>
      <c r="H28" s="34">
        <f t="shared" si="1"/>
        <v>2375618.0550168739</v>
      </c>
      <c r="I28" s="34"/>
      <c r="J28" s="34">
        <v>3552228.1890058969</v>
      </c>
      <c r="K28" s="35">
        <f t="shared" si="2"/>
        <v>2.2840111741975193E-2</v>
      </c>
      <c r="L28" s="36">
        <f t="shared" si="3"/>
        <v>1840890.266438178</v>
      </c>
    </row>
    <row r="29" spans="1:12" s="19" customFormat="1" x14ac:dyDescent="0.2">
      <c r="A29" s="13" t="s">
        <v>73</v>
      </c>
      <c r="B29" s="10" t="s">
        <v>201</v>
      </c>
      <c r="C29" s="10" t="s">
        <v>187</v>
      </c>
      <c r="D29" s="10">
        <v>1</v>
      </c>
      <c r="E29" s="33">
        <v>1</v>
      </c>
      <c r="F29" s="34">
        <v>89710.91</v>
      </c>
      <c r="G29" s="35">
        <f t="shared" si="0"/>
        <v>2.3581996946687683E-4</v>
      </c>
      <c r="H29" s="34">
        <f t="shared" si="1"/>
        <v>67779.353236520896</v>
      </c>
      <c r="I29" s="34"/>
      <c r="J29" s="34">
        <v>0</v>
      </c>
      <c r="K29" s="35">
        <f t="shared" si="2"/>
        <v>0</v>
      </c>
      <c r="L29" s="36">
        <f t="shared" si="3"/>
        <v>0</v>
      </c>
    </row>
    <row r="30" spans="1:12" x14ac:dyDescent="0.2">
      <c r="A30" s="32" t="s">
        <v>75</v>
      </c>
      <c r="B30" s="10" t="s">
        <v>202</v>
      </c>
      <c r="C30" s="10" t="s">
        <v>181</v>
      </c>
      <c r="D30" s="10">
        <v>1</v>
      </c>
      <c r="E30" s="33">
        <v>1</v>
      </c>
      <c r="F30" s="34">
        <v>1282755.3261599999</v>
      </c>
      <c r="G30" s="35">
        <f t="shared" si="0"/>
        <v>3.3719346047044311E-3</v>
      </c>
      <c r="H30" s="34">
        <f t="shared" si="1"/>
        <v>969161.12396839145</v>
      </c>
      <c r="I30" s="34"/>
      <c r="J30" s="34">
        <v>1219729.717162709</v>
      </c>
      <c r="K30" s="35">
        <f t="shared" si="2"/>
        <v>7.8426163953167777E-3</v>
      </c>
      <c r="L30" s="36">
        <f t="shared" si="3"/>
        <v>632107.07323354774</v>
      </c>
    </row>
    <row r="31" spans="1:12" x14ac:dyDescent="0.2">
      <c r="A31" s="32" t="s">
        <v>47</v>
      </c>
      <c r="B31" s="10" t="s">
        <v>203</v>
      </c>
      <c r="C31" s="10" t="s">
        <v>181</v>
      </c>
      <c r="D31" s="10">
        <v>1</v>
      </c>
      <c r="E31" s="33">
        <v>1</v>
      </c>
      <c r="F31" s="34">
        <v>6114272.7584400009</v>
      </c>
      <c r="G31" s="35">
        <f t="shared" si="0"/>
        <v>1.6072377542569547E-2</v>
      </c>
      <c r="H31" s="34">
        <f t="shared" si="1"/>
        <v>4619521.2274487223</v>
      </c>
      <c r="I31" s="34"/>
      <c r="J31" s="34">
        <v>4540730.7650721138</v>
      </c>
      <c r="K31" s="35">
        <f t="shared" si="2"/>
        <v>2.9195984195343996E-2</v>
      </c>
      <c r="L31" s="36">
        <f t="shared" si="3"/>
        <v>2353167.2581757554</v>
      </c>
    </row>
    <row r="32" spans="1:12" x14ac:dyDescent="0.2">
      <c r="A32" s="32" t="s">
        <v>77</v>
      </c>
      <c r="B32" s="10" t="s">
        <v>78</v>
      </c>
      <c r="C32" s="10" t="s">
        <v>181</v>
      </c>
      <c r="D32" s="10">
        <v>1</v>
      </c>
      <c r="E32" s="33">
        <v>1</v>
      </c>
      <c r="F32" s="34">
        <v>17188564.22044</v>
      </c>
      <c r="G32" s="35">
        <f t="shared" si="0"/>
        <v>4.5182984874901085E-2</v>
      </c>
      <c r="H32" s="34">
        <f t="shared" si="1"/>
        <v>12986489.223282065</v>
      </c>
      <c r="I32" s="34"/>
      <c r="J32" s="34">
        <v>6261220.8963575969</v>
      </c>
      <c r="K32" s="35">
        <f t="shared" si="2"/>
        <v>4.0258389186990429E-2</v>
      </c>
      <c r="L32" s="36">
        <f t="shared" si="3"/>
        <v>3244786.0866026389</v>
      </c>
    </row>
    <row r="33" spans="1:12" x14ac:dyDescent="0.2">
      <c r="A33" s="32" t="s">
        <v>81</v>
      </c>
      <c r="B33" s="10" t="s">
        <v>204</v>
      </c>
      <c r="C33" s="10" t="s">
        <v>181</v>
      </c>
      <c r="D33" s="10">
        <v>1</v>
      </c>
      <c r="E33" s="33">
        <v>1</v>
      </c>
      <c r="F33" s="34">
        <v>7162096.0580399996</v>
      </c>
      <c r="G33" s="35">
        <f t="shared" si="0"/>
        <v>1.8826754446319087E-2</v>
      </c>
      <c r="H33" s="34">
        <f t="shared" si="1"/>
        <v>5411183.9756367086</v>
      </c>
      <c r="I33" s="34"/>
      <c r="J33" s="34">
        <v>4947574.7276347857</v>
      </c>
      <c r="K33" s="35">
        <f t="shared" si="2"/>
        <v>3.1811908925415994E-2</v>
      </c>
      <c r="L33" s="36">
        <f t="shared" si="3"/>
        <v>2564008.1869648369</v>
      </c>
    </row>
    <row r="34" spans="1:12" x14ac:dyDescent="0.2">
      <c r="A34" s="32" t="s">
        <v>86</v>
      </c>
      <c r="B34" s="10" t="s">
        <v>205</v>
      </c>
      <c r="C34" s="10" t="s">
        <v>187</v>
      </c>
      <c r="D34" s="10">
        <v>1</v>
      </c>
      <c r="E34" s="33">
        <v>1</v>
      </c>
      <c r="F34" s="34">
        <v>132223.18</v>
      </c>
      <c r="G34" s="35">
        <f t="shared" si="0"/>
        <v>3.4757050475146622E-4</v>
      </c>
      <c r="H34" s="34">
        <f t="shared" si="1"/>
        <v>99898.681478942584</v>
      </c>
      <c r="J34" s="34">
        <v>0</v>
      </c>
      <c r="K34" s="35">
        <f t="shared" si="2"/>
        <v>0</v>
      </c>
      <c r="L34" s="36">
        <f t="shared" si="3"/>
        <v>0</v>
      </c>
    </row>
    <row r="35" spans="1:12" x14ac:dyDescent="0.2">
      <c r="A35" s="32" t="s">
        <v>26</v>
      </c>
      <c r="B35" s="10" t="s">
        <v>206</v>
      </c>
      <c r="C35" s="10" t="s">
        <v>181</v>
      </c>
      <c r="D35" s="10">
        <v>1</v>
      </c>
      <c r="E35" s="33">
        <v>1</v>
      </c>
      <c r="F35" s="34">
        <v>7929495.0514000002</v>
      </c>
      <c r="G35" s="35">
        <f t="shared" ref="G35:G56" si="4">IF($E35=1,F35/$F$58,0)</f>
        <v>2.0843989665347271E-2</v>
      </c>
      <c r="H35" s="34">
        <f t="shared" ref="H35:H56" si="5">IF($E35=1,G35*($H$61),0)</f>
        <v>5990977.5307828793</v>
      </c>
      <c r="I35" s="34"/>
      <c r="J35" s="34">
        <v>4917352.1522758426</v>
      </c>
      <c r="K35" s="35">
        <f t="shared" ref="K35:K56" si="6">IF($E35=1,J35/$J$58,0)</f>
        <v>3.1617583853489326E-2</v>
      </c>
      <c r="L35" s="36">
        <f t="shared" ref="L35:L56" si="7">IF($E35=1,K35*$L$61,0)</f>
        <v>2548345.7796405652</v>
      </c>
    </row>
    <row r="36" spans="1:12" x14ac:dyDescent="0.2">
      <c r="A36" s="32" t="s">
        <v>88</v>
      </c>
      <c r="B36" s="10" t="s">
        <v>89</v>
      </c>
      <c r="C36" s="10" t="s">
        <v>181</v>
      </c>
      <c r="D36" s="10">
        <v>1</v>
      </c>
      <c r="E36" s="33">
        <v>1</v>
      </c>
      <c r="F36" s="34">
        <v>10372304.28696</v>
      </c>
      <c r="G36" s="35">
        <f t="shared" si="4"/>
        <v>2.7265317900042066E-2</v>
      </c>
      <c r="H36" s="34">
        <f t="shared" si="5"/>
        <v>7836595.0823878823</v>
      </c>
      <c r="I36" s="34"/>
      <c r="J36" s="34">
        <v>4543426.0066930316</v>
      </c>
      <c r="K36" s="35">
        <f t="shared" si="6"/>
        <v>2.9213314056073077E-2</v>
      </c>
      <c r="L36" s="36">
        <f t="shared" si="7"/>
        <v>2354564.0276966449</v>
      </c>
    </row>
    <row r="37" spans="1:12" x14ac:dyDescent="0.2">
      <c r="A37" s="32" t="s">
        <v>90</v>
      </c>
      <c r="B37" s="10" t="s">
        <v>207</v>
      </c>
      <c r="C37" s="10" t="s">
        <v>181</v>
      </c>
      <c r="D37" s="10">
        <v>1</v>
      </c>
      <c r="E37" s="33">
        <v>1</v>
      </c>
      <c r="F37" s="34">
        <v>11315739.09908</v>
      </c>
      <c r="G37" s="35">
        <f t="shared" si="4"/>
        <v>2.9745292393535971E-2</v>
      </c>
      <c r="H37" s="34">
        <f t="shared" si="5"/>
        <v>8549389.1158706807</v>
      </c>
      <c r="I37" s="34"/>
      <c r="J37" s="34">
        <v>5825925.9152603894</v>
      </c>
      <c r="K37" s="35">
        <f t="shared" si="6"/>
        <v>3.7459530138533988E-2</v>
      </c>
      <c r="L37" s="36">
        <f t="shared" si="7"/>
        <v>3019200.8338839803</v>
      </c>
    </row>
    <row r="38" spans="1:12" x14ac:dyDescent="0.2">
      <c r="A38" s="32" t="s">
        <v>83</v>
      </c>
      <c r="B38" s="10" t="s">
        <v>208</v>
      </c>
      <c r="C38" s="10" t="s">
        <v>181</v>
      </c>
      <c r="D38" s="10">
        <v>1</v>
      </c>
      <c r="E38" s="33">
        <v>1</v>
      </c>
      <c r="F38" s="34">
        <v>209733.94596000001</v>
      </c>
      <c r="G38" s="35">
        <f t="shared" si="4"/>
        <v>5.5132037711416368E-4</v>
      </c>
      <c r="H38" s="34">
        <f t="shared" si="5"/>
        <v>158460.45045036581</v>
      </c>
      <c r="I38" s="34"/>
      <c r="J38" s="34">
        <v>708296.65925080678</v>
      </c>
      <c r="K38" s="35">
        <f t="shared" si="6"/>
        <v>4.554204849177638E-3</v>
      </c>
      <c r="L38" s="36">
        <f t="shared" si="7"/>
        <v>367064.37660762691</v>
      </c>
    </row>
    <row r="39" spans="1:12" s="19" customFormat="1" x14ac:dyDescent="0.2">
      <c r="A39" s="13" t="s">
        <v>92</v>
      </c>
      <c r="B39" s="10" t="s">
        <v>209</v>
      </c>
      <c r="C39" s="10" t="s">
        <v>187</v>
      </c>
      <c r="D39" s="10">
        <v>1</v>
      </c>
      <c r="E39" s="33">
        <v>1</v>
      </c>
      <c r="F39" s="34">
        <v>4856807.6099999994</v>
      </c>
      <c r="G39" s="35">
        <f t="shared" si="4"/>
        <v>1.276692235422308E-2</v>
      </c>
      <c r="H39" s="34">
        <f t="shared" si="5"/>
        <v>3669467.6110186907</v>
      </c>
      <c r="I39" s="34"/>
      <c r="J39" s="34">
        <v>0</v>
      </c>
      <c r="K39" s="35">
        <f t="shared" si="6"/>
        <v>0</v>
      </c>
      <c r="L39" s="36">
        <f t="shared" si="7"/>
        <v>0</v>
      </c>
    </row>
    <row r="40" spans="1:12" x14ac:dyDescent="0.2">
      <c r="A40" s="32" t="s">
        <v>28</v>
      </c>
      <c r="B40" s="10" t="s">
        <v>210</v>
      </c>
      <c r="C40" s="10" t="s">
        <v>181</v>
      </c>
      <c r="D40" s="10">
        <v>1</v>
      </c>
      <c r="E40" s="33">
        <v>1</v>
      </c>
      <c r="F40" s="34">
        <v>2539792.6276799999</v>
      </c>
      <c r="G40" s="35">
        <f t="shared" si="4"/>
        <v>6.6762651266350599E-3</v>
      </c>
      <c r="H40" s="34">
        <f t="shared" si="5"/>
        <v>1918891.4888839533</v>
      </c>
      <c r="I40" s="34"/>
      <c r="J40" s="34">
        <v>2593783.1724992013</v>
      </c>
      <c r="K40" s="35">
        <f t="shared" si="6"/>
        <v>1.6677503342181356E-2</v>
      </c>
      <c r="L40" s="36">
        <f t="shared" si="7"/>
        <v>1344190.1650020913</v>
      </c>
    </row>
    <row r="41" spans="1:12" s="19" customFormat="1" x14ac:dyDescent="0.2">
      <c r="A41" s="13" t="s">
        <v>94</v>
      </c>
      <c r="B41" s="10" t="s">
        <v>95</v>
      </c>
      <c r="C41" s="10" t="s">
        <v>187</v>
      </c>
      <c r="D41" s="10">
        <v>1</v>
      </c>
      <c r="E41" s="33">
        <v>1</v>
      </c>
      <c r="F41" s="34">
        <v>2494110.96</v>
      </c>
      <c r="G41" s="35">
        <f t="shared" si="4"/>
        <v>6.5561833051766263E-3</v>
      </c>
      <c r="H41" s="34">
        <f t="shared" si="5"/>
        <v>1884377.5831603787</v>
      </c>
      <c r="I41" s="34"/>
      <c r="J41" s="34">
        <v>0</v>
      </c>
      <c r="K41" s="35">
        <f t="shared" si="6"/>
        <v>0</v>
      </c>
      <c r="L41" s="36">
        <f t="shared" si="7"/>
        <v>0</v>
      </c>
    </row>
    <row r="42" spans="1:12" x14ac:dyDescent="0.2">
      <c r="A42" s="32" t="s">
        <v>96</v>
      </c>
      <c r="B42" s="10" t="s">
        <v>97</v>
      </c>
      <c r="C42" s="10" t="s">
        <v>181</v>
      </c>
      <c r="D42" s="10">
        <v>1</v>
      </c>
      <c r="E42" s="33">
        <v>1</v>
      </c>
      <c r="F42" s="34">
        <v>61713985.409079999</v>
      </c>
      <c r="G42" s="35">
        <f t="shared" si="4"/>
        <v>0.16222542113159399</v>
      </c>
      <c r="H42" s="34">
        <f t="shared" si="5"/>
        <v>46626815.140717335</v>
      </c>
      <c r="I42" s="34"/>
      <c r="J42" s="34">
        <v>17151685.749510322</v>
      </c>
      <c r="K42" s="35">
        <f t="shared" si="6"/>
        <v>0.11028188456319042</v>
      </c>
      <c r="L42" s="36">
        <f t="shared" si="7"/>
        <v>8888610.0974600259</v>
      </c>
    </row>
    <row r="43" spans="1:12" x14ac:dyDescent="0.2">
      <c r="A43" s="32" t="s">
        <v>98</v>
      </c>
      <c r="B43" s="10" t="s">
        <v>99</v>
      </c>
      <c r="C43" s="10" t="s">
        <v>181</v>
      </c>
      <c r="D43" s="10">
        <v>1</v>
      </c>
      <c r="E43" s="33">
        <v>1</v>
      </c>
      <c r="F43" s="34">
        <v>3862041.7995199999</v>
      </c>
      <c r="G43" s="35">
        <f t="shared" si="4"/>
        <v>1.0152015838905307E-2</v>
      </c>
      <c r="H43" s="34">
        <f t="shared" si="5"/>
        <v>2917891.4286330943</v>
      </c>
      <c r="I43" s="34"/>
      <c r="J43" s="34">
        <v>1890075.4214177323</v>
      </c>
      <c r="K43" s="35">
        <f t="shared" si="6"/>
        <v>1.215280424820428E-2</v>
      </c>
      <c r="L43" s="36">
        <f t="shared" si="7"/>
        <v>979503.92288724799</v>
      </c>
    </row>
    <row r="44" spans="1:12" s="19" customFormat="1" x14ac:dyDescent="0.2">
      <c r="A44" s="13" t="s">
        <v>102</v>
      </c>
      <c r="B44" s="10" t="s">
        <v>211</v>
      </c>
      <c r="C44" s="10" t="s">
        <v>187</v>
      </c>
      <c r="D44" s="10">
        <v>1</v>
      </c>
      <c r="E44" s="33">
        <v>1</v>
      </c>
      <c r="F44" s="34">
        <v>7010953.959999999</v>
      </c>
      <c r="G44" s="35">
        <f t="shared" si="4"/>
        <v>1.8429452435393633E-2</v>
      </c>
      <c r="H44" s="34">
        <f t="shared" si="5"/>
        <v>5296991.469374516</v>
      </c>
      <c r="I44" s="34"/>
      <c r="J44" s="34">
        <v>0</v>
      </c>
      <c r="K44" s="35">
        <f t="shared" si="6"/>
        <v>0</v>
      </c>
      <c r="L44" s="36">
        <f t="shared" si="7"/>
        <v>0</v>
      </c>
    </row>
    <row r="45" spans="1:12" x14ac:dyDescent="0.2">
      <c r="A45" s="22" t="s">
        <v>22</v>
      </c>
      <c r="B45" s="10" t="s">
        <v>212</v>
      </c>
      <c r="C45" s="10" t="s">
        <v>181</v>
      </c>
      <c r="D45" s="10">
        <v>1</v>
      </c>
      <c r="E45" s="33">
        <v>1</v>
      </c>
      <c r="F45" s="34">
        <v>15889418.65268</v>
      </c>
      <c r="G45" s="35">
        <f t="shared" si="4"/>
        <v>4.1767965808410829E-2</v>
      </c>
      <c r="H45" s="34">
        <f t="shared" si="5"/>
        <v>12004944.76739743</v>
      </c>
      <c r="I45" s="34"/>
      <c r="J45" s="34">
        <v>3711909.4404488765</v>
      </c>
      <c r="K45" s="35">
        <f t="shared" si="6"/>
        <v>2.3866830024698117E-2</v>
      </c>
      <c r="L45" s="36">
        <f t="shared" si="7"/>
        <v>1923642.7378092003</v>
      </c>
    </row>
    <row r="46" spans="1:12" x14ac:dyDescent="0.2">
      <c r="A46" s="32" t="s">
        <v>104</v>
      </c>
      <c r="B46" s="10" t="s">
        <v>105</v>
      </c>
      <c r="C46" s="10" t="s">
        <v>181</v>
      </c>
      <c r="D46" s="10">
        <v>1</v>
      </c>
      <c r="E46" s="33">
        <v>1</v>
      </c>
      <c r="F46" s="34">
        <v>9068733.8945599999</v>
      </c>
      <c r="G46" s="35">
        <f t="shared" si="4"/>
        <v>2.3838667449905149E-2</v>
      </c>
      <c r="H46" s="34">
        <f t="shared" si="5"/>
        <v>6851707.535319753</v>
      </c>
      <c r="I46" s="34"/>
      <c r="J46" s="34">
        <v>2854907.2181132706</v>
      </c>
      <c r="K46" s="35">
        <f t="shared" si="6"/>
        <v>1.8356478358144801E-2</v>
      </c>
      <c r="L46" s="36">
        <f t="shared" si="7"/>
        <v>1479513.8796755075</v>
      </c>
    </row>
    <row r="47" spans="1:12" s="19" customFormat="1" x14ac:dyDescent="0.2">
      <c r="A47" s="32" t="s">
        <v>114</v>
      </c>
      <c r="B47" s="10" t="s">
        <v>213</v>
      </c>
      <c r="C47" s="10" t="s">
        <v>181</v>
      </c>
      <c r="D47" s="10">
        <v>1</v>
      </c>
      <c r="E47" s="33">
        <v>1</v>
      </c>
      <c r="F47" s="34">
        <v>1534602.2722800002</v>
      </c>
      <c r="G47" s="35">
        <f t="shared" si="4"/>
        <v>4.0339559702701651E-3</v>
      </c>
      <c r="H47" s="34">
        <f t="shared" si="5"/>
        <v>1159439.2420100716</v>
      </c>
      <c r="I47" s="34"/>
      <c r="J47" s="34">
        <v>1189138.5964285603</v>
      </c>
      <c r="K47" s="35">
        <f t="shared" si="6"/>
        <v>7.6459216508623831E-3</v>
      </c>
      <c r="L47" s="36">
        <f t="shared" si="7"/>
        <v>616253.67266282323</v>
      </c>
    </row>
    <row r="48" spans="1:12" s="19" customFormat="1" x14ac:dyDescent="0.2">
      <c r="A48" s="13" t="s">
        <v>106</v>
      </c>
      <c r="B48" s="10" t="s">
        <v>214</v>
      </c>
      <c r="C48" s="10" t="s">
        <v>181</v>
      </c>
      <c r="D48" s="10">
        <v>1</v>
      </c>
      <c r="E48" s="33">
        <v>1</v>
      </c>
      <c r="F48" s="34">
        <v>31927428.33092</v>
      </c>
      <c r="G48" s="35">
        <f t="shared" si="4"/>
        <v>8.392652771166241E-2</v>
      </c>
      <c r="H48" s="34">
        <f t="shared" si="5"/>
        <v>24122154.627292618</v>
      </c>
      <c r="I48" s="34"/>
      <c r="J48" s="34">
        <v>11351833.7484753</v>
      </c>
      <c r="K48" s="35">
        <f t="shared" si="6"/>
        <v>7.2990004441145034E-2</v>
      </c>
      <c r="L48" s="36">
        <f t="shared" si="7"/>
        <v>5882921.6879901029</v>
      </c>
    </row>
    <row r="49" spans="1:12" x14ac:dyDescent="0.2">
      <c r="A49" s="32" t="s">
        <v>110</v>
      </c>
      <c r="B49" s="10" t="s">
        <v>215</v>
      </c>
      <c r="C49" s="10" t="s">
        <v>181</v>
      </c>
      <c r="D49" s="10">
        <v>1</v>
      </c>
      <c r="E49" s="33">
        <v>1</v>
      </c>
      <c r="F49" s="34">
        <v>26270629.690719999</v>
      </c>
      <c r="G49" s="35">
        <f t="shared" si="4"/>
        <v>6.9056696577274923E-2</v>
      </c>
      <c r="H49" s="34">
        <f t="shared" si="5"/>
        <v>19848269.174319431</v>
      </c>
      <c r="I49" s="34"/>
      <c r="J49" s="34">
        <v>6197646.864472894</v>
      </c>
      <c r="K49" s="35">
        <f t="shared" si="6"/>
        <v>3.9849620967474422E-2</v>
      </c>
      <c r="L49" s="36">
        <f t="shared" si="7"/>
        <v>3211839.7750855484</v>
      </c>
    </row>
    <row r="50" spans="1:12" x14ac:dyDescent="0.2">
      <c r="A50" s="32" t="s">
        <v>112</v>
      </c>
      <c r="B50" s="10" t="s">
        <v>216</v>
      </c>
      <c r="C50" s="10" t="s">
        <v>181</v>
      </c>
      <c r="D50" s="10">
        <v>1</v>
      </c>
      <c r="E50" s="33">
        <v>1</v>
      </c>
      <c r="F50" s="34">
        <v>873005.51184000005</v>
      </c>
      <c r="G50" s="35">
        <f t="shared" si="4"/>
        <v>2.2948394252886744E-3</v>
      </c>
      <c r="H50" s="34">
        <f t="shared" si="5"/>
        <v>659582.52975511109</v>
      </c>
      <c r="I50" s="34"/>
      <c r="J50" s="34">
        <v>1647567.3686392589</v>
      </c>
      <c r="K50" s="35">
        <f t="shared" si="6"/>
        <v>1.0593526316417124E-2</v>
      </c>
      <c r="L50" s="36">
        <f t="shared" si="7"/>
        <v>853827.67402619089</v>
      </c>
    </row>
    <row r="51" spans="1:12" s="19" customFormat="1" x14ac:dyDescent="0.2">
      <c r="A51" s="32" t="s">
        <v>118</v>
      </c>
      <c r="B51" s="10" t="s">
        <v>119</v>
      </c>
      <c r="C51" s="10" t="s">
        <v>181</v>
      </c>
      <c r="D51" s="10">
        <v>1</v>
      </c>
      <c r="E51" s="33">
        <v>1</v>
      </c>
      <c r="F51" s="34">
        <v>1083895.02144</v>
      </c>
      <c r="G51" s="35">
        <f t="shared" si="4"/>
        <v>2.8491973926168023E-3</v>
      </c>
      <c r="H51" s="34">
        <f t="shared" si="5"/>
        <v>818916.0440963998</v>
      </c>
      <c r="I51" s="34"/>
      <c r="J51" s="34">
        <v>4066069.3775246548</v>
      </c>
      <c r="K51" s="35">
        <f t="shared" si="6"/>
        <v>2.6144007082854796E-2</v>
      </c>
      <c r="L51" s="36">
        <f t="shared" si="7"/>
        <v>2107180.9415042768</v>
      </c>
    </row>
    <row r="52" spans="1:12" x14ac:dyDescent="0.2">
      <c r="A52" s="32" t="s">
        <v>116</v>
      </c>
      <c r="B52" s="10" t="s">
        <v>217</v>
      </c>
      <c r="C52" s="10" t="s">
        <v>181</v>
      </c>
      <c r="D52" s="10">
        <v>1</v>
      </c>
      <c r="E52" s="33">
        <v>1</v>
      </c>
      <c r="F52" s="34">
        <v>3854123.0802799999</v>
      </c>
      <c r="G52" s="35">
        <f t="shared" si="4"/>
        <v>1.0131200175243065E-2</v>
      </c>
      <c r="H52" s="34">
        <f t="shared" si="5"/>
        <v>2911908.5925594345</v>
      </c>
      <c r="I52" s="34"/>
      <c r="J52" s="34">
        <v>3906973.9254819914</v>
      </c>
      <c r="K52" s="35">
        <f t="shared" si="6"/>
        <v>2.5121055372280311E-2</v>
      </c>
      <c r="L52" s="36">
        <f t="shared" si="7"/>
        <v>2024732.0520983618</v>
      </c>
    </row>
    <row r="53" spans="1:12" s="19" customFormat="1" x14ac:dyDescent="0.2">
      <c r="A53" s="13" t="s">
        <v>120</v>
      </c>
      <c r="B53" s="10" t="s">
        <v>218</v>
      </c>
      <c r="C53" s="10" t="s">
        <v>187</v>
      </c>
      <c r="D53" s="10">
        <v>1</v>
      </c>
      <c r="E53" s="33">
        <v>1</v>
      </c>
      <c r="F53" s="34">
        <v>1219508.9900000002</v>
      </c>
      <c r="G53" s="35">
        <f t="shared" si="4"/>
        <v>3.2056811460989734E-3</v>
      </c>
      <c r="H53" s="34">
        <f t="shared" si="5"/>
        <v>921376.57067933935</v>
      </c>
      <c r="I53" s="34"/>
      <c r="J53" s="34">
        <v>363.22161132253729</v>
      </c>
      <c r="K53" s="35">
        <f t="shared" si="6"/>
        <v>2.3354417983008868E-6</v>
      </c>
      <c r="L53" s="36">
        <f t="shared" si="7"/>
        <v>188.23428374143225</v>
      </c>
    </row>
    <row r="54" spans="1:12" x14ac:dyDescent="0.2">
      <c r="A54" s="32" t="s">
        <v>79</v>
      </c>
      <c r="B54" s="10" t="s">
        <v>219</v>
      </c>
      <c r="C54" s="10" t="s">
        <v>181</v>
      </c>
      <c r="D54" s="10">
        <v>1</v>
      </c>
      <c r="E54" s="33">
        <v>1</v>
      </c>
      <c r="F54" s="34">
        <v>3937001.64396</v>
      </c>
      <c r="G54" s="35">
        <f t="shared" si="4"/>
        <v>1.0349060192006647E-2</v>
      </c>
      <c r="H54" s="34">
        <f t="shared" si="5"/>
        <v>2974525.8978950088</v>
      </c>
      <c r="I54" s="34"/>
      <c r="J54" s="34">
        <v>3719726.5858786381</v>
      </c>
      <c r="K54" s="35">
        <f t="shared" si="6"/>
        <v>2.3917092695230267E-2</v>
      </c>
      <c r="L54" s="36">
        <f t="shared" si="7"/>
        <v>1927693.859011807</v>
      </c>
    </row>
    <row r="55" spans="1:12" s="19" customFormat="1" x14ac:dyDescent="0.2">
      <c r="A55" s="13" t="s">
        <v>122</v>
      </c>
      <c r="B55" s="10" t="s">
        <v>220</v>
      </c>
      <c r="C55" s="10" t="s">
        <v>187</v>
      </c>
      <c r="D55" s="10">
        <v>1</v>
      </c>
      <c r="E55" s="33">
        <v>1</v>
      </c>
      <c r="F55" s="34">
        <v>5329838.34</v>
      </c>
      <c r="G55" s="35">
        <f t="shared" si="4"/>
        <v>1.4010361890233745E-2</v>
      </c>
      <c r="H55" s="34">
        <f t="shared" si="5"/>
        <v>4026856.884412522</v>
      </c>
      <c r="I55" s="34"/>
      <c r="J55" s="34">
        <v>0</v>
      </c>
      <c r="K55" s="35">
        <f t="shared" si="6"/>
        <v>0</v>
      </c>
      <c r="L55" s="36">
        <f t="shared" si="7"/>
        <v>0</v>
      </c>
    </row>
    <row r="56" spans="1:12" x14ac:dyDescent="0.2">
      <c r="A56" s="32" t="s">
        <v>124</v>
      </c>
      <c r="B56" s="10" t="s">
        <v>221</v>
      </c>
      <c r="C56" s="10" t="s">
        <v>181</v>
      </c>
      <c r="D56" s="10">
        <v>1</v>
      </c>
      <c r="E56" s="33">
        <v>1</v>
      </c>
      <c r="F56" s="34">
        <v>1278127.4813999999</v>
      </c>
      <c r="G56" s="35">
        <f t="shared" si="4"/>
        <v>3.3597695490829842E-3</v>
      </c>
      <c r="H56" s="34">
        <f t="shared" si="5"/>
        <v>965664.64483656886</v>
      </c>
      <c r="I56" s="34"/>
      <c r="J56" s="34">
        <v>1444484.2612340173</v>
      </c>
      <c r="K56" s="35">
        <f t="shared" si="6"/>
        <v>9.2877428421461895E-3</v>
      </c>
      <c r="L56" s="36">
        <f t="shared" si="7"/>
        <v>748582.82605797728</v>
      </c>
    </row>
    <row r="57" spans="1:12" x14ac:dyDescent="0.2">
      <c r="A57" s="42"/>
      <c r="B57" s="42"/>
      <c r="E57" s="37"/>
      <c r="F57" s="34"/>
      <c r="G57" s="35"/>
      <c r="H57" s="34"/>
      <c r="I57" s="34"/>
      <c r="J57" s="34"/>
      <c r="K57" s="35"/>
      <c r="L57" s="36"/>
    </row>
    <row r="58" spans="1:12" x14ac:dyDescent="0.2">
      <c r="A58" s="32"/>
      <c r="E58" s="33"/>
      <c r="F58" s="40">
        <f>SUM(F3:F56)</f>
        <v>380421175.53831995</v>
      </c>
      <c r="G58" s="43">
        <f>SUM(G3:G56)</f>
        <v>1</v>
      </c>
      <c r="H58" s="34">
        <f>SUM(H3:H56)</f>
        <v>287419905.06466073</v>
      </c>
      <c r="I58" s="34"/>
      <c r="J58" s="40">
        <f>SUM(J3:J56)</f>
        <v>155525867.34843633</v>
      </c>
      <c r="K58" s="43">
        <f>SUM(K3:K56)</f>
        <v>1</v>
      </c>
      <c r="L58" s="34">
        <f>SUM(L3:L56)</f>
        <v>80599004.384686053</v>
      </c>
    </row>
    <row r="59" spans="1:12" x14ac:dyDescent="0.2">
      <c r="A59" s="32"/>
      <c r="E59" s="33"/>
      <c r="F59" s="40"/>
      <c r="G59" s="40"/>
      <c r="H59" s="40"/>
      <c r="I59" s="40"/>
      <c r="J59" s="40"/>
    </row>
    <row r="60" spans="1:12" x14ac:dyDescent="0.2">
      <c r="A60" s="32"/>
      <c r="E60" s="33"/>
      <c r="F60" s="40"/>
      <c r="G60" s="40"/>
      <c r="H60" s="40"/>
      <c r="I60" s="40"/>
      <c r="J60" s="34"/>
    </row>
    <row r="61" spans="1:12" x14ac:dyDescent="0.2">
      <c r="A61" s="32"/>
      <c r="E61" s="33"/>
      <c r="F61" s="40"/>
      <c r="G61" s="44" t="s">
        <v>222</v>
      </c>
      <c r="H61" s="44">
        <v>287419905.06466061</v>
      </c>
      <c r="I61" s="40"/>
      <c r="J61" s="23"/>
      <c r="K61" s="45" t="s">
        <v>223</v>
      </c>
      <c r="L61" s="46">
        <v>80599004.384686053</v>
      </c>
    </row>
    <row r="62" spans="1:12" x14ac:dyDescent="0.2">
      <c r="A62" s="32"/>
      <c r="E62" s="33"/>
      <c r="F62" s="40"/>
      <c r="G62" s="40"/>
      <c r="H62" s="40"/>
      <c r="I62" s="40"/>
      <c r="J62" s="34"/>
    </row>
    <row r="63" spans="1:12" x14ac:dyDescent="0.2">
      <c r="A63" s="32"/>
      <c r="E63" s="33"/>
      <c r="F63" s="40"/>
      <c r="G63" s="40"/>
      <c r="H63" s="40"/>
      <c r="I63" s="40"/>
      <c r="J63" s="34"/>
    </row>
    <row r="64" spans="1:12" x14ac:dyDescent="0.2">
      <c r="A64" s="32"/>
      <c r="E64" s="33"/>
      <c r="F64" s="40"/>
      <c r="G64" s="40"/>
      <c r="H64" s="40"/>
      <c r="I64" s="40"/>
      <c r="J64" s="34"/>
    </row>
    <row r="65" spans="1:12" x14ac:dyDescent="0.2">
      <c r="A65" s="13" t="s">
        <v>126</v>
      </c>
      <c r="B65" s="10" t="s">
        <v>127</v>
      </c>
      <c r="C65" s="10" t="s">
        <v>181</v>
      </c>
      <c r="D65" s="10">
        <v>2</v>
      </c>
      <c r="E65" s="33">
        <v>1</v>
      </c>
      <c r="F65" s="34">
        <v>711149.63303999999</v>
      </c>
      <c r="G65" s="35">
        <f t="shared" ref="G65:G85" si="8">IF($E65=1,F65/$F$87,0)</f>
        <v>1.7203469441169073E-2</v>
      </c>
      <c r="H65" s="34">
        <f t="shared" ref="H65:H85" si="9">IF($E65=1,G65*$H$90,0)</f>
        <v>763834.35130133142</v>
      </c>
      <c r="I65" s="34"/>
      <c r="J65" s="34">
        <v>428142.30200268369</v>
      </c>
      <c r="K65" s="35">
        <f t="shared" ref="K65:K85" si="10">IF($E65=1,J65/$J$87,0)</f>
        <v>1.1908452803954596E-2</v>
      </c>
      <c r="L65" s="36">
        <f t="shared" ref="L65:L85" si="11">IF($E65=1,K65*$L$90,0)</f>
        <v>156074.48494994364</v>
      </c>
    </row>
    <row r="66" spans="1:12" x14ac:dyDescent="0.2">
      <c r="A66" s="13" t="s">
        <v>128</v>
      </c>
      <c r="B66" s="10" t="s">
        <v>129</v>
      </c>
      <c r="C66" s="10" t="s">
        <v>181</v>
      </c>
      <c r="D66" s="10">
        <v>2</v>
      </c>
      <c r="E66" s="33">
        <v>1</v>
      </c>
      <c r="F66" s="34">
        <v>8632894.1181199998</v>
      </c>
      <c r="G66" s="35">
        <f t="shared" si="8"/>
        <v>0.20883893241293722</v>
      </c>
      <c r="H66" s="34">
        <f t="shared" si="9"/>
        <v>9272452.3394310363</v>
      </c>
      <c r="I66" s="34"/>
      <c r="J66" s="34">
        <v>6551658.5266399104</v>
      </c>
      <c r="K66" s="35">
        <f t="shared" si="10"/>
        <v>0.1822294036052271</v>
      </c>
      <c r="L66" s="36">
        <f t="shared" si="11"/>
        <v>2388333.7977353642</v>
      </c>
    </row>
    <row r="67" spans="1:12" x14ac:dyDescent="0.2">
      <c r="A67" s="13" t="s">
        <v>130</v>
      </c>
      <c r="B67" s="10" t="s">
        <v>131</v>
      </c>
      <c r="C67" s="10" t="s">
        <v>181</v>
      </c>
      <c r="D67" s="10">
        <v>2</v>
      </c>
      <c r="E67" s="33">
        <v>1</v>
      </c>
      <c r="F67" s="34">
        <v>695326.37327999994</v>
      </c>
      <c r="G67" s="35">
        <f t="shared" si="8"/>
        <v>1.6820687881432924E-2</v>
      </c>
      <c r="H67" s="34">
        <f t="shared" si="9"/>
        <v>746838.84319344454</v>
      </c>
      <c r="I67" s="34"/>
      <c r="J67" s="34">
        <v>1299005.8006336354</v>
      </c>
      <c r="K67" s="35">
        <f t="shared" si="10"/>
        <v>3.6130859288022267E-2</v>
      </c>
      <c r="L67" s="36">
        <f t="shared" si="11"/>
        <v>473538.02773642528</v>
      </c>
    </row>
    <row r="68" spans="1:12" x14ac:dyDescent="0.2">
      <c r="A68" s="13" t="s">
        <v>132</v>
      </c>
      <c r="B68" s="10" t="s">
        <v>133</v>
      </c>
      <c r="C68" s="10" t="s">
        <v>181</v>
      </c>
      <c r="D68" s="10">
        <v>2</v>
      </c>
      <c r="E68" s="33">
        <v>1</v>
      </c>
      <c r="F68" s="34">
        <v>517203.47448000003</v>
      </c>
      <c r="G68" s="35">
        <f t="shared" si="8"/>
        <v>1.2511704646527859E-2</v>
      </c>
      <c r="H68" s="34">
        <f t="shared" si="9"/>
        <v>555519.91038994852</v>
      </c>
      <c r="I68" s="34"/>
      <c r="J68" s="34">
        <v>925294.59216369619</v>
      </c>
      <c r="K68" s="35">
        <f t="shared" si="10"/>
        <v>2.5736365990919354E-2</v>
      </c>
      <c r="L68" s="36">
        <f t="shared" si="11"/>
        <v>337305.78880760027</v>
      </c>
    </row>
    <row r="69" spans="1:12" x14ac:dyDescent="0.2">
      <c r="A69" s="13" t="s">
        <v>134</v>
      </c>
      <c r="B69" s="10" t="s">
        <v>224</v>
      </c>
      <c r="C69" s="10" t="s">
        <v>181</v>
      </c>
      <c r="D69" s="10">
        <v>2</v>
      </c>
      <c r="E69" s="33">
        <v>1</v>
      </c>
      <c r="F69" s="34">
        <v>413311.69572000002</v>
      </c>
      <c r="G69" s="35">
        <f t="shared" si="8"/>
        <v>9.998451516597848E-3</v>
      </c>
      <c r="H69" s="34">
        <f t="shared" si="9"/>
        <v>443931.42640879669</v>
      </c>
      <c r="I69" s="34"/>
      <c r="J69" s="34">
        <v>299577.56065502175</v>
      </c>
      <c r="K69" s="35">
        <f t="shared" si="10"/>
        <v>8.3325222139853158E-3</v>
      </c>
      <c r="L69" s="36">
        <f t="shared" si="11"/>
        <v>109207.64723103661</v>
      </c>
    </row>
    <row r="70" spans="1:12" x14ac:dyDescent="0.2">
      <c r="A70" s="13" t="s">
        <v>136</v>
      </c>
      <c r="B70" s="10" t="s">
        <v>137</v>
      </c>
      <c r="C70" s="10" t="s">
        <v>181</v>
      </c>
      <c r="D70" s="10">
        <v>2</v>
      </c>
      <c r="E70" s="33">
        <v>1</v>
      </c>
      <c r="F70" s="34">
        <v>1601232.14328</v>
      </c>
      <c r="G70" s="35">
        <f t="shared" si="8"/>
        <v>3.8735516360149366E-2</v>
      </c>
      <c r="H70" s="34">
        <f t="shared" si="9"/>
        <v>1719857.6201421241</v>
      </c>
      <c r="I70" s="34"/>
      <c r="J70" s="34">
        <v>1565502.6008163216</v>
      </c>
      <c r="K70" s="35">
        <f t="shared" si="10"/>
        <v>4.3543265286064815E-2</v>
      </c>
      <c r="L70" s="36">
        <f t="shared" si="11"/>
        <v>570686.45393669384</v>
      </c>
    </row>
    <row r="71" spans="1:12" x14ac:dyDescent="0.2">
      <c r="A71" s="13" t="s">
        <v>138</v>
      </c>
      <c r="B71" s="10" t="s">
        <v>225</v>
      </c>
      <c r="C71" s="10" t="s">
        <v>181</v>
      </c>
      <c r="D71" s="10">
        <v>2</v>
      </c>
      <c r="E71" s="33">
        <v>1</v>
      </c>
      <c r="F71" s="34">
        <v>199564.08780000001</v>
      </c>
      <c r="G71" s="35">
        <f t="shared" si="8"/>
        <v>4.8276685053551529E-3</v>
      </c>
      <c r="H71" s="34">
        <f t="shared" si="9"/>
        <v>214348.5681011116</v>
      </c>
      <c r="I71" s="34"/>
      <c r="J71" s="34">
        <v>155446.18380011426</v>
      </c>
      <c r="K71" s="35">
        <f t="shared" si="10"/>
        <v>4.3236174857744112E-3</v>
      </c>
      <c r="L71" s="36">
        <f t="shared" si="11"/>
        <v>56666.166740713772</v>
      </c>
    </row>
    <row r="72" spans="1:12" x14ac:dyDescent="0.2">
      <c r="A72" s="13" t="s">
        <v>140</v>
      </c>
      <c r="B72" s="10" t="s">
        <v>226</v>
      </c>
      <c r="C72" s="10" t="s">
        <v>181</v>
      </c>
      <c r="D72" s="10">
        <v>2</v>
      </c>
      <c r="E72" s="33">
        <v>1</v>
      </c>
      <c r="F72" s="34">
        <v>2212123.3600400002</v>
      </c>
      <c r="G72" s="35">
        <f t="shared" si="8"/>
        <v>5.3513627591795232E-2</v>
      </c>
      <c r="H72" s="34">
        <f t="shared" si="9"/>
        <v>2376006.0235025603</v>
      </c>
      <c r="I72" s="34"/>
      <c r="J72" s="34">
        <v>1665743.0974791697</v>
      </c>
      <c r="K72" s="35">
        <f t="shared" si="10"/>
        <v>4.6331378532456932E-2</v>
      </c>
      <c r="L72" s="36">
        <f t="shared" si="11"/>
        <v>607228.00522606517</v>
      </c>
    </row>
    <row r="73" spans="1:12" x14ac:dyDescent="0.2">
      <c r="A73" s="13" t="s">
        <v>142</v>
      </c>
      <c r="B73" s="10" t="s">
        <v>227</v>
      </c>
      <c r="C73" s="10" t="s">
        <v>181</v>
      </c>
      <c r="D73" s="10">
        <v>2</v>
      </c>
      <c r="E73" s="33">
        <v>1</v>
      </c>
      <c r="F73" s="34">
        <v>85556.680440000011</v>
      </c>
      <c r="G73" s="35">
        <f t="shared" si="8"/>
        <v>2.0697075116884998E-3</v>
      </c>
      <c r="H73" s="34">
        <f t="shared" si="9"/>
        <v>91895.050587345133</v>
      </c>
      <c r="I73" s="34"/>
      <c r="J73" s="34">
        <v>170203.71167317458</v>
      </c>
      <c r="K73" s="35">
        <f t="shared" si="10"/>
        <v>4.7340869099759975E-3</v>
      </c>
      <c r="L73" s="36">
        <f t="shared" si="11"/>
        <v>62045.858378630663</v>
      </c>
    </row>
    <row r="74" spans="1:12" x14ac:dyDescent="0.2">
      <c r="A74" s="13" t="s">
        <v>144</v>
      </c>
      <c r="B74" s="10" t="s">
        <v>228</v>
      </c>
      <c r="C74" s="10" t="s">
        <v>181</v>
      </c>
      <c r="D74" s="10">
        <v>2</v>
      </c>
      <c r="E74" s="33">
        <v>1</v>
      </c>
      <c r="F74" s="34">
        <v>3853163.13228</v>
      </c>
      <c r="G74" s="35">
        <f t="shared" si="8"/>
        <v>9.3212133028394331E-2</v>
      </c>
      <c r="H74" s="34">
        <f t="shared" si="9"/>
        <v>4138620.3758861469</v>
      </c>
      <c r="I74" s="34"/>
      <c r="J74" s="34">
        <v>3206621.991600832</v>
      </c>
      <c r="K74" s="35">
        <f t="shared" si="10"/>
        <v>8.9189754127266874E-2</v>
      </c>
      <c r="L74" s="36">
        <f t="shared" si="11"/>
        <v>1168938.1624456379</v>
      </c>
    </row>
    <row r="75" spans="1:12" x14ac:dyDescent="0.2">
      <c r="A75" s="13" t="s">
        <v>146</v>
      </c>
      <c r="B75" s="10" t="s">
        <v>147</v>
      </c>
      <c r="C75" s="10" t="s">
        <v>181</v>
      </c>
      <c r="D75" s="10">
        <v>2</v>
      </c>
      <c r="E75" s="33">
        <v>1</v>
      </c>
      <c r="F75" s="34">
        <v>1010344.7508</v>
      </c>
      <c r="G75" s="35">
        <f t="shared" si="8"/>
        <v>2.4441319010644461E-2</v>
      </c>
      <c r="H75" s="34">
        <f t="shared" si="9"/>
        <v>1085195.0018156243</v>
      </c>
      <c r="I75" s="34"/>
      <c r="J75" s="34">
        <v>436201.98032587662</v>
      </c>
      <c r="K75" s="35">
        <f t="shared" si="10"/>
        <v>1.2132626632323925E-2</v>
      </c>
      <c r="L75" s="36">
        <f t="shared" si="11"/>
        <v>159012.55048859879</v>
      </c>
    </row>
    <row r="76" spans="1:12" x14ac:dyDescent="0.2">
      <c r="A76" s="13" t="s">
        <v>148</v>
      </c>
      <c r="B76" s="10" t="s">
        <v>149</v>
      </c>
      <c r="C76" s="10" t="s">
        <v>181</v>
      </c>
      <c r="D76" s="10">
        <v>2</v>
      </c>
      <c r="E76" s="33">
        <v>1</v>
      </c>
      <c r="F76" s="34">
        <v>13146354.58296</v>
      </c>
      <c r="G76" s="35">
        <f t="shared" si="8"/>
        <v>0.31802436340145646</v>
      </c>
      <c r="H76" s="34">
        <f t="shared" si="9"/>
        <v>14120287.430827832</v>
      </c>
      <c r="I76" s="34"/>
      <c r="J76" s="34">
        <v>7799472.406065857</v>
      </c>
      <c r="K76" s="35">
        <f t="shared" si="10"/>
        <v>0.21693639850331645</v>
      </c>
      <c r="L76" s="36">
        <f t="shared" si="11"/>
        <v>2843210.3834729139</v>
      </c>
    </row>
    <row r="77" spans="1:12" x14ac:dyDescent="0.2">
      <c r="A77" s="13" t="s">
        <v>152</v>
      </c>
      <c r="B77" s="10" t="s">
        <v>153</v>
      </c>
      <c r="C77" s="10" t="s">
        <v>181</v>
      </c>
      <c r="D77" s="10">
        <v>2</v>
      </c>
      <c r="E77" s="33">
        <v>1</v>
      </c>
      <c r="F77" s="34">
        <v>144400.61328000002</v>
      </c>
      <c r="G77" s="35">
        <f t="shared" si="8"/>
        <v>3.4932051180694701E-3</v>
      </c>
      <c r="H77" s="34">
        <f t="shared" si="9"/>
        <v>155098.36980544333</v>
      </c>
      <c r="I77" s="34"/>
      <c r="J77" s="34">
        <v>401325.87395174324</v>
      </c>
      <c r="K77" s="35">
        <f t="shared" si="10"/>
        <v>1.116257423432597E-2</v>
      </c>
      <c r="L77" s="36">
        <f t="shared" si="11"/>
        <v>146298.85620064635</v>
      </c>
    </row>
    <row r="78" spans="1:12" x14ac:dyDescent="0.2">
      <c r="A78" s="13" t="s">
        <v>154</v>
      </c>
      <c r="B78" s="10" t="s">
        <v>229</v>
      </c>
      <c r="C78" s="10" t="s">
        <v>181</v>
      </c>
      <c r="D78" s="10">
        <v>2</v>
      </c>
      <c r="E78" s="33">
        <v>1</v>
      </c>
      <c r="F78" s="34">
        <v>45781.834560000003</v>
      </c>
      <c r="G78" s="35">
        <f t="shared" si="8"/>
        <v>1.1075114929705908E-3</v>
      </c>
      <c r="H78" s="34">
        <f t="shared" si="9"/>
        <v>49173.530123379162</v>
      </c>
      <c r="I78" s="34"/>
      <c r="J78" s="34">
        <v>180567.56597933243</v>
      </c>
      <c r="K78" s="35">
        <f t="shared" si="10"/>
        <v>5.0223496424708792E-3</v>
      </c>
      <c r="L78" s="36">
        <f t="shared" si="11"/>
        <v>65823.885486355473</v>
      </c>
    </row>
    <row r="79" spans="1:12" x14ac:dyDescent="0.2">
      <c r="A79" s="13" t="s">
        <v>156</v>
      </c>
      <c r="B79" s="10" t="s">
        <v>157</v>
      </c>
      <c r="C79" s="10" t="s">
        <v>181</v>
      </c>
      <c r="D79" s="10">
        <v>2</v>
      </c>
      <c r="E79" s="33">
        <v>1</v>
      </c>
      <c r="F79" s="34">
        <v>137293.42704000001</v>
      </c>
      <c r="G79" s="35">
        <f t="shared" si="8"/>
        <v>3.3212746893496112E-3</v>
      </c>
      <c r="H79" s="34">
        <f t="shared" si="9"/>
        <v>147464.65569101475</v>
      </c>
      <c r="I79" s="34"/>
      <c r="J79" s="34">
        <v>878566.16832276562</v>
      </c>
      <c r="K79" s="35">
        <f t="shared" si="10"/>
        <v>2.4436650388630139E-2</v>
      </c>
      <c r="L79" s="36">
        <f t="shared" si="11"/>
        <v>320271.46482377168</v>
      </c>
    </row>
    <row r="80" spans="1:12" x14ac:dyDescent="0.2">
      <c r="A80" s="13" t="s">
        <v>158</v>
      </c>
      <c r="B80" s="10" t="s">
        <v>230</v>
      </c>
      <c r="C80" s="10" t="s">
        <v>181</v>
      </c>
      <c r="D80" s="10">
        <v>2</v>
      </c>
      <c r="E80" s="33">
        <v>1</v>
      </c>
      <c r="F80" s="34">
        <v>222530.71763999999</v>
      </c>
      <c r="G80" s="35">
        <f t="shared" si="8"/>
        <v>5.3832558195608792E-3</v>
      </c>
      <c r="H80" s="34">
        <f t="shared" si="9"/>
        <v>239016.65480239163</v>
      </c>
      <c r="I80" s="34"/>
      <c r="J80" s="34">
        <v>259749.1916096737</v>
      </c>
      <c r="K80" s="35">
        <f t="shared" si="10"/>
        <v>7.2247263927911736E-3</v>
      </c>
      <c r="L80" s="36">
        <f t="shared" si="11"/>
        <v>94688.661005961359</v>
      </c>
    </row>
    <row r="81" spans="1:12" x14ac:dyDescent="0.2">
      <c r="A81" s="13" t="s">
        <v>160</v>
      </c>
      <c r="B81" s="10" t="s">
        <v>231</v>
      </c>
      <c r="C81" s="10" t="s">
        <v>181</v>
      </c>
      <c r="D81" s="10">
        <v>2</v>
      </c>
      <c r="E81" s="33">
        <v>1</v>
      </c>
      <c r="F81" s="34">
        <v>467073.02795999998</v>
      </c>
      <c r="G81" s="35">
        <f t="shared" si="8"/>
        <v>1.1298995584030918E-2</v>
      </c>
      <c r="H81" s="34">
        <f t="shared" si="9"/>
        <v>501675.60629551532</v>
      </c>
      <c r="I81" s="34"/>
      <c r="J81" s="34">
        <v>1161379.2905763157</v>
      </c>
      <c r="K81" s="35">
        <f t="shared" si="10"/>
        <v>3.2302882487027958E-2</v>
      </c>
      <c r="L81" s="36">
        <f t="shared" si="11"/>
        <v>423367.82364264777</v>
      </c>
    </row>
    <row r="82" spans="1:12" x14ac:dyDescent="0.2">
      <c r="A82" s="13" t="s">
        <v>162</v>
      </c>
      <c r="B82" s="10" t="s">
        <v>232</v>
      </c>
      <c r="C82" s="10" t="s">
        <v>181</v>
      </c>
      <c r="D82" s="10">
        <v>2</v>
      </c>
      <c r="E82" s="33">
        <v>1</v>
      </c>
      <c r="F82" s="34">
        <v>52300.756200000003</v>
      </c>
      <c r="G82" s="35">
        <f t="shared" si="8"/>
        <v>1.265211172493322E-3</v>
      </c>
      <c r="H82" s="34">
        <f t="shared" si="9"/>
        <v>56175.39871858315</v>
      </c>
      <c r="I82" s="34"/>
      <c r="J82" s="34">
        <v>137123.69098882572</v>
      </c>
      <c r="K82" s="35">
        <f t="shared" si="10"/>
        <v>3.813991270673949E-3</v>
      </c>
      <c r="L82" s="36">
        <f t="shared" si="11"/>
        <v>49986.907029294329</v>
      </c>
    </row>
    <row r="83" spans="1:12" x14ac:dyDescent="0.2">
      <c r="A83" s="13" t="s">
        <v>164</v>
      </c>
      <c r="B83" s="10" t="s">
        <v>165</v>
      </c>
      <c r="C83" s="10" t="s">
        <v>181</v>
      </c>
      <c r="D83" s="10">
        <v>2</v>
      </c>
      <c r="E83" s="33">
        <v>1</v>
      </c>
      <c r="F83" s="34">
        <v>3216787.8850800004</v>
      </c>
      <c r="G83" s="35">
        <f t="shared" si="8"/>
        <v>7.7817535872347104E-2</v>
      </c>
      <c r="H83" s="34">
        <f t="shared" si="9"/>
        <v>3455099.9864410535</v>
      </c>
      <c r="I83" s="34"/>
      <c r="J83" s="34">
        <v>3545850.257915617</v>
      </c>
      <c r="K83" s="35">
        <f t="shared" si="10"/>
        <v>9.8625130590374768E-2</v>
      </c>
      <c r="L83" s="36">
        <f t="shared" si="11"/>
        <v>1292600.030702726</v>
      </c>
    </row>
    <row r="84" spans="1:12" x14ac:dyDescent="0.2">
      <c r="A84" s="13" t="s">
        <v>150</v>
      </c>
      <c r="B84" s="10" t="s">
        <v>233</v>
      </c>
      <c r="C84" s="10" t="s">
        <v>181</v>
      </c>
      <c r="D84" s="10">
        <v>2</v>
      </c>
      <c r="E84" s="33">
        <v>1</v>
      </c>
      <c r="F84" s="34">
        <v>2496715.94172</v>
      </c>
      <c r="G84" s="35">
        <f t="shared" si="8"/>
        <v>6.0398226211618895E-2</v>
      </c>
      <c r="H84" s="34">
        <f t="shared" si="9"/>
        <v>2681682.325525607</v>
      </c>
      <c r="I84" s="34"/>
      <c r="J84" s="34">
        <v>3977391.6538482192</v>
      </c>
      <c r="K84" s="35">
        <f t="shared" si="10"/>
        <v>0.1106281266091701</v>
      </c>
      <c r="L84" s="36">
        <f t="shared" si="11"/>
        <v>1449913.6173063184</v>
      </c>
    </row>
    <row r="85" spans="1:12" x14ac:dyDescent="0.2">
      <c r="A85" s="13" t="s">
        <v>166</v>
      </c>
      <c r="B85" s="10" t="s">
        <v>234</v>
      </c>
      <c r="C85" s="10" t="s">
        <v>181</v>
      </c>
      <c r="D85" s="10">
        <v>2</v>
      </c>
      <c r="E85" s="33">
        <v>1</v>
      </c>
      <c r="F85" s="34">
        <v>1476462.3904800001</v>
      </c>
      <c r="G85" s="35">
        <f t="shared" si="8"/>
        <v>3.5717202731410866E-2</v>
      </c>
      <c r="H85" s="34">
        <f t="shared" si="9"/>
        <v>1585844.4409682627</v>
      </c>
      <c r="I85" s="34"/>
      <c r="J85" s="34">
        <v>907982.27361142787</v>
      </c>
      <c r="K85" s="35">
        <f t="shared" si="10"/>
        <v>2.5254837005247149E-2</v>
      </c>
      <c r="L85" s="36">
        <f t="shared" si="11"/>
        <v>330994.77681767155</v>
      </c>
    </row>
    <row r="86" spans="1:12" x14ac:dyDescent="0.2">
      <c r="A86" s="32"/>
      <c r="E86" s="37"/>
      <c r="F86" s="40"/>
      <c r="G86" s="35"/>
      <c r="H86" s="34"/>
      <c r="I86" s="34"/>
      <c r="J86" s="34"/>
      <c r="K86" s="35"/>
      <c r="L86" s="36"/>
    </row>
    <row r="87" spans="1:12" x14ac:dyDescent="0.2">
      <c r="A87" s="32"/>
      <c r="E87" s="33"/>
      <c r="F87" s="40">
        <f>SUM(F65:F85)</f>
        <v>41337570.626199998</v>
      </c>
      <c r="G87" s="35">
        <f>SUM(G65:G85)</f>
        <v>1</v>
      </c>
      <c r="H87" s="34">
        <f>SUM(H65:H85)</f>
        <v>44400017.909958549</v>
      </c>
      <c r="I87" s="34"/>
      <c r="J87" s="40">
        <f>SUM(J65:J85)</f>
        <v>35952806.72066021</v>
      </c>
      <c r="K87" s="35">
        <f>SUM(K65:K85)</f>
        <v>1.0000000000000002</v>
      </c>
      <c r="L87" s="34">
        <f>SUM(L65:L85)</f>
        <v>13106193.350165013</v>
      </c>
    </row>
    <row r="88" spans="1:12" x14ac:dyDescent="0.2">
      <c r="A88" s="32"/>
      <c r="E88" s="33"/>
      <c r="F88" s="47"/>
      <c r="G88" s="40"/>
      <c r="H88" s="40"/>
      <c r="I88" s="40"/>
      <c r="J88" s="47"/>
    </row>
    <row r="89" spans="1:12" x14ac:dyDescent="0.2">
      <c r="A89" s="32"/>
      <c r="E89" s="33"/>
      <c r="F89" s="40"/>
      <c r="G89" s="40"/>
      <c r="H89" s="40"/>
      <c r="I89" s="40"/>
      <c r="J89" s="40"/>
    </row>
    <row r="90" spans="1:12" x14ac:dyDescent="0.2">
      <c r="A90" s="32"/>
      <c r="E90" s="33"/>
      <c r="F90" s="40"/>
      <c r="G90" s="44" t="s">
        <v>235</v>
      </c>
      <c r="H90" s="44">
        <v>44400017.909958549</v>
      </c>
      <c r="I90" s="40"/>
      <c r="J90" s="23"/>
      <c r="K90" s="45" t="s">
        <v>236</v>
      </c>
      <c r="L90" s="46">
        <v>13106193.350165015</v>
      </c>
    </row>
    <row r="91" spans="1:12" x14ac:dyDescent="0.2">
      <c r="A91" s="32"/>
      <c r="E91" s="33"/>
      <c r="F91" s="40"/>
      <c r="G91" s="40"/>
      <c r="H91" s="40"/>
      <c r="I91" s="40"/>
      <c r="J91" s="40"/>
    </row>
    <row r="92" spans="1:12" x14ac:dyDescent="0.2">
      <c r="A92" s="32"/>
      <c r="E92" s="33"/>
      <c r="F92" s="40"/>
      <c r="G92" s="40"/>
      <c r="H92" s="40"/>
      <c r="I92" s="40"/>
      <c r="J92" s="40"/>
    </row>
    <row r="93" spans="1:12" x14ac:dyDescent="0.2">
      <c r="A93" s="32"/>
      <c r="E93" s="33"/>
      <c r="F93" s="40"/>
      <c r="G93" s="40"/>
      <c r="H93" s="40"/>
      <c r="I93" s="40"/>
      <c r="J93" s="40"/>
    </row>
    <row r="99" spans="5:10" x14ac:dyDescent="0.2">
      <c r="E99" s="48"/>
      <c r="F99" s="34"/>
      <c r="G99" s="34"/>
      <c r="H99" s="34"/>
      <c r="I99" s="34"/>
      <c r="J99" s="34"/>
    </row>
    <row r="100" spans="5:10" x14ac:dyDescent="0.2">
      <c r="E100" s="48"/>
    </row>
    <row r="101" spans="5:10" x14ac:dyDescent="0.2">
      <c r="E101" s="48"/>
    </row>
    <row r="102" spans="5:10" x14ac:dyDescent="0.2">
      <c r="E102" s="48"/>
    </row>
    <row r="103" spans="5:10" x14ac:dyDescent="0.2">
      <c r="E103" s="48"/>
    </row>
    <row r="104" spans="5:10" x14ac:dyDescent="0.2">
      <c r="E104" s="48"/>
    </row>
    <row r="105" spans="5:10" x14ac:dyDescent="0.2">
      <c r="E105" s="48"/>
    </row>
    <row r="106" spans="5:10" x14ac:dyDescent="0.2">
      <c r="E106" s="48"/>
    </row>
    <row r="107" spans="5:10" x14ac:dyDescent="0.2">
      <c r="E107" s="48"/>
    </row>
    <row r="108" spans="5:10" x14ac:dyDescent="0.2">
      <c r="E108" s="48"/>
    </row>
    <row r="109" spans="5:10" x14ac:dyDescent="0.2">
      <c r="E109" s="48"/>
    </row>
    <row r="110" spans="5:10" x14ac:dyDescent="0.2">
      <c r="E110" s="48"/>
    </row>
    <row r="111" spans="5:10" x14ac:dyDescent="0.2">
      <c r="E111" s="48"/>
    </row>
    <row r="112" spans="5:10" x14ac:dyDescent="0.2">
      <c r="E112" s="48"/>
    </row>
    <row r="113" spans="1:12" x14ac:dyDescent="0.2">
      <c r="E113" s="48"/>
    </row>
    <row r="114" spans="1:12" x14ac:dyDescent="0.2">
      <c r="E114" s="23"/>
    </row>
    <row r="124" spans="1:12" s="24" customFormat="1" x14ac:dyDescent="0.2">
      <c r="A124" s="22"/>
      <c r="B124" s="10"/>
      <c r="C124" s="10"/>
      <c r="D124" s="10"/>
      <c r="F124" s="22"/>
      <c r="G124" s="22"/>
      <c r="H124" s="22"/>
      <c r="I124" s="22"/>
      <c r="J124" s="22"/>
      <c r="K124" s="22"/>
      <c r="L124" s="22"/>
    </row>
    <row r="125" spans="1:12" s="24" customFormat="1" x14ac:dyDescent="0.2">
      <c r="A125" s="22"/>
      <c r="B125" s="10"/>
      <c r="C125" s="10"/>
      <c r="D125" s="10"/>
      <c r="F125" s="22"/>
      <c r="G125" s="22"/>
      <c r="H125" s="22"/>
      <c r="I125" s="22"/>
      <c r="J125" s="22"/>
      <c r="K125" s="22"/>
      <c r="L125" s="22"/>
    </row>
    <row r="126" spans="1:12" s="24" customFormat="1" x14ac:dyDescent="0.2">
      <c r="A126" s="22"/>
      <c r="B126" s="10"/>
      <c r="C126" s="10"/>
      <c r="D126" s="10"/>
      <c r="F126" s="22"/>
      <c r="G126" s="22"/>
      <c r="H126" s="22"/>
      <c r="I126" s="22"/>
      <c r="J126" s="22"/>
      <c r="K126" s="22"/>
      <c r="L126" s="22"/>
    </row>
    <row r="127" spans="1:12" s="24" customFormat="1" x14ac:dyDescent="0.2">
      <c r="A127" s="22"/>
      <c r="B127" s="10"/>
      <c r="C127" s="10"/>
      <c r="D127" s="10"/>
      <c r="F127" s="22"/>
      <c r="G127" s="22"/>
      <c r="H127" s="22"/>
      <c r="I127" s="22"/>
      <c r="J127" s="22"/>
      <c r="K127" s="22"/>
      <c r="L127" s="22"/>
    </row>
    <row r="128" spans="1:12" s="24" customFormat="1" x14ac:dyDescent="0.2">
      <c r="A128" s="22"/>
      <c r="B128" s="10"/>
      <c r="C128" s="10"/>
      <c r="D128" s="10"/>
      <c r="F128" s="22"/>
      <c r="G128" s="22"/>
      <c r="H128" s="22"/>
      <c r="I128" s="22"/>
      <c r="J128" s="22"/>
      <c r="K128" s="22"/>
      <c r="L128" s="22"/>
    </row>
    <row r="129" spans="1:12" s="24" customFormat="1" x14ac:dyDescent="0.2">
      <c r="A129" s="22"/>
      <c r="B129" s="10"/>
      <c r="C129" s="10"/>
      <c r="D129" s="10"/>
      <c r="F129" s="22"/>
      <c r="G129" s="22"/>
      <c r="H129" s="22"/>
      <c r="I129" s="22"/>
      <c r="J129" s="22"/>
      <c r="K129" s="22"/>
      <c r="L129" s="22"/>
    </row>
    <row r="130" spans="1:12" s="24" customFormat="1" x14ac:dyDescent="0.2">
      <c r="A130" s="22"/>
      <c r="B130" s="10"/>
      <c r="C130" s="10"/>
      <c r="D130" s="10"/>
      <c r="F130" s="22"/>
      <c r="G130" s="22"/>
      <c r="H130" s="22"/>
      <c r="I130" s="22"/>
      <c r="J130" s="22"/>
      <c r="K130" s="22"/>
      <c r="L130" s="22"/>
    </row>
    <row r="131" spans="1:12" s="24" customFormat="1" x14ac:dyDescent="0.2">
      <c r="A131" s="22"/>
      <c r="B131" s="10"/>
      <c r="C131" s="10"/>
      <c r="D131" s="10"/>
      <c r="F131" s="22"/>
      <c r="G131" s="22"/>
      <c r="H131" s="22"/>
      <c r="I131" s="22"/>
      <c r="J131" s="22"/>
      <c r="K131" s="22"/>
      <c r="L131" s="22"/>
    </row>
    <row r="132" spans="1:12" s="24" customFormat="1" x14ac:dyDescent="0.2">
      <c r="A132" s="22"/>
      <c r="B132" s="10"/>
      <c r="C132" s="10"/>
      <c r="D132" s="10"/>
      <c r="F132" s="22"/>
      <c r="G132" s="22"/>
      <c r="H132" s="22"/>
      <c r="I132" s="22"/>
      <c r="J132" s="22"/>
      <c r="K132" s="22"/>
      <c r="L132" s="22"/>
    </row>
    <row r="133" spans="1:12" s="24" customFormat="1" x14ac:dyDescent="0.2">
      <c r="A133" s="22"/>
      <c r="B133" s="10"/>
      <c r="C133" s="10"/>
      <c r="D133" s="10"/>
      <c r="F133" s="22"/>
      <c r="G133" s="22"/>
      <c r="H133" s="22"/>
      <c r="I133" s="22"/>
      <c r="J133" s="22"/>
      <c r="K133" s="22"/>
      <c r="L133" s="22"/>
    </row>
    <row r="134" spans="1:12" s="24" customFormat="1" x14ac:dyDescent="0.2">
      <c r="A134" s="22"/>
      <c r="B134" s="10"/>
      <c r="C134" s="10"/>
      <c r="D134" s="10"/>
      <c r="F134" s="22"/>
      <c r="G134" s="22"/>
      <c r="H134" s="22"/>
      <c r="I134" s="22"/>
      <c r="J134" s="22"/>
      <c r="K134" s="22"/>
      <c r="L134" s="22"/>
    </row>
    <row r="135" spans="1:12" s="24" customFormat="1" x14ac:dyDescent="0.2">
      <c r="A135" s="22"/>
      <c r="B135" s="10"/>
      <c r="C135" s="10"/>
      <c r="D135" s="10"/>
      <c r="F135" s="22"/>
      <c r="G135" s="22"/>
      <c r="H135" s="22"/>
      <c r="I135" s="22"/>
      <c r="J135" s="22"/>
      <c r="K135" s="22"/>
      <c r="L135" s="22"/>
    </row>
    <row r="136" spans="1:12" s="24" customFormat="1" x14ac:dyDescent="0.2">
      <c r="A136" s="22"/>
      <c r="B136" s="10"/>
      <c r="C136" s="10"/>
      <c r="D136" s="10"/>
      <c r="F136" s="22"/>
      <c r="G136" s="22"/>
      <c r="H136" s="22"/>
      <c r="I136" s="22"/>
      <c r="J136" s="22"/>
      <c r="K136" s="22"/>
      <c r="L136" s="22"/>
    </row>
    <row r="137" spans="1:12" s="24" customFormat="1" x14ac:dyDescent="0.2">
      <c r="A137" s="22"/>
      <c r="B137" s="10"/>
      <c r="C137" s="10"/>
      <c r="D137" s="10"/>
      <c r="F137" s="22"/>
      <c r="G137" s="22"/>
      <c r="H137" s="22"/>
      <c r="I137" s="22"/>
      <c r="J137" s="22"/>
      <c r="K137" s="22"/>
      <c r="L137" s="22"/>
    </row>
    <row r="138" spans="1:12" s="24" customFormat="1" x14ac:dyDescent="0.2">
      <c r="A138" s="22"/>
      <c r="B138" s="10"/>
      <c r="C138" s="10"/>
      <c r="D138" s="10"/>
      <c r="F138" s="22"/>
      <c r="G138" s="22"/>
      <c r="H138" s="22"/>
      <c r="I138" s="22"/>
      <c r="J138" s="22"/>
      <c r="K138" s="22"/>
      <c r="L138" s="22"/>
    </row>
    <row r="139" spans="1:12" s="24" customFormat="1" x14ac:dyDescent="0.2">
      <c r="A139" s="22"/>
      <c r="B139" s="10"/>
      <c r="C139" s="10"/>
      <c r="D139" s="10"/>
      <c r="F139" s="22"/>
      <c r="G139" s="22"/>
      <c r="H139" s="22"/>
      <c r="I139" s="22"/>
      <c r="J139" s="22"/>
      <c r="K139" s="22"/>
      <c r="L139" s="22"/>
    </row>
    <row r="140" spans="1:12" s="24" customFormat="1" x14ac:dyDescent="0.2">
      <c r="A140" s="22"/>
      <c r="B140" s="10"/>
      <c r="C140" s="10"/>
      <c r="D140" s="10"/>
      <c r="F140" s="22"/>
      <c r="G140" s="22"/>
      <c r="H140" s="22"/>
      <c r="I140" s="22"/>
      <c r="J140" s="22"/>
      <c r="K140" s="22"/>
      <c r="L140" s="22"/>
    </row>
    <row r="141" spans="1:12" s="24" customFormat="1" x14ac:dyDescent="0.2">
      <c r="A141" s="22"/>
      <c r="B141" s="10"/>
      <c r="C141" s="10"/>
      <c r="D141" s="10"/>
      <c r="F141" s="22"/>
      <c r="G141" s="22"/>
      <c r="H141" s="22"/>
      <c r="I141" s="22"/>
      <c r="J141" s="22"/>
      <c r="K141" s="22"/>
      <c r="L141" s="22"/>
    </row>
    <row r="142" spans="1:12" s="24" customFormat="1" x14ac:dyDescent="0.2">
      <c r="A142" s="22"/>
      <c r="B142" s="10"/>
      <c r="C142" s="10"/>
      <c r="D142" s="10"/>
      <c r="F142" s="22"/>
      <c r="G142" s="22"/>
      <c r="H142" s="22"/>
      <c r="I142" s="22"/>
      <c r="J142" s="22"/>
      <c r="K142" s="22"/>
      <c r="L142" s="22"/>
    </row>
    <row r="143" spans="1:12" s="24" customFormat="1" x14ac:dyDescent="0.2">
      <c r="A143" s="22"/>
      <c r="B143" s="10"/>
      <c r="C143" s="10"/>
      <c r="D143" s="10"/>
      <c r="F143" s="22"/>
      <c r="G143" s="22"/>
      <c r="H143" s="22"/>
      <c r="I143" s="22"/>
      <c r="J143" s="22"/>
      <c r="K143" s="22"/>
      <c r="L143" s="22"/>
    </row>
    <row r="144" spans="1:12" s="24" customFormat="1" x14ac:dyDescent="0.2">
      <c r="A144" s="22"/>
      <c r="B144" s="10"/>
      <c r="C144" s="10"/>
      <c r="D144" s="10"/>
      <c r="F144" s="22"/>
      <c r="G144" s="22"/>
      <c r="H144" s="22"/>
      <c r="I144" s="22"/>
      <c r="J144" s="22"/>
      <c r="K144" s="22"/>
      <c r="L144" s="22"/>
    </row>
    <row r="145" spans="1:12" s="24" customFormat="1" x14ac:dyDescent="0.2">
      <c r="A145" s="22"/>
      <c r="B145" s="10"/>
      <c r="C145" s="10"/>
      <c r="D145" s="10"/>
      <c r="F145" s="22"/>
      <c r="G145" s="22"/>
      <c r="H145" s="22"/>
      <c r="I145" s="22"/>
      <c r="J145" s="22"/>
      <c r="K145" s="22"/>
      <c r="L145" s="22"/>
    </row>
    <row r="146" spans="1:12" s="24" customFormat="1" x14ac:dyDescent="0.2">
      <c r="A146" s="22"/>
      <c r="B146" s="10"/>
      <c r="C146" s="10"/>
      <c r="D146" s="10"/>
      <c r="F146" s="22"/>
      <c r="G146" s="22"/>
      <c r="H146" s="22"/>
      <c r="I146" s="22"/>
      <c r="J146" s="22"/>
      <c r="K146" s="22"/>
      <c r="L146" s="22"/>
    </row>
    <row r="147" spans="1:12" s="24" customFormat="1" x14ac:dyDescent="0.2">
      <c r="A147" s="22"/>
      <c r="B147" s="10"/>
      <c r="C147" s="10"/>
      <c r="D147" s="10"/>
      <c r="F147" s="22"/>
      <c r="G147" s="22"/>
      <c r="H147" s="22"/>
      <c r="I147" s="22"/>
      <c r="J147" s="22"/>
      <c r="K147" s="22"/>
      <c r="L147" s="22"/>
    </row>
    <row r="148" spans="1:12" s="24" customFormat="1" x14ac:dyDescent="0.2">
      <c r="A148" s="22"/>
      <c r="B148" s="10"/>
      <c r="C148" s="10"/>
      <c r="D148" s="10"/>
      <c r="F148" s="22"/>
      <c r="G148" s="22"/>
      <c r="H148" s="22"/>
      <c r="I148" s="22"/>
      <c r="J148" s="22"/>
      <c r="K148" s="22"/>
      <c r="L148" s="22"/>
    </row>
    <row r="149" spans="1:12" s="24" customFormat="1" x14ac:dyDescent="0.2">
      <c r="A149" s="22"/>
      <c r="B149" s="10"/>
      <c r="C149" s="10"/>
      <c r="D149" s="10"/>
      <c r="F149" s="22"/>
      <c r="G149" s="22"/>
      <c r="H149" s="22"/>
      <c r="I149" s="22"/>
      <c r="J149" s="22"/>
      <c r="K149" s="22"/>
      <c r="L149" s="22"/>
    </row>
    <row r="150" spans="1:12" s="24" customFormat="1" x14ac:dyDescent="0.2">
      <c r="A150" s="22"/>
      <c r="B150" s="10"/>
      <c r="C150" s="10"/>
      <c r="D150" s="10"/>
      <c r="F150" s="22"/>
      <c r="G150" s="22"/>
      <c r="H150" s="22"/>
      <c r="I150" s="22"/>
      <c r="J150" s="22"/>
      <c r="K150" s="22"/>
      <c r="L150" s="22"/>
    </row>
    <row r="151" spans="1:12" s="24" customFormat="1" x14ac:dyDescent="0.2">
      <c r="A151" s="22"/>
      <c r="B151" s="10"/>
      <c r="C151" s="10"/>
      <c r="D151" s="10"/>
      <c r="F151" s="22"/>
      <c r="G151" s="22"/>
      <c r="H151" s="22"/>
      <c r="I151" s="22"/>
      <c r="J151" s="22"/>
      <c r="K151" s="22"/>
      <c r="L151" s="22"/>
    </row>
    <row r="152" spans="1:12" s="24" customFormat="1" x14ac:dyDescent="0.2">
      <c r="A152" s="22"/>
      <c r="B152" s="10"/>
      <c r="C152" s="10"/>
      <c r="D152" s="10"/>
      <c r="F152" s="22"/>
      <c r="G152" s="22"/>
      <c r="H152" s="22"/>
      <c r="I152" s="22"/>
      <c r="J152" s="22"/>
      <c r="K152" s="22"/>
      <c r="L152" s="22"/>
    </row>
    <row r="153" spans="1:12" s="24" customFormat="1" x14ac:dyDescent="0.2">
      <c r="A153" s="22"/>
      <c r="B153" s="10"/>
      <c r="C153" s="10"/>
      <c r="D153" s="10"/>
      <c r="F153" s="22"/>
      <c r="G153" s="22"/>
      <c r="H153" s="22"/>
      <c r="I153" s="22"/>
      <c r="J153" s="22"/>
      <c r="K153" s="22"/>
      <c r="L153" s="22"/>
    </row>
    <row r="154" spans="1:12" s="24" customFormat="1" x14ac:dyDescent="0.2">
      <c r="A154" s="22"/>
      <c r="B154" s="10"/>
      <c r="C154" s="10"/>
      <c r="D154" s="10"/>
      <c r="F154" s="22"/>
      <c r="G154" s="22"/>
      <c r="H154" s="22"/>
      <c r="I154" s="22"/>
      <c r="J154" s="22"/>
      <c r="K154" s="22"/>
      <c r="L154" s="22"/>
    </row>
    <row r="155" spans="1:12" s="24" customFormat="1" x14ac:dyDescent="0.2">
      <c r="A155" s="22"/>
      <c r="B155" s="10"/>
      <c r="C155" s="10"/>
      <c r="D155" s="10"/>
      <c r="F155" s="22"/>
      <c r="G155" s="22"/>
      <c r="H155" s="22"/>
      <c r="I155" s="22"/>
      <c r="J155" s="22"/>
      <c r="K155" s="22"/>
      <c r="L155" s="22"/>
    </row>
    <row r="156" spans="1:12" s="24" customFormat="1" x14ac:dyDescent="0.2">
      <c r="A156" s="22"/>
      <c r="B156" s="10"/>
      <c r="C156" s="10"/>
      <c r="D156" s="10"/>
      <c r="F156" s="22"/>
      <c r="G156" s="22"/>
      <c r="H156" s="22"/>
      <c r="I156" s="22"/>
      <c r="J156" s="22"/>
      <c r="K156" s="22"/>
      <c r="L156" s="22"/>
    </row>
    <row r="157" spans="1:12" s="24" customFormat="1" x14ac:dyDescent="0.2">
      <c r="A157" s="22"/>
      <c r="B157" s="10"/>
      <c r="C157" s="10"/>
      <c r="D157" s="10"/>
      <c r="F157" s="22"/>
      <c r="G157" s="22"/>
      <c r="H157" s="22"/>
      <c r="I157" s="22"/>
      <c r="J157" s="22"/>
      <c r="K157" s="22"/>
      <c r="L157" s="22"/>
    </row>
    <row r="158" spans="1:12" s="24" customFormat="1" x14ac:dyDescent="0.2">
      <c r="A158" s="22"/>
      <c r="B158" s="10"/>
      <c r="C158" s="10"/>
      <c r="D158" s="10"/>
      <c r="F158" s="22"/>
      <c r="G158" s="22"/>
      <c r="H158" s="22"/>
      <c r="I158" s="22"/>
      <c r="J158" s="22"/>
      <c r="K158" s="22"/>
      <c r="L158" s="22"/>
    </row>
    <row r="159" spans="1:12" s="24" customFormat="1" x14ac:dyDescent="0.2">
      <c r="A159" s="22"/>
      <c r="B159" s="10"/>
      <c r="C159" s="10"/>
      <c r="D159" s="10"/>
      <c r="F159" s="22"/>
      <c r="G159" s="22"/>
      <c r="H159" s="22"/>
      <c r="I159" s="22"/>
      <c r="J159" s="22"/>
      <c r="K159" s="22"/>
      <c r="L159" s="22"/>
    </row>
    <row r="160" spans="1:12" s="24" customFormat="1" x14ac:dyDescent="0.2">
      <c r="A160" s="22"/>
      <c r="B160" s="10"/>
      <c r="C160" s="10"/>
      <c r="D160" s="10"/>
      <c r="F160" s="22"/>
      <c r="G160" s="22"/>
      <c r="H160" s="22"/>
      <c r="I160" s="22"/>
      <c r="J160" s="22"/>
      <c r="K160" s="22"/>
      <c r="L160" s="22"/>
    </row>
    <row r="161" spans="1:12" s="24" customFormat="1" x14ac:dyDescent="0.2">
      <c r="A161" s="22"/>
      <c r="B161" s="10"/>
      <c r="C161" s="10"/>
      <c r="D161" s="10"/>
      <c r="F161" s="22"/>
      <c r="G161" s="22"/>
      <c r="H161" s="22"/>
      <c r="I161" s="22"/>
      <c r="J161" s="22"/>
      <c r="K161" s="22"/>
      <c r="L161" s="22"/>
    </row>
    <row r="162" spans="1:12" s="24" customFormat="1" x14ac:dyDescent="0.2">
      <c r="A162" s="22"/>
      <c r="B162" s="10"/>
      <c r="C162" s="10"/>
      <c r="D162" s="10"/>
      <c r="F162" s="22"/>
      <c r="G162" s="22"/>
      <c r="H162" s="22"/>
      <c r="I162" s="22"/>
      <c r="J162" s="22"/>
      <c r="K162" s="22"/>
      <c r="L162" s="22"/>
    </row>
    <row r="163" spans="1:12" s="24" customFormat="1" x14ac:dyDescent="0.2">
      <c r="A163" s="22"/>
      <c r="B163" s="10"/>
      <c r="C163" s="10"/>
      <c r="D163" s="10"/>
      <c r="F163" s="22"/>
      <c r="G163" s="22"/>
      <c r="H163" s="22"/>
      <c r="I163" s="22"/>
      <c r="J163" s="22"/>
      <c r="K163" s="22"/>
      <c r="L163" s="22"/>
    </row>
    <row r="164" spans="1:12" s="24" customFormat="1" x14ac:dyDescent="0.2">
      <c r="A164" s="22"/>
      <c r="B164" s="10"/>
      <c r="C164" s="10"/>
      <c r="D164" s="10"/>
      <c r="F164" s="22"/>
      <c r="G164" s="22"/>
      <c r="H164" s="22"/>
      <c r="I164" s="22"/>
      <c r="J164" s="22"/>
      <c r="K164" s="22"/>
      <c r="L164" s="22"/>
    </row>
    <row r="165" spans="1:12" s="24" customFormat="1" x14ac:dyDescent="0.2">
      <c r="A165" s="22"/>
      <c r="B165" s="10"/>
      <c r="C165" s="10"/>
      <c r="D165" s="10"/>
      <c r="F165" s="22"/>
      <c r="G165" s="22"/>
      <c r="H165" s="22"/>
      <c r="I165" s="22"/>
      <c r="J165" s="22"/>
      <c r="K165" s="22"/>
      <c r="L165" s="22"/>
    </row>
    <row r="166" spans="1:12" s="24" customFormat="1" x14ac:dyDescent="0.2">
      <c r="A166" s="22"/>
      <c r="B166" s="10"/>
      <c r="C166" s="10"/>
      <c r="D166" s="10"/>
      <c r="F166" s="22"/>
      <c r="G166" s="22"/>
      <c r="H166" s="22"/>
      <c r="I166" s="22"/>
      <c r="J166" s="22"/>
      <c r="K166" s="22"/>
      <c r="L166" s="22"/>
    </row>
    <row r="167" spans="1:12" s="24" customFormat="1" x14ac:dyDescent="0.2">
      <c r="A167" s="22"/>
      <c r="B167" s="10"/>
      <c r="C167" s="10"/>
      <c r="D167" s="10"/>
      <c r="F167" s="22"/>
      <c r="G167" s="22"/>
      <c r="H167" s="22"/>
      <c r="I167" s="22"/>
      <c r="J167" s="22"/>
      <c r="K167" s="22"/>
      <c r="L167" s="22"/>
    </row>
    <row r="168" spans="1:12" s="24" customFormat="1" x14ac:dyDescent="0.2">
      <c r="A168" s="22"/>
      <c r="B168" s="10"/>
      <c r="C168" s="10"/>
      <c r="D168" s="10"/>
      <c r="F168" s="22"/>
      <c r="G168" s="22"/>
      <c r="H168" s="22"/>
      <c r="I168" s="22"/>
      <c r="J168" s="22"/>
      <c r="K168" s="22"/>
      <c r="L168" s="22"/>
    </row>
    <row r="169" spans="1:12" s="24" customFormat="1" x14ac:dyDescent="0.2">
      <c r="A169" s="22"/>
      <c r="B169" s="10"/>
      <c r="C169" s="10"/>
      <c r="D169" s="10"/>
      <c r="F169" s="22"/>
      <c r="G169" s="22"/>
      <c r="H169" s="22"/>
      <c r="I169" s="22"/>
      <c r="J169" s="22"/>
      <c r="K169" s="22"/>
      <c r="L169" s="22"/>
    </row>
    <row r="170" spans="1:12" s="24" customFormat="1" x14ac:dyDescent="0.2">
      <c r="A170" s="22"/>
      <c r="B170" s="10"/>
      <c r="C170" s="10"/>
      <c r="D170" s="10"/>
      <c r="F170" s="22"/>
      <c r="G170" s="22"/>
      <c r="H170" s="22"/>
      <c r="I170" s="22"/>
      <c r="J170" s="22"/>
      <c r="K170" s="22"/>
      <c r="L170" s="22"/>
    </row>
    <row r="171" spans="1:12" s="24" customFormat="1" x14ac:dyDescent="0.2">
      <c r="A171" s="22"/>
      <c r="B171" s="10"/>
      <c r="C171" s="10"/>
      <c r="D171" s="10"/>
      <c r="F171" s="22"/>
      <c r="G171" s="22"/>
      <c r="H171" s="22"/>
      <c r="I171" s="22"/>
      <c r="J171" s="22"/>
      <c r="K171" s="22"/>
      <c r="L171" s="22"/>
    </row>
    <row r="172" spans="1:12" s="24" customFormat="1" x14ac:dyDescent="0.2">
      <c r="A172" s="22"/>
      <c r="B172" s="10"/>
      <c r="C172" s="10"/>
      <c r="D172" s="10"/>
      <c r="F172" s="22"/>
      <c r="G172" s="22"/>
      <c r="H172" s="22"/>
      <c r="I172" s="22"/>
      <c r="J172" s="22"/>
      <c r="K172" s="22"/>
      <c r="L172" s="22"/>
    </row>
    <row r="173" spans="1:12" s="24" customFormat="1" x14ac:dyDescent="0.2">
      <c r="A173" s="22"/>
      <c r="B173" s="10"/>
      <c r="C173" s="10"/>
      <c r="D173" s="10"/>
      <c r="F173" s="22"/>
      <c r="G173" s="22"/>
      <c r="H173" s="22"/>
      <c r="I173" s="22"/>
      <c r="J173" s="22"/>
      <c r="K173" s="22"/>
      <c r="L173" s="22"/>
    </row>
    <row r="174" spans="1:12" s="24" customFormat="1" x14ac:dyDescent="0.2">
      <c r="A174" s="22"/>
      <c r="B174" s="10"/>
      <c r="C174" s="10"/>
      <c r="D174" s="10"/>
      <c r="F174" s="22"/>
      <c r="G174" s="22"/>
      <c r="H174" s="22"/>
      <c r="I174" s="22"/>
      <c r="J174" s="22"/>
      <c r="K174" s="22"/>
      <c r="L174" s="22"/>
    </row>
    <row r="175" spans="1:12" s="24" customFormat="1" x14ac:dyDescent="0.2">
      <c r="A175" s="22"/>
      <c r="B175" s="10"/>
      <c r="C175" s="10"/>
      <c r="D175" s="10"/>
      <c r="F175" s="22"/>
      <c r="G175" s="22"/>
      <c r="H175" s="22"/>
      <c r="I175" s="22"/>
      <c r="J175" s="22"/>
      <c r="K175" s="22"/>
      <c r="L175" s="22"/>
    </row>
    <row r="176" spans="1:12" s="24" customFormat="1" x14ac:dyDescent="0.2">
      <c r="A176" s="22"/>
      <c r="B176" s="10"/>
      <c r="C176" s="10"/>
      <c r="D176" s="10"/>
      <c r="F176" s="22"/>
      <c r="G176" s="22"/>
      <c r="H176" s="22"/>
      <c r="I176" s="22"/>
      <c r="J176" s="22"/>
      <c r="K176" s="22"/>
      <c r="L176" s="22"/>
    </row>
    <row r="177" spans="1:12" s="24" customFormat="1" x14ac:dyDescent="0.2">
      <c r="A177" s="22"/>
      <c r="B177" s="10"/>
      <c r="C177" s="10"/>
      <c r="D177" s="10"/>
      <c r="F177" s="22"/>
      <c r="G177" s="22"/>
      <c r="H177" s="22"/>
      <c r="I177" s="22"/>
      <c r="J177" s="22"/>
      <c r="K177" s="22"/>
      <c r="L177" s="22"/>
    </row>
    <row r="178" spans="1:12" s="24" customFormat="1" x14ac:dyDescent="0.2">
      <c r="A178" s="22"/>
      <c r="B178" s="10"/>
      <c r="C178" s="10"/>
      <c r="D178" s="10"/>
      <c r="F178" s="22"/>
      <c r="G178" s="22"/>
      <c r="H178" s="22"/>
      <c r="I178" s="22"/>
      <c r="J178" s="22"/>
      <c r="K178" s="22"/>
      <c r="L178" s="22"/>
    </row>
    <row r="179" spans="1:12" s="24" customFormat="1" x14ac:dyDescent="0.2">
      <c r="A179" s="22"/>
      <c r="B179" s="10"/>
      <c r="C179" s="10"/>
      <c r="D179" s="10"/>
      <c r="F179" s="22"/>
      <c r="G179" s="22"/>
      <c r="H179" s="22"/>
      <c r="I179" s="22"/>
      <c r="J179" s="22"/>
      <c r="K179" s="22"/>
      <c r="L179" s="22"/>
    </row>
    <row r="180" spans="1:12" s="24" customFormat="1" x14ac:dyDescent="0.2">
      <c r="A180" s="22"/>
      <c r="B180" s="10"/>
      <c r="C180" s="10"/>
      <c r="D180" s="10"/>
      <c r="F180" s="22"/>
      <c r="G180" s="22"/>
      <c r="H180" s="22"/>
      <c r="I180" s="22"/>
      <c r="J180" s="22"/>
      <c r="K180" s="22"/>
      <c r="L180" s="22"/>
    </row>
    <row r="181" spans="1:12" s="24" customFormat="1" x14ac:dyDescent="0.2">
      <c r="A181" s="22"/>
      <c r="B181" s="10"/>
      <c r="C181" s="10"/>
      <c r="D181" s="10"/>
      <c r="F181" s="22"/>
      <c r="G181" s="22"/>
      <c r="H181" s="22"/>
      <c r="I181" s="22"/>
      <c r="J181" s="22"/>
      <c r="K181" s="22"/>
      <c r="L181" s="22"/>
    </row>
    <row r="182" spans="1:12" s="24" customFormat="1" x14ac:dyDescent="0.2">
      <c r="A182" s="22"/>
      <c r="B182" s="10"/>
      <c r="C182" s="10"/>
      <c r="D182" s="10"/>
      <c r="F182" s="22"/>
      <c r="G182" s="22"/>
      <c r="H182" s="22"/>
      <c r="I182" s="22"/>
      <c r="J182" s="22"/>
      <c r="K182" s="22"/>
      <c r="L182" s="22"/>
    </row>
    <row r="183" spans="1:12" s="24" customFormat="1" x14ac:dyDescent="0.2">
      <c r="A183" s="22"/>
      <c r="B183" s="10"/>
      <c r="C183" s="10"/>
      <c r="D183" s="10"/>
      <c r="F183" s="22"/>
      <c r="G183" s="22"/>
      <c r="H183" s="22"/>
      <c r="I183" s="22"/>
      <c r="J183" s="22"/>
      <c r="K183" s="22"/>
      <c r="L183" s="22"/>
    </row>
    <row r="184" spans="1:12" s="24" customFormat="1" x14ac:dyDescent="0.2">
      <c r="A184" s="22"/>
      <c r="B184" s="10"/>
      <c r="C184" s="10"/>
      <c r="D184" s="10"/>
      <c r="F184" s="22"/>
      <c r="G184" s="22"/>
      <c r="H184" s="22"/>
      <c r="I184" s="22"/>
      <c r="J184" s="22"/>
      <c r="K184" s="22"/>
      <c r="L184" s="22"/>
    </row>
    <row r="185" spans="1:12" s="24" customFormat="1" x14ac:dyDescent="0.2">
      <c r="A185" s="22"/>
      <c r="B185" s="10"/>
      <c r="C185" s="10"/>
      <c r="D185" s="10"/>
      <c r="F185" s="22"/>
      <c r="G185" s="22"/>
      <c r="H185" s="22"/>
      <c r="I185" s="22"/>
      <c r="J185" s="22"/>
      <c r="K185" s="22"/>
      <c r="L185" s="22"/>
    </row>
    <row r="186" spans="1:12" s="24" customFormat="1" x14ac:dyDescent="0.2">
      <c r="A186" s="22"/>
      <c r="B186" s="10"/>
      <c r="C186" s="10"/>
      <c r="D186" s="10"/>
      <c r="F186" s="22"/>
      <c r="G186" s="22"/>
      <c r="H186" s="22"/>
      <c r="I186" s="22"/>
      <c r="J186" s="22"/>
      <c r="K186" s="22"/>
      <c r="L186" s="22"/>
    </row>
    <row r="187" spans="1:12" s="24" customFormat="1" x14ac:dyDescent="0.2">
      <c r="A187" s="22"/>
      <c r="B187" s="10"/>
      <c r="C187" s="10"/>
      <c r="D187" s="10"/>
      <c r="F187" s="22"/>
      <c r="G187" s="22"/>
      <c r="H187" s="22"/>
      <c r="I187" s="22"/>
      <c r="J187" s="22"/>
      <c r="K187" s="22"/>
      <c r="L187" s="22"/>
    </row>
    <row r="188" spans="1:12" s="24" customFormat="1" x14ac:dyDescent="0.2">
      <c r="A188" s="22"/>
      <c r="B188" s="10"/>
      <c r="C188" s="10"/>
      <c r="D188" s="10"/>
      <c r="F188" s="22"/>
      <c r="G188" s="22"/>
      <c r="H188" s="22"/>
      <c r="I188" s="22"/>
      <c r="J188" s="22"/>
      <c r="K188" s="22"/>
      <c r="L188" s="22"/>
    </row>
    <row r="189" spans="1:12" s="24" customFormat="1" x14ac:dyDescent="0.2">
      <c r="A189" s="22"/>
      <c r="B189" s="10"/>
      <c r="C189" s="10"/>
      <c r="D189" s="10"/>
      <c r="F189" s="22"/>
      <c r="G189" s="22"/>
      <c r="H189" s="22"/>
      <c r="I189" s="22"/>
      <c r="J189" s="22"/>
      <c r="K189" s="22"/>
      <c r="L189" s="22"/>
    </row>
    <row r="190" spans="1:12" s="24" customFormat="1" x14ac:dyDescent="0.2">
      <c r="A190" s="22"/>
      <c r="B190" s="10"/>
      <c r="C190" s="10"/>
      <c r="D190" s="10"/>
      <c r="F190" s="22"/>
      <c r="G190" s="22"/>
      <c r="H190" s="22"/>
      <c r="I190" s="22"/>
      <c r="J190" s="22"/>
      <c r="K190" s="22"/>
      <c r="L190" s="22"/>
    </row>
    <row r="191" spans="1:12" s="24" customFormat="1" x14ac:dyDescent="0.2">
      <c r="A191" s="22"/>
      <c r="B191" s="10"/>
      <c r="C191" s="10"/>
      <c r="D191" s="10"/>
      <c r="F191" s="22"/>
      <c r="G191" s="22"/>
      <c r="H191" s="22"/>
      <c r="I191" s="22"/>
      <c r="J191" s="22"/>
      <c r="K191" s="22"/>
      <c r="L191" s="22"/>
    </row>
    <row r="192" spans="1:12" s="24" customFormat="1" x14ac:dyDescent="0.2">
      <c r="A192" s="22"/>
      <c r="B192" s="10"/>
      <c r="C192" s="10"/>
      <c r="D192" s="10"/>
      <c r="F192" s="22"/>
      <c r="G192" s="22"/>
      <c r="H192" s="22"/>
      <c r="I192" s="22"/>
      <c r="J192" s="22"/>
      <c r="K192" s="22"/>
      <c r="L192" s="22"/>
    </row>
    <row r="193" spans="1:12" s="24" customFormat="1" x14ac:dyDescent="0.2">
      <c r="A193" s="22"/>
      <c r="B193" s="10"/>
      <c r="C193" s="10"/>
      <c r="D193" s="10"/>
      <c r="F193" s="22"/>
      <c r="G193" s="22"/>
      <c r="H193" s="22"/>
      <c r="I193" s="22"/>
      <c r="J193" s="22"/>
      <c r="K193" s="22"/>
      <c r="L193" s="22"/>
    </row>
    <row r="194" spans="1:12" s="24" customFormat="1" x14ac:dyDescent="0.2">
      <c r="A194" s="22"/>
      <c r="B194" s="10"/>
      <c r="C194" s="10"/>
      <c r="D194" s="10"/>
      <c r="F194" s="22"/>
      <c r="G194" s="22"/>
      <c r="H194" s="22"/>
      <c r="I194" s="22"/>
      <c r="J194" s="22"/>
      <c r="K194" s="22"/>
      <c r="L194" s="22"/>
    </row>
    <row r="195" spans="1:12" s="24" customFormat="1" x14ac:dyDescent="0.2">
      <c r="A195" s="22"/>
      <c r="B195" s="10"/>
      <c r="C195" s="10"/>
      <c r="D195" s="10"/>
      <c r="F195" s="22"/>
      <c r="G195" s="22"/>
      <c r="H195" s="22"/>
      <c r="I195" s="22"/>
      <c r="J195" s="22"/>
      <c r="K195" s="22"/>
      <c r="L195" s="22"/>
    </row>
    <row r="196" spans="1:12" s="24" customFormat="1" x14ac:dyDescent="0.2">
      <c r="A196" s="22"/>
      <c r="B196" s="10"/>
      <c r="C196" s="10"/>
      <c r="D196" s="10"/>
      <c r="F196" s="22"/>
      <c r="G196" s="22"/>
      <c r="H196" s="22"/>
      <c r="I196" s="22"/>
      <c r="J196" s="22"/>
      <c r="K196" s="22"/>
      <c r="L196" s="22"/>
    </row>
    <row r="197" spans="1:12" s="24" customFormat="1" x14ac:dyDescent="0.2">
      <c r="A197" s="22"/>
      <c r="B197" s="10"/>
      <c r="C197" s="10"/>
      <c r="D197" s="10"/>
      <c r="F197" s="22"/>
      <c r="G197" s="22"/>
      <c r="H197" s="22"/>
      <c r="I197" s="22"/>
      <c r="J197" s="22"/>
      <c r="K197" s="22"/>
      <c r="L197" s="22"/>
    </row>
    <row r="198" spans="1:12" s="24" customFormat="1" x14ac:dyDescent="0.2">
      <c r="A198" s="22"/>
      <c r="B198" s="10"/>
      <c r="C198" s="10"/>
      <c r="D198" s="10"/>
      <c r="F198" s="22"/>
      <c r="G198" s="22"/>
      <c r="H198" s="22"/>
      <c r="I198" s="22"/>
      <c r="J198" s="22"/>
      <c r="K198" s="22"/>
      <c r="L198" s="22"/>
    </row>
    <row r="199" spans="1:12" s="24" customFormat="1" x14ac:dyDescent="0.2">
      <c r="A199" s="22"/>
      <c r="B199" s="10"/>
      <c r="C199" s="10"/>
      <c r="D199" s="10"/>
      <c r="F199" s="22"/>
      <c r="G199" s="22"/>
      <c r="H199" s="22"/>
      <c r="I199" s="22"/>
      <c r="J199" s="22"/>
      <c r="K199" s="22"/>
      <c r="L199" s="22"/>
    </row>
    <row r="200" spans="1:12" s="24" customFormat="1" x14ac:dyDescent="0.2">
      <c r="A200" s="22"/>
      <c r="B200" s="10"/>
      <c r="C200" s="10"/>
      <c r="D200" s="10"/>
      <c r="F200" s="22"/>
      <c r="G200" s="22"/>
      <c r="H200" s="22"/>
      <c r="I200" s="22"/>
      <c r="J200" s="22"/>
      <c r="K200" s="22"/>
      <c r="L200" s="22"/>
    </row>
    <row r="201" spans="1:12" s="24" customFormat="1" x14ac:dyDescent="0.2">
      <c r="A201" s="22"/>
      <c r="B201" s="10"/>
      <c r="C201" s="10"/>
      <c r="D201" s="10"/>
      <c r="F201" s="22"/>
      <c r="G201" s="22"/>
      <c r="H201" s="22"/>
      <c r="I201" s="22"/>
      <c r="J201" s="22"/>
      <c r="K201" s="22"/>
      <c r="L201" s="22"/>
    </row>
    <row r="202" spans="1:12" s="24" customFormat="1" x14ac:dyDescent="0.2">
      <c r="A202" s="22"/>
      <c r="B202" s="10"/>
      <c r="C202" s="10"/>
      <c r="D202" s="10"/>
      <c r="F202" s="22"/>
      <c r="G202" s="22"/>
      <c r="H202" s="22"/>
      <c r="I202" s="22"/>
      <c r="J202" s="22"/>
      <c r="K202" s="22"/>
      <c r="L202" s="22"/>
    </row>
    <row r="203" spans="1:12" s="24" customFormat="1" x14ac:dyDescent="0.2">
      <c r="A203" s="22"/>
      <c r="B203" s="10"/>
      <c r="C203" s="10"/>
      <c r="D203" s="10"/>
      <c r="F203" s="22"/>
      <c r="G203" s="22"/>
      <c r="H203" s="22"/>
      <c r="I203" s="22"/>
      <c r="J203" s="22"/>
      <c r="K203" s="22"/>
      <c r="L203" s="22"/>
    </row>
    <row r="204" spans="1:12" s="24" customFormat="1" x14ac:dyDescent="0.2">
      <c r="A204" s="22"/>
      <c r="B204" s="10"/>
      <c r="C204" s="10"/>
      <c r="D204" s="10"/>
      <c r="F204" s="22"/>
      <c r="G204" s="22"/>
      <c r="H204" s="22"/>
      <c r="I204" s="22"/>
      <c r="J204" s="22"/>
      <c r="K204" s="22"/>
      <c r="L204" s="22"/>
    </row>
    <row r="205" spans="1:12" s="24" customFormat="1" x14ac:dyDescent="0.2">
      <c r="A205" s="22"/>
      <c r="B205" s="10"/>
      <c r="C205" s="10"/>
      <c r="D205" s="10"/>
      <c r="F205" s="22"/>
      <c r="G205" s="22"/>
      <c r="H205" s="22"/>
      <c r="I205" s="22"/>
      <c r="J205" s="22"/>
      <c r="K205" s="22"/>
      <c r="L205" s="22"/>
    </row>
    <row r="206" spans="1:12" s="24" customFormat="1" x14ac:dyDescent="0.2">
      <c r="A206" s="22"/>
      <c r="B206" s="10"/>
      <c r="C206" s="10"/>
      <c r="D206" s="10"/>
      <c r="F206" s="22"/>
      <c r="G206" s="22"/>
      <c r="H206" s="22"/>
      <c r="I206" s="22"/>
      <c r="J206" s="22"/>
      <c r="K206" s="22"/>
      <c r="L206" s="22"/>
    </row>
    <row r="207" spans="1:12" s="24" customFormat="1" x14ac:dyDescent="0.2">
      <c r="A207" s="22"/>
      <c r="B207" s="10"/>
      <c r="C207" s="10"/>
      <c r="D207" s="10"/>
      <c r="F207" s="22"/>
      <c r="G207" s="22"/>
      <c r="H207" s="22"/>
      <c r="I207" s="22"/>
      <c r="J207" s="22"/>
      <c r="K207" s="22"/>
      <c r="L207" s="22"/>
    </row>
    <row r="208" spans="1:12" s="24" customFormat="1" x14ac:dyDescent="0.2">
      <c r="A208" s="22"/>
      <c r="B208" s="10"/>
      <c r="C208" s="10"/>
      <c r="D208" s="10"/>
      <c r="F208" s="22"/>
      <c r="G208" s="22"/>
      <c r="H208" s="22"/>
      <c r="I208" s="22"/>
      <c r="J208" s="22"/>
      <c r="K208" s="22"/>
      <c r="L208" s="22"/>
    </row>
    <row r="209" spans="1:12" s="24" customFormat="1" x14ac:dyDescent="0.2">
      <c r="A209" s="22"/>
      <c r="B209" s="10"/>
      <c r="C209" s="10"/>
      <c r="D209" s="10"/>
      <c r="F209" s="22"/>
      <c r="G209" s="22"/>
      <c r="H209" s="22"/>
      <c r="I209" s="22"/>
      <c r="J209" s="22"/>
      <c r="K209" s="22"/>
      <c r="L209" s="22"/>
    </row>
    <row r="210" spans="1:12" s="24" customFormat="1" x14ac:dyDescent="0.2">
      <c r="A210" s="22"/>
      <c r="B210" s="10"/>
      <c r="C210" s="10"/>
      <c r="D210" s="10"/>
      <c r="F210" s="22"/>
      <c r="G210" s="22"/>
      <c r="H210" s="22"/>
      <c r="I210" s="22"/>
      <c r="J210" s="22"/>
      <c r="K210" s="22"/>
      <c r="L210" s="22"/>
    </row>
    <row r="211" spans="1:12" s="24" customFormat="1" x14ac:dyDescent="0.2">
      <c r="A211" s="22"/>
      <c r="B211" s="10"/>
      <c r="C211" s="10"/>
      <c r="D211" s="10"/>
      <c r="F211" s="22"/>
      <c r="G211" s="22"/>
      <c r="H211" s="22"/>
      <c r="I211" s="22"/>
      <c r="J211" s="22"/>
      <c r="K211" s="22"/>
      <c r="L211" s="22"/>
    </row>
    <row r="212" spans="1:12" s="24" customFormat="1" x14ac:dyDescent="0.2">
      <c r="A212" s="22"/>
      <c r="B212" s="10"/>
      <c r="C212" s="10"/>
      <c r="D212" s="10"/>
      <c r="F212" s="22"/>
      <c r="G212" s="22"/>
      <c r="H212" s="22"/>
      <c r="I212" s="22"/>
      <c r="J212" s="22"/>
      <c r="K212" s="22"/>
      <c r="L212" s="22"/>
    </row>
    <row r="213" spans="1:12" s="24" customFormat="1" x14ac:dyDescent="0.2">
      <c r="A213" s="22"/>
      <c r="B213" s="10"/>
      <c r="C213" s="10"/>
      <c r="D213" s="10"/>
      <c r="F213" s="22"/>
      <c r="G213" s="22"/>
      <c r="H213" s="22"/>
      <c r="I213" s="22"/>
      <c r="J213" s="22"/>
      <c r="K213" s="22"/>
      <c r="L213" s="22"/>
    </row>
    <row r="214" spans="1:12" s="24" customFormat="1" x14ac:dyDescent="0.2">
      <c r="A214" s="22"/>
      <c r="B214" s="10"/>
      <c r="C214" s="10"/>
      <c r="D214" s="10"/>
      <c r="F214" s="22"/>
      <c r="G214" s="22"/>
      <c r="H214" s="22"/>
      <c r="I214" s="22"/>
      <c r="J214" s="22"/>
      <c r="K214" s="22"/>
      <c r="L214" s="22"/>
    </row>
    <row r="215" spans="1:12" s="24" customFormat="1" x14ac:dyDescent="0.2">
      <c r="A215" s="22"/>
      <c r="B215" s="10"/>
      <c r="C215" s="10"/>
      <c r="D215" s="10"/>
      <c r="F215" s="22"/>
      <c r="G215" s="22"/>
      <c r="H215" s="22"/>
      <c r="I215" s="22"/>
      <c r="J215" s="22"/>
      <c r="K215" s="22"/>
      <c r="L215" s="22"/>
    </row>
    <row r="216" spans="1:12" s="24" customFormat="1" x14ac:dyDescent="0.2">
      <c r="A216" s="22"/>
      <c r="B216" s="10"/>
      <c r="C216" s="10"/>
      <c r="D216" s="10"/>
      <c r="F216" s="22"/>
      <c r="G216" s="22"/>
      <c r="H216" s="22"/>
      <c r="I216" s="22"/>
      <c r="J216" s="22"/>
      <c r="K216" s="22"/>
      <c r="L216" s="22"/>
    </row>
    <row r="217" spans="1:12" s="24" customFormat="1" x14ac:dyDescent="0.2">
      <c r="A217" s="22"/>
      <c r="B217" s="10"/>
      <c r="C217" s="10"/>
      <c r="D217" s="10"/>
      <c r="F217" s="22"/>
      <c r="G217" s="22"/>
      <c r="H217" s="22"/>
      <c r="I217" s="22"/>
      <c r="J217" s="22"/>
      <c r="K217" s="22"/>
      <c r="L217" s="22"/>
    </row>
    <row r="218" spans="1:12" s="24" customFormat="1" x14ac:dyDescent="0.2">
      <c r="A218" s="22"/>
      <c r="B218" s="10"/>
      <c r="C218" s="10"/>
      <c r="D218" s="10"/>
      <c r="F218" s="22"/>
      <c r="G218" s="22"/>
      <c r="H218" s="22"/>
      <c r="I218" s="22"/>
      <c r="J218" s="22"/>
      <c r="K218" s="22"/>
      <c r="L218" s="22"/>
    </row>
    <row r="219" spans="1:12" s="24" customFormat="1" x14ac:dyDescent="0.2">
      <c r="A219" s="22"/>
      <c r="B219" s="10"/>
      <c r="C219" s="10"/>
      <c r="D219" s="10"/>
      <c r="F219" s="22"/>
      <c r="G219" s="22"/>
      <c r="H219" s="22"/>
      <c r="I219" s="22"/>
      <c r="J219" s="22"/>
      <c r="K219" s="22"/>
      <c r="L219" s="22"/>
    </row>
    <row r="220" spans="1:12" s="24" customFormat="1" x14ac:dyDescent="0.2">
      <c r="A220" s="22"/>
      <c r="B220" s="10"/>
      <c r="C220" s="10"/>
      <c r="D220" s="10"/>
      <c r="F220" s="22"/>
      <c r="G220" s="22"/>
      <c r="H220" s="22"/>
      <c r="I220" s="22"/>
      <c r="J220" s="22"/>
      <c r="K220" s="22"/>
      <c r="L220" s="22"/>
    </row>
    <row r="221" spans="1:12" s="24" customFormat="1" x14ac:dyDescent="0.2">
      <c r="A221" s="22"/>
      <c r="B221" s="10"/>
      <c r="C221" s="10"/>
      <c r="D221" s="10"/>
      <c r="F221" s="22"/>
      <c r="G221" s="22"/>
      <c r="H221" s="22"/>
      <c r="I221" s="22"/>
      <c r="J221" s="22"/>
      <c r="K221" s="22"/>
      <c r="L221" s="22"/>
    </row>
    <row r="222" spans="1:12" s="24" customFormat="1" x14ac:dyDescent="0.2">
      <c r="A222" s="22"/>
      <c r="B222" s="10"/>
      <c r="C222" s="10"/>
      <c r="D222" s="10"/>
      <c r="F222" s="22"/>
      <c r="G222" s="22"/>
      <c r="H222" s="22"/>
      <c r="I222" s="22"/>
      <c r="J222" s="22"/>
      <c r="K222" s="22"/>
      <c r="L222" s="22"/>
    </row>
    <row r="223" spans="1:12" s="24" customFormat="1" x14ac:dyDescent="0.2">
      <c r="A223" s="22"/>
      <c r="B223" s="10"/>
      <c r="C223" s="10"/>
      <c r="D223" s="10"/>
      <c r="F223" s="22"/>
      <c r="G223" s="22"/>
      <c r="H223" s="22"/>
      <c r="I223" s="22"/>
      <c r="J223" s="22"/>
      <c r="K223" s="22"/>
      <c r="L223" s="22"/>
    </row>
    <row r="224" spans="1:12" s="24" customFormat="1" x14ac:dyDescent="0.2">
      <c r="A224" s="22"/>
      <c r="B224" s="10"/>
      <c r="C224" s="10"/>
      <c r="D224" s="10"/>
      <c r="F224" s="22"/>
      <c r="G224" s="22"/>
      <c r="H224" s="22"/>
      <c r="I224" s="22"/>
      <c r="J224" s="22"/>
      <c r="K224" s="22"/>
      <c r="L224" s="22"/>
    </row>
    <row r="225" spans="1:12" s="24" customFormat="1" x14ac:dyDescent="0.2">
      <c r="A225" s="22"/>
      <c r="B225" s="10"/>
      <c r="C225" s="10"/>
      <c r="D225" s="10"/>
      <c r="F225" s="22"/>
      <c r="G225" s="22"/>
      <c r="H225" s="22"/>
      <c r="I225" s="22"/>
      <c r="J225" s="22"/>
      <c r="K225" s="22"/>
      <c r="L225" s="22"/>
    </row>
    <row r="226" spans="1:12" s="24" customFormat="1" x14ac:dyDescent="0.2">
      <c r="A226" s="22"/>
      <c r="B226" s="10"/>
      <c r="C226" s="10"/>
      <c r="D226" s="10"/>
      <c r="F226" s="22"/>
      <c r="G226" s="22"/>
      <c r="H226" s="22"/>
      <c r="I226" s="22"/>
      <c r="J226" s="22"/>
      <c r="K226" s="22"/>
      <c r="L226" s="22"/>
    </row>
    <row r="227" spans="1:12" s="24" customFormat="1" x14ac:dyDescent="0.2">
      <c r="A227" s="22"/>
      <c r="B227" s="10"/>
      <c r="C227" s="10"/>
      <c r="D227" s="10"/>
      <c r="F227" s="22"/>
      <c r="G227" s="22"/>
      <c r="H227" s="22"/>
      <c r="I227" s="22"/>
      <c r="J227" s="22"/>
      <c r="K227" s="22"/>
      <c r="L227" s="22"/>
    </row>
    <row r="228" spans="1:12" s="24" customFormat="1" x14ac:dyDescent="0.2">
      <c r="A228" s="22"/>
      <c r="B228" s="10"/>
      <c r="C228" s="10"/>
      <c r="D228" s="10"/>
      <c r="F228" s="22"/>
      <c r="G228" s="22"/>
      <c r="H228" s="22"/>
      <c r="I228" s="22"/>
      <c r="J228" s="22"/>
      <c r="K228" s="22"/>
      <c r="L228" s="22"/>
    </row>
    <row r="229" spans="1:12" s="24" customFormat="1" x14ac:dyDescent="0.2">
      <c r="A229" s="22"/>
      <c r="B229" s="10"/>
      <c r="C229" s="10"/>
      <c r="D229" s="10"/>
      <c r="F229" s="22"/>
      <c r="G229" s="22"/>
      <c r="H229" s="22"/>
      <c r="I229" s="22"/>
      <c r="J229" s="22"/>
      <c r="K229" s="22"/>
      <c r="L229" s="22"/>
    </row>
    <row r="230" spans="1:12" s="24" customFormat="1" x14ac:dyDescent="0.2">
      <c r="A230" s="22"/>
      <c r="B230" s="10"/>
      <c r="C230" s="10"/>
      <c r="D230" s="10"/>
      <c r="F230" s="22"/>
      <c r="G230" s="22"/>
      <c r="H230" s="22"/>
      <c r="I230" s="22"/>
      <c r="J230" s="22"/>
      <c r="K230" s="22"/>
      <c r="L230" s="22"/>
    </row>
    <row r="231" spans="1:12" s="24" customFormat="1" x14ac:dyDescent="0.2">
      <c r="A231" s="22"/>
      <c r="B231" s="10"/>
      <c r="C231" s="10"/>
      <c r="D231" s="10"/>
      <c r="F231" s="22"/>
      <c r="G231" s="22"/>
      <c r="H231" s="22"/>
      <c r="I231" s="22"/>
      <c r="J231" s="22"/>
      <c r="K231" s="22"/>
      <c r="L231" s="22"/>
    </row>
    <row r="232" spans="1:12" s="24" customFormat="1" x14ac:dyDescent="0.2">
      <c r="A232" s="22"/>
      <c r="B232" s="10"/>
      <c r="C232" s="10"/>
      <c r="D232" s="10"/>
      <c r="F232" s="22"/>
      <c r="G232" s="22"/>
      <c r="H232" s="22"/>
      <c r="I232" s="22"/>
      <c r="J232" s="22"/>
      <c r="K232" s="22"/>
      <c r="L232" s="22"/>
    </row>
    <row r="233" spans="1:12" s="24" customFormat="1" x14ac:dyDescent="0.2">
      <c r="A233" s="22"/>
      <c r="B233" s="10"/>
      <c r="C233" s="10"/>
      <c r="D233" s="10"/>
      <c r="F233" s="22"/>
      <c r="G233" s="22"/>
      <c r="H233" s="22"/>
      <c r="I233" s="22"/>
      <c r="J233" s="22"/>
      <c r="K233" s="22"/>
      <c r="L233" s="22"/>
    </row>
    <row r="234" spans="1:12" s="24" customFormat="1" x14ac:dyDescent="0.2">
      <c r="A234" s="22"/>
      <c r="B234" s="10"/>
      <c r="C234" s="10"/>
      <c r="D234" s="10"/>
      <c r="F234" s="22"/>
      <c r="G234" s="22"/>
      <c r="H234" s="22"/>
      <c r="I234" s="22"/>
      <c r="J234" s="22"/>
      <c r="K234" s="22"/>
      <c r="L234" s="22"/>
    </row>
    <row r="235" spans="1:12" s="24" customFormat="1" x14ac:dyDescent="0.2">
      <c r="A235" s="22"/>
      <c r="B235" s="10"/>
      <c r="C235" s="10"/>
      <c r="D235" s="10"/>
      <c r="F235" s="22"/>
      <c r="G235" s="22"/>
      <c r="H235" s="22"/>
      <c r="I235" s="22"/>
      <c r="J235" s="22"/>
      <c r="K235" s="22"/>
      <c r="L235" s="22"/>
    </row>
    <row r="236" spans="1:12" s="24" customFormat="1" x14ac:dyDescent="0.2">
      <c r="A236" s="22"/>
      <c r="B236" s="10"/>
      <c r="C236" s="10"/>
      <c r="D236" s="10"/>
      <c r="F236" s="22"/>
      <c r="G236" s="22"/>
      <c r="H236" s="22"/>
      <c r="I236" s="22"/>
      <c r="J236" s="22"/>
      <c r="K236" s="22"/>
      <c r="L236" s="22"/>
    </row>
    <row r="237" spans="1:12" s="24" customFormat="1" x14ac:dyDescent="0.2">
      <c r="A237" s="22"/>
      <c r="B237" s="10"/>
      <c r="C237" s="10"/>
      <c r="D237" s="10"/>
      <c r="F237" s="22"/>
      <c r="G237" s="22"/>
      <c r="H237" s="22"/>
      <c r="I237" s="22"/>
      <c r="J237" s="22"/>
      <c r="K237" s="22"/>
      <c r="L237" s="22"/>
    </row>
    <row r="238" spans="1:12" s="24" customFormat="1" x14ac:dyDescent="0.2">
      <c r="A238" s="22"/>
      <c r="B238" s="10"/>
      <c r="C238" s="10"/>
      <c r="D238" s="10"/>
      <c r="F238" s="22"/>
      <c r="G238" s="22"/>
      <c r="H238" s="22"/>
      <c r="I238" s="22"/>
      <c r="J238" s="22"/>
      <c r="K238" s="22"/>
      <c r="L238" s="22"/>
    </row>
    <row r="239" spans="1:12" s="24" customFormat="1" x14ac:dyDescent="0.2">
      <c r="A239" s="22"/>
      <c r="B239" s="10"/>
      <c r="C239" s="10"/>
      <c r="D239" s="10"/>
      <c r="F239" s="22"/>
      <c r="G239" s="22"/>
      <c r="H239" s="22"/>
      <c r="I239" s="22"/>
      <c r="J239" s="22"/>
      <c r="K239" s="22"/>
      <c r="L239" s="22"/>
    </row>
    <row r="240" spans="1:12" s="24" customFormat="1" x14ac:dyDescent="0.2">
      <c r="A240" s="22"/>
      <c r="B240" s="10"/>
      <c r="C240" s="10"/>
      <c r="D240" s="10"/>
      <c r="F240" s="22"/>
      <c r="G240" s="22"/>
      <c r="H240" s="22"/>
      <c r="I240" s="22"/>
      <c r="J240" s="22"/>
      <c r="K240" s="22"/>
      <c r="L240" s="22"/>
    </row>
    <row r="241" spans="1:12" s="24" customFormat="1" x14ac:dyDescent="0.2">
      <c r="A241" s="22"/>
      <c r="B241" s="10"/>
      <c r="C241" s="10"/>
      <c r="D241" s="10"/>
      <c r="F241" s="22"/>
      <c r="G241" s="22"/>
      <c r="H241" s="22"/>
      <c r="I241" s="22"/>
      <c r="J241" s="22"/>
      <c r="K241" s="22"/>
      <c r="L241" s="22"/>
    </row>
    <row r="242" spans="1:12" s="24" customFormat="1" x14ac:dyDescent="0.2">
      <c r="A242" s="22"/>
      <c r="B242" s="10"/>
      <c r="C242" s="10"/>
      <c r="D242" s="10"/>
      <c r="F242" s="22"/>
      <c r="G242" s="22"/>
      <c r="H242" s="22"/>
      <c r="I242" s="22"/>
      <c r="J242" s="22"/>
      <c r="K242" s="22"/>
      <c r="L242" s="22"/>
    </row>
    <row r="243" spans="1:12" s="24" customFormat="1" x14ac:dyDescent="0.2">
      <c r="A243" s="22"/>
      <c r="B243" s="10"/>
      <c r="C243" s="10"/>
      <c r="D243" s="10"/>
      <c r="F243" s="22"/>
      <c r="G243" s="22"/>
      <c r="H243" s="22"/>
      <c r="I243" s="22"/>
      <c r="J243" s="22"/>
      <c r="K243" s="22"/>
      <c r="L243" s="22"/>
    </row>
    <row r="244" spans="1:12" s="24" customFormat="1" x14ac:dyDescent="0.2">
      <c r="A244" s="22"/>
      <c r="B244" s="10"/>
      <c r="C244" s="10"/>
      <c r="D244" s="10"/>
      <c r="F244" s="22"/>
      <c r="G244" s="22"/>
      <c r="H244" s="22"/>
      <c r="I244" s="22"/>
      <c r="J244" s="22"/>
      <c r="K244" s="22"/>
      <c r="L244" s="22"/>
    </row>
    <row r="245" spans="1:12" s="24" customFormat="1" x14ac:dyDescent="0.2">
      <c r="A245" s="22"/>
      <c r="B245" s="10"/>
      <c r="C245" s="10"/>
      <c r="D245" s="10"/>
      <c r="F245" s="22"/>
      <c r="G245" s="22"/>
      <c r="H245" s="22"/>
      <c r="I245" s="22"/>
      <c r="J245" s="22"/>
      <c r="K245" s="22"/>
      <c r="L245" s="22"/>
    </row>
    <row r="246" spans="1:12" s="24" customFormat="1" x14ac:dyDescent="0.2">
      <c r="A246" s="22"/>
      <c r="B246" s="10"/>
      <c r="C246" s="10"/>
      <c r="D246" s="10"/>
      <c r="F246" s="22"/>
      <c r="G246" s="22"/>
      <c r="H246" s="22"/>
      <c r="I246" s="22"/>
      <c r="J246" s="22"/>
      <c r="K246" s="22"/>
      <c r="L246" s="22"/>
    </row>
    <row r="247" spans="1:12" s="24" customFormat="1" x14ac:dyDescent="0.2">
      <c r="A247" s="22"/>
      <c r="B247" s="10"/>
      <c r="C247" s="10"/>
      <c r="D247" s="10"/>
      <c r="F247" s="22"/>
      <c r="G247" s="22"/>
      <c r="H247" s="22"/>
      <c r="I247" s="22"/>
      <c r="J247" s="22"/>
      <c r="K247" s="22"/>
      <c r="L247" s="22"/>
    </row>
    <row r="248" spans="1:12" s="24" customFormat="1" x14ac:dyDescent="0.2">
      <c r="A248" s="22"/>
      <c r="B248" s="10"/>
      <c r="C248" s="10"/>
      <c r="D248" s="10"/>
      <c r="F248" s="22"/>
      <c r="G248" s="22"/>
      <c r="H248" s="22"/>
      <c r="I248" s="22"/>
      <c r="J248" s="22"/>
      <c r="K248" s="22"/>
      <c r="L248" s="22"/>
    </row>
    <row r="249" spans="1:12" s="24" customFormat="1" x14ac:dyDescent="0.2">
      <c r="A249" s="22"/>
      <c r="B249" s="10"/>
      <c r="C249" s="10"/>
      <c r="D249" s="10"/>
      <c r="F249" s="22"/>
      <c r="G249" s="22"/>
      <c r="H249" s="22"/>
      <c r="I249" s="22"/>
      <c r="J249" s="22"/>
      <c r="K249" s="22"/>
      <c r="L249" s="22"/>
    </row>
    <row r="250" spans="1:12" s="24" customFormat="1" x14ac:dyDescent="0.2">
      <c r="A250" s="22"/>
      <c r="B250" s="10"/>
      <c r="C250" s="10"/>
      <c r="D250" s="10"/>
      <c r="F250" s="22"/>
      <c r="G250" s="22"/>
      <c r="H250" s="22"/>
      <c r="I250" s="22"/>
      <c r="J250" s="22"/>
      <c r="K250" s="22"/>
      <c r="L250" s="22"/>
    </row>
    <row r="251" spans="1:12" s="24" customFormat="1" x14ac:dyDescent="0.2">
      <c r="A251" s="22"/>
      <c r="B251" s="10"/>
      <c r="C251" s="10"/>
      <c r="D251" s="10"/>
      <c r="F251" s="22"/>
      <c r="G251" s="22"/>
      <c r="H251" s="22"/>
      <c r="I251" s="22"/>
      <c r="J251" s="22"/>
      <c r="K251" s="22"/>
      <c r="L251" s="22"/>
    </row>
    <row r="252" spans="1:12" s="24" customFormat="1" x14ac:dyDescent="0.2">
      <c r="A252" s="22"/>
      <c r="B252" s="10"/>
      <c r="C252" s="10"/>
      <c r="D252" s="10"/>
      <c r="F252" s="22"/>
      <c r="G252" s="22"/>
      <c r="H252" s="22"/>
      <c r="I252" s="22"/>
      <c r="J252" s="22"/>
      <c r="K252" s="22"/>
      <c r="L252" s="22"/>
    </row>
    <row r="253" spans="1:12" s="24" customFormat="1" x14ac:dyDescent="0.2">
      <c r="A253" s="22"/>
      <c r="B253" s="10"/>
      <c r="C253" s="10"/>
      <c r="D253" s="10"/>
      <c r="F253" s="22"/>
      <c r="G253" s="22"/>
      <c r="H253" s="22"/>
      <c r="I253" s="22"/>
      <c r="J253" s="22"/>
      <c r="K253" s="22"/>
      <c r="L253" s="22"/>
    </row>
    <row r="254" spans="1:12" s="24" customFormat="1" x14ac:dyDescent="0.2">
      <c r="A254" s="22"/>
      <c r="B254" s="10"/>
      <c r="C254" s="10"/>
      <c r="D254" s="10"/>
      <c r="F254" s="22"/>
      <c r="G254" s="22"/>
      <c r="H254" s="22"/>
      <c r="I254" s="22"/>
      <c r="J254" s="22"/>
      <c r="K254" s="22"/>
      <c r="L254" s="22"/>
    </row>
    <row r="255" spans="1:12" s="24" customFormat="1" x14ac:dyDescent="0.2">
      <c r="A255" s="22"/>
      <c r="B255" s="10"/>
      <c r="C255" s="10"/>
      <c r="D255" s="10"/>
      <c r="F255" s="22"/>
      <c r="G255" s="22"/>
      <c r="H255" s="22"/>
      <c r="I255" s="22"/>
      <c r="J255" s="22"/>
      <c r="K255" s="22"/>
      <c r="L255" s="22"/>
    </row>
    <row r="256" spans="1:12" s="24" customFormat="1" x14ac:dyDescent="0.2">
      <c r="A256" s="22"/>
      <c r="B256" s="10"/>
      <c r="C256" s="10"/>
      <c r="D256" s="10"/>
      <c r="F256" s="22"/>
      <c r="G256" s="22"/>
      <c r="H256" s="22"/>
      <c r="I256" s="22"/>
      <c r="J256" s="22"/>
      <c r="K256" s="22"/>
      <c r="L256" s="22"/>
    </row>
    <row r="257" spans="1:12" s="24" customFormat="1" x14ac:dyDescent="0.2">
      <c r="A257" s="22"/>
      <c r="B257" s="10"/>
      <c r="C257" s="10"/>
      <c r="D257" s="10"/>
      <c r="F257" s="22"/>
      <c r="G257" s="22"/>
      <c r="H257" s="22"/>
      <c r="I257" s="22"/>
      <c r="J257" s="22"/>
      <c r="K257" s="22"/>
      <c r="L257" s="22"/>
    </row>
    <row r="258" spans="1:12" s="24" customFormat="1" x14ac:dyDescent="0.2">
      <c r="A258" s="22"/>
      <c r="B258" s="10"/>
      <c r="C258" s="10"/>
      <c r="D258" s="10"/>
      <c r="F258" s="22"/>
      <c r="G258" s="22"/>
      <c r="H258" s="22"/>
      <c r="I258" s="22"/>
      <c r="J258" s="22"/>
      <c r="K258" s="22"/>
      <c r="L258" s="22"/>
    </row>
    <row r="259" spans="1:12" s="24" customFormat="1" x14ac:dyDescent="0.2">
      <c r="A259" s="22"/>
      <c r="B259" s="10"/>
      <c r="C259" s="10"/>
      <c r="D259" s="10"/>
      <c r="F259" s="22"/>
      <c r="G259" s="22"/>
      <c r="H259" s="22"/>
      <c r="I259" s="22"/>
      <c r="J259" s="22"/>
      <c r="K259" s="22"/>
      <c r="L259" s="22"/>
    </row>
    <row r="260" spans="1:12" s="24" customFormat="1" x14ac:dyDescent="0.2">
      <c r="A260" s="22"/>
      <c r="B260" s="10"/>
      <c r="C260" s="10"/>
      <c r="D260" s="10"/>
      <c r="F260" s="22"/>
      <c r="G260" s="22"/>
      <c r="H260" s="22"/>
      <c r="I260" s="22"/>
      <c r="J260" s="22"/>
      <c r="K260" s="22"/>
      <c r="L260" s="22"/>
    </row>
    <row r="261" spans="1:12" s="24" customFormat="1" x14ac:dyDescent="0.2">
      <c r="A261" s="22"/>
      <c r="B261" s="10"/>
      <c r="C261" s="10"/>
      <c r="D261" s="10"/>
      <c r="F261" s="22"/>
      <c r="G261" s="22"/>
      <c r="H261" s="22"/>
      <c r="I261" s="22"/>
      <c r="J261" s="22"/>
      <c r="K261" s="22"/>
      <c r="L261" s="22"/>
    </row>
    <row r="262" spans="1:12" s="24" customFormat="1" x14ac:dyDescent="0.2">
      <c r="A262" s="22"/>
      <c r="B262" s="10"/>
      <c r="C262" s="10"/>
      <c r="D262" s="10"/>
      <c r="F262" s="22"/>
      <c r="G262" s="22"/>
      <c r="H262" s="22"/>
      <c r="I262" s="22"/>
      <c r="J262" s="22"/>
      <c r="K262" s="22"/>
      <c r="L262" s="22"/>
    </row>
    <row r="263" spans="1:12" s="24" customFormat="1" x14ac:dyDescent="0.2">
      <c r="A263" s="22"/>
      <c r="B263" s="10"/>
      <c r="C263" s="10"/>
      <c r="D263" s="10"/>
      <c r="F263" s="22"/>
      <c r="G263" s="22"/>
      <c r="H263" s="22"/>
      <c r="I263" s="22"/>
      <c r="J263" s="22"/>
      <c r="K263" s="22"/>
      <c r="L263" s="22"/>
    </row>
    <row r="264" spans="1:12" s="24" customFormat="1" x14ac:dyDescent="0.2">
      <c r="A264" s="22"/>
      <c r="B264" s="10"/>
      <c r="C264" s="10"/>
      <c r="D264" s="10"/>
      <c r="F264" s="22"/>
      <c r="G264" s="22"/>
      <c r="H264" s="22"/>
      <c r="I264" s="22"/>
      <c r="J264" s="22"/>
      <c r="K264" s="22"/>
      <c r="L264" s="22"/>
    </row>
    <row r="265" spans="1:12" s="24" customFormat="1" x14ac:dyDescent="0.2">
      <c r="A265" s="22"/>
      <c r="B265" s="10"/>
      <c r="C265" s="10"/>
      <c r="D265" s="10"/>
      <c r="F265" s="22"/>
      <c r="G265" s="22"/>
      <c r="H265" s="22"/>
      <c r="I265" s="22"/>
      <c r="J265" s="22"/>
      <c r="K265" s="22"/>
      <c r="L265" s="22"/>
    </row>
    <row r="266" spans="1:12" s="24" customFormat="1" x14ac:dyDescent="0.2">
      <c r="A266" s="22"/>
      <c r="B266" s="10"/>
      <c r="C266" s="10"/>
      <c r="D266" s="10"/>
      <c r="F266" s="22"/>
      <c r="G266" s="22"/>
      <c r="H266" s="22"/>
      <c r="I266" s="22"/>
      <c r="J266" s="22"/>
      <c r="K266" s="22"/>
      <c r="L266" s="22"/>
    </row>
    <row r="267" spans="1:12" s="24" customFormat="1" x14ac:dyDescent="0.2">
      <c r="A267" s="22"/>
      <c r="B267" s="10"/>
      <c r="C267" s="10"/>
      <c r="D267" s="10"/>
      <c r="F267" s="22"/>
      <c r="G267" s="22"/>
      <c r="H267" s="22"/>
      <c r="I267" s="22"/>
      <c r="J267" s="22"/>
      <c r="K267" s="22"/>
      <c r="L267" s="22"/>
    </row>
    <row r="268" spans="1:12" s="24" customFormat="1" x14ac:dyDescent="0.2">
      <c r="A268" s="22"/>
      <c r="B268" s="10"/>
      <c r="C268" s="10"/>
      <c r="D268" s="10"/>
      <c r="F268" s="22"/>
      <c r="G268" s="22"/>
      <c r="H268" s="22"/>
      <c r="I268" s="22"/>
      <c r="J268" s="22"/>
      <c r="K268" s="22"/>
      <c r="L268" s="22"/>
    </row>
    <row r="269" spans="1:12" s="24" customFormat="1" x14ac:dyDescent="0.2">
      <c r="A269" s="22"/>
      <c r="B269" s="10"/>
      <c r="C269" s="10"/>
      <c r="D269" s="10"/>
      <c r="F269" s="22"/>
      <c r="G269" s="22"/>
      <c r="H269" s="22"/>
      <c r="I269" s="22"/>
      <c r="J269" s="22"/>
      <c r="K269" s="22"/>
      <c r="L269" s="22"/>
    </row>
    <row r="270" spans="1:12" s="24" customFormat="1" x14ac:dyDescent="0.2">
      <c r="A270" s="22"/>
      <c r="B270" s="10"/>
      <c r="C270" s="10"/>
      <c r="D270" s="10"/>
      <c r="F270" s="22"/>
      <c r="G270" s="22"/>
      <c r="H270" s="22"/>
      <c r="I270" s="22"/>
      <c r="J270" s="22"/>
      <c r="K270" s="22"/>
      <c r="L270" s="22"/>
    </row>
  </sheetData>
  <sheetProtection password="C9F9" sheet="1" objects="1" scenarios="1"/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270"/>
  <sheetViews>
    <sheetView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E3" sqref="E3"/>
    </sheetView>
  </sheetViews>
  <sheetFormatPr defaultColWidth="9.140625" defaultRowHeight="12.75" x14ac:dyDescent="0.2"/>
  <cols>
    <col min="1" max="1" width="11.7109375" style="22" bestFit="1" customWidth="1"/>
    <col min="2" max="2" width="56.140625" style="10" bestFit="1" customWidth="1"/>
    <col min="3" max="3" width="7.42578125" style="10" customWidth="1"/>
    <col min="4" max="4" width="7.28515625" style="10" bestFit="1" customWidth="1"/>
    <col min="5" max="5" width="6" style="24" bestFit="1" customWidth="1"/>
    <col min="6" max="6" width="16" style="22" bestFit="1" customWidth="1"/>
    <col min="7" max="7" width="20.28515625" style="22" bestFit="1" customWidth="1"/>
    <col min="8" max="8" width="15" style="22" bestFit="1" customWidth="1"/>
    <col min="9" max="9" width="7.140625" style="22" customWidth="1"/>
    <col min="10" max="10" width="14.5703125" style="22" bestFit="1" customWidth="1"/>
    <col min="11" max="11" width="22" style="22" bestFit="1" customWidth="1"/>
    <col min="12" max="12" width="16.5703125" style="22" bestFit="1" customWidth="1"/>
    <col min="13" max="16384" width="9.140625" style="22"/>
  </cols>
  <sheetData>
    <row r="1" spans="1:12" x14ac:dyDescent="0.2">
      <c r="A1" s="49" t="s">
        <v>238</v>
      </c>
      <c r="E1" s="25"/>
      <c r="G1" s="26" t="s">
        <v>172</v>
      </c>
      <c r="H1" s="27">
        <v>328204741.21529794</v>
      </c>
      <c r="K1" s="26" t="s">
        <v>173</v>
      </c>
      <c r="L1" s="27">
        <v>92684278.561078191</v>
      </c>
    </row>
    <row r="2" spans="1:12" s="31" customFormat="1" ht="51" x14ac:dyDescent="0.2">
      <c r="A2" s="2" t="s">
        <v>1</v>
      </c>
      <c r="B2" s="3" t="s">
        <v>2</v>
      </c>
      <c r="C2" s="3" t="s">
        <v>174</v>
      </c>
      <c r="D2" s="3" t="s">
        <v>3</v>
      </c>
      <c r="E2" s="28" t="s">
        <v>175</v>
      </c>
      <c r="F2" s="3" t="s">
        <v>176</v>
      </c>
      <c r="G2" s="3" t="s">
        <v>177</v>
      </c>
      <c r="H2" s="29" t="s">
        <v>5</v>
      </c>
      <c r="I2" s="30"/>
      <c r="J2" s="3" t="s">
        <v>178</v>
      </c>
      <c r="K2" s="3" t="s">
        <v>179</v>
      </c>
      <c r="L2" s="29" t="s">
        <v>7</v>
      </c>
    </row>
    <row r="3" spans="1:12" x14ac:dyDescent="0.2">
      <c r="A3" s="32" t="s">
        <v>18</v>
      </c>
      <c r="B3" s="10" t="s">
        <v>180</v>
      </c>
      <c r="C3" s="10" t="s">
        <v>181</v>
      </c>
      <c r="D3" s="10">
        <v>1</v>
      </c>
      <c r="E3" s="33">
        <v>1</v>
      </c>
      <c r="F3" s="34">
        <v>1644021.1141200003</v>
      </c>
      <c r="G3" s="35">
        <f t="shared" ref="G3:G34" si="0">IF($E3=1,F3/$F$58,0)</f>
        <v>4.3616046471314594E-3</v>
      </c>
      <c r="H3" s="34">
        <f t="shared" ref="H3:H34" si="1">IF($E3=1,G3*($H$61),0)</f>
        <v>1239953.8769648061</v>
      </c>
      <c r="I3" s="34"/>
      <c r="J3" s="34">
        <v>841101.61635070713</v>
      </c>
      <c r="K3" s="35">
        <f t="shared" ref="K3:K34" si="2">IF($E3=1,J3/$J$58,0)</f>
        <v>5.4081139728758033E-3</v>
      </c>
      <c r="L3" s="36">
        <f t="shared" ref="L3:L34" si="3">IF($E3=1,K3*$L$61,0)</f>
        <v>431139.59063747211</v>
      </c>
    </row>
    <row r="4" spans="1:12" x14ac:dyDescent="0.2">
      <c r="A4" s="32" t="s">
        <v>32</v>
      </c>
      <c r="B4" s="10" t="s">
        <v>182</v>
      </c>
      <c r="C4" s="10" t="s">
        <v>181</v>
      </c>
      <c r="D4" s="10">
        <v>1</v>
      </c>
      <c r="E4" s="33">
        <v>1</v>
      </c>
      <c r="F4" s="34">
        <v>816277.57095999992</v>
      </c>
      <c r="G4" s="35">
        <f t="shared" si="0"/>
        <v>2.1655926534459601E-3</v>
      </c>
      <c r="H4" s="34">
        <f t="shared" si="1"/>
        <v>615653.00475659699</v>
      </c>
      <c r="I4" s="34"/>
      <c r="J4" s="34">
        <v>1444729.7154156365</v>
      </c>
      <c r="K4" s="35">
        <f t="shared" si="2"/>
        <v>9.2893210630929941E-3</v>
      </c>
      <c r="L4" s="36">
        <f t="shared" si="3"/>
        <v>740552.82498276874</v>
      </c>
    </row>
    <row r="5" spans="1:12" x14ac:dyDescent="0.2">
      <c r="A5" s="32" t="s">
        <v>59</v>
      </c>
      <c r="B5" s="10" t="s">
        <v>183</v>
      </c>
      <c r="C5" s="10" t="s">
        <v>181</v>
      </c>
      <c r="D5" s="10">
        <v>1</v>
      </c>
      <c r="E5" s="33">
        <v>1</v>
      </c>
      <c r="F5" s="34">
        <v>8318153.2683999995</v>
      </c>
      <c r="G5" s="35">
        <f t="shared" si="0"/>
        <v>2.2068144769798247E-2</v>
      </c>
      <c r="H5" s="34">
        <f t="shared" si="1"/>
        <v>6273718.9356968338</v>
      </c>
      <c r="I5" s="34"/>
      <c r="J5" s="34">
        <v>2612109.2520357715</v>
      </c>
      <c r="K5" s="35">
        <f t="shared" si="2"/>
        <v>1.6795336342241167E-2</v>
      </c>
      <c r="L5" s="36">
        <f t="shared" si="3"/>
        <v>1338938.9483154679</v>
      </c>
    </row>
    <row r="6" spans="1:12" x14ac:dyDescent="0.2">
      <c r="A6" s="32" t="s">
        <v>34</v>
      </c>
      <c r="B6" s="10" t="s">
        <v>184</v>
      </c>
      <c r="C6" s="10" t="s">
        <v>181</v>
      </c>
      <c r="D6" s="10">
        <v>1</v>
      </c>
      <c r="E6" s="33">
        <v>1</v>
      </c>
      <c r="F6" s="34">
        <v>237782.28936000002</v>
      </c>
      <c r="G6" s="35">
        <f t="shared" si="0"/>
        <v>6.3083881914331209E-4</v>
      </c>
      <c r="H6" s="34">
        <f t="shared" si="1"/>
        <v>179340.19766121963</v>
      </c>
      <c r="I6" s="34"/>
      <c r="J6" s="34">
        <v>514515.28988031927</v>
      </c>
      <c r="K6" s="35">
        <f t="shared" si="2"/>
        <v>3.3082296768524805E-3</v>
      </c>
      <c r="L6" s="36">
        <f t="shared" si="3"/>
        <v>263734.97225955565</v>
      </c>
    </row>
    <row r="7" spans="1:12" x14ac:dyDescent="0.2">
      <c r="A7" s="32" t="s">
        <v>36</v>
      </c>
      <c r="B7" s="10" t="s">
        <v>37</v>
      </c>
      <c r="C7" s="10" t="s">
        <v>181</v>
      </c>
      <c r="D7" s="10">
        <v>1</v>
      </c>
      <c r="E7" s="33">
        <v>1</v>
      </c>
      <c r="F7" s="34">
        <v>72620.939159999994</v>
      </c>
      <c r="G7" s="35">
        <f t="shared" si="0"/>
        <v>1.926640862449332E-4</v>
      </c>
      <c r="H7" s="34">
        <f t="shared" si="1"/>
        <v>54772.176760312956</v>
      </c>
      <c r="I7" s="34"/>
      <c r="J7" s="34">
        <v>718900.78255546652</v>
      </c>
      <c r="K7" s="35">
        <f t="shared" si="2"/>
        <v>4.6223872260738397E-3</v>
      </c>
      <c r="L7" s="36">
        <f t="shared" si="3"/>
        <v>368500.76503798604</v>
      </c>
    </row>
    <row r="8" spans="1:12" x14ac:dyDescent="0.2">
      <c r="A8" s="32" t="s">
        <v>108</v>
      </c>
      <c r="B8" s="10" t="s">
        <v>109</v>
      </c>
      <c r="C8" s="10" t="s">
        <v>181</v>
      </c>
      <c r="D8" s="10">
        <v>1</v>
      </c>
      <c r="E8" s="37">
        <v>1</v>
      </c>
      <c r="F8" s="34">
        <v>528595.99716000003</v>
      </c>
      <c r="G8" s="35">
        <f t="shared" si="0"/>
        <v>1.4023705278884021E-3</v>
      </c>
      <c r="H8" s="34">
        <f t="shared" si="1"/>
        <v>398677.76052101125</v>
      </c>
      <c r="I8" s="34"/>
      <c r="J8" s="34">
        <v>2185438.3421159661</v>
      </c>
      <c r="K8" s="35">
        <f t="shared" si="2"/>
        <v>1.4051928334337875E-2</v>
      </c>
      <c r="L8" s="36">
        <f t="shared" si="3"/>
        <v>1120232.0550415397</v>
      </c>
    </row>
    <row r="9" spans="1:12" s="19" customFormat="1" x14ac:dyDescent="0.2">
      <c r="A9" s="13" t="s">
        <v>185</v>
      </c>
      <c r="B9" s="10" t="s">
        <v>186</v>
      </c>
      <c r="C9" s="10" t="s">
        <v>187</v>
      </c>
      <c r="D9" s="10">
        <v>1</v>
      </c>
      <c r="E9" s="33">
        <v>1</v>
      </c>
      <c r="F9" s="34">
        <v>0</v>
      </c>
      <c r="G9" s="35">
        <f t="shared" si="0"/>
        <v>0</v>
      </c>
      <c r="H9" s="34">
        <f t="shared" si="1"/>
        <v>0</v>
      </c>
      <c r="I9" s="35"/>
      <c r="J9" s="34">
        <v>0</v>
      </c>
      <c r="K9" s="35">
        <f t="shared" si="2"/>
        <v>0</v>
      </c>
      <c r="L9" s="36">
        <f t="shared" si="3"/>
        <v>0</v>
      </c>
    </row>
    <row r="10" spans="1:12" s="19" customFormat="1" x14ac:dyDescent="0.2">
      <c r="A10" s="38" t="s">
        <v>39</v>
      </c>
      <c r="B10" s="10" t="s">
        <v>188</v>
      </c>
      <c r="C10" s="10" t="s">
        <v>187</v>
      </c>
      <c r="D10" s="10">
        <v>1</v>
      </c>
      <c r="E10" s="33">
        <v>1</v>
      </c>
      <c r="F10" s="34">
        <v>9555716.7199999988</v>
      </c>
      <c r="G10" s="35">
        <f t="shared" si="0"/>
        <v>2.5351413126426307E-2</v>
      </c>
      <c r="H10" s="34">
        <f t="shared" si="1"/>
        <v>7207114.2471206496</v>
      </c>
      <c r="I10" s="34"/>
      <c r="J10" s="34">
        <v>0</v>
      </c>
      <c r="K10" s="35">
        <f t="shared" si="2"/>
        <v>0</v>
      </c>
      <c r="L10" s="36">
        <f t="shared" si="3"/>
        <v>0</v>
      </c>
    </row>
    <row r="11" spans="1:12" x14ac:dyDescent="0.2">
      <c r="A11" s="22" t="s">
        <v>20</v>
      </c>
      <c r="B11" s="10" t="s">
        <v>189</v>
      </c>
      <c r="C11" s="10" t="s">
        <v>181</v>
      </c>
      <c r="D11" s="10">
        <v>1</v>
      </c>
      <c r="E11" s="33">
        <v>1</v>
      </c>
      <c r="F11" s="34">
        <v>2405054.3286000001</v>
      </c>
      <c r="G11" s="35">
        <f t="shared" si="0"/>
        <v>6.3806334639688296E-3</v>
      </c>
      <c r="H11" s="34">
        <f t="shared" si="1"/>
        <v>1813940.4740278083</v>
      </c>
      <c r="I11" s="34"/>
      <c r="J11" s="34">
        <v>2480509.8363476037</v>
      </c>
      <c r="K11" s="35">
        <f t="shared" si="2"/>
        <v>1.5949178606992305E-2</v>
      </c>
      <c r="L11" s="36">
        <f t="shared" si="3"/>
        <v>1271482.5112988616</v>
      </c>
    </row>
    <row r="12" spans="1:12" s="19" customFormat="1" x14ac:dyDescent="0.2">
      <c r="A12" s="13" t="s">
        <v>71</v>
      </c>
      <c r="B12" s="10" t="s">
        <v>190</v>
      </c>
      <c r="C12" s="10" t="s">
        <v>181</v>
      </c>
      <c r="D12" s="10">
        <v>1</v>
      </c>
      <c r="E12" s="33">
        <v>1</v>
      </c>
      <c r="F12" s="34">
        <v>68746.182119999998</v>
      </c>
      <c r="G12" s="39">
        <f t="shared" si="0"/>
        <v>1.8238431661970214E-4</v>
      </c>
      <c r="H12" s="34">
        <f t="shared" si="1"/>
        <v>51849.756863889423</v>
      </c>
      <c r="I12" s="40"/>
      <c r="J12" s="34">
        <v>329872.28954731597</v>
      </c>
      <c r="K12" s="39">
        <f t="shared" si="2"/>
        <v>2.1210123767275201E-3</v>
      </c>
      <c r="L12" s="41">
        <f t="shared" si="3"/>
        <v>169088.96750802911</v>
      </c>
    </row>
    <row r="13" spans="1:12" x14ac:dyDescent="0.2">
      <c r="A13" s="32" t="s">
        <v>43</v>
      </c>
      <c r="B13" s="10" t="s">
        <v>44</v>
      </c>
      <c r="C13" s="10" t="s">
        <v>181</v>
      </c>
      <c r="D13" s="10">
        <v>1</v>
      </c>
      <c r="E13" s="33">
        <v>1</v>
      </c>
      <c r="F13" s="34">
        <v>1029818.86392</v>
      </c>
      <c r="G13" s="35">
        <f t="shared" si="0"/>
        <v>2.7321198639114661E-3</v>
      </c>
      <c r="H13" s="34">
        <f t="shared" si="1"/>
        <v>776710.15409835579</v>
      </c>
      <c r="I13" s="34"/>
      <c r="J13" s="34">
        <v>1132791.7323615784</v>
      </c>
      <c r="K13" s="35">
        <f t="shared" si="2"/>
        <v>7.2836226646703067E-3</v>
      </c>
      <c r="L13" s="36">
        <f t="shared" si="3"/>
        <v>580656.78899402253</v>
      </c>
    </row>
    <row r="14" spans="1:12" x14ac:dyDescent="0.2">
      <c r="A14" s="32" t="s">
        <v>24</v>
      </c>
      <c r="B14" s="10" t="s">
        <v>191</v>
      </c>
      <c r="C14" s="10" t="s">
        <v>181</v>
      </c>
      <c r="D14" s="10">
        <v>1</v>
      </c>
      <c r="E14" s="33">
        <v>1</v>
      </c>
      <c r="F14" s="34">
        <v>5561463.7848000005</v>
      </c>
      <c r="G14" s="35">
        <f t="shared" si="0"/>
        <v>1.4754619682376194E-2</v>
      </c>
      <c r="H14" s="34">
        <f t="shared" si="1"/>
        <v>4194568.1368291564</v>
      </c>
      <c r="I14" s="34"/>
      <c r="J14" s="34">
        <v>3346418.1712545874</v>
      </c>
      <c r="K14" s="35">
        <f t="shared" si="2"/>
        <v>2.1516794783451389E-2</v>
      </c>
      <c r="L14" s="36">
        <f t="shared" si="3"/>
        <v>1715337.7575426269</v>
      </c>
    </row>
    <row r="15" spans="1:12" x14ac:dyDescent="0.2">
      <c r="A15" s="32" t="s">
        <v>45</v>
      </c>
      <c r="B15" s="10" t="s">
        <v>46</v>
      </c>
      <c r="C15" s="10" t="s">
        <v>181</v>
      </c>
      <c r="D15" s="10">
        <v>1</v>
      </c>
      <c r="E15" s="33">
        <v>1</v>
      </c>
      <c r="F15" s="34">
        <v>2345707.3794000004</v>
      </c>
      <c r="G15" s="35">
        <f t="shared" si="0"/>
        <v>6.2231854073711212E-3</v>
      </c>
      <c r="H15" s="34">
        <f t="shared" si="1"/>
        <v>1769179.8081734877</v>
      </c>
      <c r="I15" s="34"/>
      <c r="J15" s="34">
        <v>3575677.0447393963</v>
      </c>
      <c r="K15" s="35">
        <f t="shared" si="2"/>
        <v>2.2990883161117741E-2</v>
      </c>
      <c r="L15" s="36">
        <f t="shared" si="3"/>
        <v>1832853.3762773732</v>
      </c>
    </row>
    <row r="16" spans="1:12" x14ac:dyDescent="0.2">
      <c r="A16" s="32" t="s">
        <v>49</v>
      </c>
      <c r="B16" s="10" t="s">
        <v>50</v>
      </c>
      <c r="C16" s="10" t="s">
        <v>181</v>
      </c>
      <c r="D16" s="10">
        <v>1</v>
      </c>
      <c r="E16" s="33">
        <v>1</v>
      </c>
      <c r="F16" s="34">
        <v>1323664.3173600002</v>
      </c>
      <c r="G16" s="35">
        <f t="shared" si="0"/>
        <v>3.5116948245094513E-3</v>
      </c>
      <c r="H16" s="34">
        <f t="shared" si="1"/>
        <v>998334.32065684837</v>
      </c>
      <c r="I16" s="34"/>
      <c r="J16" s="34">
        <v>1346440.0153792235</v>
      </c>
      <c r="K16" s="35">
        <f t="shared" si="2"/>
        <v>8.6573380900213364E-3</v>
      </c>
      <c r="L16" s="36">
        <f t="shared" si="3"/>
        <v>690170.58790963294</v>
      </c>
    </row>
    <row r="17" spans="1:12" x14ac:dyDescent="0.2">
      <c r="A17" s="32" t="s">
        <v>51</v>
      </c>
      <c r="B17" s="10" t="s">
        <v>52</v>
      </c>
      <c r="C17" s="10" t="s">
        <v>181</v>
      </c>
      <c r="D17" s="10">
        <v>1</v>
      </c>
      <c r="E17" s="33">
        <v>1</v>
      </c>
      <c r="F17" s="34">
        <v>232227.79272</v>
      </c>
      <c r="G17" s="35">
        <f t="shared" si="0"/>
        <v>6.1610268336657187E-4</v>
      </c>
      <c r="H17" s="34">
        <f t="shared" si="1"/>
        <v>175150.88428549538</v>
      </c>
      <c r="I17" s="34"/>
      <c r="J17" s="34">
        <v>1001239.4042577263</v>
      </c>
      <c r="K17" s="35">
        <f t="shared" si="2"/>
        <v>6.4377676931039012E-3</v>
      </c>
      <c r="L17" s="36">
        <f t="shared" si="3"/>
        <v>513224.4885638064</v>
      </c>
    </row>
    <row r="18" spans="1:12" x14ac:dyDescent="0.2">
      <c r="A18" s="32" t="s">
        <v>53</v>
      </c>
      <c r="B18" s="10" t="s">
        <v>54</v>
      </c>
      <c r="C18" s="10" t="s">
        <v>181</v>
      </c>
      <c r="D18" s="10">
        <v>1</v>
      </c>
      <c r="E18" s="33">
        <v>1</v>
      </c>
      <c r="F18" s="34">
        <v>35167622.490320005</v>
      </c>
      <c r="G18" s="35">
        <f t="shared" si="0"/>
        <v>9.3300058232189176E-2</v>
      </c>
      <c r="H18" s="34">
        <f t="shared" si="1"/>
        <v>26524130.058906343</v>
      </c>
      <c r="I18" s="34"/>
      <c r="J18" s="34">
        <v>9062703.5150371268</v>
      </c>
      <c r="K18" s="35">
        <f t="shared" si="2"/>
        <v>5.8271358131912997E-2</v>
      </c>
      <c r="L18" s="36">
        <f t="shared" si="3"/>
        <v>4645443.7936934084</v>
      </c>
    </row>
    <row r="19" spans="1:12" x14ac:dyDescent="0.2">
      <c r="A19" s="32" t="s">
        <v>57</v>
      </c>
      <c r="B19" s="10" t="s">
        <v>192</v>
      </c>
      <c r="C19" s="10" t="s">
        <v>181</v>
      </c>
      <c r="D19" s="10">
        <v>1</v>
      </c>
      <c r="E19" s="33">
        <v>1</v>
      </c>
      <c r="F19" s="34">
        <v>2128740.1674000002</v>
      </c>
      <c r="G19" s="35">
        <f t="shared" si="0"/>
        <v>5.6475691990349524E-3</v>
      </c>
      <c r="H19" s="34">
        <f t="shared" si="1"/>
        <v>1605538.761605999</v>
      </c>
      <c r="I19" s="34"/>
      <c r="J19" s="34">
        <v>2190555.6353979185</v>
      </c>
      <c r="K19" s="35">
        <f t="shared" si="2"/>
        <v>1.4084831499381717E-2</v>
      </c>
      <c r="L19" s="36">
        <f t="shared" si="3"/>
        <v>1122855.1242258854</v>
      </c>
    </row>
    <row r="20" spans="1:12" x14ac:dyDescent="0.2">
      <c r="A20" s="32" t="s">
        <v>55</v>
      </c>
      <c r="B20" s="10" t="s">
        <v>193</v>
      </c>
      <c r="C20" s="10" t="s">
        <v>181</v>
      </c>
      <c r="D20" s="10">
        <v>1</v>
      </c>
      <c r="E20" s="33">
        <v>1</v>
      </c>
      <c r="F20" s="34">
        <v>40858213.965999998</v>
      </c>
      <c r="G20" s="35">
        <f t="shared" si="0"/>
        <v>0.10839725498476133</v>
      </c>
      <c r="H20" s="34">
        <f t="shared" si="1"/>
        <v>30816088.904136386</v>
      </c>
      <c r="I20" s="34"/>
      <c r="J20" s="34">
        <v>8554298.1759204715</v>
      </c>
      <c r="K20" s="35">
        <f t="shared" si="2"/>
        <v>5.5002414207764118E-2</v>
      </c>
      <c r="L20" s="36">
        <f t="shared" si="3"/>
        <v>4384840.7161060926</v>
      </c>
    </row>
    <row r="21" spans="1:12" x14ac:dyDescent="0.2">
      <c r="A21" s="32" t="s">
        <v>61</v>
      </c>
      <c r="B21" s="10" t="s">
        <v>62</v>
      </c>
      <c r="C21" s="10" t="s">
        <v>181</v>
      </c>
      <c r="D21" s="10">
        <v>1</v>
      </c>
      <c r="E21" s="33">
        <v>1</v>
      </c>
      <c r="F21" s="34">
        <v>1940859.5976</v>
      </c>
      <c r="G21" s="35">
        <f t="shared" si="0"/>
        <v>5.1491201467038809E-3</v>
      </c>
      <c r="H21" s="34">
        <f t="shared" si="1"/>
        <v>1463835.4471357553</v>
      </c>
      <c r="I21" s="34"/>
      <c r="J21" s="34">
        <v>2203817.2315604575</v>
      </c>
      <c r="K21" s="35">
        <f t="shared" si="2"/>
        <v>1.4170100891468296E-2</v>
      </c>
      <c r="L21" s="36">
        <f t="shared" si="3"/>
        <v>1129652.8749727255</v>
      </c>
    </row>
    <row r="22" spans="1:12" x14ac:dyDescent="0.2">
      <c r="A22" s="22" t="s">
        <v>41</v>
      </c>
      <c r="B22" s="10" t="s">
        <v>194</v>
      </c>
      <c r="C22" s="10" t="s">
        <v>181</v>
      </c>
      <c r="D22" s="10">
        <v>1</v>
      </c>
      <c r="E22" s="33">
        <v>1</v>
      </c>
      <c r="F22" s="34">
        <v>1364670.1807200001</v>
      </c>
      <c r="G22" s="35">
        <f t="shared" si="0"/>
        <v>3.6204837948301564E-3</v>
      </c>
      <c r="H22" s="34">
        <f t="shared" si="1"/>
        <v>1029261.7697113802</v>
      </c>
      <c r="I22" s="34"/>
      <c r="J22" s="34">
        <v>901162.01150471857</v>
      </c>
      <c r="K22" s="35">
        <f t="shared" si="2"/>
        <v>5.7942902159534493E-3</v>
      </c>
      <c r="L22" s="36">
        <f t="shared" si="3"/>
        <v>461925.89954099507</v>
      </c>
    </row>
    <row r="23" spans="1:12" x14ac:dyDescent="0.2">
      <c r="A23" s="32" t="s">
        <v>63</v>
      </c>
      <c r="B23" s="10" t="s">
        <v>195</v>
      </c>
      <c r="C23" s="10" t="s">
        <v>181</v>
      </c>
      <c r="D23" s="10">
        <v>1</v>
      </c>
      <c r="E23" s="33">
        <v>1</v>
      </c>
      <c r="F23" s="34">
        <v>1684540.7594399999</v>
      </c>
      <c r="G23" s="35">
        <f t="shared" si="0"/>
        <v>4.4691036760733278E-3</v>
      </c>
      <c r="H23" s="34">
        <f t="shared" si="1"/>
        <v>1270514.6105686843</v>
      </c>
      <c r="I23" s="34"/>
      <c r="J23" s="34">
        <v>1897839.453797183</v>
      </c>
      <c r="K23" s="35">
        <f t="shared" si="2"/>
        <v>1.2202725412521315E-2</v>
      </c>
      <c r="L23" s="36">
        <f t="shared" si="3"/>
        <v>972811.9757465655</v>
      </c>
    </row>
    <row r="24" spans="1:12" x14ac:dyDescent="0.2">
      <c r="A24" s="32" t="s">
        <v>65</v>
      </c>
      <c r="B24" s="10" t="s">
        <v>196</v>
      </c>
      <c r="C24" s="10" t="s">
        <v>181</v>
      </c>
      <c r="D24" s="10">
        <v>1</v>
      </c>
      <c r="E24" s="33">
        <v>1</v>
      </c>
      <c r="F24" s="34">
        <v>866781.24456000002</v>
      </c>
      <c r="G24" s="35">
        <f t="shared" si="0"/>
        <v>2.299579410415854E-3</v>
      </c>
      <c r="H24" s="34">
        <f t="shared" si="1"/>
        <v>653743.89382331388</v>
      </c>
      <c r="I24" s="34"/>
      <c r="J24" s="34">
        <v>1060432.3850226563</v>
      </c>
      <c r="K24" s="35">
        <f t="shared" si="2"/>
        <v>6.8183666363801059E-3</v>
      </c>
      <c r="L24" s="36">
        <f t="shared" si="3"/>
        <v>543566.17023400625</v>
      </c>
    </row>
    <row r="25" spans="1:12" x14ac:dyDescent="0.2">
      <c r="A25" s="32" t="s">
        <v>30</v>
      </c>
      <c r="B25" s="10" t="s">
        <v>197</v>
      </c>
      <c r="C25" s="10" t="s">
        <v>181</v>
      </c>
      <c r="D25" s="10">
        <v>1</v>
      </c>
      <c r="E25" s="33">
        <v>1</v>
      </c>
      <c r="F25" s="34">
        <v>235294.80744</v>
      </c>
      <c r="G25" s="35">
        <f t="shared" si="0"/>
        <v>6.2423950444549878E-4</v>
      </c>
      <c r="H25" s="34">
        <f t="shared" si="1"/>
        <v>177464.08863555492</v>
      </c>
      <c r="I25" s="34"/>
      <c r="J25" s="34">
        <v>1272696.3630542546</v>
      </c>
      <c r="K25" s="35">
        <f t="shared" si="2"/>
        <v>8.183181259506735E-3</v>
      </c>
      <c r="L25" s="36">
        <f t="shared" si="3"/>
        <v>652370.38938731502</v>
      </c>
    </row>
    <row r="26" spans="1:12" x14ac:dyDescent="0.2">
      <c r="A26" s="22" t="s">
        <v>100</v>
      </c>
      <c r="B26" s="10" t="s">
        <v>198</v>
      </c>
      <c r="C26" s="10" t="s">
        <v>181</v>
      </c>
      <c r="D26" s="10">
        <v>1</v>
      </c>
      <c r="E26" s="33">
        <v>1</v>
      </c>
      <c r="F26" s="34">
        <v>444682.91868</v>
      </c>
      <c r="G26" s="35">
        <f t="shared" si="0"/>
        <v>1.1797482817931125E-3</v>
      </c>
      <c r="H26" s="34">
        <f t="shared" si="1"/>
        <v>335388.82457262947</v>
      </c>
      <c r="I26" s="34"/>
      <c r="J26" s="34">
        <v>1362044.6534619702</v>
      </c>
      <c r="K26" s="35">
        <f t="shared" si="2"/>
        <v>8.757672769703826E-3</v>
      </c>
      <c r="L26" s="36">
        <f t="shared" si="3"/>
        <v>698169.35660090134</v>
      </c>
    </row>
    <row r="27" spans="1:12" x14ac:dyDescent="0.2">
      <c r="A27" s="32" t="s">
        <v>67</v>
      </c>
      <c r="B27" s="10" t="s">
        <v>199</v>
      </c>
      <c r="C27" s="10" t="s">
        <v>181</v>
      </c>
      <c r="D27" s="10">
        <v>1</v>
      </c>
      <c r="E27" s="33">
        <v>1</v>
      </c>
      <c r="F27" s="34">
        <v>11904715.246439999</v>
      </c>
      <c r="G27" s="35">
        <f t="shared" si="0"/>
        <v>3.1583329980188701E-2</v>
      </c>
      <c r="H27" s="34">
        <f t="shared" si="1"/>
        <v>8978776.3047597073</v>
      </c>
      <c r="I27" s="34"/>
      <c r="J27" s="34">
        <v>7247924.4509890499</v>
      </c>
      <c r="K27" s="35">
        <f t="shared" si="2"/>
        <v>4.6602694294904518E-2</v>
      </c>
      <c r="L27" s="36">
        <f t="shared" si="3"/>
        <v>3715207.6752968621</v>
      </c>
    </row>
    <row r="28" spans="1:12" x14ac:dyDescent="0.2">
      <c r="A28" s="32" t="s">
        <v>69</v>
      </c>
      <c r="B28" s="10" t="s">
        <v>200</v>
      </c>
      <c r="C28" s="10" t="s">
        <v>181</v>
      </c>
      <c r="D28" s="10">
        <v>1</v>
      </c>
      <c r="E28" s="33">
        <v>1</v>
      </c>
      <c r="F28" s="34">
        <v>3144303.4988000006</v>
      </c>
      <c r="G28" s="35">
        <f t="shared" si="0"/>
        <v>8.3418689909579603E-3</v>
      </c>
      <c r="H28" s="34">
        <f t="shared" si="1"/>
        <v>2371497.1056062025</v>
      </c>
      <c r="I28" s="34"/>
      <c r="J28" s="34">
        <v>3552228.1890058969</v>
      </c>
      <c r="K28" s="35">
        <f t="shared" si="2"/>
        <v>2.2840111741975193E-2</v>
      </c>
      <c r="L28" s="36">
        <f t="shared" si="3"/>
        <v>1820833.7464665053</v>
      </c>
    </row>
    <row r="29" spans="1:12" s="19" customFormat="1" x14ac:dyDescent="0.2">
      <c r="A29" s="13" t="s">
        <v>73</v>
      </c>
      <c r="B29" s="10" t="s">
        <v>201</v>
      </c>
      <c r="C29" s="10" t="s">
        <v>187</v>
      </c>
      <c r="D29" s="10">
        <v>1</v>
      </c>
      <c r="E29" s="33">
        <v>1</v>
      </c>
      <c r="F29" s="34">
        <v>89710.91</v>
      </c>
      <c r="G29" s="35">
        <f t="shared" si="0"/>
        <v>2.3800395177031258E-4</v>
      </c>
      <c r="H29" s="34">
        <f t="shared" si="1"/>
        <v>67661.777397599377</v>
      </c>
      <c r="I29" s="34"/>
      <c r="J29" s="34">
        <v>0</v>
      </c>
      <c r="K29" s="35">
        <f t="shared" si="2"/>
        <v>0</v>
      </c>
      <c r="L29" s="36">
        <f t="shared" si="3"/>
        <v>0</v>
      </c>
    </row>
    <row r="30" spans="1:12" x14ac:dyDescent="0.2">
      <c r="A30" s="32" t="s">
        <v>75</v>
      </c>
      <c r="B30" s="10" t="s">
        <v>202</v>
      </c>
      <c r="C30" s="10" t="s">
        <v>181</v>
      </c>
      <c r="D30" s="10">
        <v>1</v>
      </c>
      <c r="E30" s="33">
        <v>1</v>
      </c>
      <c r="F30" s="34">
        <v>1282755.3261599999</v>
      </c>
      <c r="G30" s="35">
        <f t="shared" si="0"/>
        <v>3.4031628570092109E-3</v>
      </c>
      <c r="H30" s="34">
        <f t="shared" si="1"/>
        <v>967479.93453887501</v>
      </c>
      <c r="I30" s="34"/>
      <c r="J30" s="34">
        <v>1219729.717162709</v>
      </c>
      <c r="K30" s="35">
        <f t="shared" si="2"/>
        <v>7.8426163953167777E-3</v>
      </c>
      <c r="L30" s="36">
        <f t="shared" si="3"/>
        <v>625220.25962511147</v>
      </c>
    </row>
    <row r="31" spans="1:12" x14ac:dyDescent="0.2">
      <c r="A31" s="32" t="s">
        <v>47</v>
      </c>
      <c r="B31" s="10" t="s">
        <v>203</v>
      </c>
      <c r="C31" s="10" t="s">
        <v>181</v>
      </c>
      <c r="D31" s="10">
        <v>1</v>
      </c>
      <c r="E31" s="33">
        <v>1</v>
      </c>
      <c r="F31" s="34">
        <v>6114272.7584400009</v>
      </c>
      <c r="G31" s="35">
        <f t="shared" si="0"/>
        <v>1.6221227481811186E-2</v>
      </c>
      <c r="H31" s="34">
        <f t="shared" si="1"/>
        <v>4611507.8124809265</v>
      </c>
      <c r="I31" s="34"/>
      <c r="J31" s="34">
        <v>4540730.7650721138</v>
      </c>
      <c r="K31" s="35">
        <f t="shared" si="2"/>
        <v>2.9195984195343996E-2</v>
      </c>
      <c r="L31" s="36">
        <f t="shared" si="3"/>
        <v>2327529.4746691887</v>
      </c>
    </row>
    <row r="32" spans="1:12" x14ac:dyDescent="0.2">
      <c r="A32" s="32" t="s">
        <v>77</v>
      </c>
      <c r="B32" s="10" t="s">
        <v>78</v>
      </c>
      <c r="C32" s="10" t="s">
        <v>181</v>
      </c>
      <c r="D32" s="10">
        <v>1</v>
      </c>
      <c r="E32" s="33">
        <v>1</v>
      </c>
      <c r="F32" s="34">
        <v>17188564.22044</v>
      </c>
      <c r="G32" s="35">
        <f t="shared" si="0"/>
        <v>4.560143476108449E-2</v>
      </c>
      <c r="H32" s="34">
        <f t="shared" si="1"/>
        <v>12963961.753010338</v>
      </c>
      <c r="I32" s="34"/>
      <c r="J32" s="34">
        <v>6261220.8963575969</v>
      </c>
      <c r="K32" s="35">
        <f t="shared" si="2"/>
        <v>4.0258389186990429E-2</v>
      </c>
      <c r="L32" s="36">
        <f t="shared" si="3"/>
        <v>3209434.106022249</v>
      </c>
    </row>
    <row r="33" spans="1:12" x14ac:dyDescent="0.2">
      <c r="A33" s="32" t="s">
        <v>81</v>
      </c>
      <c r="B33" s="10" t="s">
        <v>204</v>
      </c>
      <c r="C33" s="10" t="s">
        <v>181</v>
      </c>
      <c r="D33" s="10">
        <v>1</v>
      </c>
      <c r="E33" s="33">
        <v>1</v>
      </c>
      <c r="F33" s="34">
        <v>7162096.0580399996</v>
      </c>
      <c r="G33" s="35">
        <f t="shared" si="0"/>
        <v>1.9001113295719525E-2</v>
      </c>
      <c r="H33" s="34">
        <f t="shared" si="1"/>
        <v>5401797.2750396403</v>
      </c>
      <c r="I33" s="34"/>
      <c r="J33" s="34">
        <v>4947574.7276347857</v>
      </c>
      <c r="K33" s="35">
        <f t="shared" si="2"/>
        <v>3.1811908925415994E-2</v>
      </c>
      <c r="L33" s="36">
        <f t="shared" si="3"/>
        <v>2536073.2891890495</v>
      </c>
    </row>
    <row r="34" spans="1:12" x14ac:dyDescent="0.2">
      <c r="A34" s="32" t="s">
        <v>86</v>
      </c>
      <c r="B34" s="10" t="s">
        <v>205</v>
      </c>
      <c r="C34" s="10" t="s">
        <v>187</v>
      </c>
      <c r="D34" s="10">
        <v>1</v>
      </c>
      <c r="E34" s="33">
        <v>1</v>
      </c>
      <c r="F34" s="34">
        <v>132223.18</v>
      </c>
      <c r="G34" s="35">
        <f t="shared" si="0"/>
        <v>3.5078943414616298E-4</v>
      </c>
      <c r="H34" s="34">
        <f t="shared" si="1"/>
        <v>99725.388717634385</v>
      </c>
      <c r="J34" s="34">
        <v>0</v>
      </c>
      <c r="K34" s="35">
        <f t="shared" si="2"/>
        <v>0</v>
      </c>
      <c r="L34" s="36">
        <f t="shared" si="3"/>
        <v>0</v>
      </c>
    </row>
    <row r="35" spans="1:12" x14ac:dyDescent="0.2">
      <c r="A35" s="32" t="s">
        <v>26</v>
      </c>
      <c r="B35" s="10" t="s">
        <v>206</v>
      </c>
      <c r="C35" s="10" t="s">
        <v>181</v>
      </c>
      <c r="D35" s="10">
        <v>1</v>
      </c>
      <c r="E35" s="33">
        <v>1</v>
      </c>
      <c r="F35" s="34">
        <v>7929495.0514000002</v>
      </c>
      <c r="G35" s="35">
        <f t="shared" ref="G35:G56" si="4">IF($E35=1,F35/$F$58,0)</f>
        <v>2.1037030588323513E-2</v>
      </c>
      <c r="H35" s="34">
        <f t="shared" ref="H35:H56" si="5">IF($E35=1,G35*($H$61),0)</f>
        <v>5980585.0709037799</v>
      </c>
      <c r="I35" s="34"/>
      <c r="J35" s="34">
        <v>4917352.1522758426</v>
      </c>
      <c r="K35" s="35">
        <f t="shared" ref="K35:K56" si="6">IF($E35=1,J35/$J$58,0)</f>
        <v>3.1617583853489326E-2</v>
      </c>
      <c r="L35" s="36">
        <f t="shared" ref="L35:L56" si="7">IF($E35=1,K35*$L$61,0)</f>
        <v>2520581.5239671511</v>
      </c>
    </row>
    <row r="36" spans="1:12" x14ac:dyDescent="0.2">
      <c r="A36" s="32" t="s">
        <v>88</v>
      </c>
      <c r="B36" s="10" t="s">
        <v>89</v>
      </c>
      <c r="C36" s="10" t="s">
        <v>181</v>
      </c>
      <c r="D36" s="10">
        <v>1</v>
      </c>
      <c r="E36" s="33">
        <v>1</v>
      </c>
      <c r="F36" s="34">
        <v>10372304.28696</v>
      </c>
      <c r="G36" s="35">
        <f t="shared" si="4"/>
        <v>2.7517828202396278E-2</v>
      </c>
      <c r="H36" s="34">
        <f t="shared" si="5"/>
        <v>7823001.0571117084</v>
      </c>
      <c r="I36" s="34"/>
      <c r="J36" s="34">
        <v>4543426.0066930316</v>
      </c>
      <c r="K36" s="35">
        <f t="shared" si="6"/>
        <v>2.9213314056073077E-2</v>
      </c>
      <c r="L36" s="36">
        <f t="shared" si="7"/>
        <v>2328911.0263705789</v>
      </c>
    </row>
    <row r="37" spans="1:12" x14ac:dyDescent="0.2">
      <c r="A37" s="32" t="s">
        <v>90</v>
      </c>
      <c r="B37" s="10" t="s">
        <v>207</v>
      </c>
      <c r="C37" s="10" t="s">
        <v>181</v>
      </c>
      <c r="D37" s="10">
        <v>1</v>
      </c>
      <c r="E37" s="33">
        <v>1</v>
      </c>
      <c r="F37" s="34">
        <v>11315739.09908</v>
      </c>
      <c r="G37" s="35">
        <f t="shared" si="4"/>
        <v>3.0020770302997445E-2</v>
      </c>
      <c r="H37" s="34">
        <f t="shared" si="5"/>
        <v>8534558.6173550431</v>
      </c>
      <c r="I37" s="34"/>
      <c r="J37" s="34">
        <v>5825925.9152603894</v>
      </c>
      <c r="K37" s="35">
        <f t="shared" si="6"/>
        <v>3.7459530138533988E-2</v>
      </c>
      <c r="L37" s="36">
        <f t="shared" si="7"/>
        <v>2986306.607146366</v>
      </c>
    </row>
    <row r="38" spans="1:12" x14ac:dyDescent="0.2">
      <c r="A38" s="32" t="s">
        <v>83</v>
      </c>
      <c r="B38" s="10" t="s">
        <v>208</v>
      </c>
      <c r="C38" s="10" t="s">
        <v>181</v>
      </c>
      <c r="D38" s="10">
        <v>1</v>
      </c>
      <c r="E38" s="33">
        <v>1</v>
      </c>
      <c r="F38" s="34">
        <v>209733.94596000001</v>
      </c>
      <c r="G38" s="35">
        <f t="shared" si="4"/>
        <v>5.5642628035833307E-4</v>
      </c>
      <c r="H38" s="34">
        <f t="shared" si="5"/>
        <v>158185.57145686806</v>
      </c>
      <c r="I38" s="34"/>
      <c r="J38" s="34">
        <v>708296.65925080678</v>
      </c>
      <c r="K38" s="35">
        <f t="shared" si="6"/>
        <v>4.554204849177638E-3</v>
      </c>
      <c r="L38" s="36">
        <f t="shared" si="7"/>
        <v>363065.20613313431</v>
      </c>
    </row>
    <row r="39" spans="1:12" s="19" customFormat="1" x14ac:dyDescent="0.2">
      <c r="A39" s="13" t="s">
        <v>92</v>
      </c>
      <c r="B39" s="10" t="s">
        <v>209</v>
      </c>
      <c r="C39" s="10" t="s">
        <v>187</v>
      </c>
      <c r="D39" s="10">
        <v>1</v>
      </c>
      <c r="E39" s="33">
        <v>1</v>
      </c>
      <c r="F39" s="34">
        <v>4856807.6099999994</v>
      </c>
      <c r="G39" s="35">
        <f t="shared" si="4"/>
        <v>1.2885159722135544E-2</v>
      </c>
      <c r="H39" s="34">
        <f t="shared" si="5"/>
        <v>3663102.2399704405</v>
      </c>
      <c r="I39" s="34"/>
      <c r="J39" s="34">
        <v>0</v>
      </c>
      <c r="K39" s="35">
        <f t="shared" si="6"/>
        <v>0</v>
      </c>
      <c r="L39" s="36">
        <f t="shared" si="7"/>
        <v>0</v>
      </c>
    </row>
    <row r="40" spans="1:12" x14ac:dyDescent="0.2">
      <c r="A40" s="32" t="s">
        <v>28</v>
      </c>
      <c r="B40" s="10" t="s">
        <v>210</v>
      </c>
      <c r="C40" s="10" t="s">
        <v>181</v>
      </c>
      <c r="D40" s="10">
        <v>1</v>
      </c>
      <c r="E40" s="33">
        <v>1</v>
      </c>
      <c r="F40" s="34">
        <v>2539792.6276799999</v>
      </c>
      <c r="G40" s="35">
        <f t="shared" si="4"/>
        <v>6.7380955344778703E-3</v>
      </c>
      <c r="H40" s="34">
        <f t="shared" si="5"/>
        <v>1915562.8162744995</v>
      </c>
      <c r="I40" s="34"/>
      <c r="J40" s="34">
        <v>2593783.1724992013</v>
      </c>
      <c r="K40" s="35">
        <f t="shared" si="6"/>
        <v>1.6677503342181356E-2</v>
      </c>
      <c r="L40" s="36">
        <f t="shared" si="7"/>
        <v>1329545.1981718559</v>
      </c>
    </row>
    <row r="41" spans="1:12" s="19" customFormat="1" x14ac:dyDescent="0.2">
      <c r="A41" s="13" t="s">
        <v>94</v>
      </c>
      <c r="B41" s="10" t="s">
        <v>95</v>
      </c>
      <c r="C41" s="10" t="s">
        <v>187</v>
      </c>
      <c r="D41" s="10">
        <v>1</v>
      </c>
      <c r="E41" s="33">
        <v>1</v>
      </c>
      <c r="F41" s="34">
        <v>2494110.96</v>
      </c>
      <c r="G41" s="35">
        <f t="shared" si="4"/>
        <v>6.6169016079944791E-3</v>
      </c>
      <c r="H41" s="34">
        <f t="shared" si="5"/>
        <v>1881108.7813113576</v>
      </c>
      <c r="I41" s="34"/>
      <c r="J41" s="34">
        <v>0</v>
      </c>
      <c r="K41" s="35">
        <f t="shared" si="6"/>
        <v>0</v>
      </c>
      <c r="L41" s="36">
        <f t="shared" si="7"/>
        <v>0</v>
      </c>
    </row>
    <row r="42" spans="1:12" x14ac:dyDescent="0.2">
      <c r="A42" s="32" t="s">
        <v>96</v>
      </c>
      <c r="B42" s="10" t="s">
        <v>97</v>
      </c>
      <c r="C42" s="10" t="s">
        <v>181</v>
      </c>
      <c r="D42" s="10">
        <v>1</v>
      </c>
      <c r="E42" s="33">
        <v>1</v>
      </c>
      <c r="F42" s="34">
        <v>61713985.409079999</v>
      </c>
      <c r="G42" s="35">
        <f t="shared" si="4"/>
        <v>0.16372782760598961</v>
      </c>
      <c r="H42" s="34">
        <f t="shared" si="5"/>
        <v>46545932.295947805</v>
      </c>
      <c r="I42" s="34"/>
      <c r="J42" s="34">
        <v>17151685.749510322</v>
      </c>
      <c r="K42" s="35">
        <f t="shared" si="6"/>
        <v>0.11028188456319042</v>
      </c>
      <c r="L42" s="36">
        <f t="shared" si="7"/>
        <v>8791768.5913744681</v>
      </c>
    </row>
    <row r="43" spans="1:12" x14ac:dyDescent="0.2">
      <c r="A43" s="32" t="s">
        <v>98</v>
      </c>
      <c r="B43" s="10" t="s">
        <v>99</v>
      </c>
      <c r="C43" s="10" t="s">
        <v>181</v>
      </c>
      <c r="D43" s="10">
        <v>1</v>
      </c>
      <c r="E43" s="33">
        <v>1</v>
      </c>
      <c r="F43" s="34">
        <v>3862041.7995199999</v>
      </c>
      <c r="G43" s="35">
        <f t="shared" si="4"/>
        <v>1.0246035963606759E-2</v>
      </c>
      <c r="H43" s="34">
        <f t="shared" si="5"/>
        <v>2912829.8056428852</v>
      </c>
      <c r="I43" s="34"/>
      <c r="J43" s="34">
        <v>1890075.4214177323</v>
      </c>
      <c r="K43" s="35">
        <f t="shared" si="6"/>
        <v>1.215280424820428E-2</v>
      </c>
      <c r="L43" s="36">
        <f t="shared" si="7"/>
        <v>968832.21672969928</v>
      </c>
    </row>
    <row r="44" spans="1:12" s="19" customFormat="1" x14ac:dyDescent="0.2">
      <c r="A44" s="13" t="s">
        <v>102</v>
      </c>
      <c r="B44" s="10" t="s">
        <v>211</v>
      </c>
      <c r="C44" s="10" t="s">
        <v>187</v>
      </c>
      <c r="D44" s="10">
        <v>1</v>
      </c>
      <c r="E44" s="33">
        <v>1</v>
      </c>
      <c r="F44" s="34">
        <v>12619036.43</v>
      </c>
      <c r="G44" s="35">
        <f t="shared" si="4"/>
        <v>3.3478431306443519E-2</v>
      </c>
      <c r="H44" s="34">
        <f t="shared" si="5"/>
        <v>9517531.746126052</v>
      </c>
      <c r="I44" s="34"/>
      <c r="J44" s="34">
        <v>0</v>
      </c>
      <c r="K44" s="35">
        <f t="shared" si="6"/>
        <v>0</v>
      </c>
      <c r="L44" s="36">
        <f t="shared" si="7"/>
        <v>0</v>
      </c>
    </row>
    <row r="45" spans="1:12" x14ac:dyDescent="0.2">
      <c r="A45" s="22" t="s">
        <v>22</v>
      </c>
      <c r="B45" s="10" t="s">
        <v>212</v>
      </c>
      <c r="C45" s="10" t="s">
        <v>181</v>
      </c>
      <c r="D45" s="10">
        <v>1</v>
      </c>
      <c r="E45" s="33">
        <v>1</v>
      </c>
      <c r="F45" s="34">
        <v>6790498.7026800001</v>
      </c>
      <c r="G45" s="35">
        <f t="shared" si="4"/>
        <v>1.8015261752768096E-2</v>
      </c>
      <c r="H45" s="34">
        <f t="shared" si="5"/>
        <v>5121531.0561382286</v>
      </c>
      <c r="I45" s="34"/>
      <c r="J45" s="34">
        <v>3711909.4404488765</v>
      </c>
      <c r="K45" s="35">
        <f t="shared" si="6"/>
        <v>2.3866830024698117E-2</v>
      </c>
      <c r="L45" s="36">
        <f t="shared" si="7"/>
        <v>1902684.6287395693</v>
      </c>
    </row>
    <row r="46" spans="1:12" x14ac:dyDescent="0.2">
      <c r="A46" s="32" t="s">
        <v>104</v>
      </c>
      <c r="B46" s="10" t="s">
        <v>105</v>
      </c>
      <c r="C46" s="10" t="s">
        <v>181</v>
      </c>
      <c r="D46" s="10">
        <v>1</v>
      </c>
      <c r="E46" s="33">
        <v>1</v>
      </c>
      <c r="F46" s="34">
        <v>9068733.8945599999</v>
      </c>
      <c r="G46" s="35">
        <f t="shared" si="4"/>
        <v>2.4059442764081392E-2</v>
      </c>
      <c r="H46" s="34">
        <f t="shared" si="5"/>
        <v>6839821.9798660297</v>
      </c>
      <c r="I46" s="34"/>
      <c r="J46" s="34">
        <v>2854907.2181132706</v>
      </c>
      <c r="K46" s="35">
        <f t="shared" si="6"/>
        <v>1.8356478358144801E-2</v>
      </c>
      <c r="L46" s="36">
        <f t="shared" si="7"/>
        <v>1463394.5594655676</v>
      </c>
    </row>
    <row r="47" spans="1:12" s="19" customFormat="1" x14ac:dyDescent="0.2">
      <c r="A47" s="32" t="s">
        <v>114</v>
      </c>
      <c r="B47" s="10" t="s">
        <v>213</v>
      </c>
      <c r="C47" s="10" t="s">
        <v>181</v>
      </c>
      <c r="D47" s="10">
        <v>1</v>
      </c>
      <c r="E47" s="33">
        <v>1</v>
      </c>
      <c r="F47" s="34">
        <v>1534602.2722800002</v>
      </c>
      <c r="G47" s="35">
        <f t="shared" si="4"/>
        <v>4.0713153528187515E-3</v>
      </c>
      <c r="H47" s="34">
        <f t="shared" si="5"/>
        <v>1157427.9799509286</v>
      </c>
      <c r="I47" s="34"/>
      <c r="J47" s="34">
        <v>1189138.5964285603</v>
      </c>
      <c r="K47" s="35">
        <f t="shared" si="6"/>
        <v>7.6459216508623831E-3</v>
      </c>
      <c r="L47" s="36">
        <f t="shared" si="7"/>
        <v>609539.58203030936</v>
      </c>
    </row>
    <row r="48" spans="1:12" s="19" customFormat="1" x14ac:dyDescent="0.2">
      <c r="A48" s="13" t="s">
        <v>106</v>
      </c>
      <c r="B48" s="10" t="s">
        <v>214</v>
      </c>
      <c r="C48" s="10" t="s">
        <v>181</v>
      </c>
      <c r="D48" s="10">
        <v>1</v>
      </c>
      <c r="E48" s="33">
        <v>1</v>
      </c>
      <c r="F48" s="34">
        <v>31927428.33092</v>
      </c>
      <c r="G48" s="35">
        <f t="shared" si="4"/>
        <v>8.4703790348603022E-2</v>
      </c>
      <c r="H48" s="34">
        <f t="shared" si="5"/>
        <v>24080310.283381552</v>
      </c>
      <c r="I48" s="34"/>
      <c r="J48" s="34">
        <v>11351833.7484753</v>
      </c>
      <c r="K48" s="35">
        <f t="shared" si="6"/>
        <v>7.2990004441145034E-2</v>
      </c>
      <c r="L48" s="36">
        <f t="shared" si="7"/>
        <v>5818827.1906275563</v>
      </c>
    </row>
    <row r="49" spans="1:12" x14ac:dyDescent="0.2">
      <c r="A49" s="32" t="s">
        <v>110</v>
      </c>
      <c r="B49" s="10" t="s">
        <v>215</v>
      </c>
      <c r="C49" s="10" t="s">
        <v>181</v>
      </c>
      <c r="D49" s="10">
        <v>1</v>
      </c>
      <c r="E49" s="33">
        <v>1</v>
      </c>
      <c r="F49" s="34">
        <v>26270629.690719999</v>
      </c>
      <c r="G49" s="35">
        <f t="shared" si="4"/>
        <v>6.9696246330416933E-2</v>
      </c>
      <c r="H49" s="34">
        <f t="shared" si="5"/>
        <v>19813838.676123802</v>
      </c>
      <c r="I49" s="34"/>
      <c r="J49" s="34">
        <v>6197646.864472894</v>
      </c>
      <c r="K49" s="35">
        <f t="shared" si="6"/>
        <v>3.9849620967474422E-2</v>
      </c>
      <c r="L49" s="36">
        <f t="shared" si="7"/>
        <v>3176846.7449363614</v>
      </c>
    </row>
    <row r="50" spans="1:12" x14ac:dyDescent="0.2">
      <c r="A50" s="32" t="s">
        <v>112</v>
      </c>
      <c r="B50" s="10" t="s">
        <v>216</v>
      </c>
      <c r="C50" s="10" t="s">
        <v>181</v>
      </c>
      <c r="D50" s="10">
        <v>1</v>
      </c>
      <c r="E50" s="33">
        <v>1</v>
      </c>
      <c r="F50" s="34">
        <v>873005.51184000005</v>
      </c>
      <c r="G50" s="35">
        <f t="shared" si="4"/>
        <v>2.3160924544760987E-3</v>
      </c>
      <c r="H50" s="34">
        <f t="shared" si="5"/>
        <v>658438.36172206246</v>
      </c>
      <c r="I50" s="34"/>
      <c r="J50" s="34">
        <v>1647567.3686392589</v>
      </c>
      <c r="K50" s="35">
        <f t="shared" si="6"/>
        <v>1.0593526316417124E-2</v>
      </c>
      <c r="L50" s="36">
        <f t="shared" si="7"/>
        <v>844525.212000789</v>
      </c>
    </row>
    <row r="51" spans="1:12" s="19" customFormat="1" x14ac:dyDescent="0.2">
      <c r="A51" s="32" t="s">
        <v>118</v>
      </c>
      <c r="B51" s="10" t="s">
        <v>119</v>
      </c>
      <c r="C51" s="10" t="s">
        <v>181</v>
      </c>
      <c r="D51" s="10">
        <v>1</v>
      </c>
      <c r="E51" s="33">
        <v>1</v>
      </c>
      <c r="F51" s="34">
        <v>1083895.02144</v>
      </c>
      <c r="G51" s="35">
        <f t="shared" si="4"/>
        <v>2.8755844568613526E-3</v>
      </c>
      <c r="H51" s="34">
        <f t="shared" si="5"/>
        <v>817495.48257886909</v>
      </c>
      <c r="I51" s="34"/>
      <c r="J51" s="34">
        <v>4066069.3775246548</v>
      </c>
      <c r="K51" s="35">
        <f t="shared" si="6"/>
        <v>2.6144007082854796E-2</v>
      </c>
      <c r="L51" s="36">
        <f t="shared" si="7"/>
        <v>2084223.1816596449</v>
      </c>
    </row>
    <row r="52" spans="1:12" x14ac:dyDescent="0.2">
      <c r="A52" s="32" t="s">
        <v>116</v>
      </c>
      <c r="B52" s="10" t="s">
        <v>217</v>
      </c>
      <c r="C52" s="10" t="s">
        <v>181</v>
      </c>
      <c r="D52" s="10">
        <v>1</v>
      </c>
      <c r="E52" s="33">
        <v>1</v>
      </c>
      <c r="F52" s="34">
        <v>3854123.0802799999</v>
      </c>
      <c r="G52" s="35">
        <f t="shared" si="4"/>
        <v>1.022502752135509E-2</v>
      </c>
      <c r="H52" s="34">
        <f t="shared" si="5"/>
        <v>2906857.3479062403</v>
      </c>
      <c r="I52" s="34"/>
      <c r="J52" s="34">
        <v>3906973.9254819914</v>
      </c>
      <c r="K52" s="35">
        <f t="shared" si="6"/>
        <v>2.5121055372280311E-2</v>
      </c>
      <c r="L52" s="36">
        <f t="shared" si="7"/>
        <v>2002672.5738227945</v>
      </c>
    </row>
    <row r="53" spans="1:12" s="19" customFormat="1" x14ac:dyDescent="0.2">
      <c r="A53" s="13" t="s">
        <v>120</v>
      </c>
      <c r="B53" s="10" t="s">
        <v>218</v>
      </c>
      <c r="C53" s="10" t="s">
        <v>187</v>
      </c>
      <c r="D53" s="10">
        <v>1</v>
      </c>
      <c r="E53" s="33">
        <v>1</v>
      </c>
      <c r="F53" s="34">
        <v>1219508.9900000002</v>
      </c>
      <c r="G53" s="35">
        <f t="shared" si="4"/>
        <v>3.2353696873593484E-3</v>
      </c>
      <c r="H53" s="34">
        <f t="shared" si="5"/>
        <v>919778.27240578947</v>
      </c>
      <c r="I53" s="34"/>
      <c r="J53" s="34">
        <v>363.22161132253729</v>
      </c>
      <c r="K53" s="35">
        <f t="shared" si="6"/>
        <v>2.3354417983008868E-6</v>
      </c>
      <c r="L53" s="36">
        <f t="shared" si="7"/>
        <v>186.18346912198285</v>
      </c>
    </row>
    <row r="54" spans="1:12" x14ac:dyDescent="0.2">
      <c r="A54" s="32" t="s">
        <v>79</v>
      </c>
      <c r="B54" s="10" t="s">
        <v>219</v>
      </c>
      <c r="C54" s="10" t="s">
        <v>181</v>
      </c>
      <c r="D54" s="10">
        <v>1</v>
      </c>
      <c r="E54" s="33">
        <v>1</v>
      </c>
      <c r="F54" s="34">
        <v>3937001.64396</v>
      </c>
      <c r="G54" s="35">
        <f t="shared" si="4"/>
        <v>1.0444905189220543E-2</v>
      </c>
      <c r="H54" s="34">
        <f t="shared" si="5"/>
        <v>2969366.0319308355</v>
      </c>
      <c r="I54" s="34"/>
      <c r="J54" s="34">
        <v>3719726.5858786381</v>
      </c>
      <c r="K54" s="35">
        <f t="shared" si="6"/>
        <v>2.3917092695230267E-2</v>
      </c>
      <c r="L54" s="36">
        <f t="shared" si="7"/>
        <v>1906691.6129315193</v>
      </c>
    </row>
    <row r="55" spans="1:12" s="19" customFormat="1" x14ac:dyDescent="0.2">
      <c r="A55" s="13" t="s">
        <v>122</v>
      </c>
      <c r="B55" s="10" t="s">
        <v>220</v>
      </c>
      <c r="C55" s="10" t="s">
        <v>187</v>
      </c>
      <c r="D55" s="10">
        <v>1</v>
      </c>
      <c r="E55" s="33">
        <v>1</v>
      </c>
      <c r="F55" s="34">
        <v>5329838.34</v>
      </c>
      <c r="G55" s="35">
        <f t="shared" si="4"/>
        <v>1.4140115034134898E-2</v>
      </c>
      <c r="H55" s="34">
        <f t="shared" si="5"/>
        <v>4019871.5554916407</v>
      </c>
      <c r="I55" s="34"/>
      <c r="J55" s="34">
        <v>0</v>
      </c>
      <c r="K55" s="35">
        <f t="shared" si="6"/>
        <v>0</v>
      </c>
      <c r="L55" s="36">
        <f t="shared" si="7"/>
        <v>0</v>
      </c>
    </row>
    <row r="56" spans="1:12" x14ac:dyDescent="0.2">
      <c r="A56" s="32" t="s">
        <v>124</v>
      </c>
      <c r="B56" s="10" t="s">
        <v>221</v>
      </c>
      <c r="C56" s="10" t="s">
        <v>181</v>
      </c>
      <c r="D56" s="10">
        <v>1</v>
      </c>
      <c r="E56" s="33">
        <v>1</v>
      </c>
      <c r="F56" s="34">
        <v>1278127.4813999999</v>
      </c>
      <c r="G56" s="35">
        <f t="shared" si="4"/>
        <v>3.3908851380443769E-3</v>
      </c>
      <c r="H56" s="34">
        <f t="shared" si="5"/>
        <v>963989.52069755108</v>
      </c>
      <c r="I56" s="34"/>
      <c r="J56" s="34">
        <v>1444484.2612340173</v>
      </c>
      <c r="K56" s="35">
        <f t="shared" si="6"/>
        <v>9.2877428421461895E-3</v>
      </c>
      <c r="L56" s="36">
        <f t="shared" si="7"/>
        <v>740427.0078242633</v>
      </c>
    </row>
    <row r="57" spans="1:12" x14ac:dyDescent="0.2">
      <c r="A57" s="42"/>
      <c r="B57" s="42"/>
      <c r="E57" s="37"/>
      <c r="F57" s="34"/>
      <c r="G57" s="35"/>
      <c r="H57" s="34"/>
      <c r="I57" s="34"/>
      <c r="J57" s="34"/>
      <c r="K57" s="35"/>
      <c r="L57" s="36"/>
    </row>
    <row r="58" spans="1:12" x14ac:dyDescent="0.2">
      <c r="A58" s="32"/>
      <c r="E58" s="33"/>
      <c r="F58" s="40">
        <f>SUM(F3:F56)</f>
        <v>376930338.05831999</v>
      </c>
      <c r="G58" s="43">
        <f>SUM(G3:G56)</f>
        <v>1.0000000000000002</v>
      </c>
      <c r="H58" s="34">
        <f>SUM(H3:H56)</f>
        <v>284288461.99535739</v>
      </c>
      <c r="I58" s="34"/>
      <c r="J58" s="40">
        <f>SUM(J3:J56)</f>
        <v>155525867.34843633</v>
      </c>
      <c r="K58" s="43">
        <f>SUM(K3:K56)</f>
        <v>1</v>
      </c>
      <c r="L58" s="34">
        <f>SUM(L3:L56)</f>
        <v>79720877.333546728</v>
      </c>
    </row>
    <row r="59" spans="1:12" x14ac:dyDescent="0.2">
      <c r="A59" s="32"/>
      <c r="E59" s="33"/>
      <c r="F59" s="40"/>
      <c r="G59" s="40"/>
      <c r="H59" s="40"/>
      <c r="I59" s="40"/>
      <c r="J59" s="40"/>
    </row>
    <row r="60" spans="1:12" x14ac:dyDescent="0.2">
      <c r="A60" s="32"/>
      <c r="E60" s="33"/>
      <c r="F60" s="40"/>
      <c r="G60" s="40"/>
      <c r="H60" s="40"/>
      <c r="I60" s="40"/>
      <c r="J60" s="34"/>
    </row>
    <row r="61" spans="1:12" x14ac:dyDescent="0.2">
      <c r="A61" s="32"/>
      <c r="E61" s="33"/>
      <c r="F61" s="40"/>
      <c r="G61" s="44" t="s">
        <v>222</v>
      </c>
      <c r="H61" s="44">
        <v>284288461.99535739</v>
      </c>
      <c r="I61" s="40"/>
      <c r="J61" s="23"/>
      <c r="K61" s="45" t="s">
        <v>223</v>
      </c>
      <c r="L61" s="46">
        <v>79720877.333546758</v>
      </c>
    </row>
    <row r="62" spans="1:12" x14ac:dyDescent="0.2">
      <c r="A62" s="32"/>
      <c r="E62" s="33"/>
      <c r="F62" s="40"/>
      <c r="G62" s="40"/>
      <c r="H62" s="40"/>
      <c r="I62" s="40"/>
      <c r="J62" s="34"/>
    </row>
    <row r="63" spans="1:12" x14ac:dyDescent="0.2">
      <c r="A63" s="32"/>
      <c r="E63" s="33"/>
      <c r="F63" s="40"/>
      <c r="G63" s="40"/>
      <c r="H63" s="40"/>
      <c r="I63" s="40"/>
      <c r="J63" s="34"/>
    </row>
    <row r="64" spans="1:12" x14ac:dyDescent="0.2">
      <c r="A64" s="32"/>
      <c r="E64" s="33"/>
      <c r="F64" s="40"/>
      <c r="G64" s="40"/>
      <c r="H64" s="40"/>
      <c r="I64" s="40"/>
      <c r="J64" s="34"/>
    </row>
    <row r="65" spans="1:12" x14ac:dyDescent="0.2">
      <c r="A65" s="32" t="s">
        <v>126</v>
      </c>
      <c r="B65" s="10" t="s">
        <v>127</v>
      </c>
      <c r="C65" s="10" t="s">
        <v>181</v>
      </c>
      <c r="D65" s="10">
        <v>2</v>
      </c>
      <c r="E65" s="33">
        <v>1</v>
      </c>
      <c r="F65" s="34">
        <v>711149.63303999999</v>
      </c>
      <c r="G65" s="35">
        <f t="shared" ref="G65:G85" si="8">IF($E65=1,F65/$F$87,0)</f>
        <v>1.7203469441169073E-2</v>
      </c>
      <c r="H65" s="34">
        <f t="shared" ref="H65:H85" si="9">IF($E65=1,G65*$H$90,0)</f>
        <v>755512.36753009551</v>
      </c>
      <c r="I65" s="34"/>
      <c r="J65" s="34">
        <v>428142.30200268369</v>
      </c>
      <c r="K65" s="35">
        <f t="shared" ref="K65:K85" si="10">IF($E65=1,J65/$J$87,0)</f>
        <v>1.1908452803954596E-2</v>
      </c>
      <c r="L65" s="36">
        <f t="shared" ref="L65:L85" si="11">IF($E65=1,K65*$L$90,0)</f>
        <v>154374.05169678526</v>
      </c>
    </row>
    <row r="66" spans="1:12" x14ac:dyDescent="0.2">
      <c r="A66" s="32" t="s">
        <v>128</v>
      </c>
      <c r="B66" s="10" t="s">
        <v>129</v>
      </c>
      <c r="C66" s="10" t="s">
        <v>181</v>
      </c>
      <c r="D66" s="10">
        <v>2</v>
      </c>
      <c r="E66" s="33">
        <v>1</v>
      </c>
      <c r="F66" s="34">
        <v>8632894.1181199998</v>
      </c>
      <c r="G66" s="35">
        <f t="shared" si="8"/>
        <v>0.20883893241293722</v>
      </c>
      <c r="H66" s="34">
        <f t="shared" si="9"/>
        <v>9171428.8678408414</v>
      </c>
      <c r="I66" s="34"/>
      <c r="J66" s="34">
        <v>6551658.5266399104</v>
      </c>
      <c r="K66" s="35">
        <f t="shared" si="10"/>
        <v>0.1822294036052271</v>
      </c>
      <c r="L66" s="36">
        <f t="shared" si="11"/>
        <v>2362312.8743883241</v>
      </c>
    </row>
    <row r="67" spans="1:12" x14ac:dyDescent="0.2">
      <c r="A67" s="32" t="s">
        <v>130</v>
      </c>
      <c r="B67" s="10" t="s">
        <v>131</v>
      </c>
      <c r="C67" s="10" t="s">
        <v>181</v>
      </c>
      <c r="D67" s="10">
        <v>2</v>
      </c>
      <c r="E67" s="33">
        <v>1</v>
      </c>
      <c r="F67" s="34">
        <v>695326.37327999994</v>
      </c>
      <c r="G67" s="35">
        <f t="shared" si="8"/>
        <v>1.6820687881432924E-2</v>
      </c>
      <c r="H67" s="34">
        <f t="shared" si="9"/>
        <v>738702.02567247848</v>
      </c>
      <c r="I67" s="34"/>
      <c r="J67" s="34">
        <v>1299005.8006336354</v>
      </c>
      <c r="K67" s="35">
        <f t="shared" si="10"/>
        <v>3.6130859288022267E-2</v>
      </c>
      <c r="L67" s="36">
        <f t="shared" si="11"/>
        <v>468378.82564611372</v>
      </c>
    </row>
    <row r="68" spans="1:12" x14ac:dyDescent="0.2">
      <c r="A68" s="32" t="s">
        <v>132</v>
      </c>
      <c r="B68" s="10" t="s">
        <v>133</v>
      </c>
      <c r="C68" s="10" t="s">
        <v>181</v>
      </c>
      <c r="D68" s="10">
        <v>2</v>
      </c>
      <c r="E68" s="33">
        <v>1</v>
      </c>
      <c r="F68" s="34">
        <v>517203.47448000003</v>
      </c>
      <c r="G68" s="35">
        <f t="shared" si="8"/>
        <v>1.2511704646527859E-2</v>
      </c>
      <c r="H68" s="34">
        <f t="shared" si="9"/>
        <v>549467.51477434498</v>
      </c>
      <c r="I68" s="34"/>
      <c r="J68" s="34">
        <v>925294.59216369619</v>
      </c>
      <c r="K68" s="35">
        <f t="shared" si="10"/>
        <v>2.5736365990919354E-2</v>
      </c>
      <c r="L68" s="36">
        <f t="shared" si="11"/>
        <v>333630.83847888245</v>
      </c>
    </row>
    <row r="69" spans="1:12" x14ac:dyDescent="0.2">
      <c r="A69" s="32" t="s">
        <v>134</v>
      </c>
      <c r="B69" s="10" t="s">
        <v>224</v>
      </c>
      <c r="C69" s="10" t="s">
        <v>181</v>
      </c>
      <c r="D69" s="10">
        <v>2</v>
      </c>
      <c r="E69" s="33">
        <v>1</v>
      </c>
      <c r="F69" s="34">
        <v>413311.69572000002</v>
      </c>
      <c r="G69" s="35">
        <f t="shared" si="8"/>
        <v>9.998451516597848E-3</v>
      </c>
      <c r="H69" s="34">
        <f t="shared" si="9"/>
        <v>439094.7885699491</v>
      </c>
      <c r="I69" s="34"/>
      <c r="J69" s="34">
        <v>299577.56065502175</v>
      </c>
      <c r="K69" s="35">
        <f t="shared" si="10"/>
        <v>8.3325222139853158E-3</v>
      </c>
      <c r="L69" s="36">
        <f t="shared" si="11"/>
        <v>108017.82869721027</v>
      </c>
    </row>
    <row r="70" spans="1:12" x14ac:dyDescent="0.2">
      <c r="A70" s="32" t="s">
        <v>136</v>
      </c>
      <c r="B70" s="10" t="s">
        <v>137</v>
      </c>
      <c r="C70" s="10" t="s">
        <v>181</v>
      </c>
      <c r="D70" s="10">
        <v>2</v>
      </c>
      <c r="E70" s="33">
        <v>1</v>
      </c>
      <c r="F70" s="34">
        <v>1601232.14328</v>
      </c>
      <c r="G70" s="35">
        <f t="shared" si="8"/>
        <v>3.8735516360149366E-2</v>
      </c>
      <c r="H70" s="34">
        <f t="shared" si="9"/>
        <v>1701119.7522008945</v>
      </c>
      <c r="I70" s="34"/>
      <c r="J70" s="34">
        <v>1565502.6008163216</v>
      </c>
      <c r="K70" s="35">
        <f t="shared" si="10"/>
        <v>4.3543265286064815E-2</v>
      </c>
      <c r="L70" s="36">
        <f t="shared" si="11"/>
        <v>564468.81866009999</v>
      </c>
    </row>
    <row r="71" spans="1:12" x14ac:dyDescent="0.2">
      <c r="A71" s="32" t="s">
        <v>138</v>
      </c>
      <c r="B71" s="10" t="s">
        <v>225</v>
      </c>
      <c r="C71" s="10" t="s">
        <v>181</v>
      </c>
      <c r="D71" s="10">
        <v>2</v>
      </c>
      <c r="E71" s="33">
        <v>1</v>
      </c>
      <c r="F71" s="34">
        <v>199564.08780000001</v>
      </c>
      <c r="G71" s="35">
        <f t="shared" si="8"/>
        <v>4.8276685053551529E-3</v>
      </c>
      <c r="H71" s="34">
        <f t="shared" si="9"/>
        <v>212013.23806248992</v>
      </c>
      <c r="I71" s="34"/>
      <c r="J71" s="34">
        <v>155446.18380011426</v>
      </c>
      <c r="K71" s="35">
        <f t="shared" si="10"/>
        <v>4.3236174857744112E-3</v>
      </c>
      <c r="L71" s="36">
        <f t="shared" si="11"/>
        <v>56048.78822246442</v>
      </c>
    </row>
    <row r="72" spans="1:12" x14ac:dyDescent="0.2">
      <c r="A72" s="32" t="s">
        <v>140</v>
      </c>
      <c r="B72" s="10" t="s">
        <v>226</v>
      </c>
      <c r="C72" s="10" t="s">
        <v>181</v>
      </c>
      <c r="D72" s="10">
        <v>2</v>
      </c>
      <c r="E72" s="33">
        <v>1</v>
      </c>
      <c r="F72" s="34">
        <v>2212123.3600400002</v>
      </c>
      <c r="G72" s="35">
        <f t="shared" si="8"/>
        <v>5.3513627591795232E-2</v>
      </c>
      <c r="H72" s="34">
        <f t="shared" si="9"/>
        <v>2350119.411393194</v>
      </c>
      <c r="I72" s="34"/>
      <c r="J72" s="34">
        <v>1665743.0974791697</v>
      </c>
      <c r="K72" s="35">
        <f t="shared" si="10"/>
        <v>4.6331378532456932E-2</v>
      </c>
      <c r="L72" s="36">
        <f t="shared" si="11"/>
        <v>600612.24934087624</v>
      </c>
    </row>
    <row r="73" spans="1:12" x14ac:dyDescent="0.2">
      <c r="A73" s="32" t="s">
        <v>142</v>
      </c>
      <c r="B73" s="10" t="s">
        <v>227</v>
      </c>
      <c r="C73" s="10" t="s">
        <v>181</v>
      </c>
      <c r="D73" s="10">
        <v>2</v>
      </c>
      <c r="E73" s="33">
        <v>1</v>
      </c>
      <c r="F73" s="34">
        <v>85556.680440000011</v>
      </c>
      <c r="G73" s="35">
        <f t="shared" si="8"/>
        <v>2.0697075116884998E-3</v>
      </c>
      <c r="H73" s="34">
        <f t="shared" si="9"/>
        <v>90893.852986920509</v>
      </c>
      <c r="I73" s="34"/>
      <c r="J73" s="34">
        <v>170203.71167317458</v>
      </c>
      <c r="K73" s="35">
        <f t="shared" si="10"/>
        <v>4.7340869099759975E-3</v>
      </c>
      <c r="L73" s="36">
        <f t="shared" si="11"/>
        <v>61369.868060023386</v>
      </c>
    </row>
    <row r="74" spans="1:12" x14ac:dyDescent="0.2">
      <c r="A74" s="32" t="s">
        <v>144</v>
      </c>
      <c r="B74" s="10" t="s">
        <v>228</v>
      </c>
      <c r="C74" s="10" t="s">
        <v>181</v>
      </c>
      <c r="D74" s="10">
        <v>2</v>
      </c>
      <c r="E74" s="33">
        <v>1</v>
      </c>
      <c r="F74" s="34">
        <v>3853163.13228</v>
      </c>
      <c r="G74" s="35">
        <f t="shared" si="8"/>
        <v>9.3212133028394331E-2</v>
      </c>
      <c r="H74" s="34">
        <f t="shared" si="9"/>
        <v>4093530.0607612077</v>
      </c>
      <c r="I74" s="34"/>
      <c r="J74" s="34">
        <v>3206621.991600832</v>
      </c>
      <c r="K74" s="35">
        <f t="shared" si="10"/>
        <v>8.9189754127266874E-2</v>
      </c>
      <c r="L74" s="36">
        <f t="shared" si="11"/>
        <v>1156202.5681366392</v>
      </c>
    </row>
    <row r="75" spans="1:12" x14ac:dyDescent="0.2">
      <c r="A75" s="32" t="s">
        <v>146</v>
      </c>
      <c r="B75" s="10" t="s">
        <v>147</v>
      </c>
      <c r="C75" s="10" t="s">
        <v>181</v>
      </c>
      <c r="D75" s="10">
        <v>2</v>
      </c>
      <c r="E75" s="33">
        <v>1</v>
      </c>
      <c r="F75" s="34">
        <v>1010344.7508</v>
      </c>
      <c r="G75" s="35">
        <f t="shared" si="8"/>
        <v>2.4441319010644461E-2</v>
      </c>
      <c r="H75" s="34">
        <f t="shared" si="9"/>
        <v>1073371.7901751031</v>
      </c>
      <c r="I75" s="34"/>
      <c r="J75" s="34">
        <v>436201.98032587662</v>
      </c>
      <c r="K75" s="35">
        <f t="shared" si="10"/>
        <v>1.2132626632323925E-2</v>
      </c>
      <c r="L75" s="36">
        <f t="shared" si="11"/>
        <v>157280.10697864866</v>
      </c>
    </row>
    <row r="76" spans="1:12" x14ac:dyDescent="0.2">
      <c r="A76" s="32" t="s">
        <v>148</v>
      </c>
      <c r="B76" s="10" t="s">
        <v>149</v>
      </c>
      <c r="C76" s="10" t="s">
        <v>181</v>
      </c>
      <c r="D76" s="10">
        <v>2</v>
      </c>
      <c r="E76" s="33">
        <v>1</v>
      </c>
      <c r="F76" s="34">
        <v>13146354.58296</v>
      </c>
      <c r="G76" s="35">
        <f t="shared" si="8"/>
        <v>0.31802436340145646</v>
      </c>
      <c r="H76" s="34">
        <f t="shared" si="9"/>
        <v>13966446.741882201</v>
      </c>
      <c r="I76" s="34"/>
      <c r="J76" s="34">
        <v>7799472.406065857</v>
      </c>
      <c r="K76" s="35">
        <f t="shared" si="10"/>
        <v>0.21693639850331645</v>
      </c>
      <c r="L76" s="36">
        <f t="shared" si="11"/>
        <v>2812233.5746541428</v>
      </c>
    </row>
    <row r="77" spans="1:12" x14ac:dyDescent="0.2">
      <c r="A77" s="32" t="s">
        <v>152</v>
      </c>
      <c r="B77" s="10" t="s">
        <v>153</v>
      </c>
      <c r="C77" s="10" t="s">
        <v>181</v>
      </c>
      <c r="D77" s="10">
        <v>2</v>
      </c>
      <c r="E77" s="33">
        <v>1</v>
      </c>
      <c r="F77" s="34">
        <v>144400.61328000002</v>
      </c>
      <c r="G77" s="35">
        <f t="shared" si="8"/>
        <v>3.4932051180694701E-3</v>
      </c>
      <c r="H77" s="34">
        <f t="shared" si="9"/>
        <v>153408.57133766421</v>
      </c>
      <c r="I77" s="34"/>
      <c r="J77" s="34">
        <v>401325.87395174324</v>
      </c>
      <c r="K77" s="35">
        <f t="shared" si="10"/>
        <v>1.116257423432597E-2</v>
      </c>
      <c r="L77" s="36">
        <f t="shared" si="11"/>
        <v>144704.92853167214</v>
      </c>
    </row>
    <row r="78" spans="1:12" x14ac:dyDescent="0.2">
      <c r="A78" s="32" t="s">
        <v>154</v>
      </c>
      <c r="B78" s="10" t="s">
        <v>229</v>
      </c>
      <c r="C78" s="10" t="s">
        <v>181</v>
      </c>
      <c r="D78" s="10">
        <v>2</v>
      </c>
      <c r="E78" s="33">
        <v>1</v>
      </c>
      <c r="F78" s="34">
        <v>45781.834560000003</v>
      </c>
      <c r="G78" s="35">
        <f t="shared" si="8"/>
        <v>1.1075114929705908E-3</v>
      </c>
      <c r="H78" s="34">
        <f t="shared" si="9"/>
        <v>48637.783964589682</v>
      </c>
      <c r="I78" s="34"/>
      <c r="J78" s="34">
        <v>180567.56597933243</v>
      </c>
      <c r="K78" s="35">
        <f t="shared" si="10"/>
        <v>5.0223496424708792E-3</v>
      </c>
      <c r="L78" s="36">
        <f t="shared" si="11"/>
        <v>65106.733520299109</v>
      </c>
    </row>
    <row r="79" spans="1:12" x14ac:dyDescent="0.2">
      <c r="A79" s="32" t="s">
        <v>156</v>
      </c>
      <c r="B79" s="10" t="s">
        <v>157</v>
      </c>
      <c r="C79" s="10" t="s">
        <v>181</v>
      </c>
      <c r="D79" s="10">
        <v>2</v>
      </c>
      <c r="E79" s="33">
        <v>1</v>
      </c>
      <c r="F79" s="34">
        <v>137293.42704000001</v>
      </c>
      <c r="G79" s="35">
        <f t="shared" si="8"/>
        <v>3.3212746893496112E-3</v>
      </c>
      <c r="H79" s="34">
        <f t="shared" si="9"/>
        <v>145858.02662359882</v>
      </c>
      <c r="I79" s="34"/>
      <c r="J79" s="34">
        <v>878566.16832276562</v>
      </c>
      <c r="K79" s="35">
        <f t="shared" si="10"/>
        <v>2.4436650388630139E-2</v>
      </c>
      <c r="L79" s="36">
        <f t="shared" si="11"/>
        <v>316782.1036447247</v>
      </c>
    </row>
    <row r="80" spans="1:12" x14ac:dyDescent="0.2">
      <c r="A80" s="32" t="s">
        <v>158</v>
      </c>
      <c r="B80" s="10" t="s">
        <v>230</v>
      </c>
      <c r="C80" s="10" t="s">
        <v>181</v>
      </c>
      <c r="D80" s="10">
        <v>2</v>
      </c>
      <c r="E80" s="33">
        <v>1</v>
      </c>
      <c r="F80" s="34">
        <v>222530.71763999999</v>
      </c>
      <c r="G80" s="35">
        <f t="shared" si="8"/>
        <v>5.3832558195608792E-3</v>
      </c>
      <c r="H80" s="34">
        <f t="shared" si="9"/>
        <v>236412.56568420544</v>
      </c>
      <c r="I80" s="34"/>
      <c r="J80" s="34">
        <v>259749.1916096737</v>
      </c>
      <c r="K80" s="35">
        <f t="shared" si="10"/>
        <v>7.2247263927911736E-3</v>
      </c>
      <c r="L80" s="36">
        <f t="shared" si="11"/>
        <v>93657.026988887927</v>
      </c>
    </row>
    <row r="81" spans="1:12" x14ac:dyDescent="0.2">
      <c r="A81" s="32" t="s">
        <v>160</v>
      </c>
      <c r="B81" s="10" t="s">
        <v>231</v>
      </c>
      <c r="C81" s="10" t="s">
        <v>181</v>
      </c>
      <c r="D81" s="10">
        <v>2</v>
      </c>
      <c r="E81" s="33">
        <v>1</v>
      </c>
      <c r="F81" s="34">
        <v>467073.02795999998</v>
      </c>
      <c r="G81" s="35">
        <f t="shared" si="8"/>
        <v>1.1298995584030918E-2</v>
      </c>
      <c r="H81" s="34">
        <f t="shared" si="9"/>
        <v>496209.84497317695</v>
      </c>
      <c r="I81" s="34"/>
      <c r="J81" s="34">
        <v>1161379.2905763157</v>
      </c>
      <c r="K81" s="35">
        <f t="shared" si="10"/>
        <v>3.2302882487027958E-2</v>
      </c>
      <c r="L81" s="36">
        <f t="shared" si="11"/>
        <v>418755.22648514219</v>
      </c>
    </row>
    <row r="82" spans="1:12" x14ac:dyDescent="0.2">
      <c r="A82" s="32" t="s">
        <v>162</v>
      </c>
      <c r="B82" s="10" t="s">
        <v>232</v>
      </c>
      <c r="C82" s="10" t="s">
        <v>181</v>
      </c>
      <c r="D82" s="10">
        <v>2</v>
      </c>
      <c r="E82" s="33">
        <v>1</v>
      </c>
      <c r="F82" s="34">
        <v>52300.756200000003</v>
      </c>
      <c r="G82" s="35">
        <f t="shared" si="8"/>
        <v>1.265211172493322E-3</v>
      </c>
      <c r="H82" s="34">
        <f t="shared" si="9"/>
        <v>55563.367123405085</v>
      </c>
      <c r="I82" s="34"/>
      <c r="J82" s="34">
        <v>137123.69098882572</v>
      </c>
      <c r="K82" s="35">
        <f t="shared" si="10"/>
        <v>3.813991270673949E-3</v>
      </c>
      <c r="L82" s="36">
        <f t="shared" si="11"/>
        <v>49442.299120048883</v>
      </c>
    </row>
    <row r="83" spans="1:12" x14ac:dyDescent="0.2">
      <c r="A83" s="32" t="s">
        <v>164</v>
      </c>
      <c r="B83" s="10" t="s">
        <v>165</v>
      </c>
      <c r="C83" s="10" t="s">
        <v>181</v>
      </c>
      <c r="D83" s="10">
        <v>2</v>
      </c>
      <c r="E83" s="33">
        <v>1</v>
      </c>
      <c r="F83" s="34">
        <v>3216787.8850800004</v>
      </c>
      <c r="G83" s="35">
        <f t="shared" si="8"/>
        <v>7.7817535872347104E-2</v>
      </c>
      <c r="H83" s="34">
        <f t="shared" si="9"/>
        <v>3417456.6335777352</v>
      </c>
      <c r="I83" s="34"/>
      <c r="J83" s="34">
        <v>3545850.257915617</v>
      </c>
      <c r="K83" s="35">
        <f t="shared" si="10"/>
        <v>9.8625130590374768E-2</v>
      </c>
      <c r="L83" s="36">
        <f t="shared" si="11"/>
        <v>1278517.1389607133</v>
      </c>
    </row>
    <row r="84" spans="1:12" x14ac:dyDescent="0.2">
      <c r="A84" s="32" t="s">
        <v>150</v>
      </c>
      <c r="B84" s="10" t="s">
        <v>233</v>
      </c>
      <c r="C84" s="10" t="s">
        <v>181</v>
      </c>
      <c r="D84" s="10">
        <v>2</v>
      </c>
      <c r="E84" s="33">
        <v>1</v>
      </c>
      <c r="F84" s="34">
        <v>2496715.94172</v>
      </c>
      <c r="G84" s="35">
        <f t="shared" si="8"/>
        <v>6.0398226211618895E-2</v>
      </c>
      <c r="H84" s="34">
        <f t="shared" si="9"/>
        <v>2652465.3666985873</v>
      </c>
      <c r="I84" s="34"/>
      <c r="J84" s="34">
        <v>3977391.6538482192</v>
      </c>
      <c r="K84" s="35">
        <f t="shared" si="10"/>
        <v>0.1106281266091701</v>
      </c>
      <c r="L84" s="36">
        <f t="shared" si="11"/>
        <v>1434116.7922848198</v>
      </c>
    </row>
    <row r="85" spans="1:12" x14ac:dyDescent="0.2">
      <c r="A85" s="32" t="s">
        <v>166</v>
      </c>
      <c r="B85" s="10" t="s">
        <v>234</v>
      </c>
      <c r="C85" s="10" t="s">
        <v>181</v>
      </c>
      <c r="D85" s="10">
        <v>2</v>
      </c>
      <c r="E85" s="33">
        <v>1</v>
      </c>
      <c r="F85" s="34">
        <v>1476462.3904800001</v>
      </c>
      <c r="G85" s="35">
        <f t="shared" si="8"/>
        <v>3.5717202731410866E-2</v>
      </c>
      <c r="H85" s="34">
        <f t="shared" si="9"/>
        <v>1568566.6481078626</v>
      </c>
      <c r="I85" s="34"/>
      <c r="J85" s="34">
        <v>907982.27361142787</v>
      </c>
      <c r="K85" s="35">
        <f t="shared" si="10"/>
        <v>2.5254837005247149E-2</v>
      </c>
      <c r="L85" s="36">
        <f t="shared" si="11"/>
        <v>327388.58503492741</v>
      </c>
    </row>
    <row r="86" spans="1:12" x14ac:dyDescent="0.2">
      <c r="A86" s="32"/>
      <c r="E86" s="37"/>
      <c r="F86" s="40"/>
      <c r="G86" s="35"/>
      <c r="H86" s="34"/>
      <c r="I86" s="34"/>
      <c r="J86" s="34"/>
      <c r="K86" s="35"/>
      <c r="L86" s="36"/>
    </row>
    <row r="87" spans="1:12" x14ac:dyDescent="0.2">
      <c r="A87" s="32"/>
      <c r="E87" s="33"/>
      <c r="F87" s="40">
        <f>SUM(F65:F85)</f>
        <v>41337570.626199998</v>
      </c>
      <c r="G87" s="35">
        <f>SUM(G65:G85)</f>
        <v>1</v>
      </c>
      <c r="H87" s="34">
        <f>SUM(H65:H85)</f>
        <v>43916279.219940543</v>
      </c>
      <c r="I87" s="34"/>
      <c r="J87" s="40">
        <f>SUM(J65:J85)</f>
        <v>35952806.72066021</v>
      </c>
      <c r="K87" s="35">
        <f>SUM(K65:K85)</f>
        <v>1.0000000000000002</v>
      </c>
      <c r="L87" s="34">
        <f>SUM(L65:L85)</f>
        <v>12963401.227531446</v>
      </c>
    </row>
    <row r="88" spans="1:12" x14ac:dyDescent="0.2">
      <c r="A88" s="32"/>
      <c r="E88" s="33"/>
      <c r="F88" s="47"/>
      <c r="G88" s="40"/>
      <c r="H88" s="40"/>
      <c r="I88" s="40"/>
      <c r="J88" s="47"/>
    </row>
    <row r="89" spans="1:12" x14ac:dyDescent="0.2">
      <c r="A89" s="32"/>
      <c r="E89" s="33"/>
      <c r="F89" s="40"/>
      <c r="G89" s="40"/>
      <c r="H89" s="40"/>
      <c r="I89" s="40"/>
      <c r="J89" s="40"/>
    </row>
    <row r="90" spans="1:12" x14ac:dyDescent="0.2">
      <c r="A90" s="32"/>
      <c r="E90" s="33"/>
      <c r="F90" s="40"/>
      <c r="G90" s="44" t="s">
        <v>235</v>
      </c>
      <c r="H90" s="44">
        <v>43916279.219940543</v>
      </c>
      <c r="I90" s="40"/>
      <c r="J90" s="23"/>
      <c r="K90" s="45" t="s">
        <v>236</v>
      </c>
      <c r="L90" s="46">
        <v>12963401.227531444</v>
      </c>
    </row>
    <row r="91" spans="1:12" x14ac:dyDescent="0.2">
      <c r="A91" s="32"/>
      <c r="E91" s="33"/>
      <c r="F91" s="40"/>
      <c r="G91" s="40"/>
      <c r="H91" s="40"/>
      <c r="I91" s="40"/>
      <c r="J91" s="40"/>
    </row>
    <row r="92" spans="1:12" x14ac:dyDescent="0.2">
      <c r="A92" s="32"/>
      <c r="E92" s="33"/>
      <c r="F92" s="40"/>
      <c r="G92" s="40"/>
      <c r="H92" s="40"/>
      <c r="I92" s="40"/>
      <c r="J92" s="40"/>
    </row>
    <row r="93" spans="1:12" x14ac:dyDescent="0.2">
      <c r="A93" s="32"/>
      <c r="E93" s="33"/>
      <c r="F93" s="40"/>
      <c r="G93" s="40"/>
      <c r="H93" s="40"/>
      <c r="I93" s="40"/>
      <c r="J93" s="40"/>
    </row>
    <row r="99" spans="5:10" x14ac:dyDescent="0.2">
      <c r="E99" s="48"/>
      <c r="F99" s="34"/>
      <c r="G99" s="34"/>
      <c r="H99" s="34"/>
      <c r="I99" s="34"/>
      <c r="J99" s="34"/>
    </row>
    <row r="100" spans="5:10" x14ac:dyDescent="0.2">
      <c r="E100" s="48"/>
    </row>
    <row r="101" spans="5:10" x14ac:dyDescent="0.2">
      <c r="E101" s="48"/>
    </row>
    <row r="102" spans="5:10" x14ac:dyDescent="0.2">
      <c r="E102" s="48"/>
    </row>
    <row r="103" spans="5:10" x14ac:dyDescent="0.2">
      <c r="E103" s="48"/>
    </row>
    <row r="104" spans="5:10" x14ac:dyDescent="0.2">
      <c r="E104" s="48"/>
    </row>
    <row r="105" spans="5:10" x14ac:dyDescent="0.2">
      <c r="E105" s="48"/>
    </row>
    <row r="106" spans="5:10" x14ac:dyDescent="0.2">
      <c r="E106" s="48"/>
    </row>
    <row r="107" spans="5:10" x14ac:dyDescent="0.2">
      <c r="E107" s="48"/>
    </row>
    <row r="108" spans="5:10" x14ac:dyDescent="0.2">
      <c r="E108" s="48"/>
    </row>
    <row r="109" spans="5:10" x14ac:dyDescent="0.2">
      <c r="E109" s="48"/>
    </row>
    <row r="110" spans="5:10" x14ac:dyDescent="0.2">
      <c r="E110" s="48"/>
    </row>
    <row r="111" spans="5:10" x14ac:dyDescent="0.2">
      <c r="E111" s="48"/>
    </row>
    <row r="112" spans="5:10" x14ac:dyDescent="0.2">
      <c r="E112" s="48"/>
    </row>
    <row r="113" spans="1:12" x14ac:dyDescent="0.2">
      <c r="E113" s="48"/>
    </row>
    <row r="114" spans="1:12" x14ac:dyDescent="0.2">
      <c r="E114" s="23"/>
    </row>
    <row r="124" spans="1:12" s="24" customFormat="1" x14ac:dyDescent="0.2">
      <c r="A124" s="22"/>
      <c r="B124" s="10"/>
      <c r="C124" s="10"/>
      <c r="D124" s="10"/>
      <c r="F124" s="22"/>
      <c r="G124" s="22"/>
      <c r="H124" s="22"/>
      <c r="I124" s="22"/>
      <c r="J124" s="22"/>
      <c r="K124" s="22"/>
      <c r="L124" s="22"/>
    </row>
    <row r="125" spans="1:12" s="24" customFormat="1" x14ac:dyDescent="0.2">
      <c r="A125" s="22"/>
      <c r="B125" s="10"/>
      <c r="C125" s="10"/>
      <c r="D125" s="10"/>
      <c r="F125" s="22"/>
      <c r="G125" s="22"/>
      <c r="H125" s="22"/>
      <c r="I125" s="22"/>
      <c r="J125" s="22"/>
      <c r="K125" s="22"/>
      <c r="L125" s="22"/>
    </row>
    <row r="126" spans="1:12" s="24" customFormat="1" x14ac:dyDescent="0.2">
      <c r="A126" s="22"/>
      <c r="B126" s="10"/>
      <c r="C126" s="10"/>
      <c r="D126" s="10"/>
      <c r="F126" s="22"/>
      <c r="G126" s="22"/>
      <c r="H126" s="22"/>
      <c r="I126" s="22"/>
      <c r="J126" s="22"/>
      <c r="K126" s="22"/>
      <c r="L126" s="22"/>
    </row>
    <row r="127" spans="1:12" s="24" customFormat="1" x14ac:dyDescent="0.2">
      <c r="A127" s="22"/>
      <c r="B127" s="10"/>
      <c r="C127" s="10"/>
      <c r="D127" s="10"/>
      <c r="F127" s="22"/>
      <c r="G127" s="22"/>
      <c r="H127" s="22"/>
      <c r="I127" s="22"/>
      <c r="J127" s="22"/>
      <c r="K127" s="22"/>
      <c r="L127" s="22"/>
    </row>
    <row r="128" spans="1:12" s="24" customFormat="1" x14ac:dyDescent="0.2">
      <c r="A128" s="22"/>
      <c r="B128" s="10"/>
      <c r="C128" s="10"/>
      <c r="D128" s="10"/>
      <c r="F128" s="22"/>
      <c r="G128" s="22"/>
      <c r="H128" s="22"/>
      <c r="I128" s="22"/>
      <c r="J128" s="22"/>
      <c r="K128" s="22"/>
      <c r="L128" s="22"/>
    </row>
    <row r="129" spans="1:12" s="24" customFormat="1" x14ac:dyDescent="0.2">
      <c r="A129" s="22"/>
      <c r="B129" s="10"/>
      <c r="C129" s="10"/>
      <c r="D129" s="10"/>
      <c r="F129" s="22"/>
      <c r="G129" s="22"/>
      <c r="H129" s="22"/>
      <c r="I129" s="22"/>
      <c r="J129" s="22"/>
      <c r="K129" s="22"/>
      <c r="L129" s="22"/>
    </row>
    <row r="130" spans="1:12" s="24" customFormat="1" x14ac:dyDescent="0.2">
      <c r="A130" s="22"/>
      <c r="B130" s="10"/>
      <c r="C130" s="10"/>
      <c r="D130" s="10"/>
      <c r="F130" s="22"/>
      <c r="G130" s="22"/>
      <c r="H130" s="22"/>
      <c r="I130" s="22"/>
      <c r="J130" s="22"/>
      <c r="K130" s="22"/>
      <c r="L130" s="22"/>
    </row>
    <row r="131" spans="1:12" s="24" customFormat="1" x14ac:dyDescent="0.2">
      <c r="A131" s="22"/>
      <c r="B131" s="10"/>
      <c r="C131" s="10"/>
      <c r="D131" s="10"/>
      <c r="F131" s="22"/>
      <c r="G131" s="22"/>
      <c r="H131" s="22"/>
      <c r="I131" s="22"/>
      <c r="J131" s="22"/>
      <c r="K131" s="22"/>
      <c r="L131" s="22"/>
    </row>
    <row r="132" spans="1:12" s="24" customFormat="1" x14ac:dyDescent="0.2">
      <c r="A132" s="22"/>
      <c r="B132" s="10"/>
      <c r="C132" s="10"/>
      <c r="D132" s="10"/>
      <c r="F132" s="22"/>
      <c r="G132" s="22"/>
      <c r="H132" s="22"/>
      <c r="I132" s="22"/>
      <c r="J132" s="22"/>
      <c r="K132" s="22"/>
      <c r="L132" s="22"/>
    </row>
    <row r="133" spans="1:12" s="24" customFormat="1" x14ac:dyDescent="0.2">
      <c r="A133" s="22"/>
      <c r="B133" s="10"/>
      <c r="C133" s="10"/>
      <c r="D133" s="10"/>
      <c r="F133" s="22"/>
      <c r="G133" s="22"/>
      <c r="H133" s="22"/>
      <c r="I133" s="22"/>
      <c r="J133" s="22"/>
      <c r="K133" s="22"/>
      <c r="L133" s="22"/>
    </row>
    <row r="134" spans="1:12" s="24" customFormat="1" x14ac:dyDescent="0.2">
      <c r="A134" s="22"/>
      <c r="B134" s="10"/>
      <c r="C134" s="10"/>
      <c r="D134" s="10"/>
      <c r="F134" s="22"/>
      <c r="G134" s="22"/>
      <c r="H134" s="22"/>
      <c r="I134" s="22"/>
      <c r="J134" s="22"/>
      <c r="K134" s="22"/>
      <c r="L134" s="22"/>
    </row>
    <row r="135" spans="1:12" s="24" customFormat="1" x14ac:dyDescent="0.2">
      <c r="A135" s="22"/>
      <c r="B135" s="10"/>
      <c r="C135" s="10"/>
      <c r="D135" s="10"/>
      <c r="F135" s="22"/>
      <c r="G135" s="22"/>
      <c r="H135" s="22"/>
      <c r="I135" s="22"/>
      <c r="J135" s="22"/>
      <c r="K135" s="22"/>
      <c r="L135" s="22"/>
    </row>
    <row r="136" spans="1:12" s="24" customFormat="1" x14ac:dyDescent="0.2">
      <c r="A136" s="22"/>
      <c r="B136" s="10"/>
      <c r="C136" s="10"/>
      <c r="D136" s="10"/>
      <c r="F136" s="22"/>
      <c r="G136" s="22"/>
      <c r="H136" s="22"/>
      <c r="I136" s="22"/>
      <c r="J136" s="22"/>
      <c r="K136" s="22"/>
      <c r="L136" s="22"/>
    </row>
    <row r="137" spans="1:12" s="24" customFormat="1" x14ac:dyDescent="0.2">
      <c r="A137" s="22"/>
      <c r="B137" s="10"/>
      <c r="C137" s="10"/>
      <c r="D137" s="10"/>
      <c r="F137" s="22"/>
      <c r="G137" s="22"/>
      <c r="H137" s="22"/>
      <c r="I137" s="22"/>
      <c r="J137" s="22"/>
      <c r="K137" s="22"/>
      <c r="L137" s="22"/>
    </row>
    <row r="138" spans="1:12" s="24" customFormat="1" x14ac:dyDescent="0.2">
      <c r="A138" s="22"/>
      <c r="B138" s="10"/>
      <c r="C138" s="10"/>
      <c r="D138" s="10"/>
      <c r="F138" s="22"/>
      <c r="G138" s="22"/>
      <c r="H138" s="22"/>
      <c r="I138" s="22"/>
      <c r="J138" s="22"/>
      <c r="K138" s="22"/>
      <c r="L138" s="22"/>
    </row>
    <row r="139" spans="1:12" s="24" customFormat="1" x14ac:dyDescent="0.2">
      <c r="A139" s="22"/>
      <c r="B139" s="10"/>
      <c r="C139" s="10"/>
      <c r="D139" s="10"/>
      <c r="F139" s="22"/>
      <c r="G139" s="22"/>
      <c r="H139" s="22"/>
      <c r="I139" s="22"/>
      <c r="J139" s="22"/>
      <c r="K139" s="22"/>
      <c r="L139" s="22"/>
    </row>
    <row r="140" spans="1:12" s="24" customFormat="1" x14ac:dyDescent="0.2">
      <c r="A140" s="22"/>
      <c r="B140" s="10"/>
      <c r="C140" s="10"/>
      <c r="D140" s="10"/>
      <c r="F140" s="22"/>
      <c r="G140" s="22"/>
      <c r="H140" s="22"/>
      <c r="I140" s="22"/>
      <c r="J140" s="22"/>
      <c r="K140" s="22"/>
      <c r="L140" s="22"/>
    </row>
    <row r="141" spans="1:12" s="24" customFormat="1" x14ac:dyDescent="0.2">
      <c r="A141" s="22"/>
      <c r="B141" s="10"/>
      <c r="C141" s="10"/>
      <c r="D141" s="10"/>
      <c r="F141" s="22"/>
      <c r="G141" s="22"/>
      <c r="H141" s="22"/>
      <c r="I141" s="22"/>
      <c r="J141" s="22"/>
      <c r="K141" s="22"/>
      <c r="L141" s="22"/>
    </row>
    <row r="142" spans="1:12" s="24" customFormat="1" x14ac:dyDescent="0.2">
      <c r="A142" s="22"/>
      <c r="B142" s="10"/>
      <c r="C142" s="10"/>
      <c r="D142" s="10"/>
      <c r="F142" s="22"/>
      <c r="G142" s="22"/>
      <c r="H142" s="22"/>
      <c r="I142" s="22"/>
      <c r="J142" s="22"/>
      <c r="K142" s="22"/>
      <c r="L142" s="22"/>
    </row>
    <row r="143" spans="1:12" s="24" customFormat="1" x14ac:dyDescent="0.2">
      <c r="A143" s="22"/>
      <c r="B143" s="10"/>
      <c r="C143" s="10"/>
      <c r="D143" s="10"/>
      <c r="F143" s="22"/>
      <c r="G143" s="22"/>
      <c r="H143" s="22"/>
      <c r="I143" s="22"/>
      <c r="J143" s="22"/>
      <c r="K143" s="22"/>
      <c r="L143" s="22"/>
    </row>
    <row r="144" spans="1:12" s="24" customFormat="1" x14ac:dyDescent="0.2">
      <c r="A144" s="22"/>
      <c r="B144" s="10"/>
      <c r="C144" s="10"/>
      <c r="D144" s="10"/>
      <c r="F144" s="22"/>
      <c r="G144" s="22"/>
      <c r="H144" s="22"/>
      <c r="I144" s="22"/>
      <c r="J144" s="22"/>
      <c r="K144" s="22"/>
      <c r="L144" s="22"/>
    </row>
    <row r="145" spans="1:12" s="24" customFormat="1" x14ac:dyDescent="0.2">
      <c r="A145" s="22"/>
      <c r="B145" s="10"/>
      <c r="C145" s="10"/>
      <c r="D145" s="10"/>
      <c r="F145" s="22"/>
      <c r="G145" s="22"/>
      <c r="H145" s="22"/>
      <c r="I145" s="22"/>
      <c r="J145" s="22"/>
      <c r="K145" s="22"/>
      <c r="L145" s="22"/>
    </row>
    <row r="146" spans="1:12" s="24" customFormat="1" x14ac:dyDescent="0.2">
      <c r="A146" s="22"/>
      <c r="B146" s="10"/>
      <c r="C146" s="10"/>
      <c r="D146" s="10"/>
      <c r="F146" s="22"/>
      <c r="G146" s="22"/>
      <c r="H146" s="22"/>
      <c r="I146" s="22"/>
      <c r="J146" s="22"/>
      <c r="K146" s="22"/>
      <c r="L146" s="22"/>
    </row>
    <row r="147" spans="1:12" s="24" customFormat="1" x14ac:dyDescent="0.2">
      <c r="A147" s="22"/>
      <c r="B147" s="10"/>
      <c r="C147" s="10"/>
      <c r="D147" s="10"/>
      <c r="F147" s="22"/>
      <c r="G147" s="22"/>
      <c r="H147" s="22"/>
      <c r="I147" s="22"/>
      <c r="J147" s="22"/>
      <c r="K147" s="22"/>
      <c r="L147" s="22"/>
    </row>
    <row r="148" spans="1:12" s="24" customFormat="1" x14ac:dyDescent="0.2">
      <c r="A148" s="22"/>
      <c r="B148" s="10"/>
      <c r="C148" s="10"/>
      <c r="D148" s="10"/>
      <c r="F148" s="22"/>
      <c r="G148" s="22"/>
      <c r="H148" s="22"/>
      <c r="I148" s="22"/>
      <c r="J148" s="22"/>
      <c r="K148" s="22"/>
      <c r="L148" s="22"/>
    </row>
    <row r="149" spans="1:12" s="24" customFormat="1" x14ac:dyDescent="0.2">
      <c r="A149" s="22"/>
      <c r="B149" s="10"/>
      <c r="C149" s="10"/>
      <c r="D149" s="10"/>
      <c r="F149" s="22"/>
      <c r="G149" s="22"/>
      <c r="H149" s="22"/>
      <c r="I149" s="22"/>
      <c r="J149" s="22"/>
      <c r="K149" s="22"/>
      <c r="L149" s="22"/>
    </row>
    <row r="150" spans="1:12" s="24" customFormat="1" x14ac:dyDescent="0.2">
      <c r="A150" s="22"/>
      <c r="B150" s="10"/>
      <c r="C150" s="10"/>
      <c r="D150" s="10"/>
      <c r="F150" s="22"/>
      <c r="G150" s="22"/>
      <c r="H150" s="22"/>
      <c r="I150" s="22"/>
      <c r="J150" s="22"/>
      <c r="K150" s="22"/>
      <c r="L150" s="22"/>
    </row>
    <row r="151" spans="1:12" s="24" customFormat="1" x14ac:dyDescent="0.2">
      <c r="A151" s="22"/>
      <c r="B151" s="10"/>
      <c r="C151" s="10"/>
      <c r="D151" s="10"/>
      <c r="F151" s="22"/>
      <c r="G151" s="22"/>
      <c r="H151" s="22"/>
      <c r="I151" s="22"/>
      <c r="J151" s="22"/>
      <c r="K151" s="22"/>
      <c r="L151" s="22"/>
    </row>
    <row r="152" spans="1:12" s="24" customFormat="1" x14ac:dyDescent="0.2">
      <c r="A152" s="22"/>
      <c r="B152" s="10"/>
      <c r="C152" s="10"/>
      <c r="D152" s="10"/>
      <c r="F152" s="22"/>
      <c r="G152" s="22"/>
      <c r="H152" s="22"/>
      <c r="I152" s="22"/>
      <c r="J152" s="22"/>
      <c r="K152" s="22"/>
      <c r="L152" s="22"/>
    </row>
    <row r="153" spans="1:12" s="24" customFormat="1" x14ac:dyDescent="0.2">
      <c r="A153" s="22"/>
      <c r="B153" s="10"/>
      <c r="C153" s="10"/>
      <c r="D153" s="10"/>
      <c r="F153" s="22"/>
      <c r="G153" s="22"/>
      <c r="H153" s="22"/>
      <c r="I153" s="22"/>
      <c r="J153" s="22"/>
      <c r="K153" s="22"/>
      <c r="L153" s="22"/>
    </row>
    <row r="154" spans="1:12" s="24" customFormat="1" x14ac:dyDescent="0.2">
      <c r="A154" s="22"/>
      <c r="B154" s="10"/>
      <c r="C154" s="10"/>
      <c r="D154" s="10"/>
      <c r="F154" s="22"/>
      <c r="G154" s="22"/>
      <c r="H154" s="22"/>
      <c r="I154" s="22"/>
      <c r="J154" s="22"/>
      <c r="K154" s="22"/>
      <c r="L154" s="22"/>
    </row>
    <row r="155" spans="1:12" s="24" customFormat="1" x14ac:dyDescent="0.2">
      <c r="A155" s="22"/>
      <c r="B155" s="10"/>
      <c r="C155" s="10"/>
      <c r="D155" s="10"/>
      <c r="F155" s="22"/>
      <c r="G155" s="22"/>
      <c r="H155" s="22"/>
      <c r="I155" s="22"/>
      <c r="J155" s="22"/>
      <c r="K155" s="22"/>
      <c r="L155" s="22"/>
    </row>
    <row r="156" spans="1:12" s="24" customFormat="1" x14ac:dyDescent="0.2">
      <c r="A156" s="22"/>
      <c r="B156" s="10"/>
      <c r="C156" s="10"/>
      <c r="D156" s="10"/>
      <c r="F156" s="22"/>
      <c r="G156" s="22"/>
      <c r="H156" s="22"/>
      <c r="I156" s="22"/>
      <c r="J156" s="22"/>
      <c r="K156" s="22"/>
      <c r="L156" s="22"/>
    </row>
    <row r="157" spans="1:12" s="24" customFormat="1" x14ac:dyDescent="0.2">
      <c r="A157" s="22"/>
      <c r="B157" s="10"/>
      <c r="C157" s="10"/>
      <c r="D157" s="10"/>
      <c r="F157" s="22"/>
      <c r="G157" s="22"/>
      <c r="H157" s="22"/>
      <c r="I157" s="22"/>
      <c r="J157" s="22"/>
      <c r="K157" s="22"/>
      <c r="L157" s="22"/>
    </row>
    <row r="158" spans="1:12" s="24" customFormat="1" x14ac:dyDescent="0.2">
      <c r="A158" s="22"/>
      <c r="B158" s="10"/>
      <c r="C158" s="10"/>
      <c r="D158" s="10"/>
      <c r="F158" s="22"/>
      <c r="G158" s="22"/>
      <c r="H158" s="22"/>
      <c r="I158" s="22"/>
      <c r="J158" s="22"/>
      <c r="K158" s="22"/>
      <c r="L158" s="22"/>
    </row>
    <row r="159" spans="1:12" s="24" customFormat="1" x14ac:dyDescent="0.2">
      <c r="A159" s="22"/>
      <c r="B159" s="10"/>
      <c r="C159" s="10"/>
      <c r="D159" s="10"/>
      <c r="F159" s="22"/>
      <c r="G159" s="22"/>
      <c r="H159" s="22"/>
      <c r="I159" s="22"/>
      <c r="J159" s="22"/>
      <c r="K159" s="22"/>
      <c r="L159" s="22"/>
    </row>
    <row r="160" spans="1:12" s="24" customFormat="1" x14ac:dyDescent="0.2">
      <c r="A160" s="22"/>
      <c r="B160" s="10"/>
      <c r="C160" s="10"/>
      <c r="D160" s="10"/>
      <c r="F160" s="22"/>
      <c r="G160" s="22"/>
      <c r="H160" s="22"/>
      <c r="I160" s="22"/>
      <c r="J160" s="22"/>
      <c r="K160" s="22"/>
      <c r="L160" s="22"/>
    </row>
    <row r="161" spans="1:12" s="24" customFormat="1" x14ac:dyDescent="0.2">
      <c r="A161" s="22"/>
      <c r="B161" s="10"/>
      <c r="C161" s="10"/>
      <c r="D161" s="10"/>
      <c r="F161" s="22"/>
      <c r="G161" s="22"/>
      <c r="H161" s="22"/>
      <c r="I161" s="22"/>
      <c r="J161" s="22"/>
      <c r="K161" s="22"/>
      <c r="L161" s="22"/>
    </row>
    <row r="162" spans="1:12" s="24" customFormat="1" x14ac:dyDescent="0.2">
      <c r="A162" s="22"/>
      <c r="B162" s="10"/>
      <c r="C162" s="10"/>
      <c r="D162" s="10"/>
      <c r="F162" s="22"/>
      <c r="G162" s="22"/>
      <c r="H162" s="22"/>
      <c r="I162" s="22"/>
      <c r="J162" s="22"/>
      <c r="K162" s="22"/>
      <c r="L162" s="22"/>
    </row>
    <row r="163" spans="1:12" s="24" customFormat="1" x14ac:dyDescent="0.2">
      <c r="A163" s="22"/>
      <c r="B163" s="10"/>
      <c r="C163" s="10"/>
      <c r="D163" s="10"/>
      <c r="F163" s="22"/>
      <c r="G163" s="22"/>
      <c r="H163" s="22"/>
      <c r="I163" s="22"/>
      <c r="J163" s="22"/>
      <c r="K163" s="22"/>
      <c r="L163" s="22"/>
    </row>
    <row r="164" spans="1:12" s="24" customFormat="1" x14ac:dyDescent="0.2">
      <c r="A164" s="22"/>
      <c r="B164" s="10"/>
      <c r="C164" s="10"/>
      <c r="D164" s="10"/>
      <c r="F164" s="22"/>
      <c r="G164" s="22"/>
      <c r="H164" s="22"/>
      <c r="I164" s="22"/>
      <c r="J164" s="22"/>
      <c r="K164" s="22"/>
      <c r="L164" s="22"/>
    </row>
    <row r="165" spans="1:12" s="24" customFormat="1" x14ac:dyDescent="0.2">
      <c r="A165" s="22"/>
      <c r="B165" s="10"/>
      <c r="C165" s="10"/>
      <c r="D165" s="10"/>
      <c r="F165" s="22"/>
      <c r="G165" s="22"/>
      <c r="H165" s="22"/>
      <c r="I165" s="22"/>
      <c r="J165" s="22"/>
      <c r="K165" s="22"/>
      <c r="L165" s="22"/>
    </row>
    <row r="166" spans="1:12" s="24" customFormat="1" x14ac:dyDescent="0.2">
      <c r="A166" s="22"/>
      <c r="B166" s="10"/>
      <c r="C166" s="10"/>
      <c r="D166" s="10"/>
      <c r="F166" s="22"/>
      <c r="G166" s="22"/>
      <c r="H166" s="22"/>
      <c r="I166" s="22"/>
      <c r="J166" s="22"/>
      <c r="K166" s="22"/>
      <c r="L166" s="22"/>
    </row>
    <row r="167" spans="1:12" s="24" customFormat="1" x14ac:dyDescent="0.2">
      <c r="A167" s="22"/>
      <c r="B167" s="10"/>
      <c r="C167" s="10"/>
      <c r="D167" s="10"/>
      <c r="F167" s="22"/>
      <c r="G167" s="22"/>
      <c r="H167" s="22"/>
      <c r="I167" s="22"/>
      <c r="J167" s="22"/>
      <c r="K167" s="22"/>
      <c r="L167" s="22"/>
    </row>
    <row r="168" spans="1:12" s="24" customFormat="1" x14ac:dyDescent="0.2">
      <c r="A168" s="22"/>
      <c r="B168" s="10"/>
      <c r="C168" s="10"/>
      <c r="D168" s="10"/>
      <c r="F168" s="22"/>
      <c r="G168" s="22"/>
      <c r="H168" s="22"/>
      <c r="I168" s="22"/>
      <c r="J168" s="22"/>
      <c r="K168" s="22"/>
      <c r="L168" s="22"/>
    </row>
    <row r="169" spans="1:12" s="24" customFormat="1" x14ac:dyDescent="0.2">
      <c r="A169" s="22"/>
      <c r="B169" s="10"/>
      <c r="C169" s="10"/>
      <c r="D169" s="10"/>
      <c r="F169" s="22"/>
      <c r="G169" s="22"/>
      <c r="H169" s="22"/>
      <c r="I169" s="22"/>
      <c r="J169" s="22"/>
      <c r="K169" s="22"/>
      <c r="L169" s="22"/>
    </row>
    <row r="170" spans="1:12" s="24" customFormat="1" x14ac:dyDescent="0.2">
      <c r="A170" s="22"/>
      <c r="B170" s="10"/>
      <c r="C170" s="10"/>
      <c r="D170" s="10"/>
      <c r="F170" s="22"/>
      <c r="G170" s="22"/>
      <c r="H170" s="22"/>
      <c r="I170" s="22"/>
      <c r="J170" s="22"/>
      <c r="K170" s="22"/>
      <c r="L170" s="22"/>
    </row>
    <row r="171" spans="1:12" s="24" customFormat="1" x14ac:dyDescent="0.2">
      <c r="A171" s="22"/>
      <c r="B171" s="10"/>
      <c r="C171" s="10"/>
      <c r="D171" s="10"/>
      <c r="F171" s="22"/>
      <c r="G171" s="22"/>
      <c r="H171" s="22"/>
      <c r="I171" s="22"/>
      <c r="J171" s="22"/>
      <c r="K171" s="22"/>
      <c r="L171" s="22"/>
    </row>
    <row r="172" spans="1:12" s="24" customFormat="1" x14ac:dyDescent="0.2">
      <c r="A172" s="22"/>
      <c r="B172" s="10"/>
      <c r="C172" s="10"/>
      <c r="D172" s="10"/>
      <c r="F172" s="22"/>
      <c r="G172" s="22"/>
      <c r="H172" s="22"/>
      <c r="I172" s="22"/>
      <c r="J172" s="22"/>
      <c r="K172" s="22"/>
      <c r="L172" s="22"/>
    </row>
    <row r="173" spans="1:12" s="24" customFormat="1" x14ac:dyDescent="0.2">
      <c r="A173" s="22"/>
      <c r="B173" s="10"/>
      <c r="C173" s="10"/>
      <c r="D173" s="10"/>
      <c r="F173" s="22"/>
      <c r="G173" s="22"/>
      <c r="H173" s="22"/>
      <c r="I173" s="22"/>
      <c r="J173" s="22"/>
      <c r="K173" s="22"/>
      <c r="L173" s="22"/>
    </row>
    <row r="174" spans="1:12" s="24" customFormat="1" x14ac:dyDescent="0.2">
      <c r="A174" s="22"/>
      <c r="B174" s="10"/>
      <c r="C174" s="10"/>
      <c r="D174" s="10"/>
      <c r="F174" s="22"/>
      <c r="G174" s="22"/>
      <c r="H174" s="22"/>
      <c r="I174" s="22"/>
      <c r="J174" s="22"/>
      <c r="K174" s="22"/>
      <c r="L174" s="22"/>
    </row>
    <row r="175" spans="1:12" s="24" customFormat="1" x14ac:dyDescent="0.2">
      <c r="A175" s="22"/>
      <c r="B175" s="10"/>
      <c r="C175" s="10"/>
      <c r="D175" s="10"/>
      <c r="F175" s="22"/>
      <c r="G175" s="22"/>
      <c r="H175" s="22"/>
      <c r="I175" s="22"/>
      <c r="J175" s="22"/>
      <c r="K175" s="22"/>
      <c r="L175" s="22"/>
    </row>
    <row r="176" spans="1:12" s="24" customFormat="1" x14ac:dyDescent="0.2">
      <c r="A176" s="22"/>
      <c r="B176" s="10"/>
      <c r="C176" s="10"/>
      <c r="D176" s="10"/>
      <c r="F176" s="22"/>
      <c r="G176" s="22"/>
      <c r="H176" s="22"/>
      <c r="I176" s="22"/>
      <c r="J176" s="22"/>
      <c r="K176" s="22"/>
      <c r="L176" s="22"/>
    </row>
    <row r="177" spans="1:12" s="24" customFormat="1" x14ac:dyDescent="0.2">
      <c r="A177" s="22"/>
      <c r="B177" s="10"/>
      <c r="C177" s="10"/>
      <c r="D177" s="10"/>
      <c r="F177" s="22"/>
      <c r="G177" s="22"/>
      <c r="H177" s="22"/>
      <c r="I177" s="22"/>
      <c r="J177" s="22"/>
      <c r="K177" s="22"/>
      <c r="L177" s="22"/>
    </row>
    <row r="178" spans="1:12" s="24" customFormat="1" x14ac:dyDescent="0.2">
      <c r="A178" s="22"/>
      <c r="B178" s="10"/>
      <c r="C178" s="10"/>
      <c r="D178" s="10"/>
      <c r="F178" s="22"/>
      <c r="G178" s="22"/>
      <c r="H178" s="22"/>
      <c r="I178" s="22"/>
      <c r="J178" s="22"/>
      <c r="K178" s="22"/>
      <c r="L178" s="22"/>
    </row>
    <row r="179" spans="1:12" s="24" customFormat="1" x14ac:dyDescent="0.2">
      <c r="A179" s="22"/>
      <c r="B179" s="10"/>
      <c r="C179" s="10"/>
      <c r="D179" s="10"/>
      <c r="F179" s="22"/>
      <c r="G179" s="22"/>
      <c r="H179" s="22"/>
      <c r="I179" s="22"/>
      <c r="J179" s="22"/>
      <c r="K179" s="22"/>
      <c r="L179" s="22"/>
    </row>
    <row r="180" spans="1:12" s="24" customFormat="1" x14ac:dyDescent="0.2">
      <c r="A180" s="22"/>
      <c r="B180" s="10"/>
      <c r="C180" s="10"/>
      <c r="D180" s="10"/>
      <c r="F180" s="22"/>
      <c r="G180" s="22"/>
      <c r="H180" s="22"/>
      <c r="I180" s="22"/>
      <c r="J180" s="22"/>
      <c r="K180" s="22"/>
      <c r="L180" s="22"/>
    </row>
    <row r="181" spans="1:12" s="24" customFormat="1" x14ac:dyDescent="0.2">
      <c r="A181" s="22"/>
      <c r="B181" s="10"/>
      <c r="C181" s="10"/>
      <c r="D181" s="10"/>
      <c r="F181" s="22"/>
      <c r="G181" s="22"/>
      <c r="H181" s="22"/>
      <c r="I181" s="22"/>
      <c r="J181" s="22"/>
      <c r="K181" s="22"/>
      <c r="L181" s="22"/>
    </row>
    <row r="182" spans="1:12" s="24" customFormat="1" x14ac:dyDescent="0.2">
      <c r="A182" s="22"/>
      <c r="B182" s="10"/>
      <c r="C182" s="10"/>
      <c r="D182" s="10"/>
      <c r="F182" s="22"/>
      <c r="G182" s="22"/>
      <c r="H182" s="22"/>
      <c r="I182" s="22"/>
      <c r="J182" s="22"/>
      <c r="K182" s="22"/>
      <c r="L182" s="22"/>
    </row>
    <row r="183" spans="1:12" s="24" customFormat="1" x14ac:dyDescent="0.2">
      <c r="A183" s="22"/>
      <c r="B183" s="10"/>
      <c r="C183" s="10"/>
      <c r="D183" s="10"/>
      <c r="F183" s="22"/>
      <c r="G183" s="22"/>
      <c r="H183" s="22"/>
      <c r="I183" s="22"/>
      <c r="J183" s="22"/>
      <c r="K183" s="22"/>
      <c r="L183" s="22"/>
    </row>
    <row r="184" spans="1:12" s="24" customFormat="1" x14ac:dyDescent="0.2">
      <c r="A184" s="22"/>
      <c r="B184" s="10"/>
      <c r="C184" s="10"/>
      <c r="D184" s="10"/>
      <c r="F184" s="22"/>
      <c r="G184" s="22"/>
      <c r="H184" s="22"/>
      <c r="I184" s="22"/>
      <c r="J184" s="22"/>
      <c r="K184" s="22"/>
      <c r="L184" s="22"/>
    </row>
    <row r="185" spans="1:12" s="24" customFormat="1" x14ac:dyDescent="0.2">
      <c r="A185" s="22"/>
      <c r="B185" s="10"/>
      <c r="C185" s="10"/>
      <c r="D185" s="10"/>
      <c r="F185" s="22"/>
      <c r="G185" s="22"/>
      <c r="H185" s="22"/>
      <c r="I185" s="22"/>
      <c r="J185" s="22"/>
      <c r="K185" s="22"/>
      <c r="L185" s="22"/>
    </row>
    <row r="186" spans="1:12" s="24" customFormat="1" x14ac:dyDescent="0.2">
      <c r="A186" s="22"/>
      <c r="B186" s="10"/>
      <c r="C186" s="10"/>
      <c r="D186" s="10"/>
      <c r="F186" s="22"/>
      <c r="G186" s="22"/>
      <c r="H186" s="22"/>
      <c r="I186" s="22"/>
      <c r="J186" s="22"/>
      <c r="K186" s="22"/>
      <c r="L186" s="22"/>
    </row>
    <row r="187" spans="1:12" s="24" customFormat="1" x14ac:dyDescent="0.2">
      <c r="A187" s="22"/>
      <c r="B187" s="10"/>
      <c r="C187" s="10"/>
      <c r="D187" s="10"/>
      <c r="F187" s="22"/>
      <c r="G187" s="22"/>
      <c r="H187" s="22"/>
      <c r="I187" s="22"/>
      <c r="J187" s="22"/>
      <c r="K187" s="22"/>
      <c r="L187" s="22"/>
    </row>
    <row r="188" spans="1:12" s="24" customFormat="1" x14ac:dyDescent="0.2">
      <c r="A188" s="22"/>
      <c r="B188" s="10"/>
      <c r="C188" s="10"/>
      <c r="D188" s="10"/>
      <c r="F188" s="22"/>
      <c r="G188" s="22"/>
      <c r="H188" s="22"/>
      <c r="I188" s="22"/>
      <c r="J188" s="22"/>
      <c r="K188" s="22"/>
      <c r="L188" s="22"/>
    </row>
    <row r="189" spans="1:12" s="24" customFormat="1" x14ac:dyDescent="0.2">
      <c r="A189" s="22"/>
      <c r="B189" s="10"/>
      <c r="C189" s="10"/>
      <c r="D189" s="10"/>
      <c r="F189" s="22"/>
      <c r="G189" s="22"/>
      <c r="H189" s="22"/>
      <c r="I189" s="22"/>
      <c r="J189" s="22"/>
      <c r="K189" s="22"/>
      <c r="L189" s="22"/>
    </row>
    <row r="190" spans="1:12" s="24" customFormat="1" x14ac:dyDescent="0.2">
      <c r="A190" s="22"/>
      <c r="B190" s="10"/>
      <c r="C190" s="10"/>
      <c r="D190" s="10"/>
      <c r="F190" s="22"/>
      <c r="G190" s="22"/>
      <c r="H190" s="22"/>
      <c r="I190" s="22"/>
      <c r="J190" s="22"/>
      <c r="K190" s="22"/>
      <c r="L190" s="22"/>
    </row>
    <row r="191" spans="1:12" s="24" customFormat="1" x14ac:dyDescent="0.2">
      <c r="A191" s="22"/>
      <c r="B191" s="10"/>
      <c r="C191" s="10"/>
      <c r="D191" s="10"/>
      <c r="F191" s="22"/>
      <c r="G191" s="22"/>
      <c r="H191" s="22"/>
      <c r="I191" s="22"/>
      <c r="J191" s="22"/>
      <c r="K191" s="22"/>
      <c r="L191" s="22"/>
    </row>
    <row r="192" spans="1:12" s="24" customFormat="1" x14ac:dyDescent="0.2">
      <c r="A192" s="22"/>
      <c r="B192" s="10"/>
      <c r="C192" s="10"/>
      <c r="D192" s="10"/>
      <c r="F192" s="22"/>
      <c r="G192" s="22"/>
      <c r="H192" s="22"/>
      <c r="I192" s="22"/>
      <c r="J192" s="22"/>
      <c r="K192" s="22"/>
      <c r="L192" s="22"/>
    </row>
    <row r="193" spans="1:12" s="24" customFormat="1" x14ac:dyDescent="0.2">
      <c r="A193" s="22"/>
      <c r="B193" s="10"/>
      <c r="C193" s="10"/>
      <c r="D193" s="10"/>
      <c r="F193" s="22"/>
      <c r="G193" s="22"/>
      <c r="H193" s="22"/>
      <c r="I193" s="22"/>
      <c r="J193" s="22"/>
      <c r="K193" s="22"/>
      <c r="L193" s="22"/>
    </row>
    <row r="194" spans="1:12" s="24" customFormat="1" x14ac:dyDescent="0.2">
      <c r="A194" s="22"/>
      <c r="B194" s="10"/>
      <c r="C194" s="10"/>
      <c r="D194" s="10"/>
      <c r="F194" s="22"/>
      <c r="G194" s="22"/>
      <c r="H194" s="22"/>
      <c r="I194" s="22"/>
      <c r="J194" s="22"/>
      <c r="K194" s="22"/>
      <c r="L194" s="22"/>
    </row>
    <row r="195" spans="1:12" s="24" customFormat="1" x14ac:dyDescent="0.2">
      <c r="A195" s="22"/>
      <c r="B195" s="10"/>
      <c r="C195" s="10"/>
      <c r="D195" s="10"/>
      <c r="F195" s="22"/>
      <c r="G195" s="22"/>
      <c r="H195" s="22"/>
      <c r="I195" s="22"/>
      <c r="J195" s="22"/>
      <c r="K195" s="22"/>
      <c r="L195" s="22"/>
    </row>
    <row r="196" spans="1:12" s="24" customFormat="1" x14ac:dyDescent="0.2">
      <c r="A196" s="22"/>
      <c r="B196" s="10"/>
      <c r="C196" s="10"/>
      <c r="D196" s="10"/>
      <c r="F196" s="22"/>
      <c r="G196" s="22"/>
      <c r="H196" s="22"/>
      <c r="I196" s="22"/>
      <c r="J196" s="22"/>
      <c r="K196" s="22"/>
      <c r="L196" s="22"/>
    </row>
    <row r="197" spans="1:12" s="24" customFormat="1" x14ac:dyDescent="0.2">
      <c r="A197" s="22"/>
      <c r="B197" s="10"/>
      <c r="C197" s="10"/>
      <c r="D197" s="10"/>
      <c r="F197" s="22"/>
      <c r="G197" s="22"/>
      <c r="H197" s="22"/>
      <c r="I197" s="22"/>
      <c r="J197" s="22"/>
      <c r="K197" s="22"/>
      <c r="L197" s="22"/>
    </row>
    <row r="198" spans="1:12" s="24" customFormat="1" x14ac:dyDescent="0.2">
      <c r="A198" s="22"/>
      <c r="B198" s="10"/>
      <c r="C198" s="10"/>
      <c r="D198" s="10"/>
      <c r="F198" s="22"/>
      <c r="G198" s="22"/>
      <c r="H198" s="22"/>
      <c r="I198" s="22"/>
      <c r="J198" s="22"/>
      <c r="K198" s="22"/>
      <c r="L198" s="22"/>
    </row>
    <row r="199" spans="1:12" s="24" customFormat="1" x14ac:dyDescent="0.2">
      <c r="A199" s="22"/>
      <c r="B199" s="10"/>
      <c r="C199" s="10"/>
      <c r="D199" s="10"/>
      <c r="F199" s="22"/>
      <c r="G199" s="22"/>
      <c r="H199" s="22"/>
      <c r="I199" s="22"/>
      <c r="J199" s="22"/>
      <c r="K199" s="22"/>
      <c r="L199" s="22"/>
    </row>
    <row r="200" spans="1:12" s="24" customFormat="1" x14ac:dyDescent="0.2">
      <c r="A200" s="22"/>
      <c r="B200" s="10"/>
      <c r="C200" s="10"/>
      <c r="D200" s="10"/>
      <c r="F200" s="22"/>
      <c r="G200" s="22"/>
      <c r="H200" s="22"/>
      <c r="I200" s="22"/>
      <c r="J200" s="22"/>
      <c r="K200" s="22"/>
      <c r="L200" s="22"/>
    </row>
    <row r="201" spans="1:12" s="24" customFormat="1" x14ac:dyDescent="0.2">
      <c r="A201" s="22"/>
      <c r="B201" s="10"/>
      <c r="C201" s="10"/>
      <c r="D201" s="10"/>
      <c r="F201" s="22"/>
      <c r="G201" s="22"/>
      <c r="H201" s="22"/>
      <c r="I201" s="22"/>
      <c r="J201" s="22"/>
      <c r="K201" s="22"/>
      <c r="L201" s="22"/>
    </row>
    <row r="202" spans="1:12" s="24" customFormat="1" x14ac:dyDescent="0.2">
      <c r="A202" s="22"/>
      <c r="B202" s="10"/>
      <c r="C202" s="10"/>
      <c r="D202" s="10"/>
      <c r="F202" s="22"/>
      <c r="G202" s="22"/>
      <c r="H202" s="22"/>
      <c r="I202" s="22"/>
      <c r="J202" s="22"/>
      <c r="K202" s="22"/>
      <c r="L202" s="22"/>
    </row>
    <row r="203" spans="1:12" s="24" customFormat="1" x14ac:dyDescent="0.2">
      <c r="A203" s="22"/>
      <c r="B203" s="10"/>
      <c r="C203" s="10"/>
      <c r="D203" s="10"/>
      <c r="F203" s="22"/>
      <c r="G203" s="22"/>
      <c r="H203" s="22"/>
      <c r="I203" s="22"/>
      <c r="J203" s="22"/>
      <c r="K203" s="22"/>
      <c r="L203" s="22"/>
    </row>
    <row r="204" spans="1:12" s="24" customFormat="1" x14ac:dyDescent="0.2">
      <c r="A204" s="22"/>
      <c r="B204" s="10"/>
      <c r="C204" s="10"/>
      <c r="D204" s="10"/>
      <c r="F204" s="22"/>
      <c r="G204" s="22"/>
      <c r="H204" s="22"/>
      <c r="I204" s="22"/>
      <c r="J204" s="22"/>
      <c r="K204" s="22"/>
      <c r="L204" s="22"/>
    </row>
    <row r="205" spans="1:12" s="24" customFormat="1" x14ac:dyDescent="0.2">
      <c r="A205" s="22"/>
      <c r="B205" s="10"/>
      <c r="C205" s="10"/>
      <c r="D205" s="10"/>
      <c r="F205" s="22"/>
      <c r="G205" s="22"/>
      <c r="H205" s="22"/>
      <c r="I205" s="22"/>
      <c r="J205" s="22"/>
      <c r="K205" s="22"/>
      <c r="L205" s="22"/>
    </row>
    <row r="206" spans="1:12" s="24" customFormat="1" x14ac:dyDescent="0.2">
      <c r="A206" s="22"/>
      <c r="B206" s="10"/>
      <c r="C206" s="10"/>
      <c r="D206" s="10"/>
      <c r="F206" s="22"/>
      <c r="G206" s="22"/>
      <c r="H206" s="22"/>
      <c r="I206" s="22"/>
      <c r="J206" s="22"/>
      <c r="K206" s="22"/>
      <c r="L206" s="22"/>
    </row>
    <row r="207" spans="1:12" s="24" customFormat="1" x14ac:dyDescent="0.2">
      <c r="A207" s="22"/>
      <c r="B207" s="10"/>
      <c r="C207" s="10"/>
      <c r="D207" s="10"/>
      <c r="F207" s="22"/>
      <c r="G207" s="22"/>
      <c r="H207" s="22"/>
      <c r="I207" s="22"/>
      <c r="J207" s="22"/>
      <c r="K207" s="22"/>
      <c r="L207" s="22"/>
    </row>
    <row r="208" spans="1:12" s="24" customFormat="1" x14ac:dyDescent="0.2">
      <c r="A208" s="22"/>
      <c r="B208" s="10"/>
      <c r="C208" s="10"/>
      <c r="D208" s="10"/>
      <c r="F208" s="22"/>
      <c r="G208" s="22"/>
      <c r="H208" s="22"/>
      <c r="I208" s="22"/>
      <c r="J208" s="22"/>
      <c r="K208" s="22"/>
      <c r="L208" s="22"/>
    </row>
    <row r="209" spans="1:12" s="24" customFormat="1" x14ac:dyDescent="0.2">
      <c r="A209" s="22"/>
      <c r="B209" s="10"/>
      <c r="C209" s="10"/>
      <c r="D209" s="10"/>
      <c r="F209" s="22"/>
      <c r="G209" s="22"/>
      <c r="H209" s="22"/>
      <c r="I209" s="22"/>
      <c r="J209" s="22"/>
      <c r="K209" s="22"/>
      <c r="L209" s="22"/>
    </row>
    <row r="210" spans="1:12" s="24" customFormat="1" x14ac:dyDescent="0.2">
      <c r="A210" s="22"/>
      <c r="B210" s="10"/>
      <c r="C210" s="10"/>
      <c r="D210" s="10"/>
      <c r="F210" s="22"/>
      <c r="G210" s="22"/>
      <c r="H210" s="22"/>
      <c r="I210" s="22"/>
      <c r="J210" s="22"/>
      <c r="K210" s="22"/>
      <c r="L210" s="22"/>
    </row>
    <row r="211" spans="1:12" s="24" customFormat="1" x14ac:dyDescent="0.2">
      <c r="A211" s="22"/>
      <c r="B211" s="10"/>
      <c r="C211" s="10"/>
      <c r="D211" s="10"/>
      <c r="F211" s="22"/>
      <c r="G211" s="22"/>
      <c r="H211" s="22"/>
      <c r="I211" s="22"/>
      <c r="J211" s="22"/>
      <c r="K211" s="22"/>
      <c r="L211" s="22"/>
    </row>
    <row r="212" spans="1:12" s="24" customFormat="1" x14ac:dyDescent="0.2">
      <c r="A212" s="22"/>
      <c r="B212" s="10"/>
      <c r="C212" s="10"/>
      <c r="D212" s="10"/>
      <c r="F212" s="22"/>
      <c r="G212" s="22"/>
      <c r="H212" s="22"/>
      <c r="I212" s="22"/>
      <c r="J212" s="22"/>
      <c r="K212" s="22"/>
      <c r="L212" s="22"/>
    </row>
    <row r="213" spans="1:12" s="24" customFormat="1" x14ac:dyDescent="0.2">
      <c r="A213" s="22"/>
      <c r="B213" s="10"/>
      <c r="C213" s="10"/>
      <c r="D213" s="10"/>
      <c r="F213" s="22"/>
      <c r="G213" s="22"/>
      <c r="H213" s="22"/>
      <c r="I213" s="22"/>
      <c r="J213" s="22"/>
      <c r="K213" s="22"/>
      <c r="L213" s="22"/>
    </row>
    <row r="214" spans="1:12" s="24" customFormat="1" x14ac:dyDescent="0.2">
      <c r="A214" s="22"/>
      <c r="B214" s="10"/>
      <c r="C214" s="10"/>
      <c r="D214" s="10"/>
      <c r="F214" s="22"/>
      <c r="G214" s="22"/>
      <c r="H214" s="22"/>
      <c r="I214" s="22"/>
      <c r="J214" s="22"/>
      <c r="K214" s="22"/>
      <c r="L214" s="22"/>
    </row>
    <row r="215" spans="1:12" s="24" customFormat="1" x14ac:dyDescent="0.2">
      <c r="A215" s="22"/>
      <c r="B215" s="10"/>
      <c r="C215" s="10"/>
      <c r="D215" s="10"/>
      <c r="F215" s="22"/>
      <c r="G215" s="22"/>
      <c r="H215" s="22"/>
      <c r="I215" s="22"/>
      <c r="J215" s="22"/>
      <c r="K215" s="22"/>
      <c r="L215" s="22"/>
    </row>
    <row r="216" spans="1:12" s="24" customFormat="1" x14ac:dyDescent="0.2">
      <c r="A216" s="22"/>
      <c r="B216" s="10"/>
      <c r="C216" s="10"/>
      <c r="D216" s="10"/>
      <c r="F216" s="22"/>
      <c r="G216" s="22"/>
      <c r="H216" s="22"/>
      <c r="I216" s="22"/>
      <c r="J216" s="22"/>
      <c r="K216" s="22"/>
      <c r="L216" s="22"/>
    </row>
    <row r="217" spans="1:12" s="24" customFormat="1" x14ac:dyDescent="0.2">
      <c r="A217" s="22"/>
      <c r="B217" s="10"/>
      <c r="C217" s="10"/>
      <c r="D217" s="10"/>
      <c r="F217" s="22"/>
      <c r="G217" s="22"/>
      <c r="H217" s="22"/>
      <c r="I217" s="22"/>
      <c r="J217" s="22"/>
      <c r="K217" s="22"/>
      <c r="L217" s="22"/>
    </row>
    <row r="218" spans="1:12" s="24" customFormat="1" x14ac:dyDescent="0.2">
      <c r="A218" s="22"/>
      <c r="B218" s="10"/>
      <c r="C218" s="10"/>
      <c r="D218" s="10"/>
      <c r="F218" s="22"/>
      <c r="G218" s="22"/>
      <c r="H218" s="22"/>
      <c r="I218" s="22"/>
      <c r="J218" s="22"/>
      <c r="K218" s="22"/>
      <c r="L218" s="22"/>
    </row>
    <row r="219" spans="1:12" s="24" customFormat="1" x14ac:dyDescent="0.2">
      <c r="A219" s="22"/>
      <c r="B219" s="10"/>
      <c r="C219" s="10"/>
      <c r="D219" s="10"/>
      <c r="F219" s="22"/>
      <c r="G219" s="22"/>
      <c r="H219" s="22"/>
      <c r="I219" s="22"/>
      <c r="J219" s="22"/>
      <c r="K219" s="22"/>
      <c r="L219" s="22"/>
    </row>
    <row r="220" spans="1:12" s="24" customFormat="1" x14ac:dyDescent="0.2">
      <c r="A220" s="22"/>
      <c r="B220" s="10"/>
      <c r="C220" s="10"/>
      <c r="D220" s="10"/>
      <c r="F220" s="22"/>
      <c r="G220" s="22"/>
      <c r="H220" s="22"/>
      <c r="I220" s="22"/>
      <c r="J220" s="22"/>
      <c r="K220" s="22"/>
      <c r="L220" s="22"/>
    </row>
    <row r="221" spans="1:12" s="24" customFormat="1" x14ac:dyDescent="0.2">
      <c r="A221" s="22"/>
      <c r="B221" s="10"/>
      <c r="C221" s="10"/>
      <c r="D221" s="10"/>
      <c r="F221" s="22"/>
      <c r="G221" s="22"/>
      <c r="H221" s="22"/>
      <c r="I221" s="22"/>
      <c r="J221" s="22"/>
      <c r="K221" s="22"/>
      <c r="L221" s="22"/>
    </row>
    <row r="222" spans="1:12" s="24" customFormat="1" x14ac:dyDescent="0.2">
      <c r="A222" s="22"/>
      <c r="B222" s="10"/>
      <c r="C222" s="10"/>
      <c r="D222" s="10"/>
      <c r="F222" s="22"/>
      <c r="G222" s="22"/>
      <c r="H222" s="22"/>
      <c r="I222" s="22"/>
      <c r="J222" s="22"/>
      <c r="K222" s="22"/>
      <c r="L222" s="22"/>
    </row>
    <row r="223" spans="1:12" s="24" customFormat="1" x14ac:dyDescent="0.2">
      <c r="A223" s="22"/>
      <c r="B223" s="10"/>
      <c r="C223" s="10"/>
      <c r="D223" s="10"/>
      <c r="F223" s="22"/>
      <c r="G223" s="22"/>
      <c r="H223" s="22"/>
      <c r="I223" s="22"/>
      <c r="J223" s="22"/>
      <c r="K223" s="22"/>
      <c r="L223" s="22"/>
    </row>
    <row r="224" spans="1:12" s="24" customFormat="1" x14ac:dyDescent="0.2">
      <c r="A224" s="22"/>
      <c r="B224" s="10"/>
      <c r="C224" s="10"/>
      <c r="D224" s="10"/>
      <c r="F224" s="22"/>
      <c r="G224" s="22"/>
      <c r="H224" s="22"/>
      <c r="I224" s="22"/>
      <c r="J224" s="22"/>
      <c r="K224" s="22"/>
      <c r="L224" s="22"/>
    </row>
    <row r="225" spans="1:12" s="24" customFormat="1" x14ac:dyDescent="0.2">
      <c r="A225" s="22"/>
      <c r="B225" s="10"/>
      <c r="C225" s="10"/>
      <c r="D225" s="10"/>
      <c r="F225" s="22"/>
      <c r="G225" s="22"/>
      <c r="H225" s="22"/>
      <c r="I225" s="22"/>
      <c r="J225" s="22"/>
      <c r="K225" s="22"/>
      <c r="L225" s="22"/>
    </row>
    <row r="226" spans="1:12" s="24" customFormat="1" x14ac:dyDescent="0.2">
      <c r="A226" s="22"/>
      <c r="B226" s="10"/>
      <c r="C226" s="10"/>
      <c r="D226" s="10"/>
      <c r="F226" s="22"/>
      <c r="G226" s="22"/>
      <c r="H226" s="22"/>
      <c r="I226" s="22"/>
      <c r="J226" s="22"/>
      <c r="K226" s="22"/>
      <c r="L226" s="22"/>
    </row>
    <row r="227" spans="1:12" s="24" customFormat="1" x14ac:dyDescent="0.2">
      <c r="A227" s="22"/>
      <c r="B227" s="10"/>
      <c r="C227" s="10"/>
      <c r="D227" s="10"/>
      <c r="F227" s="22"/>
      <c r="G227" s="22"/>
      <c r="H227" s="22"/>
      <c r="I227" s="22"/>
      <c r="J227" s="22"/>
      <c r="K227" s="22"/>
      <c r="L227" s="22"/>
    </row>
    <row r="228" spans="1:12" s="24" customFormat="1" x14ac:dyDescent="0.2">
      <c r="A228" s="22"/>
      <c r="B228" s="10"/>
      <c r="C228" s="10"/>
      <c r="D228" s="10"/>
      <c r="F228" s="22"/>
      <c r="G228" s="22"/>
      <c r="H228" s="22"/>
      <c r="I228" s="22"/>
      <c r="J228" s="22"/>
      <c r="K228" s="22"/>
      <c r="L228" s="22"/>
    </row>
    <row r="229" spans="1:12" s="24" customFormat="1" x14ac:dyDescent="0.2">
      <c r="A229" s="22"/>
      <c r="B229" s="10"/>
      <c r="C229" s="10"/>
      <c r="D229" s="10"/>
      <c r="F229" s="22"/>
      <c r="G229" s="22"/>
      <c r="H229" s="22"/>
      <c r="I229" s="22"/>
      <c r="J229" s="22"/>
      <c r="K229" s="22"/>
      <c r="L229" s="22"/>
    </row>
    <row r="230" spans="1:12" s="24" customFormat="1" x14ac:dyDescent="0.2">
      <c r="A230" s="22"/>
      <c r="B230" s="10"/>
      <c r="C230" s="10"/>
      <c r="D230" s="10"/>
      <c r="F230" s="22"/>
      <c r="G230" s="22"/>
      <c r="H230" s="22"/>
      <c r="I230" s="22"/>
      <c r="J230" s="22"/>
      <c r="K230" s="22"/>
      <c r="L230" s="22"/>
    </row>
    <row r="231" spans="1:12" s="24" customFormat="1" x14ac:dyDescent="0.2">
      <c r="A231" s="22"/>
      <c r="B231" s="10"/>
      <c r="C231" s="10"/>
      <c r="D231" s="10"/>
      <c r="F231" s="22"/>
      <c r="G231" s="22"/>
      <c r="H231" s="22"/>
      <c r="I231" s="22"/>
      <c r="J231" s="22"/>
      <c r="K231" s="22"/>
      <c r="L231" s="22"/>
    </row>
    <row r="232" spans="1:12" s="24" customFormat="1" x14ac:dyDescent="0.2">
      <c r="A232" s="22"/>
      <c r="B232" s="10"/>
      <c r="C232" s="10"/>
      <c r="D232" s="10"/>
      <c r="F232" s="22"/>
      <c r="G232" s="22"/>
      <c r="H232" s="22"/>
      <c r="I232" s="22"/>
      <c r="J232" s="22"/>
      <c r="K232" s="22"/>
      <c r="L232" s="22"/>
    </row>
    <row r="233" spans="1:12" s="24" customFormat="1" x14ac:dyDescent="0.2">
      <c r="A233" s="22"/>
      <c r="B233" s="10"/>
      <c r="C233" s="10"/>
      <c r="D233" s="10"/>
      <c r="F233" s="22"/>
      <c r="G233" s="22"/>
      <c r="H233" s="22"/>
      <c r="I233" s="22"/>
      <c r="J233" s="22"/>
      <c r="K233" s="22"/>
      <c r="L233" s="22"/>
    </row>
    <row r="234" spans="1:12" s="24" customFormat="1" x14ac:dyDescent="0.2">
      <c r="A234" s="22"/>
      <c r="B234" s="10"/>
      <c r="C234" s="10"/>
      <c r="D234" s="10"/>
      <c r="F234" s="22"/>
      <c r="G234" s="22"/>
      <c r="H234" s="22"/>
      <c r="I234" s="22"/>
      <c r="J234" s="22"/>
      <c r="K234" s="22"/>
      <c r="L234" s="22"/>
    </row>
    <row r="235" spans="1:12" s="24" customFormat="1" x14ac:dyDescent="0.2">
      <c r="A235" s="22"/>
      <c r="B235" s="10"/>
      <c r="C235" s="10"/>
      <c r="D235" s="10"/>
      <c r="F235" s="22"/>
      <c r="G235" s="22"/>
      <c r="H235" s="22"/>
      <c r="I235" s="22"/>
      <c r="J235" s="22"/>
      <c r="K235" s="22"/>
      <c r="L235" s="22"/>
    </row>
    <row r="236" spans="1:12" s="24" customFormat="1" x14ac:dyDescent="0.2">
      <c r="A236" s="22"/>
      <c r="B236" s="10"/>
      <c r="C236" s="10"/>
      <c r="D236" s="10"/>
      <c r="F236" s="22"/>
      <c r="G236" s="22"/>
      <c r="H236" s="22"/>
      <c r="I236" s="22"/>
      <c r="J236" s="22"/>
      <c r="K236" s="22"/>
      <c r="L236" s="22"/>
    </row>
    <row r="237" spans="1:12" s="24" customFormat="1" x14ac:dyDescent="0.2">
      <c r="A237" s="22"/>
      <c r="B237" s="10"/>
      <c r="C237" s="10"/>
      <c r="D237" s="10"/>
      <c r="F237" s="22"/>
      <c r="G237" s="22"/>
      <c r="H237" s="22"/>
      <c r="I237" s="22"/>
      <c r="J237" s="22"/>
      <c r="K237" s="22"/>
      <c r="L237" s="22"/>
    </row>
    <row r="238" spans="1:12" s="24" customFormat="1" x14ac:dyDescent="0.2">
      <c r="A238" s="22"/>
      <c r="B238" s="10"/>
      <c r="C238" s="10"/>
      <c r="D238" s="10"/>
      <c r="F238" s="22"/>
      <c r="G238" s="22"/>
      <c r="H238" s="22"/>
      <c r="I238" s="22"/>
      <c r="J238" s="22"/>
      <c r="K238" s="22"/>
      <c r="L238" s="22"/>
    </row>
    <row r="239" spans="1:12" s="24" customFormat="1" x14ac:dyDescent="0.2">
      <c r="A239" s="22"/>
      <c r="B239" s="10"/>
      <c r="C239" s="10"/>
      <c r="D239" s="10"/>
      <c r="F239" s="22"/>
      <c r="G239" s="22"/>
      <c r="H239" s="22"/>
      <c r="I239" s="22"/>
      <c r="J239" s="22"/>
      <c r="K239" s="22"/>
      <c r="L239" s="22"/>
    </row>
    <row r="240" spans="1:12" s="24" customFormat="1" x14ac:dyDescent="0.2">
      <c r="A240" s="22"/>
      <c r="B240" s="10"/>
      <c r="C240" s="10"/>
      <c r="D240" s="10"/>
      <c r="F240" s="22"/>
      <c r="G240" s="22"/>
      <c r="H240" s="22"/>
      <c r="I240" s="22"/>
      <c r="J240" s="22"/>
      <c r="K240" s="22"/>
      <c r="L240" s="22"/>
    </row>
    <row r="241" spans="1:12" s="24" customFormat="1" x14ac:dyDescent="0.2">
      <c r="A241" s="22"/>
      <c r="B241" s="10"/>
      <c r="C241" s="10"/>
      <c r="D241" s="10"/>
      <c r="F241" s="22"/>
      <c r="G241" s="22"/>
      <c r="H241" s="22"/>
      <c r="I241" s="22"/>
      <c r="J241" s="22"/>
      <c r="K241" s="22"/>
      <c r="L241" s="22"/>
    </row>
    <row r="242" spans="1:12" s="24" customFormat="1" x14ac:dyDescent="0.2">
      <c r="A242" s="22"/>
      <c r="B242" s="10"/>
      <c r="C242" s="10"/>
      <c r="D242" s="10"/>
      <c r="F242" s="22"/>
      <c r="G242" s="22"/>
      <c r="H242" s="22"/>
      <c r="I242" s="22"/>
      <c r="J242" s="22"/>
      <c r="K242" s="22"/>
      <c r="L242" s="22"/>
    </row>
    <row r="243" spans="1:12" s="24" customFormat="1" x14ac:dyDescent="0.2">
      <c r="A243" s="22"/>
      <c r="B243" s="10"/>
      <c r="C243" s="10"/>
      <c r="D243" s="10"/>
      <c r="F243" s="22"/>
      <c r="G243" s="22"/>
      <c r="H243" s="22"/>
      <c r="I243" s="22"/>
      <c r="J243" s="22"/>
      <c r="K243" s="22"/>
      <c r="L243" s="22"/>
    </row>
    <row r="244" spans="1:12" s="24" customFormat="1" x14ac:dyDescent="0.2">
      <c r="A244" s="22"/>
      <c r="B244" s="10"/>
      <c r="C244" s="10"/>
      <c r="D244" s="10"/>
      <c r="F244" s="22"/>
      <c r="G244" s="22"/>
      <c r="H244" s="22"/>
      <c r="I244" s="22"/>
      <c r="J244" s="22"/>
      <c r="K244" s="22"/>
      <c r="L244" s="22"/>
    </row>
    <row r="245" spans="1:12" s="24" customFormat="1" x14ac:dyDescent="0.2">
      <c r="A245" s="22"/>
      <c r="B245" s="10"/>
      <c r="C245" s="10"/>
      <c r="D245" s="10"/>
      <c r="F245" s="22"/>
      <c r="G245" s="22"/>
      <c r="H245" s="22"/>
      <c r="I245" s="22"/>
      <c r="J245" s="22"/>
      <c r="K245" s="22"/>
      <c r="L245" s="22"/>
    </row>
    <row r="246" spans="1:12" s="24" customFormat="1" x14ac:dyDescent="0.2">
      <c r="A246" s="22"/>
      <c r="B246" s="10"/>
      <c r="C246" s="10"/>
      <c r="D246" s="10"/>
      <c r="F246" s="22"/>
      <c r="G246" s="22"/>
      <c r="H246" s="22"/>
      <c r="I246" s="22"/>
      <c r="J246" s="22"/>
      <c r="K246" s="22"/>
      <c r="L246" s="22"/>
    </row>
    <row r="247" spans="1:12" s="24" customFormat="1" x14ac:dyDescent="0.2">
      <c r="A247" s="22"/>
      <c r="B247" s="10"/>
      <c r="C247" s="10"/>
      <c r="D247" s="10"/>
      <c r="F247" s="22"/>
      <c r="G247" s="22"/>
      <c r="H247" s="22"/>
      <c r="I247" s="22"/>
      <c r="J247" s="22"/>
      <c r="K247" s="22"/>
      <c r="L247" s="22"/>
    </row>
    <row r="248" spans="1:12" s="24" customFormat="1" x14ac:dyDescent="0.2">
      <c r="A248" s="22"/>
      <c r="B248" s="10"/>
      <c r="C248" s="10"/>
      <c r="D248" s="10"/>
      <c r="F248" s="22"/>
      <c r="G248" s="22"/>
      <c r="H248" s="22"/>
      <c r="I248" s="22"/>
      <c r="J248" s="22"/>
      <c r="K248" s="22"/>
      <c r="L248" s="22"/>
    </row>
    <row r="249" spans="1:12" s="24" customFormat="1" x14ac:dyDescent="0.2">
      <c r="A249" s="22"/>
      <c r="B249" s="10"/>
      <c r="C249" s="10"/>
      <c r="D249" s="10"/>
      <c r="F249" s="22"/>
      <c r="G249" s="22"/>
      <c r="H249" s="22"/>
      <c r="I249" s="22"/>
      <c r="J249" s="22"/>
      <c r="K249" s="22"/>
      <c r="L249" s="22"/>
    </row>
    <row r="250" spans="1:12" s="24" customFormat="1" x14ac:dyDescent="0.2">
      <c r="A250" s="22"/>
      <c r="B250" s="10"/>
      <c r="C250" s="10"/>
      <c r="D250" s="10"/>
      <c r="F250" s="22"/>
      <c r="G250" s="22"/>
      <c r="H250" s="22"/>
      <c r="I250" s="22"/>
      <c r="J250" s="22"/>
      <c r="K250" s="22"/>
      <c r="L250" s="22"/>
    </row>
    <row r="251" spans="1:12" s="24" customFormat="1" x14ac:dyDescent="0.2">
      <c r="A251" s="22"/>
      <c r="B251" s="10"/>
      <c r="C251" s="10"/>
      <c r="D251" s="10"/>
      <c r="F251" s="22"/>
      <c r="G251" s="22"/>
      <c r="H251" s="22"/>
      <c r="I251" s="22"/>
      <c r="J251" s="22"/>
      <c r="K251" s="22"/>
      <c r="L251" s="22"/>
    </row>
    <row r="252" spans="1:12" s="24" customFormat="1" x14ac:dyDescent="0.2">
      <c r="A252" s="22"/>
      <c r="B252" s="10"/>
      <c r="C252" s="10"/>
      <c r="D252" s="10"/>
      <c r="F252" s="22"/>
      <c r="G252" s="22"/>
      <c r="H252" s="22"/>
      <c r="I252" s="22"/>
      <c r="J252" s="22"/>
      <c r="K252" s="22"/>
      <c r="L252" s="22"/>
    </row>
    <row r="253" spans="1:12" s="24" customFormat="1" x14ac:dyDescent="0.2">
      <c r="A253" s="22"/>
      <c r="B253" s="10"/>
      <c r="C253" s="10"/>
      <c r="D253" s="10"/>
      <c r="F253" s="22"/>
      <c r="G253" s="22"/>
      <c r="H253" s="22"/>
      <c r="I253" s="22"/>
      <c r="J253" s="22"/>
      <c r="K253" s="22"/>
      <c r="L253" s="22"/>
    </row>
    <row r="254" spans="1:12" s="24" customFormat="1" x14ac:dyDescent="0.2">
      <c r="A254" s="22"/>
      <c r="B254" s="10"/>
      <c r="C254" s="10"/>
      <c r="D254" s="10"/>
      <c r="F254" s="22"/>
      <c r="G254" s="22"/>
      <c r="H254" s="22"/>
      <c r="I254" s="22"/>
      <c r="J254" s="22"/>
      <c r="K254" s="22"/>
      <c r="L254" s="22"/>
    </row>
    <row r="255" spans="1:12" s="24" customFormat="1" x14ac:dyDescent="0.2">
      <c r="A255" s="22"/>
      <c r="B255" s="10"/>
      <c r="C255" s="10"/>
      <c r="D255" s="10"/>
      <c r="F255" s="22"/>
      <c r="G255" s="22"/>
      <c r="H255" s="22"/>
      <c r="I255" s="22"/>
      <c r="J255" s="22"/>
      <c r="K255" s="22"/>
      <c r="L255" s="22"/>
    </row>
    <row r="256" spans="1:12" s="24" customFormat="1" x14ac:dyDescent="0.2">
      <c r="A256" s="22"/>
      <c r="B256" s="10"/>
      <c r="C256" s="10"/>
      <c r="D256" s="10"/>
      <c r="F256" s="22"/>
      <c r="G256" s="22"/>
      <c r="H256" s="22"/>
      <c r="I256" s="22"/>
      <c r="J256" s="22"/>
      <c r="K256" s="22"/>
      <c r="L256" s="22"/>
    </row>
    <row r="257" spans="1:12" s="24" customFormat="1" x14ac:dyDescent="0.2">
      <c r="A257" s="22"/>
      <c r="B257" s="10"/>
      <c r="C257" s="10"/>
      <c r="D257" s="10"/>
      <c r="F257" s="22"/>
      <c r="G257" s="22"/>
      <c r="H257" s="22"/>
      <c r="I257" s="22"/>
      <c r="J257" s="22"/>
      <c r="K257" s="22"/>
      <c r="L257" s="22"/>
    </row>
    <row r="258" spans="1:12" s="24" customFormat="1" x14ac:dyDescent="0.2">
      <c r="A258" s="22"/>
      <c r="B258" s="10"/>
      <c r="C258" s="10"/>
      <c r="D258" s="10"/>
      <c r="F258" s="22"/>
      <c r="G258" s="22"/>
      <c r="H258" s="22"/>
      <c r="I258" s="22"/>
      <c r="J258" s="22"/>
      <c r="K258" s="22"/>
      <c r="L258" s="22"/>
    </row>
    <row r="259" spans="1:12" s="24" customFormat="1" x14ac:dyDescent="0.2">
      <c r="A259" s="22"/>
      <c r="B259" s="10"/>
      <c r="C259" s="10"/>
      <c r="D259" s="10"/>
      <c r="F259" s="22"/>
      <c r="G259" s="22"/>
      <c r="H259" s="22"/>
      <c r="I259" s="22"/>
      <c r="J259" s="22"/>
      <c r="K259" s="22"/>
      <c r="L259" s="22"/>
    </row>
    <row r="260" spans="1:12" s="24" customFormat="1" x14ac:dyDescent="0.2">
      <c r="A260" s="22"/>
      <c r="B260" s="10"/>
      <c r="C260" s="10"/>
      <c r="D260" s="10"/>
      <c r="F260" s="22"/>
      <c r="G260" s="22"/>
      <c r="H260" s="22"/>
      <c r="I260" s="22"/>
      <c r="J260" s="22"/>
      <c r="K260" s="22"/>
      <c r="L260" s="22"/>
    </row>
    <row r="261" spans="1:12" s="24" customFormat="1" x14ac:dyDescent="0.2">
      <c r="A261" s="22"/>
      <c r="B261" s="10"/>
      <c r="C261" s="10"/>
      <c r="D261" s="10"/>
      <c r="F261" s="22"/>
      <c r="G261" s="22"/>
      <c r="H261" s="22"/>
      <c r="I261" s="22"/>
      <c r="J261" s="22"/>
      <c r="K261" s="22"/>
      <c r="L261" s="22"/>
    </row>
    <row r="262" spans="1:12" s="24" customFormat="1" x14ac:dyDescent="0.2">
      <c r="A262" s="22"/>
      <c r="B262" s="10"/>
      <c r="C262" s="10"/>
      <c r="D262" s="10"/>
      <c r="F262" s="22"/>
      <c r="G262" s="22"/>
      <c r="H262" s="22"/>
      <c r="I262" s="22"/>
      <c r="J262" s="22"/>
      <c r="K262" s="22"/>
      <c r="L262" s="22"/>
    </row>
    <row r="263" spans="1:12" s="24" customFormat="1" x14ac:dyDescent="0.2">
      <c r="A263" s="22"/>
      <c r="B263" s="10"/>
      <c r="C263" s="10"/>
      <c r="D263" s="10"/>
      <c r="F263" s="22"/>
      <c r="G263" s="22"/>
      <c r="H263" s="22"/>
      <c r="I263" s="22"/>
      <c r="J263" s="22"/>
      <c r="K263" s="22"/>
      <c r="L263" s="22"/>
    </row>
    <row r="264" spans="1:12" s="24" customFormat="1" x14ac:dyDescent="0.2">
      <c r="A264" s="22"/>
      <c r="B264" s="10"/>
      <c r="C264" s="10"/>
      <c r="D264" s="10"/>
      <c r="F264" s="22"/>
      <c r="G264" s="22"/>
      <c r="H264" s="22"/>
      <c r="I264" s="22"/>
      <c r="J264" s="22"/>
      <c r="K264" s="22"/>
      <c r="L264" s="22"/>
    </row>
    <row r="265" spans="1:12" s="24" customFormat="1" x14ac:dyDescent="0.2">
      <c r="A265" s="22"/>
      <c r="B265" s="10"/>
      <c r="C265" s="10"/>
      <c r="D265" s="10"/>
      <c r="F265" s="22"/>
      <c r="G265" s="22"/>
      <c r="H265" s="22"/>
      <c r="I265" s="22"/>
      <c r="J265" s="22"/>
      <c r="K265" s="22"/>
      <c r="L265" s="22"/>
    </row>
    <row r="266" spans="1:12" s="24" customFormat="1" x14ac:dyDescent="0.2">
      <c r="A266" s="22"/>
      <c r="B266" s="10"/>
      <c r="C266" s="10"/>
      <c r="D266" s="10"/>
      <c r="F266" s="22"/>
      <c r="G266" s="22"/>
      <c r="H266" s="22"/>
      <c r="I266" s="22"/>
      <c r="J266" s="22"/>
      <c r="K266" s="22"/>
      <c r="L266" s="22"/>
    </row>
    <row r="267" spans="1:12" s="24" customFormat="1" x14ac:dyDescent="0.2">
      <c r="A267" s="22"/>
      <c r="B267" s="10"/>
      <c r="C267" s="10"/>
      <c r="D267" s="10"/>
      <c r="F267" s="22"/>
      <c r="G267" s="22"/>
      <c r="H267" s="22"/>
      <c r="I267" s="22"/>
      <c r="J267" s="22"/>
      <c r="K267" s="22"/>
      <c r="L267" s="22"/>
    </row>
    <row r="268" spans="1:12" s="24" customFormat="1" x14ac:dyDescent="0.2">
      <c r="A268" s="22"/>
      <c r="B268" s="10"/>
      <c r="C268" s="10"/>
      <c r="D268" s="10"/>
      <c r="F268" s="22"/>
      <c r="G268" s="22"/>
      <c r="H268" s="22"/>
      <c r="I268" s="22"/>
      <c r="J268" s="22"/>
      <c r="K268" s="22"/>
      <c r="L268" s="22"/>
    </row>
    <row r="269" spans="1:12" s="24" customFormat="1" x14ac:dyDescent="0.2">
      <c r="A269" s="22"/>
      <c r="B269" s="10"/>
      <c r="C269" s="10"/>
      <c r="D269" s="10"/>
      <c r="F269" s="22"/>
      <c r="G269" s="22"/>
      <c r="H269" s="22"/>
      <c r="I269" s="22"/>
      <c r="J269" s="22"/>
      <c r="K269" s="22"/>
      <c r="L269" s="22"/>
    </row>
    <row r="270" spans="1:12" s="24" customFormat="1" x14ac:dyDescent="0.2">
      <c r="A270" s="22"/>
      <c r="B270" s="10"/>
      <c r="C270" s="10"/>
      <c r="D270" s="10"/>
      <c r="F270" s="22"/>
      <c r="G270" s="22"/>
      <c r="H270" s="22"/>
      <c r="I270" s="22"/>
      <c r="J270" s="22"/>
      <c r="K270" s="22"/>
      <c r="L270" s="22"/>
    </row>
  </sheetData>
  <sheetProtection password="C9F9" sheet="1" objects="1" scenarios="1"/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70ABA4-4E35-4D2A-B4F3-D5AA8CA0308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6FBA6F-9891-4185-AC50-3134AB070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F53476-BD55-4BAB-8F3F-DB1DD9B850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 Hospital Access Payments</vt:lpstr>
      <vt:lpstr>Annual Calc w FFY16 FMAP</vt:lpstr>
      <vt:lpstr>Annual Calc w FFY17 FMAP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2016-04-15T18:14:09Z</dcterms:created>
  <dcterms:modified xsi:type="dcterms:W3CDTF">2016-04-18T17:09:50Z</dcterms:modified>
</cp:coreProperties>
</file>