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9F9" lockStructure="1"/>
  <bookViews>
    <workbookView xWindow="600" yWindow="675" windowWidth="24435" windowHeight="10995"/>
  </bookViews>
  <sheets>
    <sheet name="2016 CAH Allocation" sheetId="1" r:id="rId1"/>
  </sheets>
  <externalReferences>
    <externalReference r:id="rId2"/>
    <externalReference r:id="rId3"/>
    <externalReference r:id="rId4"/>
  </externalReferences>
  <definedNames>
    <definedName name="__Tab2">#REF!</definedName>
    <definedName name="_Fill" hidden="1">#REF!</definedName>
    <definedName name="_Key1" hidden="1">'[1]Hospital Facility Data'!#REF!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b2">#REF!</definedName>
    <definedName name="A">#REF!</definedName>
    <definedName name="A_GME_wo_MC">[2]Hospital_Details!$A$158:$IV$158</definedName>
    <definedName name="AlphaList">#REF!</definedName>
    <definedName name="B">#REF!</definedName>
    <definedName name="B_GME_wo_MC">[2]Hospital_Details!$A$159:$IV$159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>[2]Hospital_Details!#REF!</definedName>
    <definedName name="H_806">[2]Hospital_Details!#REF!</definedName>
    <definedName name="H_83">[2]Hospital_Details!$A$368:$IV$368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>#REF!</definedName>
    <definedName name="HospNum">#REF!</definedName>
    <definedName name="HTML_CodePage" hidden="1">1252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>#REF!</definedName>
    <definedName name="Print_Area_MI">'[3]table 2.5'!$B$4:$T$154</definedName>
    <definedName name="PUBUSE">#REF!</definedName>
    <definedName name="q_sum_ex">#REF!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45621"/>
</workbook>
</file>

<file path=xl/calcChain.xml><?xml version="1.0" encoding="utf-8"?>
<calcChain xmlns="http://schemas.openxmlformats.org/spreadsheetml/2006/main">
  <c r="J28" i="1" l="1"/>
  <c r="K28" i="1" s="1"/>
  <c r="J11" i="1"/>
  <c r="K11" i="1" s="1"/>
  <c r="J5" i="1"/>
  <c r="K5" i="1" s="1"/>
  <c r="J6" i="1"/>
  <c r="K6" i="1" s="1"/>
  <c r="J21" i="1"/>
  <c r="K21" i="1" s="1"/>
  <c r="J23" i="1"/>
  <c r="K23" i="1" s="1"/>
  <c r="J24" i="1"/>
  <c r="J22" i="1"/>
  <c r="K22" i="1" s="1"/>
  <c r="J29" i="1"/>
  <c r="K29" i="1" s="1"/>
  <c r="J19" i="1"/>
  <c r="K19" i="1" s="1"/>
  <c r="J17" i="1"/>
  <c r="K17" i="1" s="1"/>
  <c r="J7" i="1"/>
  <c r="K7" i="1" s="1"/>
  <c r="J31" i="1"/>
  <c r="K31" i="1" s="1"/>
  <c r="J32" i="1"/>
  <c r="K32" i="1" s="1"/>
  <c r="J33" i="1"/>
  <c r="K33" i="1" s="1"/>
  <c r="J25" i="1"/>
  <c r="K25" i="1" s="1"/>
  <c r="J2" i="1"/>
  <c r="K2" i="1" s="1"/>
  <c r="J3" i="1"/>
  <c r="K3" i="1" s="1"/>
  <c r="J4" i="1"/>
  <c r="K4" i="1" s="1"/>
  <c r="J8" i="1"/>
  <c r="K8" i="1" s="1"/>
  <c r="J9" i="1"/>
  <c r="K9" i="1" s="1"/>
  <c r="J10" i="1"/>
  <c r="K10" i="1" s="1"/>
  <c r="J12" i="1"/>
  <c r="K12" i="1" s="1"/>
  <c r="J14" i="1"/>
  <c r="K14" i="1" s="1"/>
  <c r="J15" i="1"/>
  <c r="K15" i="1" s="1"/>
  <c r="J16" i="1"/>
  <c r="K16" i="1" s="1"/>
  <c r="J18" i="1"/>
  <c r="K18" i="1" s="1"/>
  <c r="J20" i="1"/>
  <c r="K20" i="1" s="1"/>
  <c r="J26" i="1"/>
  <c r="K26" i="1" s="1"/>
  <c r="J27" i="1"/>
  <c r="K27" i="1" s="1"/>
  <c r="J30" i="1"/>
  <c r="K30" i="1" s="1"/>
  <c r="J34" i="1"/>
  <c r="K34" i="1" s="1"/>
  <c r="F28" i="1"/>
  <c r="F11" i="1"/>
  <c r="F5" i="1"/>
  <c r="F6" i="1"/>
  <c r="F21" i="1"/>
  <c r="F23" i="1"/>
  <c r="G23" i="1" s="1"/>
  <c r="F24" i="1"/>
  <c r="G24" i="1" s="1"/>
  <c r="F22" i="1"/>
  <c r="G22" i="1" s="1"/>
  <c r="F29" i="1"/>
  <c r="G29" i="1" s="1"/>
  <c r="F19" i="1"/>
  <c r="G19" i="1" s="1"/>
  <c r="F17" i="1"/>
  <c r="F7" i="1"/>
  <c r="G7" i="1" s="1"/>
  <c r="F31" i="1"/>
  <c r="G31" i="1" s="1"/>
  <c r="F32" i="1"/>
  <c r="G32" i="1" s="1"/>
  <c r="F33" i="1"/>
  <c r="G33" i="1" s="1"/>
  <c r="F25" i="1"/>
  <c r="F2" i="1"/>
  <c r="G2" i="1" s="1"/>
  <c r="F3" i="1"/>
  <c r="G3" i="1" s="1"/>
  <c r="F4" i="1"/>
  <c r="G4" i="1" s="1"/>
  <c r="F8" i="1"/>
  <c r="F9" i="1"/>
  <c r="G9" i="1" s="1"/>
  <c r="F10" i="1"/>
  <c r="G10" i="1" s="1"/>
  <c r="F12" i="1"/>
  <c r="G12" i="1" s="1"/>
  <c r="F14" i="1"/>
  <c r="G14" i="1" s="1"/>
  <c r="F15" i="1"/>
  <c r="G15" i="1" s="1"/>
  <c r="F16" i="1"/>
  <c r="G16" i="1" s="1"/>
  <c r="F18" i="1"/>
  <c r="G18" i="1" s="1"/>
  <c r="F20" i="1"/>
  <c r="G20" i="1" s="1"/>
  <c r="F26" i="1"/>
  <c r="G26" i="1" s="1"/>
  <c r="F27" i="1"/>
  <c r="G27" i="1" s="1"/>
  <c r="F30" i="1"/>
  <c r="G30" i="1" s="1"/>
  <c r="F34" i="1"/>
  <c r="G28" i="1"/>
  <c r="G11" i="1"/>
  <c r="G5" i="1"/>
  <c r="G6" i="1"/>
  <c r="G21" i="1"/>
  <c r="G17" i="1"/>
  <c r="G25" i="1"/>
  <c r="G8" i="1"/>
  <c r="G34" i="1"/>
  <c r="K24" i="1"/>
  <c r="J13" i="1" l="1"/>
  <c r="K13" i="1" s="1"/>
  <c r="F13" i="1"/>
  <c r="G13" i="1" s="1"/>
  <c r="K35" i="1" l="1"/>
  <c r="G35" i="1"/>
</calcChain>
</file>

<file path=xl/comments1.xml><?xml version="1.0" encoding="utf-8"?>
<comments xmlns="http://schemas.openxmlformats.org/spreadsheetml/2006/main">
  <authors>
    <author>Aaron Morris</author>
  </authors>
  <commentList>
    <comment ref="C1" author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</commentList>
</comments>
</file>

<file path=xl/sharedStrings.xml><?xml version="1.0" encoding="utf-8"?>
<sst xmlns="http://schemas.openxmlformats.org/spreadsheetml/2006/main" count="77" uniqueCount="77">
  <si>
    <t>Medicaid Prov ID</t>
  </si>
  <si>
    <t>Hosp Name</t>
  </si>
  <si>
    <t>Hospital Class</t>
  </si>
  <si>
    <t>Inpatient Cost</t>
  </si>
  <si>
    <t>Inpatient Payments</t>
  </si>
  <si>
    <t>Inpatient 101% of Cost</t>
  </si>
  <si>
    <t>Inpatient CAH Hospital Payments</t>
  </si>
  <si>
    <t>Outpatient Costs</t>
  </si>
  <si>
    <t>Outpatient Payments</t>
  </si>
  <si>
    <t>Outpatient 101% of Cost</t>
  </si>
  <si>
    <t>Outpatient CAH Hospital Payments</t>
  </si>
  <si>
    <t>200259440A</t>
  </si>
  <si>
    <t>200231400B</t>
  </si>
  <si>
    <t>100774650D</t>
  </si>
  <si>
    <t>200311270A</t>
  </si>
  <si>
    <t>200313370A</t>
  </si>
  <si>
    <t>200226190A</t>
  </si>
  <si>
    <t>200425410C</t>
  </si>
  <si>
    <t>200318440B</t>
  </si>
  <si>
    <t>200521810B</t>
  </si>
  <si>
    <t>100699750A</t>
  </si>
  <si>
    <t>100700440F</t>
  </si>
  <si>
    <t>100700460A</t>
  </si>
  <si>
    <t>200287200A</t>
  </si>
  <si>
    <t>100699550A</t>
  </si>
  <si>
    <t>200125010B</t>
  </si>
  <si>
    <t>200125200B</t>
  </si>
  <si>
    <t>200490030A</t>
  </si>
  <si>
    <t>100700790A</t>
  </si>
  <si>
    <t>100262850D</t>
  </si>
  <si>
    <t>100700760A</t>
  </si>
  <si>
    <t>100699690A</t>
  </si>
  <si>
    <t>100700740A</t>
  </si>
  <si>
    <t>200234090B</t>
  </si>
  <si>
    <t>100819200B</t>
  </si>
  <si>
    <t>100700800A</t>
  </si>
  <si>
    <t>100699660A</t>
  </si>
  <si>
    <t>100730660F</t>
  </si>
  <si>
    <t>100699960A</t>
  </si>
  <si>
    <t>100700250A</t>
  </si>
  <si>
    <t>100690120A</t>
  </si>
  <si>
    <t>100699820A</t>
  </si>
  <si>
    <t>100699870E</t>
  </si>
  <si>
    <t>200539880B</t>
  </si>
  <si>
    <t>ARBUCKLE MEM HSP</t>
  </si>
  <si>
    <t>ATOKA MEMORIAL HOSPITAL</t>
  </si>
  <si>
    <t>BEAVER COUNTY MEMORIAL HOSPITAL</t>
  </si>
  <si>
    <t>CAH ACQUISITION COMPANY 12 LLC</t>
  </si>
  <si>
    <t>CAH ACQUISITION COMPANY 16 LLC</t>
  </si>
  <si>
    <t>CAH ACQUISITION COMPANY 9 LLC</t>
  </si>
  <si>
    <t>CARNEGIE TRI-COUNTY MUNICI</t>
  </si>
  <si>
    <t>CIMARRON MEMORIAL HOSPITAL</t>
  </si>
  <si>
    <t>CLEVELAND AREA HOSPITAL</t>
  </si>
  <si>
    <t>COAL COUNTY GENERAL HOSPITAL INC</t>
  </si>
  <si>
    <t>CORDELL MEMORIAL HOSPITAL</t>
  </si>
  <si>
    <t>DRUMRIGHT REGIONAL HOSPITAL</t>
  </si>
  <si>
    <t>FAIRVIEW HSP</t>
  </si>
  <si>
    <t>HARPER CO COM HSP</t>
  </si>
  <si>
    <t>HOLDENVILLE HOSPITAL AUTHORITY</t>
  </si>
  <si>
    <t>JANE PHILLIPS NOWATA</t>
  </si>
  <si>
    <t>JEFFERSON COUNTY HOSPITAL</t>
  </si>
  <si>
    <t>MARSHALL COUNTY HMA LLC</t>
  </si>
  <si>
    <t>MERCY HEALTH LOVE COUNTY</t>
  </si>
  <si>
    <t>MERCY HOSPITAL HEALDTON INC</t>
  </si>
  <si>
    <t>MERCY HOSPITAL KINGFISHER, INC</t>
  </si>
  <si>
    <t>MERCY HOSPITAL LOGAN COUNTY</t>
  </si>
  <si>
    <t>MERCY HOSPITAL TISHOMINGO</t>
  </si>
  <si>
    <t>MERCY HOSPITAL WATONGA INC</t>
  </si>
  <si>
    <t>OKEENE MUN HSP</t>
  </si>
  <si>
    <t>PAWHUSKA HSP INC</t>
  </si>
  <si>
    <t>PRAGUE COMMUNITY HOSPITAL</t>
  </si>
  <si>
    <t>QUARTZ MOUNTAIN MEDICAL CENTER</t>
  </si>
  <si>
    <t>ROGER MILLS MEMORIAL HOSPITAL</t>
  </si>
  <si>
    <t>ST JOHN SAPULPA INC</t>
  </si>
  <si>
    <t>STROUD REGIONAL MEDICAL CENTER</t>
  </si>
  <si>
    <t>THE PHYSICIANS HOSPITAL IN ANADARKO</t>
  </si>
  <si>
    <t>WEATHERFORD HOSPITAL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</si>
</sst>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_)"/>
  </numFmts>
  <fonts count="1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6"/>
      <name val="Helv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7">
    <xf numFmtId="0" fontId="0" fillId="0" borderId="0"/>
    <xf numFmtId="0" fontId="1" fillId="0" borderId="0"/>
    <xf numFmtId="0" fontId="1" fillId="0" borderId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5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" fillId="0" borderId="0"/>
    <xf numFmtId="0" fontId="7" fillId="15" borderId="3" applyNumberFormat="0" applyFont="0" applyAlignment="0" applyProtection="0"/>
    <xf numFmtId="0" fontId="7" fillId="15" borderId="3" applyNumberFormat="0" applyFont="0" applyAlignment="0" applyProtection="0"/>
    <xf numFmtId="0" fontId="7" fillId="15" borderId="3" applyNumberFormat="0" applyFont="0" applyAlignment="0" applyProtection="0"/>
    <xf numFmtId="0" fontId="7" fillId="15" borderId="3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9">
    <xf numFmtId="0" fontId="0" fillId="0" borderId="0" xfId="0"/>
    <xf numFmtId="0" fontId="9" fillId="0" borderId="0" xfId="39" applyFont="1" applyFill="1" applyBorder="1"/>
    <xf numFmtId="0" fontId="10" fillId="2" borderId="1" xfId="2" applyFont="1" applyFill="1" applyBorder="1" applyAlignment="1">
      <alignment horizontal="center" wrapText="1"/>
    </xf>
    <xf numFmtId="0" fontId="11" fillId="2" borderId="1" xfId="39" applyFont="1" applyFill="1" applyBorder="1" applyAlignment="1">
      <alignment horizontal="center" wrapText="1"/>
    </xf>
    <xf numFmtId="43" fontId="10" fillId="2" borderId="1" xfId="16" applyFont="1" applyFill="1" applyBorder="1" applyAlignment="1">
      <alignment horizontal="center" wrapText="1"/>
    </xf>
    <xf numFmtId="0" fontId="10" fillId="0" borderId="0" xfId="2" applyFont="1" applyFill="1" applyBorder="1" applyAlignment="1">
      <alignment horizontal="center" wrapText="1"/>
    </xf>
    <xf numFmtId="0" fontId="12" fillId="0" borderId="0" xfId="65" applyFont="1" applyFill="1" applyBorder="1"/>
    <xf numFmtId="0" fontId="12" fillId="0" borderId="0" xfId="2" applyFont="1" applyFill="1" applyBorder="1"/>
    <xf numFmtId="43" fontId="12" fillId="0" borderId="0" xfId="16" applyFont="1" applyFill="1" applyBorder="1"/>
    <xf numFmtId="43" fontId="12" fillId="0" borderId="0" xfId="2" applyNumberFormat="1" applyFont="1" applyFill="1" applyBorder="1"/>
    <xf numFmtId="43" fontId="12" fillId="17" borderId="0" xfId="2" applyNumberFormat="1" applyFont="1" applyFill="1" applyBorder="1"/>
    <xf numFmtId="0" fontId="13" fillId="0" borderId="0" xfId="0" applyFont="1" applyFill="1"/>
    <xf numFmtId="0" fontId="9" fillId="0" borderId="0" xfId="39" applyFont="1"/>
    <xf numFmtId="43" fontId="9" fillId="0" borderId="0" xfId="16" applyFont="1"/>
    <xf numFmtId="43" fontId="11" fillId="0" borderId="2" xfId="39" applyNumberFormat="1" applyFont="1" applyBorder="1"/>
    <xf numFmtId="43" fontId="12" fillId="0" borderId="0" xfId="76" applyFont="1" applyFill="1" applyBorder="1"/>
    <xf numFmtId="43" fontId="12" fillId="16" borderId="0" xfId="76" applyFont="1" applyFill="1" applyBorder="1"/>
    <xf numFmtId="43" fontId="9" fillId="0" borderId="0" xfId="76" applyFont="1"/>
    <xf numFmtId="43" fontId="11" fillId="0" borderId="2" xfId="76" applyFont="1" applyBorder="1"/>
  </cellXfs>
  <cellStyles count="77">
    <cellStyle name="£Z_x0004_Ç_x0006_^_x0004_" xfId="1"/>
    <cellStyle name="£Z_x0004_Ç_x0006_^_x0004_ 2" xfId="2"/>
    <cellStyle name="£Z_x0004_Ç_x0006_^_x0004_ 2 2" xfId="3"/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Comma" xfId="76" builtinId="3"/>
    <cellStyle name="Comma 2" xfId="16"/>
    <cellStyle name="Comma 2 2" xfId="17"/>
    <cellStyle name="Comma 2 3" xfId="18"/>
    <cellStyle name="Comma 2 3 2" xfId="19"/>
    <cellStyle name="Comma 2 3 2 2" xfId="20"/>
    <cellStyle name="Comma 2 4" xfId="21"/>
    <cellStyle name="Comma 3" xfId="22"/>
    <cellStyle name="Comma 4" xfId="23"/>
    <cellStyle name="Comma 5" xfId="24"/>
    <cellStyle name="Comma 5 2" xfId="25"/>
    <cellStyle name="Comma 5 3" xfId="26"/>
    <cellStyle name="Comma 6" xfId="27"/>
    <cellStyle name="Comma 7" xfId="28"/>
    <cellStyle name="Comma 8" xfId="29"/>
    <cellStyle name="Comma 8 2" xfId="30"/>
    <cellStyle name="Comma 8 3" xfId="31"/>
    <cellStyle name="Comma 8 4" xfId="32"/>
    <cellStyle name="Comma 9" xfId="33"/>
    <cellStyle name="Comma 9 2" xfId="34"/>
    <cellStyle name="Normal" xfId="0" builtinId="0"/>
    <cellStyle name="Normal - Style1" xfId="35"/>
    <cellStyle name="Normal 10" xfId="36"/>
    <cellStyle name="Normal 11" xfId="37"/>
    <cellStyle name="Normal 12" xfId="38"/>
    <cellStyle name="Normal 2" xfId="39"/>
    <cellStyle name="Normal 2 2" xfId="40"/>
    <cellStyle name="Normal 2 2 2" xfId="41"/>
    <cellStyle name="Normal 2 2 3" xfId="42"/>
    <cellStyle name="Normal 2 2 3 2" xfId="43"/>
    <cellStyle name="Normal 2 2 3 3" xfId="44"/>
    <cellStyle name="Normal 2 3" xfId="45"/>
    <cellStyle name="Normal 2 4" xfId="46"/>
    <cellStyle name="Normal 3" xfId="47"/>
    <cellStyle name="Normal 3 2" xfId="48"/>
    <cellStyle name="Normal 3 2 2" xfId="49"/>
    <cellStyle name="Normal 3 2 2 2" xfId="50"/>
    <cellStyle name="Normal 3 3" xfId="51"/>
    <cellStyle name="Normal 4" xfId="52"/>
    <cellStyle name="Normal 4 2" xfId="53"/>
    <cellStyle name="Normal 4 3" xfId="54"/>
    <cellStyle name="Normal 5" xfId="55"/>
    <cellStyle name="Normal 5 2" xfId="56"/>
    <cellStyle name="Normal 6" xfId="57"/>
    <cellStyle name="Normal 6 2" xfId="58"/>
    <cellStyle name="Normal 6 3" xfId="59"/>
    <cellStyle name="Normal 7" xfId="60"/>
    <cellStyle name="Normal 8" xfId="61"/>
    <cellStyle name="Normal 9" xfId="62"/>
    <cellStyle name="Normal 9 2" xfId="63"/>
    <cellStyle name="Normal 9 3" xfId="64"/>
    <cellStyle name="Normal_prov fee mcare #s" xfId="65"/>
    <cellStyle name="Note 2" xfId="66"/>
    <cellStyle name="Note 2 2" xfId="67"/>
    <cellStyle name="Note 2 3" xfId="68"/>
    <cellStyle name="Note 3" xfId="69"/>
    <cellStyle name="Percent 2" xfId="70"/>
    <cellStyle name="Percent 3" xfId="71"/>
    <cellStyle name="Percent 4" xfId="72"/>
    <cellStyle name="Percent 5" xfId="73"/>
    <cellStyle name="Percent 6" xfId="74"/>
    <cellStyle name="Percent 7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6"/>
  <sheetViews>
    <sheetView tabSelected="1" workbookViewId="0">
      <pane xSplit="3" ySplit="1" topLeftCell="D2" activePane="bottomRight" state="frozen"/>
      <selection activeCell="D3" sqref="D3"/>
      <selection pane="topRight" activeCell="D3" sqref="D3"/>
      <selection pane="bottomLeft" activeCell="D3" sqref="D3"/>
      <selection pane="bottomRight" activeCell="D2" sqref="D2"/>
    </sheetView>
  </sheetViews>
  <sheetFormatPr defaultRowHeight="12.75" x14ac:dyDescent="0.2"/>
  <cols>
    <col min="1" max="1" width="11.140625" style="12" bestFit="1" customWidth="1"/>
    <col min="2" max="2" width="53.140625" style="12" bestFit="1" customWidth="1"/>
    <col min="3" max="3" width="7.28515625" style="12" bestFit="1" customWidth="1"/>
    <col min="4" max="4" width="12.42578125" style="13" bestFit="1" customWidth="1"/>
    <col min="5" max="6" width="12.42578125" style="12" bestFit="1" customWidth="1"/>
    <col min="7" max="7" width="13.5703125" style="12" bestFit="1" customWidth="1"/>
    <col min="8" max="10" width="12.42578125" style="12" bestFit="1" customWidth="1"/>
    <col min="11" max="11" width="13.5703125" style="12" bestFit="1" customWidth="1"/>
    <col min="12" max="16384" width="9.140625" style="12"/>
  </cols>
  <sheetData>
    <row r="1" spans="1:11" s="5" customFormat="1" ht="38.25" x14ac:dyDescent="0.2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s="7" customFormat="1" x14ac:dyDescent="0.2">
      <c r="A2" s="6" t="s">
        <v>28</v>
      </c>
      <c r="B2" s="1" t="s">
        <v>44</v>
      </c>
      <c r="C2" s="1">
        <v>2</v>
      </c>
      <c r="D2" s="15">
        <v>102151.37204999999</v>
      </c>
      <c r="E2" s="15">
        <v>61307.34</v>
      </c>
      <c r="F2" s="15">
        <f t="shared" ref="F2:F34" si="0">D2*100.99%</f>
        <v>103162.670633295</v>
      </c>
      <c r="G2" s="16">
        <f t="shared" ref="G2:G34" si="1">IF(F2-E2&lt;0,0,F2-E2)</f>
        <v>41855.330633295001</v>
      </c>
      <c r="H2" s="8">
        <v>593187.99463878223</v>
      </c>
      <c r="I2" s="8">
        <v>350653.21467956802</v>
      </c>
      <c r="J2" s="9">
        <f t="shared" ref="J2:J34" si="2">H2*100.99%</f>
        <v>599060.55578570615</v>
      </c>
      <c r="K2" s="10">
        <f t="shared" ref="K2:K34" si="3">IF(J2-I2&lt;0,0,J2-I2)</f>
        <v>248407.34110613813</v>
      </c>
    </row>
    <row r="3" spans="1:11" s="7" customFormat="1" x14ac:dyDescent="0.2">
      <c r="A3" s="6" t="s">
        <v>29</v>
      </c>
      <c r="B3" s="1" t="s">
        <v>45</v>
      </c>
      <c r="C3" s="1">
        <v>2</v>
      </c>
      <c r="D3" s="15">
        <v>267602.40537599998</v>
      </c>
      <c r="E3" s="15">
        <v>285529.72000000003</v>
      </c>
      <c r="F3" s="15">
        <f t="shared" si="0"/>
        <v>270251.66918922239</v>
      </c>
      <c r="G3" s="16">
        <f t="shared" si="1"/>
        <v>0</v>
      </c>
      <c r="H3" s="8">
        <v>725108.7925082955</v>
      </c>
      <c r="I3" s="8">
        <v>328910.65363844804</v>
      </c>
      <c r="J3" s="9">
        <f t="shared" si="2"/>
        <v>732287.36955412768</v>
      </c>
      <c r="K3" s="10">
        <f t="shared" si="3"/>
        <v>403376.71591567964</v>
      </c>
    </row>
    <row r="4" spans="1:11" s="7" customFormat="1" x14ac:dyDescent="0.2">
      <c r="A4" s="6" t="s">
        <v>30</v>
      </c>
      <c r="B4" s="1" t="s">
        <v>46</v>
      </c>
      <c r="C4" s="1">
        <v>2</v>
      </c>
      <c r="D4" s="15">
        <v>0</v>
      </c>
      <c r="E4" s="15">
        <v>0</v>
      </c>
      <c r="F4" s="15">
        <f t="shared" si="0"/>
        <v>0</v>
      </c>
      <c r="G4" s="16">
        <f t="shared" si="1"/>
        <v>0</v>
      </c>
      <c r="H4" s="8">
        <v>52046.654275258414</v>
      </c>
      <c r="I4" s="8">
        <v>24796.170000000002</v>
      </c>
      <c r="J4" s="9">
        <f t="shared" si="2"/>
        <v>52561.916152583472</v>
      </c>
      <c r="K4" s="10">
        <f t="shared" si="3"/>
        <v>27765.74615258347</v>
      </c>
    </row>
    <row r="5" spans="1:11" s="7" customFormat="1" x14ac:dyDescent="0.2">
      <c r="A5" s="6" t="s">
        <v>14</v>
      </c>
      <c r="B5" s="1" t="s">
        <v>47</v>
      </c>
      <c r="C5" s="1">
        <v>1</v>
      </c>
      <c r="D5" s="15">
        <v>114815.94744</v>
      </c>
      <c r="E5" s="15">
        <v>94393.700000000012</v>
      </c>
      <c r="F5" s="15">
        <f t="shared" si="0"/>
        <v>115952.625319656</v>
      </c>
      <c r="G5" s="16">
        <f t="shared" si="1"/>
        <v>21558.925319655988</v>
      </c>
      <c r="H5" s="8">
        <v>373510.2563875356</v>
      </c>
      <c r="I5" s="8">
        <v>146821.28227017334</v>
      </c>
      <c r="J5" s="9">
        <f t="shared" si="2"/>
        <v>377208.00792577222</v>
      </c>
      <c r="K5" s="10">
        <f t="shared" si="3"/>
        <v>230386.72565559889</v>
      </c>
    </row>
    <row r="6" spans="1:11" s="7" customFormat="1" x14ac:dyDescent="0.2">
      <c r="A6" s="6" t="s">
        <v>15</v>
      </c>
      <c r="B6" s="1" t="s">
        <v>48</v>
      </c>
      <c r="C6" s="1">
        <v>1</v>
      </c>
      <c r="D6" s="15">
        <v>85295.654693999997</v>
      </c>
      <c r="E6" s="15">
        <v>121405.23999999999</v>
      </c>
      <c r="F6" s="15">
        <f t="shared" si="0"/>
        <v>86140.081675470603</v>
      </c>
      <c r="G6" s="16">
        <f t="shared" si="1"/>
        <v>0</v>
      </c>
      <c r="H6" s="8">
        <v>541824.34335585835</v>
      </c>
      <c r="I6" s="8">
        <v>304026.72695469897</v>
      </c>
      <c r="J6" s="9">
        <f t="shared" si="2"/>
        <v>547188.40435508138</v>
      </c>
      <c r="K6" s="10">
        <f t="shared" si="3"/>
        <v>243161.67740038241</v>
      </c>
    </row>
    <row r="7" spans="1:11" s="7" customFormat="1" x14ac:dyDescent="0.2">
      <c r="A7" s="6" t="s">
        <v>23</v>
      </c>
      <c r="B7" s="1" t="s">
        <v>49</v>
      </c>
      <c r="C7" s="1">
        <v>1</v>
      </c>
      <c r="D7" s="15">
        <v>5012.8307999999997</v>
      </c>
      <c r="E7" s="15">
        <v>11893.88</v>
      </c>
      <c r="F7" s="15">
        <f t="shared" si="0"/>
        <v>5062.4578249199994</v>
      </c>
      <c r="G7" s="16">
        <f t="shared" si="1"/>
        <v>0</v>
      </c>
      <c r="H7" s="8">
        <v>95057.940205664912</v>
      </c>
      <c r="I7" s="8">
        <v>34585.11</v>
      </c>
      <c r="J7" s="9">
        <f t="shared" si="2"/>
        <v>95999.013813700993</v>
      </c>
      <c r="K7" s="10">
        <f t="shared" si="3"/>
        <v>61413.903813700992</v>
      </c>
    </row>
    <row r="8" spans="1:11" s="7" customFormat="1" x14ac:dyDescent="0.2">
      <c r="A8" s="6" t="s">
        <v>31</v>
      </c>
      <c r="B8" s="1" t="s">
        <v>50</v>
      </c>
      <c r="C8" s="1">
        <v>2</v>
      </c>
      <c r="D8" s="15">
        <v>144223.16550200002</v>
      </c>
      <c r="E8" s="15">
        <v>108466.33</v>
      </c>
      <c r="F8" s="15">
        <f t="shared" si="0"/>
        <v>145650.97484046983</v>
      </c>
      <c r="G8" s="16">
        <f t="shared" si="1"/>
        <v>37184.644840469831</v>
      </c>
      <c r="H8" s="8">
        <v>247674.22358757534</v>
      </c>
      <c r="I8" s="8">
        <v>140200.43916043293</v>
      </c>
      <c r="J8" s="9">
        <f t="shared" si="2"/>
        <v>250126.19840109235</v>
      </c>
      <c r="K8" s="10">
        <f t="shared" si="3"/>
        <v>109925.75924065942</v>
      </c>
    </row>
    <row r="9" spans="1:11" s="7" customFormat="1" x14ac:dyDescent="0.2">
      <c r="A9" s="6" t="s">
        <v>32</v>
      </c>
      <c r="B9" s="1" t="s">
        <v>51</v>
      </c>
      <c r="C9" s="1">
        <v>2</v>
      </c>
      <c r="D9" s="15">
        <v>45681.673440000006</v>
      </c>
      <c r="E9" s="15">
        <v>23091.89</v>
      </c>
      <c r="F9" s="15">
        <f t="shared" si="0"/>
        <v>46133.922007056004</v>
      </c>
      <c r="G9" s="16">
        <f t="shared" si="1"/>
        <v>23042.032007056005</v>
      </c>
      <c r="H9" s="8">
        <v>85013.40059240695</v>
      </c>
      <c r="I9" s="8">
        <v>17692.122625205324</v>
      </c>
      <c r="J9" s="9">
        <f t="shared" si="2"/>
        <v>85855.033258271782</v>
      </c>
      <c r="K9" s="10">
        <f t="shared" si="3"/>
        <v>68162.910633066465</v>
      </c>
    </row>
    <row r="10" spans="1:11" s="7" customFormat="1" x14ac:dyDescent="0.2">
      <c r="A10" s="6" t="s">
        <v>33</v>
      </c>
      <c r="B10" s="1" t="s">
        <v>52</v>
      </c>
      <c r="C10" s="1">
        <v>2</v>
      </c>
      <c r="D10" s="15">
        <v>59692.247207999993</v>
      </c>
      <c r="E10" s="15">
        <v>46955.26</v>
      </c>
      <c r="F10" s="15">
        <f t="shared" si="0"/>
        <v>60283.200455359198</v>
      </c>
      <c r="G10" s="16">
        <f t="shared" si="1"/>
        <v>13327.940455359196</v>
      </c>
      <c r="H10" s="8">
        <v>1386272.4131659188</v>
      </c>
      <c r="I10" s="8">
        <v>444047.72875830613</v>
      </c>
      <c r="J10" s="9">
        <f t="shared" si="2"/>
        <v>1399996.5100562614</v>
      </c>
      <c r="K10" s="10">
        <f t="shared" si="3"/>
        <v>955948.78129795531</v>
      </c>
    </row>
    <row r="11" spans="1:11" s="7" customFormat="1" x14ac:dyDescent="0.2">
      <c r="A11" s="6" t="s">
        <v>13</v>
      </c>
      <c r="B11" s="1" t="s">
        <v>53</v>
      </c>
      <c r="C11" s="1">
        <v>1</v>
      </c>
      <c r="D11" s="15">
        <v>175246.52326500003</v>
      </c>
      <c r="E11" s="15">
        <v>291625.11</v>
      </c>
      <c r="F11" s="15">
        <f t="shared" si="0"/>
        <v>176981.46384532354</v>
      </c>
      <c r="G11" s="16">
        <f t="shared" si="1"/>
        <v>0</v>
      </c>
      <c r="H11" s="8">
        <v>209114.37188415142</v>
      </c>
      <c r="I11" s="8">
        <v>145459.68348002504</v>
      </c>
      <c r="J11" s="9">
        <f t="shared" si="2"/>
        <v>211184.60416580451</v>
      </c>
      <c r="K11" s="10">
        <f t="shared" si="3"/>
        <v>65724.920685779478</v>
      </c>
    </row>
    <row r="12" spans="1:11" s="7" customFormat="1" x14ac:dyDescent="0.2">
      <c r="A12" s="6" t="s">
        <v>34</v>
      </c>
      <c r="B12" s="1" t="s">
        <v>54</v>
      </c>
      <c r="C12" s="1">
        <v>2</v>
      </c>
      <c r="D12" s="15">
        <v>17807.936720000002</v>
      </c>
      <c r="E12" s="15">
        <v>15055.18</v>
      </c>
      <c r="F12" s="15">
        <f t="shared" si="0"/>
        <v>17984.235293528003</v>
      </c>
      <c r="G12" s="16">
        <f t="shared" si="1"/>
        <v>2929.0552935280029</v>
      </c>
      <c r="H12" s="8">
        <v>193227.4180026571</v>
      </c>
      <c r="I12" s="8">
        <v>51231.28</v>
      </c>
      <c r="J12" s="9">
        <f t="shared" si="2"/>
        <v>195140.3694408834</v>
      </c>
      <c r="K12" s="10">
        <f t="shared" si="3"/>
        <v>143909.0894408834</v>
      </c>
    </row>
    <row r="13" spans="1:11" s="7" customFormat="1" x14ac:dyDescent="0.2">
      <c r="A13" s="6" t="s">
        <v>11</v>
      </c>
      <c r="B13" s="1" t="s">
        <v>55</v>
      </c>
      <c r="C13" s="1">
        <v>1</v>
      </c>
      <c r="D13" s="15">
        <v>397157.933104</v>
      </c>
      <c r="E13" s="15">
        <v>386664.25</v>
      </c>
      <c r="F13" s="15">
        <f t="shared" si="0"/>
        <v>401089.7966417296</v>
      </c>
      <c r="G13" s="16">
        <f t="shared" si="1"/>
        <v>14425.546641729597</v>
      </c>
      <c r="H13" s="8">
        <v>977148.11665087217</v>
      </c>
      <c r="I13" s="8">
        <v>372713.22391458863</v>
      </c>
      <c r="J13" s="9">
        <f t="shared" si="2"/>
        <v>986821.88300571579</v>
      </c>
      <c r="K13" s="10">
        <f t="shared" si="3"/>
        <v>614108.65909112711</v>
      </c>
    </row>
    <row r="14" spans="1:11" s="7" customFormat="1" x14ac:dyDescent="0.2">
      <c r="A14" s="6" t="s">
        <v>35</v>
      </c>
      <c r="B14" s="1" t="s">
        <v>56</v>
      </c>
      <c r="C14" s="1">
        <v>2</v>
      </c>
      <c r="D14" s="15">
        <v>33865.396119999998</v>
      </c>
      <c r="E14" s="15">
        <v>22477.17</v>
      </c>
      <c r="F14" s="15">
        <f t="shared" si="0"/>
        <v>34200.663541588001</v>
      </c>
      <c r="G14" s="16">
        <f t="shared" si="1"/>
        <v>11723.493541588003</v>
      </c>
      <c r="H14" s="8">
        <v>221907.14915620728</v>
      </c>
      <c r="I14" s="8">
        <v>97159.255254513249</v>
      </c>
      <c r="J14" s="9">
        <f t="shared" si="2"/>
        <v>224104.02993285374</v>
      </c>
      <c r="K14" s="10">
        <f t="shared" si="3"/>
        <v>126944.77467834049</v>
      </c>
    </row>
    <row r="15" spans="1:11" s="7" customFormat="1" x14ac:dyDescent="0.2">
      <c r="A15" s="6" t="s">
        <v>36</v>
      </c>
      <c r="B15" s="1" t="s">
        <v>57</v>
      </c>
      <c r="C15" s="1">
        <v>2</v>
      </c>
      <c r="D15" s="15">
        <v>31495.469811999999</v>
      </c>
      <c r="E15" s="15">
        <v>27792.02</v>
      </c>
      <c r="F15" s="15">
        <f t="shared" si="0"/>
        <v>31807.2749631388</v>
      </c>
      <c r="G15" s="16">
        <f t="shared" si="1"/>
        <v>4015.2549631387992</v>
      </c>
      <c r="H15" s="8">
        <v>60971.528397351714</v>
      </c>
      <c r="I15" s="8">
        <v>31868.196895018151</v>
      </c>
      <c r="J15" s="9">
        <f t="shared" si="2"/>
        <v>61575.1465284855</v>
      </c>
      <c r="K15" s="10">
        <f t="shared" si="3"/>
        <v>29706.949633467349</v>
      </c>
    </row>
    <row r="16" spans="1:11" s="7" customFormat="1" x14ac:dyDescent="0.2">
      <c r="A16" s="6" t="s">
        <v>43</v>
      </c>
      <c r="B16" s="1" t="s">
        <v>58</v>
      </c>
      <c r="C16" s="1">
        <v>2</v>
      </c>
      <c r="D16" s="15">
        <v>166288.23999599999</v>
      </c>
      <c r="E16" s="15">
        <v>145833.93</v>
      </c>
      <c r="F16" s="15">
        <f t="shared" si="0"/>
        <v>167934.4935719604</v>
      </c>
      <c r="G16" s="16">
        <f t="shared" si="1"/>
        <v>22100.563571960403</v>
      </c>
      <c r="H16" s="8">
        <v>1072636.8092417156</v>
      </c>
      <c r="I16" s="8">
        <v>511540.54292586009</v>
      </c>
      <c r="J16" s="9">
        <f t="shared" si="2"/>
        <v>1083255.9136532086</v>
      </c>
      <c r="K16" s="10">
        <f t="shared" si="3"/>
        <v>571715.37072734861</v>
      </c>
    </row>
    <row r="17" spans="1:11" s="7" customFormat="1" x14ac:dyDescent="0.2">
      <c r="A17" s="6" t="s">
        <v>22</v>
      </c>
      <c r="B17" s="1" t="s">
        <v>59</v>
      </c>
      <c r="C17" s="1">
        <v>1</v>
      </c>
      <c r="D17" s="15">
        <v>9212.1318539999993</v>
      </c>
      <c r="E17" s="15">
        <v>11446.63</v>
      </c>
      <c r="F17" s="15">
        <f t="shared" si="0"/>
        <v>9303.3319593546003</v>
      </c>
      <c r="G17" s="16">
        <f t="shared" si="1"/>
        <v>0</v>
      </c>
      <c r="H17" s="8">
        <v>240653.5341296047</v>
      </c>
      <c r="I17" s="8">
        <v>76412.992223037916</v>
      </c>
      <c r="J17" s="9">
        <f t="shared" si="2"/>
        <v>243036.00411748778</v>
      </c>
      <c r="K17" s="10">
        <f t="shared" si="3"/>
        <v>166623.01189444988</v>
      </c>
    </row>
    <row r="18" spans="1:11" s="7" customFormat="1" x14ac:dyDescent="0.2">
      <c r="A18" s="6" t="s">
        <v>37</v>
      </c>
      <c r="B18" s="1" t="s">
        <v>60</v>
      </c>
      <c r="C18" s="1">
        <v>2</v>
      </c>
      <c r="D18" s="15">
        <v>71981.170146999997</v>
      </c>
      <c r="E18" s="15">
        <v>67587.08</v>
      </c>
      <c r="F18" s="15">
        <f t="shared" si="0"/>
        <v>72693.783731455303</v>
      </c>
      <c r="G18" s="16">
        <f t="shared" si="1"/>
        <v>5106.7037314553017</v>
      </c>
      <c r="H18" s="8">
        <v>180653.97146096514</v>
      </c>
      <c r="I18" s="8">
        <v>85861.925953881859</v>
      </c>
      <c r="J18" s="9">
        <f t="shared" si="2"/>
        <v>182442.44577842869</v>
      </c>
      <c r="K18" s="10">
        <f t="shared" si="3"/>
        <v>96580.519824546835</v>
      </c>
    </row>
    <row r="19" spans="1:11" s="7" customFormat="1" x14ac:dyDescent="0.2">
      <c r="A19" s="11" t="s">
        <v>21</v>
      </c>
      <c r="B19" s="1" t="s">
        <v>61</v>
      </c>
      <c r="C19" s="1">
        <v>1</v>
      </c>
      <c r="D19" s="15">
        <v>211910.20702100001</v>
      </c>
      <c r="E19" s="15">
        <v>134919.16</v>
      </c>
      <c r="F19" s="15">
        <f t="shared" si="0"/>
        <v>214008.11807050792</v>
      </c>
      <c r="G19" s="16">
        <f t="shared" si="1"/>
        <v>79088.958070507913</v>
      </c>
      <c r="H19" s="8">
        <v>1205821.2919214568</v>
      </c>
      <c r="I19" s="8">
        <v>586686.09338129195</v>
      </c>
      <c r="J19" s="9">
        <f t="shared" si="2"/>
        <v>1217758.9227114792</v>
      </c>
      <c r="K19" s="10">
        <f t="shared" si="3"/>
        <v>631072.82933018729</v>
      </c>
    </row>
    <row r="20" spans="1:11" s="7" customFormat="1" x14ac:dyDescent="0.2">
      <c r="A20" s="6" t="s">
        <v>38</v>
      </c>
      <c r="B20" s="1" t="s">
        <v>62</v>
      </c>
      <c r="C20" s="1">
        <v>2</v>
      </c>
      <c r="D20" s="15">
        <v>13848.941904000001</v>
      </c>
      <c r="E20" s="15">
        <v>14388.650000000001</v>
      </c>
      <c r="F20" s="15">
        <f t="shared" si="0"/>
        <v>13986.046428849602</v>
      </c>
      <c r="G20" s="16">
        <f t="shared" si="1"/>
        <v>0</v>
      </c>
      <c r="H20" s="8">
        <v>703623.42534390988</v>
      </c>
      <c r="I20" s="8">
        <v>160029.79429511179</v>
      </c>
      <c r="J20" s="9">
        <f t="shared" si="2"/>
        <v>710589.29725481465</v>
      </c>
      <c r="K20" s="10">
        <f t="shared" si="3"/>
        <v>550559.50295970286</v>
      </c>
    </row>
    <row r="21" spans="1:11" s="7" customFormat="1" x14ac:dyDescent="0.2">
      <c r="A21" s="7" t="s">
        <v>16</v>
      </c>
      <c r="B21" s="1" t="s">
        <v>63</v>
      </c>
      <c r="C21" s="1">
        <v>1</v>
      </c>
      <c r="D21" s="15">
        <v>55036.903459999994</v>
      </c>
      <c r="E21" s="15">
        <v>27338.5</v>
      </c>
      <c r="F21" s="15">
        <f t="shared" si="0"/>
        <v>55581.768804253996</v>
      </c>
      <c r="G21" s="16">
        <f t="shared" si="1"/>
        <v>28243.268804253996</v>
      </c>
      <c r="H21" s="8">
        <v>596681.67289833527</v>
      </c>
      <c r="I21" s="8">
        <v>259820.19948818017</v>
      </c>
      <c r="J21" s="9">
        <f t="shared" si="2"/>
        <v>602588.82146002876</v>
      </c>
      <c r="K21" s="10">
        <f t="shared" si="3"/>
        <v>342768.6219718486</v>
      </c>
    </row>
    <row r="22" spans="1:11" s="7" customFormat="1" x14ac:dyDescent="0.2">
      <c r="A22" s="6" t="s">
        <v>19</v>
      </c>
      <c r="B22" s="1" t="s">
        <v>64</v>
      </c>
      <c r="C22" s="1">
        <v>1</v>
      </c>
      <c r="D22" s="15">
        <v>70418.693190000005</v>
      </c>
      <c r="E22" s="15">
        <v>47693.68</v>
      </c>
      <c r="F22" s="15">
        <f t="shared" si="0"/>
        <v>71115.838252581001</v>
      </c>
      <c r="G22" s="16">
        <f t="shared" si="1"/>
        <v>23422.158252581001</v>
      </c>
      <c r="H22" s="8">
        <v>800243.11352990672</v>
      </c>
      <c r="I22" s="8">
        <v>267164.55551474518</v>
      </c>
      <c r="J22" s="9">
        <f t="shared" si="2"/>
        <v>808165.52035385277</v>
      </c>
      <c r="K22" s="10">
        <f t="shared" si="3"/>
        <v>541000.96483910759</v>
      </c>
    </row>
    <row r="23" spans="1:11" s="7" customFormat="1" x14ac:dyDescent="0.2">
      <c r="A23" s="6" t="s">
        <v>17</v>
      </c>
      <c r="B23" s="1" t="s">
        <v>65</v>
      </c>
      <c r="C23" s="1">
        <v>1</v>
      </c>
      <c r="D23" s="15">
        <v>322561.5074</v>
      </c>
      <c r="E23" s="15">
        <v>255618.64</v>
      </c>
      <c r="F23" s="15">
        <f t="shared" si="0"/>
        <v>325754.86632326001</v>
      </c>
      <c r="G23" s="16">
        <f t="shared" si="1"/>
        <v>70136.226323259994</v>
      </c>
      <c r="H23" s="8">
        <v>1094494.1395246163</v>
      </c>
      <c r="I23" s="8">
        <v>541837.67397250968</v>
      </c>
      <c r="J23" s="9">
        <f t="shared" si="2"/>
        <v>1105329.6315059101</v>
      </c>
      <c r="K23" s="10">
        <f t="shared" si="3"/>
        <v>563491.95753340039</v>
      </c>
    </row>
    <row r="24" spans="1:11" s="7" customFormat="1" x14ac:dyDescent="0.2">
      <c r="A24" s="6" t="s">
        <v>18</v>
      </c>
      <c r="B24" s="1" t="s">
        <v>66</v>
      </c>
      <c r="C24" s="1">
        <v>1</v>
      </c>
      <c r="D24" s="15">
        <v>265812.72087399999</v>
      </c>
      <c r="E24" s="15">
        <v>82544.98</v>
      </c>
      <c r="F24" s="15">
        <f t="shared" si="0"/>
        <v>268444.26681065263</v>
      </c>
      <c r="G24" s="16">
        <f t="shared" si="1"/>
        <v>185899.28681065264</v>
      </c>
      <c r="H24" s="8">
        <v>811833.09450057906</v>
      </c>
      <c r="I24" s="8">
        <v>341301.77079932066</v>
      </c>
      <c r="J24" s="9">
        <f t="shared" si="2"/>
        <v>819870.24213613477</v>
      </c>
      <c r="K24" s="10">
        <f t="shared" si="3"/>
        <v>478568.47133681411</v>
      </c>
    </row>
    <row r="25" spans="1:11" s="7" customFormat="1" x14ac:dyDescent="0.2">
      <c r="A25" s="6" t="s">
        <v>27</v>
      </c>
      <c r="B25" s="1" t="s">
        <v>67</v>
      </c>
      <c r="C25" s="1">
        <v>1</v>
      </c>
      <c r="D25" s="15">
        <v>141897.27379199999</v>
      </c>
      <c r="E25" s="15">
        <v>100280.76000000001</v>
      </c>
      <c r="F25" s="15">
        <f t="shared" si="0"/>
        <v>143302.05680254078</v>
      </c>
      <c r="G25" s="16">
        <f t="shared" si="1"/>
        <v>43021.296802540775</v>
      </c>
      <c r="H25" s="8">
        <v>811477.98852760682</v>
      </c>
      <c r="I25" s="8">
        <v>373352.65018107806</v>
      </c>
      <c r="J25" s="9">
        <f t="shared" si="2"/>
        <v>819511.62061403017</v>
      </c>
      <c r="K25" s="10">
        <f t="shared" si="3"/>
        <v>446158.9704329521</v>
      </c>
    </row>
    <row r="26" spans="1:11" s="7" customFormat="1" x14ac:dyDescent="0.2">
      <c r="A26" s="6" t="s">
        <v>39</v>
      </c>
      <c r="B26" s="1" t="s">
        <v>68</v>
      </c>
      <c r="C26" s="1">
        <v>2</v>
      </c>
      <c r="D26" s="15">
        <v>67913.956445000003</v>
      </c>
      <c r="E26" s="15">
        <v>49091.18</v>
      </c>
      <c r="F26" s="15">
        <f t="shared" si="0"/>
        <v>68586.304613805507</v>
      </c>
      <c r="G26" s="16">
        <f t="shared" si="1"/>
        <v>19495.124613805507</v>
      </c>
      <c r="H26" s="8">
        <v>267648.04492553842</v>
      </c>
      <c r="I26" s="8">
        <v>73438.632583124738</v>
      </c>
      <c r="J26" s="9">
        <f t="shared" si="2"/>
        <v>270297.76057030127</v>
      </c>
      <c r="K26" s="10">
        <f t="shared" si="3"/>
        <v>196859.12798717653</v>
      </c>
    </row>
    <row r="27" spans="1:11" s="7" customFormat="1" x14ac:dyDescent="0.2">
      <c r="A27" s="6" t="s">
        <v>40</v>
      </c>
      <c r="B27" s="1" t="s">
        <v>69</v>
      </c>
      <c r="C27" s="1">
        <v>2</v>
      </c>
      <c r="D27" s="15">
        <v>0</v>
      </c>
      <c r="E27" s="15">
        <v>0</v>
      </c>
      <c r="F27" s="15">
        <f t="shared" si="0"/>
        <v>0</v>
      </c>
      <c r="G27" s="16">
        <f t="shared" si="1"/>
        <v>0</v>
      </c>
      <c r="H27" s="8">
        <v>524645.843064941</v>
      </c>
      <c r="I27" s="8">
        <v>135310.37000000002</v>
      </c>
      <c r="J27" s="9">
        <f t="shared" si="2"/>
        <v>529839.8369112839</v>
      </c>
      <c r="K27" s="10">
        <f t="shared" si="3"/>
        <v>394529.4669112839</v>
      </c>
    </row>
    <row r="28" spans="1:11" s="7" customFormat="1" x14ac:dyDescent="0.2">
      <c r="A28" s="6" t="s">
        <v>12</v>
      </c>
      <c r="B28" s="1" t="s">
        <v>70</v>
      </c>
      <c r="C28" s="1">
        <v>1</v>
      </c>
      <c r="D28" s="15">
        <v>23304.193675999999</v>
      </c>
      <c r="E28" s="15">
        <v>23095.61</v>
      </c>
      <c r="F28" s="15">
        <f t="shared" si="0"/>
        <v>23534.905193392398</v>
      </c>
      <c r="G28" s="16">
        <f t="shared" si="1"/>
        <v>439.29519339239778</v>
      </c>
      <c r="H28" s="8">
        <v>524627.69706165243</v>
      </c>
      <c r="I28" s="8">
        <v>188751.80983992823</v>
      </c>
      <c r="J28" s="9">
        <f t="shared" si="2"/>
        <v>529821.51126256282</v>
      </c>
      <c r="K28" s="10">
        <f t="shared" si="3"/>
        <v>341069.70142263459</v>
      </c>
    </row>
    <row r="29" spans="1:11" s="7" customFormat="1" x14ac:dyDescent="0.2">
      <c r="A29" s="6" t="s">
        <v>20</v>
      </c>
      <c r="B29" s="1" t="s">
        <v>71</v>
      </c>
      <c r="C29" s="1">
        <v>1</v>
      </c>
      <c r="D29" s="15">
        <v>151367.1367</v>
      </c>
      <c r="E29" s="15">
        <v>235008.04</v>
      </c>
      <c r="F29" s="15">
        <f t="shared" si="0"/>
        <v>152865.67135332999</v>
      </c>
      <c r="G29" s="16">
        <f t="shared" si="1"/>
        <v>0</v>
      </c>
      <c r="H29" s="8">
        <v>592920.62953794713</v>
      </c>
      <c r="I29" s="8">
        <v>250716.21281086761</v>
      </c>
      <c r="J29" s="9">
        <f t="shared" si="2"/>
        <v>598790.54377037287</v>
      </c>
      <c r="K29" s="10">
        <f t="shared" si="3"/>
        <v>348074.33095950529</v>
      </c>
    </row>
    <row r="30" spans="1:11" s="7" customFormat="1" x14ac:dyDescent="0.2">
      <c r="A30" s="6" t="s">
        <v>41</v>
      </c>
      <c r="B30" s="1" t="s">
        <v>72</v>
      </c>
      <c r="C30" s="1">
        <v>2</v>
      </c>
      <c r="D30" s="15">
        <v>0</v>
      </c>
      <c r="E30" s="15">
        <v>0</v>
      </c>
      <c r="F30" s="15">
        <f t="shared" si="0"/>
        <v>0</v>
      </c>
      <c r="G30" s="16">
        <f t="shared" si="1"/>
        <v>0</v>
      </c>
      <c r="H30" s="8">
        <v>93759.117221812805</v>
      </c>
      <c r="I30" s="8">
        <v>37013.72</v>
      </c>
      <c r="J30" s="9">
        <f t="shared" si="2"/>
        <v>94687.332482308761</v>
      </c>
      <c r="K30" s="10">
        <f t="shared" si="3"/>
        <v>57673.612482308759</v>
      </c>
    </row>
    <row r="31" spans="1:11" s="7" customFormat="1" x14ac:dyDescent="0.2">
      <c r="A31" s="6" t="s">
        <v>24</v>
      </c>
      <c r="B31" s="1" t="s">
        <v>73</v>
      </c>
      <c r="C31" s="1">
        <v>1</v>
      </c>
      <c r="D31" s="15">
        <v>251425.34709599998</v>
      </c>
      <c r="E31" s="15">
        <v>276783.96000000002</v>
      </c>
      <c r="F31" s="15">
        <f t="shared" si="0"/>
        <v>253914.45803225038</v>
      </c>
      <c r="G31" s="16">
        <f t="shared" si="1"/>
        <v>0</v>
      </c>
      <c r="H31" s="8">
        <v>2900069.2034524214</v>
      </c>
      <c r="I31" s="8">
        <v>1626602.7877645071</v>
      </c>
      <c r="J31" s="9">
        <f t="shared" si="2"/>
        <v>2928779.8885666002</v>
      </c>
      <c r="K31" s="10">
        <f t="shared" si="3"/>
        <v>1302177.100802093</v>
      </c>
    </row>
    <row r="32" spans="1:11" s="7" customFormat="1" x14ac:dyDescent="0.2">
      <c r="A32" s="6" t="s">
        <v>25</v>
      </c>
      <c r="B32" s="1" t="s">
        <v>74</v>
      </c>
      <c r="C32" s="1">
        <v>1</v>
      </c>
      <c r="D32" s="15">
        <v>170927.77633199998</v>
      </c>
      <c r="E32" s="15">
        <v>90937.55</v>
      </c>
      <c r="F32" s="15">
        <f t="shared" si="0"/>
        <v>172619.96131768677</v>
      </c>
      <c r="G32" s="16">
        <f t="shared" si="1"/>
        <v>81682.411317686769</v>
      </c>
      <c r="H32" s="8">
        <v>2275852.1199757149</v>
      </c>
      <c r="I32" s="8">
        <v>294900.69019735529</v>
      </c>
      <c r="J32" s="9">
        <f t="shared" si="2"/>
        <v>2298383.0559634748</v>
      </c>
      <c r="K32" s="10">
        <f t="shared" si="3"/>
        <v>2003482.3657661194</v>
      </c>
    </row>
    <row r="33" spans="1:11" s="7" customFormat="1" x14ac:dyDescent="0.2">
      <c r="A33" s="6" t="s">
        <v>26</v>
      </c>
      <c r="B33" s="1" t="s">
        <v>75</v>
      </c>
      <c r="C33" s="1">
        <v>1</v>
      </c>
      <c r="D33" s="15">
        <v>176763.25406400001</v>
      </c>
      <c r="E33" s="15">
        <v>115016.33</v>
      </c>
      <c r="F33" s="15">
        <f t="shared" si="0"/>
        <v>178513.21027923361</v>
      </c>
      <c r="G33" s="16">
        <f t="shared" si="1"/>
        <v>63496.880279233606</v>
      </c>
      <c r="H33" s="8">
        <v>2578554.6226550797</v>
      </c>
      <c r="I33" s="8">
        <v>382253.71411311743</v>
      </c>
      <c r="J33" s="9">
        <f t="shared" si="2"/>
        <v>2604082.3134193649</v>
      </c>
      <c r="K33" s="10">
        <f t="shared" si="3"/>
        <v>2221828.5993062472</v>
      </c>
    </row>
    <row r="34" spans="1:11" x14ac:dyDescent="0.2">
      <c r="A34" s="12" t="s">
        <v>42</v>
      </c>
      <c r="B34" s="1" t="s">
        <v>76</v>
      </c>
      <c r="C34" s="12">
        <v>2</v>
      </c>
      <c r="D34" s="17">
        <v>644562.56042999995</v>
      </c>
      <c r="E34" s="17">
        <v>603478.99</v>
      </c>
      <c r="F34" s="15">
        <f t="shared" si="0"/>
        <v>650943.72977825697</v>
      </c>
      <c r="G34" s="16">
        <f t="shared" si="1"/>
        <v>47464.739778256975</v>
      </c>
      <c r="H34" s="12">
        <v>1219386.4989548607</v>
      </c>
      <c r="I34" s="12">
        <v>797860.85155352973</v>
      </c>
      <c r="J34" s="9">
        <f t="shared" si="2"/>
        <v>1231458.4252945138</v>
      </c>
      <c r="K34" s="10">
        <f t="shared" si="3"/>
        <v>433597.57374098408</v>
      </c>
    </row>
    <row r="35" spans="1:11" ht="13.5" thickBot="1" x14ac:dyDescent="0.25">
      <c r="D35" s="17"/>
      <c r="E35" s="17"/>
      <c r="F35" s="17"/>
      <c r="G35" s="18">
        <f>SUM(G2:G34)</f>
        <v>839659.13724540791</v>
      </c>
      <c r="K35" s="14">
        <f>SUM(K2:K34)</f>
        <v>15016776.054974074</v>
      </c>
    </row>
    <row r="36" spans="1:11" ht="13.5" thickTop="1" x14ac:dyDescent="0.2"/>
  </sheetData>
  <sheetProtection password="C9F9" sheet="1" objects="1" scenarios="1"/>
  <sortState ref="A2:M34">
    <sortCondition ref="B2:B34"/>
  </sortState>
  <pageMargins left="0.75" right="0.75" top="1" bottom="1" header="0.5" footer="0.5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70C10D-D3F8-4558-926F-FAD312D45B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420E53-AF52-4348-89ED-2257916E16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B37BA88-E1C7-4079-99EC-CAEF876238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CAH Allocation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Morris</dc:creator>
  <cp:lastModifiedBy>Nelson Solomon</cp:lastModifiedBy>
  <dcterms:created xsi:type="dcterms:W3CDTF">2014-12-29T21:07:40Z</dcterms:created>
  <dcterms:modified xsi:type="dcterms:W3CDTF">2016-01-05T20:59:27Z</dcterms:modified>
</cp:coreProperties>
</file>