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9F9" lockStructure="1"/>
  <bookViews>
    <workbookView xWindow="480" yWindow="75" windowWidth="22995" windowHeight="10545"/>
  </bookViews>
  <sheets>
    <sheet name="Assessment" sheetId="1" r:id="rId1"/>
  </sheets>
  <externalReferences>
    <externalReference r:id="rId2"/>
    <externalReference r:id="rId3"/>
    <externalReference r:id="rId4"/>
  </externalReferences>
  <definedNames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Print_Area_MI">'[3]table 2.5'!$B$4:$T$154</definedName>
    <definedName name="PUBUSE" localSheetId="0">#REF!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G27" i="1" l="1"/>
  <c r="P27" i="1" s="1"/>
  <c r="G22" i="1"/>
  <c r="Q22" i="1" s="1"/>
  <c r="G14" i="1"/>
  <c r="T14" i="1" s="1"/>
  <c r="G12" i="1"/>
  <c r="G31" i="1"/>
  <c r="Q31" i="1" s="1"/>
  <c r="G59" i="1" l="1"/>
  <c r="S59" i="1" s="1"/>
  <c r="G16" i="1"/>
  <c r="S16" i="1" s="1"/>
  <c r="G30" i="1"/>
  <c r="T30" i="1" s="1"/>
  <c r="G34" i="1"/>
  <c r="Y34" i="1" s="1"/>
  <c r="G37" i="1"/>
  <c r="Q37" i="1" s="1"/>
  <c r="G7" i="1"/>
  <c r="S7" i="1" s="1"/>
  <c r="G54" i="1"/>
  <c r="Y54" i="1" s="1"/>
  <c r="G57" i="1"/>
  <c r="Y57" i="1" s="1"/>
  <c r="G4" i="1"/>
  <c r="Y4" i="1" s="1"/>
  <c r="G28" i="1"/>
  <c r="R28" i="1" s="1"/>
  <c r="G32" i="1"/>
  <c r="Y32" i="1" s="1"/>
  <c r="G39" i="1"/>
  <c r="Y39" i="1" s="1"/>
  <c r="G55" i="1"/>
  <c r="Y55" i="1" s="1"/>
  <c r="G11" i="1"/>
  <c r="X11" i="1" s="1"/>
  <c r="G19" i="1"/>
  <c r="S19" i="1" s="1"/>
  <c r="P22" i="1"/>
  <c r="T22" i="1"/>
  <c r="G23" i="1"/>
  <c r="T23" i="1" s="1"/>
  <c r="G9" i="1"/>
  <c r="X9" i="1" s="1"/>
  <c r="G42" i="1"/>
  <c r="S42" i="1" s="1"/>
  <c r="G46" i="1"/>
  <c r="Q46" i="1" s="1"/>
  <c r="G5" i="1"/>
  <c r="Y5" i="1" s="1"/>
  <c r="G74" i="1"/>
  <c r="S74" i="1" s="1"/>
  <c r="G75" i="1"/>
  <c r="Q75" i="1" s="1"/>
  <c r="G77" i="1"/>
  <c r="S77" i="1" s="1"/>
  <c r="G68" i="1"/>
  <c r="Y68" i="1" s="1"/>
  <c r="S31" i="1"/>
  <c r="AE31" i="1" s="1"/>
  <c r="Y31" i="1"/>
  <c r="G13" i="1"/>
  <c r="R13" i="1" s="1"/>
  <c r="S13" i="1"/>
  <c r="G25" i="1"/>
  <c r="P25" i="1" s="1"/>
  <c r="G33" i="1"/>
  <c r="S33" i="1" s="1"/>
  <c r="G36" i="1"/>
  <c r="R36" i="1" s="1"/>
  <c r="G62" i="1"/>
  <c r="S62" i="1" s="1"/>
  <c r="G71" i="1"/>
  <c r="X71" i="1" s="1"/>
  <c r="S34" i="1"/>
  <c r="P23" i="1"/>
  <c r="Q4" i="1"/>
  <c r="G26" i="1"/>
  <c r="T26" i="1" s="1"/>
  <c r="R27" i="1"/>
  <c r="Y27" i="1"/>
  <c r="P34" i="1"/>
  <c r="T34" i="1"/>
  <c r="G35" i="1"/>
  <c r="T35" i="1" s="1"/>
  <c r="G45" i="1"/>
  <c r="S45" i="1" s="1"/>
  <c r="G52" i="1"/>
  <c r="X52" i="1" s="1"/>
  <c r="Y59" i="1"/>
  <c r="G61" i="1"/>
  <c r="S61" i="1" s="1"/>
  <c r="R62" i="1"/>
  <c r="G65" i="1"/>
  <c r="Q65" i="1" s="1"/>
  <c r="G69" i="1"/>
  <c r="Q69" i="1" s="1"/>
  <c r="G72" i="1"/>
  <c r="S72" i="1" s="1"/>
  <c r="G76" i="1"/>
  <c r="Q76" i="1" s="1"/>
  <c r="G80" i="1"/>
  <c r="Q80" i="1" s="1"/>
  <c r="P4" i="1"/>
  <c r="R11" i="1"/>
  <c r="Y14" i="1"/>
  <c r="T27" i="1"/>
  <c r="R9" i="1"/>
  <c r="P69" i="1"/>
  <c r="P80" i="1"/>
  <c r="G3" i="1"/>
  <c r="S3" i="1" s="1"/>
  <c r="P31" i="1"/>
  <c r="T31" i="1"/>
  <c r="T11" i="1"/>
  <c r="S14" i="1"/>
  <c r="AE14" i="1" s="1"/>
  <c r="T16" i="1"/>
  <c r="AE16" i="1" s="1"/>
  <c r="G17" i="1"/>
  <c r="Q17" i="1" s="1"/>
  <c r="G6" i="1"/>
  <c r="Q6" i="1" s="1"/>
  <c r="X22" i="1"/>
  <c r="S30" i="1"/>
  <c r="AE30" i="1" s="1"/>
  <c r="T9" i="1"/>
  <c r="S39" i="1"/>
  <c r="G40" i="1"/>
  <c r="S40" i="1" s="1"/>
  <c r="G21" i="1"/>
  <c r="S21" i="1" s="1"/>
  <c r="G47" i="1"/>
  <c r="S47" i="1" s="1"/>
  <c r="P7" i="1"/>
  <c r="G50" i="1"/>
  <c r="S50" i="1" s="1"/>
  <c r="P55" i="1"/>
  <c r="G56" i="1"/>
  <c r="Y56" i="1" s="1"/>
  <c r="G60" i="1"/>
  <c r="Q60" i="1" s="1"/>
  <c r="G63" i="1"/>
  <c r="Q63" i="1" s="1"/>
  <c r="G67" i="1"/>
  <c r="T67" i="1" s="1"/>
  <c r="G70" i="1"/>
  <c r="S70" i="1" s="1"/>
  <c r="G53" i="1"/>
  <c r="Q53" i="1" s="1"/>
  <c r="G78" i="1"/>
  <c r="Q78" i="1" s="1"/>
  <c r="T4" i="1"/>
  <c r="G10" i="1"/>
  <c r="X10" i="1" s="1"/>
  <c r="X31" i="1"/>
  <c r="Y12" i="1"/>
  <c r="Q13" i="1"/>
  <c r="G15" i="1"/>
  <c r="Q15" i="1" s="1"/>
  <c r="G18" i="1"/>
  <c r="Q18" i="1" s="1"/>
  <c r="T6" i="1"/>
  <c r="G20" i="1"/>
  <c r="S20" i="1" s="1"/>
  <c r="R22" i="1"/>
  <c r="Y22" i="1"/>
  <c r="G24" i="1"/>
  <c r="R24" i="1" s="1"/>
  <c r="Q27" i="1"/>
  <c r="X27" i="1"/>
  <c r="S28" i="1"/>
  <c r="R35" i="1"/>
  <c r="P39" i="1"/>
  <c r="G41" i="1"/>
  <c r="Q41" i="1" s="1"/>
  <c r="P21" i="1"/>
  <c r="G44" i="1"/>
  <c r="Q44" i="1" s="1"/>
  <c r="G49" i="1"/>
  <c r="Q49" i="1" s="1"/>
  <c r="G51" i="1"/>
  <c r="Y51" i="1" s="1"/>
  <c r="G58" i="1"/>
  <c r="Q58" i="1" s="1"/>
  <c r="P60" i="1"/>
  <c r="G64" i="1"/>
  <c r="S64" i="1" s="1"/>
  <c r="Y69" i="1"/>
  <c r="Q71" i="1"/>
  <c r="T53" i="1"/>
  <c r="G43" i="1"/>
  <c r="Y43" i="1" s="1"/>
  <c r="Y76" i="1"/>
  <c r="G79" i="1"/>
  <c r="Y79" i="1" s="1"/>
  <c r="X3" i="1"/>
  <c r="S12" i="1"/>
  <c r="Q12" i="1"/>
  <c r="T12" i="1"/>
  <c r="Y3" i="1"/>
  <c r="P12" i="1"/>
  <c r="P14" i="1"/>
  <c r="S32" i="1"/>
  <c r="T37" i="1"/>
  <c r="S37" i="1"/>
  <c r="P37" i="1"/>
  <c r="Q74" i="1"/>
  <c r="X4" i="1"/>
  <c r="T10" i="1"/>
  <c r="R31" i="1"/>
  <c r="S11" i="1"/>
  <c r="Q14" i="1"/>
  <c r="X16" i="1"/>
  <c r="S22" i="1"/>
  <c r="V22" i="1" s="1"/>
  <c r="AA22" i="1" s="1"/>
  <c r="Q23" i="1"/>
  <c r="R25" i="1"/>
  <c r="Q26" i="1"/>
  <c r="S27" i="1"/>
  <c r="P32" i="1"/>
  <c r="T32" i="1"/>
  <c r="Q40" i="1"/>
  <c r="S65" i="1"/>
  <c r="R12" i="1"/>
  <c r="X14" i="1"/>
  <c r="Y16" i="1"/>
  <c r="R6" i="1"/>
  <c r="R23" i="1"/>
  <c r="Y23" i="1"/>
  <c r="S25" i="1"/>
  <c r="X12" i="1"/>
  <c r="R14" i="1"/>
  <c r="R17" i="1"/>
  <c r="S6" i="1"/>
  <c r="R33" i="1"/>
  <c r="Y33" i="1"/>
  <c r="Y37" i="1"/>
  <c r="G29" i="1"/>
  <c r="S29" i="1" s="1"/>
  <c r="T33" i="1"/>
  <c r="AE33" i="1" s="1"/>
  <c r="R34" i="1"/>
  <c r="G38" i="1"/>
  <c r="S38" i="1" s="1"/>
  <c r="X39" i="1"/>
  <c r="T40" i="1"/>
  <c r="X45" i="1"/>
  <c r="P46" i="1"/>
  <c r="S55" i="1"/>
  <c r="Q55" i="1"/>
  <c r="T55" i="1"/>
  <c r="R32" i="1"/>
  <c r="Q42" i="1"/>
  <c r="X46" i="1"/>
  <c r="S49" i="1"/>
  <c r="R7" i="1"/>
  <c r="X50" i="1"/>
  <c r="Q57" i="1"/>
  <c r="P57" i="1"/>
  <c r="Q34" i="1"/>
  <c r="Q9" i="1"/>
  <c r="R37" i="1"/>
  <c r="R40" i="1"/>
  <c r="P42" i="1"/>
  <c r="Y44" i="1"/>
  <c r="Q7" i="1"/>
  <c r="Y50" i="1"/>
  <c r="Y52" i="1"/>
  <c r="X51" i="1"/>
  <c r="T52" i="1"/>
  <c r="G8" i="1"/>
  <c r="S8" i="1" s="1"/>
  <c r="R59" i="1"/>
  <c r="X60" i="1"/>
  <c r="Q62" i="1"/>
  <c r="P65" i="1"/>
  <c r="T65" i="1"/>
  <c r="P68" i="1"/>
  <c r="S75" i="1"/>
  <c r="P50" i="1"/>
  <c r="X57" i="1"/>
  <c r="Q59" i="1"/>
  <c r="X61" i="1"/>
  <c r="Y64" i="1"/>
  <c r="G48" i="1"/>
  <c r="X55" i="1"/>
  <c r="T56" i="1"/>
  <c r="R57" i="1"/>
  <c r="P59" i="1"/>
  <c r="T59" i="1"/>
  <c r="AE59" i="1" s="1"/>
  <c r="P63" i="1"/>
  <c r="R65" i="1"/>
  <c r="Y65" i="1"/>
  <c r="G73" i="1"/>
  <c r="S73" i="1" s="1"/>
  <c r="X69" i="1"/>
  <c r="T74" i="1"/>
  <c r="R71" i="1"/>
  <c r="P75" i="1"/>
  <c r="T75" i="1"/>
  <c r="S53" i="1"/>
  <c r="T77" i="1"/>
  <c r="S78" i="1"/>
  <c r="X80" i="1"/>
  <c r="R69" i="1"/>
  <c r="AD69" i="1" s="1"/>
  <c r="X74" i="1"/>
  <c r="X75" i="1"/>
  <c r="Q77" i="1"/>
  <c r="R80" i="1"/>
  <c r="Y80" i="1"/>
  <c r="G66" i="1"/>
  <c r="T66" i="1" s="1"/>
  <c r="P5" i="1"/>
  <c r="T5" i="1"/>
  <c r="R5" i="1"/>
  <c r="P71" i="1"/>
  <c r="T71" i="1"/>
  <c r="Q72" i="1"/>
  <c r="S76" i="1"/>
  <c r="R77" i="1"/>
  <c r="P79" i="1"/>
  <c r="S80" i="1"/>
  <c r="AE34" i="1" l="1"/>
  <c r="AG22" i="1"/>
  <c r="AH22" i="1" s="1"/>
  <c r="X40" i="1"/>
  <c r="P40" i="1"/>
  <c r="Q35" i="1"/>
  <c r="S18" i="1"/>
  <c r="T21" i="1"/>
  <c r="AE21" i="1" s="1"/>
  <c r="Q36" i="1"/>
  <c r="X13" i="1"/>
  <c r="T36" i="1"/>
  <c r="AE36" i="1" s="1"/>
  <c r="P13" i="1"/>
  <c r="V13" i="1" s="1"/>
  <c r="AA13" i="1" s="1"/>
  <c r="AG13" i="1" s="1"/>
  <c r="AH13" i="1" s="1"/>
  <c r="X54" i="1"/>
  <c r="S36" i="1"/>
  <c r="AD34" i="1"/>
  <c r="AC14" i="1"/>
  <c r="P3" i="1"/>
  <c r="P16" i="1"/>
  <c r="S26" i="1"/>
  <c r="AC26" i="1" s="1"/>
  <c r="T28" i="1"/>
  <c r="AE28" i="1" s="1"/>
  <c r="T25" i="1"/>
  <c r="Y36" i="1"/>
  <c r="R75" i="1"/>
  <c r="AB75" i="1" s="1"/>
  <c r="R74" i="1"/>
  <c r="S43" i="1"/>
  <c r="X68" i="1"/>
  <c r="P77" i="1"/>
  <c r="AB77" i="1" s="1"/>
  <c r="Y74" i="1"/>
  <c r="AC74" i="1" s="1"/>
  <c r="R61" i="1"/>
  <c r="R56" i="1"/>
  <c r="Q54" i="1"/>
  <c r="Q68" i="1"/>
  <c r="AD68" i="1" s="1"/>
  <c r="T61" i="1"/>
  <c r="AE61" i="1" s="1"/>
  <c r="R54" i="1"/>
  <c r="R52" i="1"/>
  <c r="Q45" i="1"/>
  <c r="R30" i="1"/>
  <c r="Q50" i="1"/>
  <c r="R45" i="1"/>
  <c r="X30" i="1"/>
  <c r="X7" i="1"/>
  <c r="S9" i="1"/>
  <c r="Q51" i="1"/>
  <c r="S23" i="1"/>
  <c r="Q30" i="1"/>
  <c r="Y6" i="1"/>
  <c r="R4" i="1"/>
  <c r="AB4" i="1" s="1"/>
  <c r="Y28" i="1"/>
  <c r="T24" i="1"/>
  <c r="T17" i="1"/>
  <c r="S46" i="1"/>
  <c r="AE46" i="1" s="1"/>
  <c r="Q32" i="1"/>
  <c r="AD32" i="1" s="1"/>
  <c r="X59" i="1"/>
  <c r="T7" i="1"/>
  <c r="AE7" i="1" s="1"/>
  <c r="P9" i="1"/>
  <c r="AD9" i="1" s="1"/>
  <c r="X19" i="1"/>
  <c r="T45" i="1"/>
  <c r="AE45" i="1" s="1"/>
  <c r="X25" i="1"/>
  <c r="R55" i="1"/>
  <c r="V55" i="1" s="1"/>
  <c r="AA55" i="1" s="1"/>
  <c r="S4" i="1"/>
  <c r="AE4" i="1" s="1"/>
  <c r="T19" i="1"/>
  <c r="AE19" i="1" s="1"/>
  <c r="X28" i="1"/>
  <c r="Q28" i="1"/>
  <c r="P43" i="1"/>
  <c r="T79" i="1"/>
  <c r="T43" i="1"/>
  <c r="Y71" i="1"/>
  <c r="R68" i="1"/>
  <c r="X67" i="1"/>
  <c r="X77" i="1"/>
  <c r="S71" i="1"/>
  <c r="AE71" i="1" s="1"/>
  <c r="R43" i="1"/>
  <c r="X72" i="1"/>
  <c r="Y63" i="1"/>
  <c r="S63" i="1"/>
  <c r="P54" i="1"/>
  <c r="S68" i="1"/>
  <c r="P52" i="1"/>
  <c r="R46" i="1"/>
  <c r="T44" i="1"/>
  <c r="S57" i="1"/>
  <c r="Y7" i="1"/>
  <c r="AC7" i="1" s="1"/>
  <c r="Y45" i="1"/>
  <c r="R39" i="1"/>
  <c r="P51" i="1"/>
  <c r="X32" i="1"/>
  <c r="Y24" i="1"/>
  <c r="Q16" i="1"/>
  <c r="Q11" i="1"/>
  <c r="Y26" i="1"/>
  <c r="Q20" i="1"/>
  <c r="R16" i="1"/>
  <c r="X23" i="1"/>
  <c r="Q67" i="1"/>
  <c r="Q10" i="1"/>
  <c r="R3" i="1"/>
  <c r="T78" i="1"/>
  <c r="AE78" i="1" s="1"/>
  <c r="R72" i="1"/>
  <c r="X62" i="1"/>
  <c r="T54" i="1"/>
  <c r="X36" i="1"/>
  <c r="AB36" i="1" s="1"/>
  <c r="AC31" i="1"/>
  <c r="T62" i="1"/>
  <c r="AE62" i="1" s="1"/>
  <c r="P36" i="1"/>
  <c r="P26" i="1"/>
  <c r="T13" i="1"/>
  <c r="AE13" i="1" s="1"/>
  <c r="T69" i="1"/>
  <c r="X34" i="1"/>
  <c r="AC34" i="1" s="1"/>
  <c r="Q25" i="1"/>
  <c r="V25" i="1" s="1"/>
  <c r="AA25" i="1" s="1"/>
  <c r="P28" i="1"/>
  <c r="AB28" i="1" s="1"/>
  <c r="Y19" i="1"/>
  <c r="S54" i="1"/>
  <c r="Q5" i="1"/>
  <c r="AD5" i="1" s="1"/>
  <c r="V36" i="1"/>
  <c r="AA36" i="1" s="1"/>
  <c r="AG36" i="1" s="1"/>
  <c r="AH36" i="1" s="1"/>
  <c r="AC16" i="1"/>
  <c r="T29" i="1"/>
  <c r="T76" i="1"/>
  <c r="AC36" i="1"/>
  <c r="X65" i="1"/>
  <c r="AB65" i="1" s="1"/>
  <c r="R79" i="1"/>
  <c r="X76" i="1"/>
  <c r="AC76" i="1" s="1"/>
  <c r="P74" i="1"/>
  <c r="V74" i="1" s="1"/>
  <c r="AA74" i="1" s="1"/>
  <c r="AG74" i="1" s="1"/>
  <c r="AH74" i="1" s="1"/>
  <c r="Y67" i="1"/>
  <c r="T63" i="1"/>
  <c r="P56" i="1"/>
  <c r="S69" i="1"/>
  <c r="V69" i="1" s="1"/>
  <c r="AA69" i="1" s="1"/>
  <c r="AG69" i="1" s="1"/>
  <c r="AH69" i="1" s="1"/>
  <c r="T68" i="1"/>
  <c r="R63" i="1"/>
  <c r="P61" i="1"/>
  <c r="AB61" i="1" s="1"/>
  <c r="Q61" i="1"/>
  <c r="T42" i="1"/>
  <c r="AE42" i="1" s="1"/>
  <c r="X35" i="1"/>
  <c r="Y61" i="1"/>
  <c r="T57" i="1"/>
  <c r="AE57" i="1" s="1"/>
  <c r="X37" i="1"/>
  <c r="AB37" i="1" s="1"/>
  <c r="T46" i="1"/>
  <c r="R42" i="1"/>
  <c r="AD42" i="1" s="1"/>
  <c r="P33" i="1"/>
  <c r="V33" i="1" s="1"/>
  <c r="AA33" i="1" s="1"/>
  <c r="AG33" i="1" s="1"/>
  <c r="AH33" i="1" s="1"/>
  <c r="Y46" i="1"/>
  <c r="Y30" i="1"/>
  <c r="Q33" i="1"/>
  <c r="S52" i="1"/>
  <c r="X33" i="1"/>
  <c r="AC33" i="1" s="1"/>
  <c r="P24" i="1"/>
  <c r="R19" i="1"/>
  <c r="S67" i="1"/>
  <c r="P30" i="1"/>
  <c r="Q3" i="1"/>
  <c r="P78" i="1"/>
  <c r="Y72" i="1"/>
  <c r="T39" i="1"/>
  <c r="AE39" i="1" s="1"/>
  <c r="Y35" i="1"/>
  <c r="AB27" i="1"/>
  <c r="P62" i="1"/>
  <c r="AD62" i="1" s="1"/>
  <c r="AD36" i="1"/>
  <c r="AF36" i="1" s="1"/>
  <c r="P72" i="1"/>
  <c r="P35" i="1"/>
  <c r="AB35" i="1" s="1"/>
  <c r="Y75" i="1"/>
  <c r="AC75" i="1" s="1"/>
  <c r="Y62" i="1"/>
  <c r="Q39" i="1"/>
  <c r="Y13" i="1"/>
  <c r="S5" i="1"/>
  <c r="AE5" i="1" s="1"/>
  <c r="AB22" i="1"/>
  <c r="AC19" i="1"/>
  <c r="Q64" i="1"/>
  <c r="P29" i="1"/>
  <c r="Q70" i="1"/>
  <c r="R67" i="1"/>
  <c r="R51" i="1"/>
  <c r="P67" i="1"/>
  <c r="T51" i="1"/>
  <c r="R44" i="1"/>
  <c r="AD44" i="1" s="1"/>
  <c r="AD22" i="1"/>
  <c r="X17" i="1"/>
  <c r="S10" i="1"/>
  <c r="S17" i="1"/>
  <c r="AE17" i="1" s="1"/>
  <c r="Q52" i="1"/>
  <c r="AB52" i="1" s="1"/>
  <c r="S35" i="1"/>
  <c r="Y25" i="1"/>
  <c r="P20" i="1"/>
  <c r="AD31" i="1"/>
  <c r="T3" i="1"/>
  <c r="AE3" i="1" s="1"/>
  <c r="P53" i="1"/>
  <c r="T70" i="1"/>
  <c r="AE70" i="1" s="1"/>
  <c r="T60" i="1"/>
  <c r="P47" i="1"/>
  <c r="X42" i="1"/>
  <c r="Y58" i="1"/>
  <c r="Y9" i="1"/>
  <c r="AB9" i="1" s="1"/>
  <c r="Q19" i="1"/>
  <c r="P11" i="1"/>
  <c r="T80" i="1"/>
  <c r="AE80" i="1" s="1"/>
  <c r="T72" i="1"/>
  <c r="AE72" i="1" s="1"/>
  <c r="P45" i="1"/>
  <c r="AB45" i="1" s="1"/>
  <c r="Y77" i="1"/>
  <c r="Y42" i="1"/>
  <c r="AE26" i="1"/>
  <c r="X5" i="1"/>
  <c r="P19" i="1"/>
  <c r="X29" i="1"/>
  <c r="AC3" i="1"/>
  <c r="R60" i="1"/>
  <c r="AD60" i="1" s="1"/>
  <c r="V9" i="1"/>
  <c r="AA9" i="1" s="1"/>
  <c r="AD13" i="1"/>
  <c r="X79" i="1"/>
  <c r="R47" i="1"/>
  <c r="X47" i="1"/>
  <c r="S60" i="1"/>
  <c r="S79" i="1"/>
  <c r="AE79" i="1" s="1"/>
  <c r="Q47" i="1"/>
  <c r="S51" i="1"/>
  <c r="V23" i="1"/>
  <c r="AA23" i="1" s="1"/>
  <c r="AG23" i="1" s="1"/>
  <c r="AH23" i="1" s="1"/>
  <c r="T20" i="1"/>
  <c r="AE20" i="1" s="1"/>
  <c r="AD27" i="1"/>
  <c r="T47" i="1"/>
  <c r="AE47" i="1" s="1"/>
  <c r="AD25" i="1"/>
  <c r="AF25" i="1" s="1"/>
  <c r="AC4" i="1"/>
  <c r="Y11" i="1"/>
  <c r="P48" i="1"/>
  <c r="T48" i="1"/>
  <c r="AC61" i="1"/>
  <c r="P73" i="1"/>
  <c r="AC30" i="1"/>
  <c r="AB62" i="1"/>
  <c r="R64" i="1"/>
  <c r="T8" i="1"/>
  <c r="AE8" i="1" s="1"/>
  <c r="T50" i="1"/>
  <c r="X64" i="1"/>
  <c r="R50" i="1"/>
  <c r="AD50" i="1" s="1"/>
  <c r="P44" i="1"/>
  <c r="S44" i="1"/>
  <c r="AE77" i="1"/>
  <c r="R49" i="1"/>
  <c r="Q21" i="1"/>
  <c r="X8" i="1"/>
  <c r="R29" i="1"/>
  <c r="V29" i="1" s="1"/>
  <c r="AA29" i="1" s="1"/>
  <c r="AG29" i="1" s="1"/>
  <c r="AH29" i="1" s="1"/>
  <c r="R20" i="1"/>
  <c r="Q24" i="1"/>
  <c r="X20" i="1"/>
  <c r="V16" i="1"/>
  <c r="AA16" i="1" s="1"/>
  <c r="AG16" i="1" s="1"/>
  <c r="AH16" i="1" s="1"/>
  <c r="AC28" i="1"/>
  <c r="AB23" i="1"/>
  <c r="X6" i="1"/>
  <c r="AC6" i="1" s="1"/>
  <c r="P17" i="1"/>
  <c r="P10" i="1"/>
  <c r="R76" i="1"/>
  <c r="P70" i="1"/>
  <c r="P6" i="1"/>
  <c r="V6" i="1" s="1"/>
  <c r="AA6" i="1" s="1"/>
  <c r="Y20" i="1"/>
  <c r="Y18" i="1"/>
  <c r="Q79" i="1"/>
  <c r="V79" i="1" s="1"/>
  <c r="AA79" i="1" s="1"/>
  <c r="AG79" i="1" s="1"/>
  <c r="AH79" i="1" s="1"/>
  <c r="P76" i="1"/>
  <c r="R53" i="1"/>
  <c r="R70" i="1"/>
  <c r="Y60" i="1"/>
  <c r="AB60" i="1" s="1"/>
  <c r="Y47" i="1"/>
  <c r="X44" i="1"/>
  <c r="Y40" i="1"/>
  <c r="AC40" i="1" s="1"/>
  <c r="X18" i="1"/>
  <c r="T64" i="1"/>
  <c r="AE64" i="1" s="1"/>
  <c r="P58" i="1"/>
  <c r="P49" i="1"/>
  <c r="V49" i="1" s="1"/>
  <c r="AA49" i="1" s="1"/>
  <c r="AG49" i="1" s="1"/>
  <c r="AH49" i="1" s="1"/>
  <c r="T15" i="1"/>
  <c r="S58" i="1"/>
  <c r="AB31" i="1"/>
  <c r="R18" i="1"/>
  <c r="Y15" i="1"/>
  <c r="Y78" i="1"/>
  <c r="X43" i="1"/>
  <c r="AC43" i="1" s="1"/>
  <c r="Y21" i="1"/>
  <c r="Y17" i="1"/>
  <c r="X70" i="1"/>
  <c r="P64" i="1"/>
  <c r="X56" i="1"/>
  <c r="AB56" i="1" s="1"/>
  <c r="T41" i="1"/>
  <c r="P15" i="1"/>
  <c r="S41" i="1"/>
  <c r="S56" i="1"/>
  <c r="AE56" i="1" s="1"/>
  <c r="R8" i="1"/>
  <c r="AE40" i="1"/>
  <c r="AD23" i="1"/>
  <c r="V31" i="1"/>
  <c r="AA31" i="1" s="1"/>
  <c r="AG31" i="1" s="1"/>
  <c r="AH31" i="1" s="1"/>
  <c r="R58" i="1"/>
  <c r="Y41" i="1"/>
  <c r="X24" i="1"/>
  <c r="R15" i="1"/>
  <c r="Y10" i="1"/>
  <c r="R78" i="1"/>
  <c r="Q43" i="1"/>
  <c r="V43" i="1" s="1"/>
  <c r="AA43" i="1" s="1"/>
  <c r="AG43" i="1" s="1"/>
  <c r="AH43" i="1" s="1"/>
  <c r="X58" i="1"/>
  <c r="R21" i="1"/>
  <c r="X15" i="1"/>
  <c r="X53" i="1"/>
  <c r="AC53" i="1" s="1"/>
  <c r="X63" i="1"/>
  <c r="Q56" i="1"/>
  <c r="P41" i="1"/>
  <c r="X26" i="1"/>
  <c r="R26" i="1"/>
  <c r="T18" i="1"/>
  <c r="Y49" i="1"/>
  <c r="AD55" i="1"/>
  <c r="Y29" i="1"/>
  <c r="AC29" i="1" s="1"/>
  <c r="Q29" i="1"/>
  <c r="AB16" i="1"/>
  <c r="V4" i="1"/>
  <c r="AA4" i="1" s="1"/>
  <c r="AG4" i="1" s="1"/>
  <c r="AH4" i="1" s="1"/>
  <c r="R41" i="1"/>
  <c r="R10" i="1"/>
  <c r="Y53" i="1"/>
  <c r="Y70" i="1"/>
  <c r="X49" i="1"/>
  <c r="X41" i="1"/>
  <c r="X78" i="1"/>
  <c r="AC78" i="1" s="1"/>
  <c r="T58" i="1"/>
  <c r="T49" i="1"/>
  <c r="AE49" i="1" s="1"/>
  <c r="X21" i="1"/>
  <c r="S24" i="1"/>
  <c r="V24" i="1" s="1"/>
  <c r="AA24" i="1" s="1"/>
  <c r="AG24" i="1" s="1"/>
  <c r="AH24" i="1" s="1"/>
  <c r="P18" i="1"/>
  <c r="S15" i="1"/>
  <c r="AC80" i="1"/>
  <c r="AE43" i="1"/>
  <c r="AC71" i="1"/>
  <c r="V77" i="1"/>
  <c r="AA77" i="1" s="1"/>
  <c r="AG77" i="1" s="1"/>
  <c r="AH77" i="1" s="1"/>
  <c r="AD77" i="1"/>
  <c r="AB74" i="1"/>
  <c r="X73" i="1"/>
  <c r="AE63" i="1"/>
  <c r="AC69" i="1"/>
  <c r="AD61" i="1"/>
  <c r="AB57" i="1"/>
  <c r="V57" i="1"/>
  <c r="AA57" i="1" s="1"/>
  <c r="AG57" i="1" s="1"/>
  <c r="AH57" i="1" s="1"/>
  <c r="AD57" i="1"/>
  <c r="T38" i="1"/>
  <c r="AB80" i="1"/>
  <c r="AB72" i="1"/>
  <c r="AC59" i="1"/>
  <c r="AC55" i="1"/>
  <c r="AE55" i="1"/>
  <c r="AD51" i="1"/>
  <c r="AB51" i="1"/>
  <c r="V40" i="1"/>
  <c r="AA40" i="1" s="1"/>
  <c r="AD40" i="1"/>
  <c r="AE9" i="1"/>
  <c r="AC9" i="1"/>
  <c r="AD35" i="1"/>
  <c r="AB34" i="1"/>
  <c r="AE25" i="1"/>
  <c r="V32" i="1"/>
  <c r="AA32" i="1" s="1"/>
  <c r="AG32" i="1" s="1"/>
  <c r="AH32" i="1" s="1"/>
  <c r="AB32" i="1"/>
  <c r="V20" i="1"/>
  <c r="AA20" i="1" s="1"/>
  <c r="AE11" i="1"/>
  <c r="AC11" i="1"/>
  <c r="AD7" i="1"/>
  <c r="AD37" i="1"/>
  <c r="V37" i="1"/>
  <c r="AA37" i="1" s="1"/>
  <c r="AC12" i="1"/>
  <c r="AE12" i="1"/>
  <c r="AE76" i="1"/>
  <c r="V5" i="1"/>
  <c r="AA5" i="1" s="1"/>
  <c r="AG5" i="1" s="1"/>
  <c r="AH5" i="1" s="1"/>
  <c r="AB5" i="1"/>
  <c r="T73" i="1"/>
  <c r="AE73" i="1" s="1"/>
  <c r="V75" i="1"/>
  <c r="AA75" i="1" s="1"/>
  <c r="AG75" i="1" s="1"/>
  <c r="AH75" i="1" s="1"/>
  <c r="AD75" i="1"/>
  <c r="Q73" i="1"/>
  <c r="X48" i="1"/>
  <c r="Q48" i="1"/>
  <c r="S48" i="1"/>
  <c r="Y48" i="1"/>
  <c r="R48" i="1"/>
  <c r="AB69" i="1"/>
  <c r="P8" i="1"/>
  <c r="AB68" i="1"/>
  <c r="V68" i="1"/>
  <c r="AA68" i="1" s="1"/>
  <c r="AG68" i="1" s="1"/>
  <c r="AH68" i="1" s="1"/>
  <c r="AB67" i="1"/>
  <c r="AD65" i="1"/>
  <c r="V65" i="1"/>
  <c r="AA65" i="1" s="1"/>
  <c r="V42" i="1"/>
  <c r="AA42" i="1" s="1"/>
  <c r="AG42" i="1" s="1"/>
  <c r="AH42" i="1" s="1"/>
  <c r="AC57" i="1"/>
  <c r="P38" i="1"/>
  <c r="AD80" i="1"/>
  <c r="AD72" i="1"/>
  <c r="Y8" i="1"/>
  <c r="AE29" i="1"/>
  <c r="AC51" i="1"/>
  <c r="AE6" i="1"/>
  <c r="AD6" i="1"/>
  <c r="X38" i="1"/>
  <c r="V34" i="1"/>
  <c r="AA34" i="1" s="1"/>
  <c r="AG34" i="1" s="1"/>
  <c r="AH34" i="1" s="1"/>
  <c r="V11" i="1"/>
  <c r="AA11" i="1" s="1"/>
  <c r="AG11" i="1" s="1"/>
  <c r="AH11" i="1" s="1"/>
  <c r="AE52" i="1"/>
  <c r="AC52" i="1"/>
  <c r="AD17" i="1"/>
  <c r="AC37" i="1"/>
  <c r="AE37" i="1"/>
  <c r="AC32" i="1"/>
  <c r="AE32" i="1"/>
  <c r="AB14" i="1"/>
  <c r="AD14" i="1"/>
  <c r="V14" i="1"/>
  <c r="AA14" i="1" s="1"/>
  <c r="AG14" i="1" s="1"/>
  <c r="AH14" i="1" s="1"/>
  <c r="AD4" i="1"/>
  <c r="AB79" i="1"/>
  <c r="AD79" i="1"/>
  <c r="AC68" i="1"/>
  <c r="AE68" i="1"/>
  <c r="V7" i="1"/>
  <c r="AA7" i="1" s="1"/>
  <c r="AG7" i="1" s="1"/>
  <c r="AH7" i="1" s="1"/>
  <c r="Y38" i="1"/>
  <c r="Q38" i="1"/>
  <c r="AE10" i="1"/>
  <c r="AC27" i="1"/>
  <c r="AE27" i="1"/>
  <c r="AE22" i="1"/>
  <c r="AC22" i="1"/>
  <c r="AE74" i="1"/>
  <c r="AC67" i="1"/>
  <c r="AE67" i="1"/>
  <c r="AB30" i="1"/>
  <c r="AD30" i="1"/>
  <c r="V30" i="1"/>
  <c r="AA30" i="1" s="1"/>
  <c r="AG30" i="1" s="1"/>
  <c r="AH30" i="1" s="1"/>
  <c r="V27" i="1"/>
  <c r="AA27" i="1" s="1"/>
  <c r="AG27" i="1" s="1"/>
  <c r="AH27" i="1" s="1"/>
  <c r="AD12" i="1"/>
  <c r="V12" i="1"/>
  <c r="AA12" i="1" s="1"/>
  <c r="AG12" i="1" s="1"/>
  <c r="AH12" i="1" s="1"/>
  <c r="AB12" i="1"/>
  <c r="AB3" i="1"/>
  <c r="V3" i="1"/>
  <c r="AA3" i="1" s="1"/>
  <c r="AG3" i="1" s="1"/>
  <c r="AH3" i="1" s="1"/>
  <c r="AD3" i="1"/>
  <c r="Y73" i="1"/>
  <c r="AE38" i="1"/>
  <c r="AD43" i="1"/>
  <c r="AB71" i="1"/>
  <c r="V71" i="1"/>
  <c r="AA71" i="1" s="1"/>
  <c r="AG71" i="1" s="1"/>
  <c r="AH71" i="1" s="1"/>
  <c r="AD71" i="1"/>
  <c r="X66" i="1"/>
  <c r="Q66" i="1"/>
  <c r="S66" i="1"/>
  <c r="Y66" i="1"/>
  <c r="R66" i="1"/>
  <c r="AC79" i="1"/>
  <c r="AE53" i="1"/>
  <c r="AB63" i="1"/>
  <c r="V63" i="1"/>
  <c r="AA63" i="1" s="1"/>
  <c r="AD63" i="1"/>
  <c r="AD59" i="1"/>
  <c r="AB59" i="1"/>
  <c r="V59" i="1"/>
  <c r="AA59" i="1" s="1"/>
  <c r="AG59" i="1" s="1"/>
  <c r="AH59" i="1" s="1"/>
  <c r="AD54" i="1"/>
  <c r="V54" i="1"/>
  <c r="AA54" i="1" s="1"/>
  <c r="AG54" i="1" s="1"/>
  <c r="AH54" i="1" s="1"/>
  <c r="AB54" i="1"/>
  <c r="AE75" i="1"/>
  <c r="P66" i="1"/>
  <c r="V52" i="1"/>
  <c r="AA52" i="1" s="1"/>
  <c r="AG52" i="1" s="1"/>
  <c r="AH52" i="1" s="1"/>
  <c r="AD52" i="1"/>
  <c r="AC44" i="1"/>
  <c r="AE44" i="1"/>
  <c r="R73" i="1"/>
  <c r="AB46" i="1"/>
  <c r="V46" i="1"/>
  <c r="AA46" i="1" s="1"/>
  <c r="AG46" i="1" s="1"/>
  <c r="AH46" i="1" s="1"/>
  <c r="AD46" i="1"/>
  <c r="AB33" i="1"/>
  <c r="AD33" i="1"/>
  <c r="Q8" i="1"/>
  <c r="R38" i="1"/>
  <c r="AC23" i="1"/>
  <c r="AE23" i="1"/>
  <c r="AF23" i="1" s="1"/>
  <c r="AB19" i="1"/>
  <c r="AC65" i="1"/>
  <c r="AE65" i="1"/>
  <c r="AC35" i="1"/>
  <c r="AE35" i="1"/>
  <c r="AD24" i="1"/>
  <c r="AB11" i="1"/>
  <c r="V10" i="1"/>
  <c r="AA10" i="1" s="1"/>
  <c r="AG10" i="1" s="1"/>
  <c r="AH10" i="1" s="1"/>
  <c r="AD73" i="1" l="1"/>
  <c r="AC8" i="1"/>
  <c r="AG65" i="1"/>
  <c r="AH65" i="1" s="1"/>
  <c r="AG37" i="1"/>
  <c r="AH37" i="1" s="1"/>
  <c r="AD56" i="1"/>
  <c r="V21" i="1"/>
  <c r="AA21" i="1" s="1"/>
  <c r="AG21" i="1" s="1"/>
  <c r="AH21" i="1" s="1"/>
  <c r="AG6" i="1"/>
  <c r="AH6" i="1" s="1"/>
  <c r="V44" i="1"/>
  <c r="AA44" i="1" s="1"/>
  <c r="AG44" i="1" s="1"/>
  <c r="AH44" i="1" s="1"/>
  <c r="AD47" i="1"/>
  <c r="AC77" i="1"/>
  <c r="AD11" i="1"/>
  <c r="AB25" i="1"/>
  <c r="AC62" i="1"/>
  <c r="AD39" i="1"/>
  <c r="AC20" i="1"/>
  <c r="AF77" i="1"/>
  <c r="AB43" i="1"/>
  <c r="AB7" i="1"/>
  <c r="V64" i="1"/>
  <c r="AA64" i="1" s="1"/>
  <c r="AG64" i="1" s="1"/>
  <c r="AH64" i="1" s="1"/>
  <c r="AF31" i="1"/>
  <c r="AD67" i="1"/>
  <c r="AC46" i="1"/>
  <c r="AD16" i="1"/>
  <c r="AF16" i="1" s="1"/>
  <c r="AC38" i="1"/>
  <c r="AC18" i="1"/>
  <c r="AG25" i="1"/>
  <c r="AH25" i="1" s="1"/>
  <c r="AE51" i="1"/>
  <c r="AB20" i="1"/>
  <c r="V45" i="1"/>
  <c r="AA45" i="1" s="1"/>
  <c r="AG45" i="1" s="1"/>
  <c r="AH45" i="1" s="1"/>
  <c r="AF9" i="1"/>
  <c r="AG55" i="1"/>
  <c r="AH55" i="1" s="1"/>
  <c r="AF55" i="1"/>
  <c r="AE18" i="1"/>
  <c r="V56" i="1"/>
  <c r="AA56" i="1" s="1"/>
  <c r="AG56" i="1" s="1"/>
  <c r="AH56" i="1" s="1"/>
  <c r="AC17" i="1"/>
  <c r="AB64" i="1"/>
  <c r="AE69" i="1"/>
  <c r="AD74" i="1"/>
  <c r="AF74" i="1" s="1"/>
  <c r="AB50" i="1"/>
  <c r="AC21" i="1"/>
  <c r="AD10" i="1"/>
  <c r="AF10" i="1" s="1"/>
  <c r="V26" i="1"/>
  <c r="AA26" i="1" s="1"/>
  <c r="AG26" i="1" s="1"/>
  <c r="AH26" i="1" s="1"/>
  <c r="AC63" i="1"/>
  <c r="AB55" i="1"/>
  <c r="AC45" i="1"/>
  <c r="AC5" i="1"/>
  <c r="AD45" i="1"/>
  <c r="V39" i="1"/>
  <c r="AA39" i="1" s="1"/>
  <c r="AG39" i="1" s="1"/>
  <c r="AH39" i="1" s="1"/>
  <c r="V61" i="1"/>
  <c r="AA61" i="1" s="1"/>
  <c r="AG61" i="1" s="1"/>
  <c r="AH61" i="1" s="1"/>
  <c r="AD21" i="1"/>
  <c r="V62" i="1"/>
  <c r="AA62" i="1" s="1"/>
  <c r="AG62" i="1" s="1"/>
  <c r="AH62" i="1" s="1"/>
  <c r="AB17" i="1"/>
  <c r="AB42" i="1"/>
  <c r="V67" i="1"/>
  <c r="AA67" i="1" s="1"/>
  <c r="AG67" i="1" s="1"/>
  <c r="AH67" i="1" s="1"/>
  <c r="AC73" i="1"/>
  <c r="AB10" i="1"/>
  <c r="AC24" i="1"/>
  <c r="AB39" i="1"/>
  <c r="V53" i="1"/>
  <c r="AA53" i="1" s="1"/>
  <c r="AG53" i="1" s="1"/>
  <c r="AH53" i="1" s="1"/>
  <c r="AC39" i="1"/>
  <c r="AC13" i="1"/>
  <c r="AB24" i="1"/>
  <c r="AD28" i="1"/>
  <c r="AF28" i="1" s="1"/>
  <c r="V28" i="1"/>
  <c r="AA28" i="1" s="1"/>
  <c r="AG28" i="1" s="1"/>
  <c r="AH28" i="1" s="1"/>
  <c r="AG9" i="1"/>
  <c r="AH9" i="1" s="1"/>
  <c r="V60" i="1"/>
  <c r="AA60" i="1" s="1"/>
  <c r="AG60" i="1" s="1"/>
  <c r="AH60" i="1" s="1"/>
  <c r="AD20" i="1"/>
  <c r="AF20" i="1" s="1"/>
  <c r="AB44" i="1"/>
  <c r="AF46" i="1"/>
  <c r="V80" i="1"/>
  <c r="AA80" i="1" s="1"/>
  <c r="AG80" i="1" s="1"/>
  <c r="AH80" i="1" s="1"/>
  <c r="AC10" i="1"/>
  <c r="V51" i="1"/>
  <c r="AA51" i="1" s="1"/>
  <c r="AG51" i="1" s="1"/>
  <c r="AH51" i="1" s="1"/>
  <c r="AE54" i="1"/>
  <c r="AC54" i="1"/>
  <c r="AF52" i="1"/>
  <c r="AG63" i="1"/>
  <c r="AH63" i="1" s="1"/>
  <c r="AF13" i="1"/>
  <c r="AF4" i="1"/>
  <c r="V17" i="1"/>
  <c r="AA17" i="1" s="1"/>
  <c r="AG17" i="1" s="1"/>
  <c r="AH17" i="1" s="1"/>
  <c r="AC25" i="1"/>
  <c r="AB40" i="1"/>
  <c r="AC56" i="1"/>
  <c r="AB29" i="1"/>
  <c r="AD64" i="1"/>
  <c r="V70" i="1"/>
  <c r="AA70" i="1" s="1"/>
  <c r="AG70" i="1" s="1"/>
  <c r="AH70" i="1" s="1"/>
  <c r="AD19" i="1"/>
  <c r="V35" i="1"/>
  <c r="AA35" i="1" s="1"/>
  <c r="AG35" i="1" s="1"/>
  <c r="AH35" i="1" s="1"/>
  <c r="AC42" i="1"/>
  <c r="AB13" i="1"/>
  <c r="AF39" i="1"/>
  <c r="AD29" i="1"/>
  <c r="AF29" i="1" s="1"/>
  <c r="AG20" i="1"/>
  <c r="AH20" i="1" s="1"/>
  <c r="AB76" i="1"/>
  <c r="AB6" i="1"/>
  <c r="V50" i="1"/>
  <c r="AA50" i="1" s="1"/>
  <c r="AG50" i="1" s="1"/>
  <c r="AH50" i="1" s="1"/>
  <c r="AE60" i="1"/>
  <c r="AF6" i="1"/>
  <c r="AC49" i="1"/>
  <c r="AC64" i="1"/>
  <c r="V72" i="1"/>
  <c r="AA72" i="1" s="1"/>
  <c r="AG72" i="1" s="1"/>
  <c r="AH72" i="1" s="1"/>
  <c r="AF54" i="1"/>
  <c r="AC70" i="1"/>
  <c r="AC72" i="1"/>
  <c r="V47" i="1"/>
  <c r="AA47" i="1" s="1"/>
  <c r="AG47" i="1" s="1"/>
  <c r="AH47" i="1" s="1"/>
  <c r="V19" i="1"/>
  <c r="AA19" i="1" s="1"/>
  <c r="AG19" i="1" s="1"/>
  <c r="AH19" i="1" s="1"/>
  <c r="AF43" i="1"/>
  <c r="AF12" i="1"/>
  <c r="AF27" i="1"/>
  <c r="AF5" i="1"/>
  <c r="AE24" i="1"/>
  <c r="AF24" i="1" s="1"/>
  <c r="AG40" i="1"/>
  <c r="AH40" i="1" s="1"/>
  <c r="AC15" i="1"/>
  <c r="AE15" i="1"/>
  <c r="AD26" i="1"/>
  <c r="AC41" i="1"/>
  <c r="AE41" i="1"/>
  <c r="AE58" i="1"/>
  <c r="AC58" i="1"/>
  <c r="AC47" i="1"/>
  <c r="AB47" i="1"/>
  <c r="AD76" i="1"/>
  <c r="V76" i="1"/>
  <c r="AA76" i="1" s="1"/>
  <c r="AG76" i="1" s="1"/>
  <c r="AH76" i="1" s="1"/>
  <c r="AB21" i="1"/>
  <c r="AE50" i="1"/>
  <c r="AC50" i="1"/>
  <c r="AC60" i="1"/>
  <c r="AD18" i="1"/>
  <c r="V18" i="1"/>
  <c r="AA18" i="1" s="1"/>
  <c r="AG18" i="1" s="1"/>
  <c r="AH18" i="1" s="1"/>
  <c r="AD41" i="1"/>
  <c r="V41" i="1"/>
  <c r="AA41" i="1" s="1"/>
  <c r="AG41" i="1" s="1"/>
  <c r="AH41" i="1" s="1"/>
  <c r="AB41" i="1"/>
  <c r="AD78" i="1"/>
  <c r="AB78" i="1"/>
  <c r="AB15" i="1"/>
  <c r="V15" i="1"/>
  <c r="AA15" i="1" s="1"/>
  <c r="AG15" i="1" s="1"/>
  <c r="AH15" i="1" s="1"/>
  <c r="AB18" i="1"/>
  <c r="AB70" i="1"/>
  <c r="AD70" i="1"/>
  <c r="AD49" i="1"/>
  <c r="AF7" i="1"/>
  <c r="AB49" i="1"/>
  <c r="AF14" i="1"/>
  <c r="AF49" i="1"/>
  <c r="V48" i="1"/>
  <c r="AA48" i="1" s="1"/>
  <c r="AG48" i="1" s="1"/>
  <c r="AH48" i="1" s="1"/>
  <c r="AF69" i="1"/>
  <c r="AD15" i="1"/>
  <c r="AB26" i="1"/>
  <c r="V58" i="1"/>
  <c r="AA58" i="1" s="1"/>
  <c r="AG58" i="1" s="1"/>
  <c r="AH58" i="1" s="1"/>
  <c r="AB58" i="1"/>
  <c r="AD58" i="1"/>
  <c r="AB53" i="1"/>
  <c r="AD53" i="1"/>
  <c r="AF53" i="1" s="1"/>
  <c r="V78" i="1"/>
  <c r="AA78" i="1" s="1"/>
  <c r="AG78" i="1" s="1"/>
  <c r="AH78" i="1" s="1"/>
  <c r="AB73" i="1"/>
  <c r="AB8" i="1"/>
  <c r="AD8" i="1"/>
  <c r="V8" i="1"/>
  <c r="AA8" i="1" s="1"/>
  <c r="AG8" i="1" s="1"/>
  <c r="AH8" i="1" s="1"/>
  <c r="AD66" i="1"/>
  <c r="V66" i="1"/>
  <c r="AA66" i="1" s="1"/>
  <c r="AG66" i="1" s="1"/>
  <c r="AH66" i="1" s="1"/>
  <c r="AB66" i="1"/>
  <c r="AF56" i="1"/>
  <c r="AF63" i="1"/>
  <c r="AF71" i="1"/>
  <c r="AF3" i="1"/>
  <c r="AF21" i="1"/>
  <c r="AF65" i="1"/>
  <c r="AE48" i="1"/>
  <c r="AC48" i="1"/>
  <c r="AF75" i="1"/>
  <c r="AF37" i="1"/>
  <c r="AF40" i="1"/>
  <c r="AF51" i="1"/>
  <c r="AD48" i="1"/>
  <c r="AF34" i="1"/>
  <c r="AE66" i="1"/>
  <c r="AC66" i="1"/>
  <c r="V73" i="1"/>
  <c r="AA73" i="1" s="1"/>
  <c r="AG73" i="1" s="1"/>
  <c r="AH73" i="1" s="1"/>
  <c r="AF68" i="1"/>
  <c r="AF35" i="1"/>
  <c r="AF57" i="1"/>
  <c r="AF64" i="1"/>
  <c r="AF30" i="1"/>
  <c r="AF42" i="1"/>
  <c r="AF32" i="1"/>
  <c r="AB48" i="1"/>
  <c r="AF11" i="1"/>
  <c r="AF33" i="1"/>
  <c r="AF59" i="1"/>
  <c r="AF44" i="1"/>
  <c r="AF79" i="1"/>
  <c r="AB38" i="1"/>
  <c r="AD38" i="1"/>
  <c r="V38" i="1"/>
  <c r="AA38" i="1" s="1"/>
  <c r="AG38" i="1" s="1"/>
  <c r="AH38" i="1" s="1"/>
  <c r="AF67" i="1"/>
  <c r="AF61" i="1" l="1"/>
  <c r="AF26" i="1"/>
  <c r="AF45" i="1"/>
  <c r="AF18" i="1"/>
  <c r="AF70" i="1"/>
  <c r="AF17" i="1"/>
  <c r="AF62" i="1"/>
  <c r="AF50" i="1"/>
  <c r="AF60" i="1"/>
  <c r="AF19" i="1"/>
  <c r="AF80" i="1"/>
  <c r="AF48" i="1"/>
  <c r="AF58" i="1"/>
  <c r="AF41" i="1"/>
  <c r="AF72" i="1"/>
  <c r="AF47" i="1"/>
  <c r="AF66" i="1"/>
  <c r="AH81" i="1"/>
  <c r="AF78" i="1"/>
  <c r="AF76" i="1"/>
  <c r="AF15" i="1"/>
  <c r="AF38" i="1"/>
  <c r="AF73" i="1"/>
  <c r="AF8" i="1"/>
</calcChain>
</file>

<file path=xl/sharedStrings.xml><?xml version="1.0" encoding="utf-8"?>
<sst xmlns="http://schemas.openxmlformats.org/spreadsheetml/2006/main" count="195" uniqueCount="195">
  <si>
    <t>G200000_01700_00100</t>
  </si>
  <si>
    <t>G200000_01800_00100</t>
  </si>
  <si>
    <t>G200000_01900_00100</t>
  </si>
  <si>
    <t>G200000_01800_00200</t>
  </si>
  <si>
    <t>G200000_01900_00200</t>
  </si>
  <si>
    <t>G200000_02800_00300</t>
  </si>
  <si>
    <t>G300000_00300_00100</t>
  </si>
  <si>
    <t>Medicaid Prov ID</t>
  </si>
  <si>
    <t>Hosp Name</t>
  </si>
  <si>
    <t>CR Months</t>
  </si>
  <si>
    <t>Medicare Prov ID</t>
  </si>
  <si>
    <t>Hosp FY Begin</t>
  </si>
  <si>
    <t>Hosp FY End</t>
  </si>
  <si>
    <t>Flag</t>
  </si>
  <si>
    <t>total inpatient routine care services</t>
  </si>
  <si>
    <t>ancillary services inpatient</t>
  </si>
  <si>
    <t>outpatient services inpatient</t>
  </si>
  <si>
    <t>ancillary services outpatient</t>
  </si>
  <si>
    <t>outpatient services outpatient</t>
  </si>
  <si>
    <t>total patient revenues</t>
  </si>
  <si>
    <t>net patient revenues</t>
  </si>
  <si>
    <t>Annualized if applicable</t>
  </si>
  <si>
    <t>G2, Col 1, Ln 17</t>
  </si>
  <si>
    <t>G2, Col 1, Ln 18</t>
  </si>
  <si>
    <t>G2, Col 1, Ln 19</t>
  </si>
  <si>
    <t>G2, Col 2, Ln 18</t>
  </si>
  <si>
    <t>G2, Col 2, Ln 19</t>
  </si>
  <si>
    <t>Total Patient Revenue</t>
  </si>
  <si>
    <t>G2, Col 3, Ln 28</t>
  </si>
  <si>
    <t>G3, Col 1, Ln 3</t>
  </si>
  <si>
    <t>Gross Hosp Revenue</t>
  </si>
  <si>
    <t>Net Inpt Revenue</t>
  </si>
  <si>
    <t>Net Outpt Revenue</t>
  </si>
  <si>
    <t>Gross Inpt Revenue</t>
  </si>
  <si>
    <t>Gross Outpt Revenue</t>
  </si>
  <si>
    <t>check</t>
  </si>
  <si>
    <t xml:space="preserve">Net Patient  Revenue (TAX BASE) </t>
  </si>
  <si>
    <t>Provider Fee (3.00%)</t>
  </si>
  <si>
    <t>Taxed</t>
  </si>
  <si>
    <t>100700030A</t>
  </si>
  <si>
    <t>200435950A</t>
  </si>
  <si>
    <t>200102450A</t>
  </si>
  <si>
    <t>100699500A</t>
  </si>
  <si>
    <t>100700340A</t>
  </si>
  <si>
    <t>200272140B</t>
  </si>
  <si>
    <t>BRISTOW MEDICAL CENTER</t>
  </si>
  <si>
    <t>100701410A</t>
  </si>
  <si>
    <t>BROOKHAVEN HOSPITAL</t>
  </si>
  <si>
    <t>200085660B</t>
  </si>
  <si>
    <t>100700720A</t>
  </si>
  <si>
    <t>CHOCTAW MEMORIAL HOSPITAL</t>
  </si>
  <si>
    <t>100700010G</t>
  </si>
  <si>
    <t>100749570S</t>
  </si>
  <si>
    <t>COMANCHE COUNTY MEMORIAL HOSPITAL</t>
  </si>
  <si>
    <t>100261400B</t>
  </si>
  <si>
    <t>CRAIG GENERAL HOSPITAL</t>
  </si>
  <si>
    <t>200044190A</t>
  </si>
  <si>
    <t>CUSHING REGIONAL HOSPITAL</t>
  </si>
  <si>
    <t>100699370A</t>
  </si>
  <si>
    <t>100700120A</t>
  </si>
  <si>
    <t>DUNCAN REGIONAL HOSPITAL</t>
  </si>
  <si>
    <t>100700730A</t>
  </si>
  <si>
    <t>EASTERN OKLAHOMA MEDICAL CENTER</t>
  </si>
  <si>
    <t>100700880A</t>
  </si>
  <si>
    <t>100700820A</t>
  </si>
  <si>
    <t>GRADY MEMORIAL HOSPITAL</t>
  </si>
  <si>
    <t>100699410A</t>
  </si>
  <si>
    <t>GREAT PLAINS REGIONAL MEDICAL CENTER</t>
  </si>
  <si>
    <t>100700780B</t>
  </si>
  <si>
    <t>200045700C</t>
  </si>
  <si>
    <t>HENRYETTA MEDICAL CENTER</t>
  </si>
  <si>
    <t>200044210A</t>
  </si>
  <si>
    <t>HILLCREST MEDICAL CENTER</t>
  </si>
  <si>
    <t>100699440A</t>
  </si>
  <si>
    <t>100806400C</t>
  </si>
  <si>
    <t>100700610A</t>
  </si>
  <si>
    <t>INTEGRIS CANADIAN VALLEY HOSPITAL</t>
  </si>
  <si>
    <t>100699700A</t>
  </si>
  <si>
    <t>200405550A</t>
  </si>
  <si>
    <t>100700040A</t>
  </si>
  <si>
    <t>100700200A</t>
  </si>
  <si>
    <t>100699350A</t>
  </si>
  <si>
    <t>100699490A</t>
  </si>
  <si>
    <t>200404110A</t>
  </si>
  <si>
    <t>100700860A</t>
  </si>
  <si>
    <t>100700380C</t>
  </si>
  <si>
    <t>100710530D</t>
  </si>
  <si>
    <t>100700920A</t>
  </si>
  <si>
    <t>100696610B</t>
  </si>
  <si>
    <t>100699630A</t>
  </si>
  <si>
    <t>MEMORIAL HOSPITAL OF TEXAS COUNTY</t>
  </si>
  <si>
    <t>100699390A</t>
  </si>
  <si>
    <t>MERCY HEALTH CENTER</t>
  </si>
  <si>
    <t>200509290A</t>
  </si>
  <si>
    <t>100262320C</t>
  </si>
  <si>
    <t>200479750A</t>
  </si>
  <si>
    <t>100700490A</t>
  </si>
  <si>
    <t>100700630A</t>
  </si>
  <si>
    <t>MUSKOGEE REGIONAL MEDICAL CENTER</t>
  </si>
  <si>
    <t>100699360A</t>
  </si>
  <si>
    <t>100700690A</t>
  </si>
  <si>
    <t>NORMAN REGIONAL HOSPITAL</t>
  </si>
  <si>
    <t>200242900A</t>
  </si>
  <si>
    <t>200320810D</t>
  </si>
  <si>
    <t>100738360H</t>
  </si>
  <si>
    <t>100699890A</t>
  </si>
  <si>
    <t>PAULS VALLEY GENERAL HOSPITAL</t>
  </si>
  <si>
    <t>100700900A</t>
  </si>
  <si>
    <t>100699420A</t>
  </si>
  <si>
    <t>100699900A</t>
  </si>
  <si>
    <t>PURCELL MUNICIPAL HOSPITAL</t>
  </si>
  <si>
    <t>100700770A</t>
  </si>
  <si>
    <t>100701680A</t>
  </si>
  <si>
    <t>ROLLING HILLS HOSPITAL</t>
  </si>
  <si>
    <t>100699570A</t>
  </si>
  <si>
    <t>SAINT FRANCIS HOSPITAL</t>
  </si>
  <si>
    <t>200031310A</t>
  </si>
  <si>
    <t>SAINT FRANCIS HOSPITAL SOUTH</t>
  </si>
  <si>
    <t>100700160A</t>
  </si>
  <si>
    <t>200196450C</t>
  </si>
  <si>
    <t>100700190A</t>
  </si>
  <si>
    <t>200006820A</t>
  </si>
  <si>
    <t>100699830A</t>
  </si>
  <si>
    <t>200439230A</t>
  </si>
  <si>
    <t>100697950B</t>
  </si>
  <si>
    <t>SOUTHWESTERN MEDICAL CENTER</t>
  </si>
  <si>
    <t>100690020A</t>
  </si>
  <si>
    <t>100699540A</t>
  </si>
  <si>
    <t>100740840B</t>
  </si>
  <si>
    <t>ST. ANTHONY SHAWNEE HOSPITAL</t>
  </si>
  <si>
    <t>200310990A</t>
  </si>
  <si>
    <t>ST JOHN BROKEN ARROW, INC</t>
  </si>
  <si>
    <t>100699400A</t>
  </si>
  <si>
    <t>200106410A</t>
  </si>
  <si>
    <t>100699950A</t>
  </si>
  <si>
    <t>STILLWATER MEDICAL CENTER</t>
  </si>
  <si>
    <t>100700680A</t>
  </si>
  <si>
    <t>100700940A</t>
  </si>
  <si>
    <t>200006260A</t>
  </si>
  <si>
    <t>TULSA SPINE HOSPITAL</t>
  </si>
  <si>
    <t>200028650A</t>
  </si>
  <si>
    <t>200100890B</t>
  </si>
  <si>
    <t>100701710B</t>
  </si>
  <si>
    <t>200019120A</t>
  </si>
  <si>
    <t>ADAIR COUNTY HC INC</t>
  </si>
  <si>
    <t>AHS CLAREMORE REGIONAL HOSPITAL, LLC</t>
  </si>
  <si>
    <t>AHS SOUTHCREST HOSPITAL, LLC</t>
  </si>
  <si>
    <t>ALLIANCEHEALTH DEACONESS</t>
  </si>
  <si>
    <t>ALLIANCEHEALTH MIDWEST</t>
  </si>
  <si>
    <t>ALLIANCEHEALTH PONCA CITY</t>
  </si>
  <si>
    <t>ALLIANCEHEALTH PRYOR</t>
  </si>
  <si>
    <t>BAILEY MEDICAL CENTER LLC</t>
  </si>
  <si>
    <t>BLACKWELL HMA LLC</t>
  </si>
  <si>
    <t>CEDAR RIDGE ACUTE</t>
  </si>
  <si>
    <t>CLINTON HMA LLC</t>
  </si>
  <si>
    <t>DURANT HMA LLC</t>
  </si>
  <si>
    <t>ELKVIEW GEN HSP</t>
  </si>
  <si>
    <t>HARMON MEM HSP</t>
  </si>
  <si>
    <t>INTEGRIS BAPTIST MEDICAL C</t>
  </si>
  <si>
    <t>INTEGRIS BAPTIST REGIONAL HEALTH CE</t>
  </si>
  <si>
    <t>INTEGRIS BASS MEM BAP</t>
  </si>
  <si>
    <t>INTEGRIS GROVE HOSPITAL</t>
  </si>
  <si>
    <t>INTEGRIS HEALTH EDMOND, INC.</t>
  </si>
  <si>
    <t>INTEGRIS SOUTHWEST MEDICAL</t>
  </si>
  <si>
    <t>JACKSON CO MEM HSP</t>
  </si>
  <si>
    <t>JANE PHILLIPS EP HSP</t>
  </si>
  <si>
    <t>JEAY MEDICAL SERVICES</t>
  </si>
  <si>
    <t>LATIMER CO GEN HSP</t>
  </si>
  <si>
    <t>LAUREATE PSY CLINIC &amp; HOSP</t>
  </si>
  <si>
    <t>MCALESTER REGIONAL</t>
  </si>
  <si>
    <t>MCCURTAIN MEM HSP</t>
  </si>
  <si>
    <t>MEMORIAL HOSPITAL &amp; PHYSICIAN GROUP</t>
  </si>
  <si>
    <t>MERCY HOSPITAL ADA, INC.</t>
  </si>
  <si>
    <t>MERCY HOSPITAL ARDMORE</t>
  </si>
  <si>
    <t>MERCY HOSPITAL EL RENO INC</t>
  </si>
  <si>
    <t>MERCY REHABILITATION HOSPITAL, LLC</t>
  </si>
  <si>
    <t>NEWMAN MEMORIAL HSP</t>
  </si>
  <si>
    <t>NORTHEASTERN HEALTH SYSTEM</t>
  </si>
  <si>
    <t>OKLAHOMA STATE UNIVERSITY MEDICAL CENTER</t>
  </si>
  <si>
    <t>PARKSIDE INC</t>
  </si>
  <si>
    <t>PERRY MEM HSP AUTH</t>
  </si>
  <si>
    <t>PUSHMATAHA HSP</t>
  </si>
  <si>
    <t>SAYRE MEMORIAL HOSPITAL</t>
  </si>
  <si>
    <t>SEMINOLE HMA LLC</t>
  </si>
  <si>
    <t>SEQUOYAH COUNTY CITY OF SALLISAW HOSPITAL AUTHORIT</t>
  </si>
  <si>
    <t>SHADOW MOUNTAIN BEHAVIORAL HEALTH SYSTEM LLC</t>
  </si>
  <si>
    <t>SHARE MEMORIAL HOSPITAL</t>
  </si>
  <si>
    <t>ST ANTHONY HSP</t>
  </si>
  <si>
    <t>ST JOHN MED CTR</t>
  </si>
  <si>
    <t>ST JOHN OWASSO</t>
  </si>
  <si>
    <t>ST MARY'S REGIONAL CTR</t>
  </si>
  <si>
    <t>VALIR REHABILITATION HOSPITAL OF OKC</t>
  </si>
  <si>
    <t>WAGONER COMMUNITY HOSPITAL</t>
  </si>
  <si>
    <t>WILLOW CREST HOSPITAL</t>
  </si>
  <si>
    <t>WOODWARD HEALTH SYSTEM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</si>
</sst>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Arial"/>
      <family val="2"/>
    </font>
    <font>
      <b/>
      <i/>
      <sz val="16"/>
      <name val="Helv"/>
    </font>
    <font>
      <sz val="10"/>
      <name val="MS Sans Serif"/>
      <family val="2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3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 applyBorder="1"/>
    <xf numFmtId="0" fontId="4" fillId="0" borderId="0" xfId="3" applyFont="1" applyFill="1" applyBorder="1"/>
    <xf numFmtId="0" fontId="4" fillId="0" borderId="0" xfId="4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right"/>
    </xf>
    <xf numFmtId="14" fontId="4" fillId="0" borderId="0" xfId="3" applyNumberFormat="1" applyFont="1" applyFill="1" applyBorder="1"/>
    <xf numFmtId="1" fontId="4" fillId="0" borderId="0" xfId="3" applyNumberFormat="1" applyFont="1" applyFill="1" applyBorder="1"/>
    <xf numFmtId="0" fontId="7" fillId="0" borderId="2" xfId="5" applyFont="1" applyFill="1" applyBorder="1" applyAlignment="1"/>
    <xf numFmtId="164" fontId="3" fillId="0" borderId="0" xfId="4" applyNumberFormat="1" applyFont="1" applyFill="1" applyBorder="1"/>
    <xf numFmtId="164" fontId="3" fillId="0" borderId="0" xfId="4" applyNumberFormat="1" applyFont="1" applyBorder="1"/>
    <xf numFmtId="10" fontId="8" fillId="0" borderId="3" xfId="2" applyNumberFormat="1" applyFont="1" applyFill="1" applyBorder="1" applyAlignment="1">
      <alignment horizontal="center" wrapText="1"/>
    </xf>
    <xf numFmtId="10" fontId="8" fillId="0" borderId="0" xfId="2" applyNumberFormat="1" applyFont="1" applyFill="1" applyBorder="1" applyAlignment="1">
      <alignment horizontal="center" wrapText="1"/>
    </xf>
    <xf numFmtId="0" fontId="8" fillId="15" borderId="3" xfId="2" applyFont="1" applyFill="1" applyBorder="1" applyAlignment="1">
      <alignment horizontal="center" wrapText="1"/>
    </xf>
    <xf numFmtId="0" fontId="9" fillId="15" borderId="3" xfId="3" applyFont="1" applyFill="1" applyBorder="1" applyAlignment="1">
      <alignment horizontal="center" wrapText="1"/>
    </xf>
    <xf numFmtId="0" fontId="9" fillId="15" borderId="3" xfId="4" applyNumberFormat="1" applyFont="1" applyFill="1" applyBorder="1" applyAlignment="1">
      <alignment horizontal="center" wrapText="1"/>
    </xf>
    <xf numFmtId="14" fontId="9" fillId="15" borderId="3" xfId="3" applyNumberFormat="1" applyFont="1" applyFill="1" applyBorder="1" applyAlignment="1">
      <alignment horizontal="center" wrapText="1"/>
    </xf>
    <xf numFmtId="1" fontId="9" fillId="15" borderId="3" xfId="3" applyNumberFormat="1" applyFont="1" applyFill="1" applyBorder="1" applyAlignment="1">
      <alignment horizontal="center" wrapText="1"/>
    </xf>
    <xf numFmtId="164" fontId="8" fillId="15" borderId="3" xfId="4" applyNumberFormat="1" applyFont="1" applyFill="1" applyBorder="1" applyAlignment="1">
      <alignment horizontal="center" wrapText="1"/>
    </xf>
    <xf numFmtId="164" fontId="8" fillId="16" borderId="3" xfId="4" applyNumberFormat="1" applyFont="1" applyFill="1" applyBorder="1" applyAlignment="1">
      <alignment horizontal="center" wrapText="1"/>
    </xf>
    <xf numFmtId="0" fontId="8" fillId="17" borderId="3" xfId="2" applyFont="1" applyFill="1" applyBorder="1" applyAlignment="1">
      <alignment horizontal="center" wrapText="1"/>
    </xf>
    <xf numFmtId="164" fontId="8" fillId="0" borderId="3" xfId="4" applyNumberFormat="1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center" wrapText="1"/>
    </xf>
    <xf numFmtId="0" fontId="9" fillId="0" borderId="3" xfId="3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center" wrapText="1"/>
    </xf>
    <xf numFmtId="0" fontId="3" fillId="0" borderId="0" xfId="6" applyFont="1" applyBorder="1"/>
    <xf numFmtId="165" fontId="4" fillId="0" borderId="0" xfId="1" applyNumberFormat="1" applyFont="1" applyFill="1" applyBorder="1"/>
    <xf numFmtId="164" fontId="4" fillId="0" borderId="0" xfId="1" applyNumberFormat="1" applyFont="1" applyFill="1" applyBorder="1"/>
    <xf numFmtId="164" fontId="3" fillId="0" borderId="0" xfId="2" applyNumberFormat="1" applyFont="1" applyBorder="1"/>
    <xf numFmtId="164" fontId="3" fillId="18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6" applyFont="1" applyFill="1" applyBorder="1"/>
    <xf numFmtId="0" fontId="3" fillId="0" borderId="0" xfId="2" applyFont="1" applyFill="1" applyBorder="1"/>
    <xf numFmtId="164" fontId="3" fillId="0" borderId="0" xfId="2" applyNumberFormat="1" applyFont="1" applyFill="1" applyBorder="1"/>
    <xf numFmtId="49" fontId="4" fillId="0" borderId="0" xfId="3" applyNumberFormat="1" applyFont="1" applyFill="1" applyBorder="1" applyAlignment="1">
      <alignment horizontal="right"/>
    </xf>
    <xf numFmtId="0" fontId="4" fillId="0" borderId="0" xfId="4" applyNumberFormat="1" applyFont="1" applyBorder="1"/>
    <xf numFmtId="164" fontId="8" fillId="18" borderId="4" xfId="4" applyNumberFormat="1" applyFont="1" applyFill="1" applyBorder="1"/>
    <xf numFmtId="164" fontId="4" fillId="0" borderId="0" xfId="4" applyNumberFormat="1" applyFont="1" applyBorder="1"/>
    <xf numFmtId="164" fontId="10" fillId="0" borderId="0" xfId="4" applyNumberFormat="1" applyFont="1" applyFill="1" applyBorder="1"/>
    <xf numFmtId="0" fontId="10" fillId="0" borderId="0" xfId="4" applyNumberFormat="1" applyFont="1" applyFill="1" applyBorder="1"/>
    <xf numFmtId="164" fontId="8" fillId="0" borderId="0" xfId="4" applyNumberFormat="1" applyFont="1" applyFill="1" applyBorder="1"/>
  </cellXfs>
  <cellStyles count="335">
    <cellStyle name="£Z_x0004_Ç_x0006_^_x0004_" xfId="7"/>
    <cellStyle name="£Z_x0004_Ç_x0006_^_x0004_ 2" xfId="2"/>
    <cellStyle name="£Z_x0004_Ç_x0006_^_x0004_ 2 2" xfId="8"/>
    <cellStyle name="20% - Accent1 2" xfId="9"/>
    <cellStyle name="20% - Accent1 2 2" xfId="10"/>
    <cellStyle name="20% - Accent1 2 2 2" xfId="11"/>
    <cellStyle name="20% - Accent1 2 2 2 2" xfId="12"/>
    <cellStyle name="20% - Accent1 2 2 3" xfId="13"/>
    <cellStyle name="20% - Accent1 2 3" xfId="14"/>
    <cellStyle name="20% - Accent1 2 3 2" xfId="15"/>
    <cellStyle name="20% - Accent1 2 4" xfId="16"/>
    <cellStyle name="20% - Accent1 3" xfId="17"/>
    <cellStyle name="20% - Accent1 3 2" xfId="18"/>
    <cellStyle name="20% - Accent2 2" xfId="19"/>
    <cellStyle name="20% - Accent2 2 2" xfId="20"/>
    <cellStyle name="20% - Accent2 2 2 2" xfId="21"/>
    <cellStyle name="20% - Accent2 2 2 2 2" xfId="22"/>
    <cellStyle name="20% - Accent2 2 2 3" xfId="23"/>
    <cellStyle name="20% - Accent2 2 3" xfId="24"/>
    <cellStyle name="20% - Accent2 2 3 2" xfId="25"/>
    <cellStyle name="20% - Accent2 2 4" xfId="26"/>
    <cellStyle name="20% - Accent2 3" xfId="27"/>
    <cellStyle name="20% - Accent2 3 2" xfId="28"/>
    <cellStyle name="20% - Accent3 2" xfId="29"/>
    <cellStyle name="20% - Accent3 2 2" xfId="30"/>
    <cellStyle name="20% - Accent3 2 2 2" xfId="31"/>
    <cellStyle name="20% - Accent3 2 2 2 2" xfId="32"/>
    <cellStyle name="20% - Accent3 2 2 3" xfId="33"/>
    <cellStyle name="20% - Accent3 2 3" xfId="34"/>
    <cellStyle name="20% - Accent3 2 3 2" xfId="35"/>
    <cellStyle name="20% - Accent3 2 4" xfId="36"/>
    <cellStyle name="20% - Accent3 3" xfId="37"/>
    <cellStyle name="20% - Accent3 3 2" xfId="38"/>
    <cellStyle name="20% - Accent4 2" xfId="39"/>
    <cellStyle name="20% - Accent4 2 2" xfId="40"/>
    <cellStyle name="20% - Accent4 2 2 2" xfId="41"/>
    <cellStyle name="20% - Accent4 2 2 2 2" xfId="42"/>
    <cellStyle name="20% - Accent4 2 2 3" xfId="43"/>
    <cellStyle name="20% - Accent4 2 3" xfId="44"/>
    <cellStyle name="20% - Accent4 2 3 2" xfId="45"/>
    <cellStyle name="20% - Accent4 2 4" xfId="46"/>
    <cellStyle name="20% - Accent4 3" xfId="47"/>
    <cellStyle name="20% - Accent4 3 2" xfId="48"/>
    <cellStyle name="20% - Accent5 2" xfId="49"/>
    <cellStyle name="20% - Accent5 2 2" xfId="50"/>
    <cellStyle name="20% - Accent5 2 2 2" xfId="51"/>
    <cellStyle name="20% - Accent5 2 2 2 2" xfId="52"/>
    <cellStyle name="20% - Accent5 2 2 3" xfId="53"/>
    <cellStyle name="20% - Accent5 2 3" xfId="54"/>
    <cellStyle name="20% - Accent5 2 3 2" xfId="55"/>
    <cellStyle name="20% - Accent5 2 4" xfId="56"/>
    <cellStyle name="20% - Accent5 3" xfId="57"/>
    <cellStyle name="20% - Accent5 3 2" xfId="58"/>
    <cellStyle name="20% - Accent6 2" xfId="59"/>
    <cellStyle name="20% - Accent6 2 2" xfId="60"/>
    <cellStyle name="20% - Accent6 2 2 2" xfId="61"/>
    <cellStyle name="20% - Accent6 2 2 2 2" xfId="62"/>
    <cellStyle name="20% - Accent6 2 2 3" xfId="63"/>
    <cellStyle name="20% - Accent6 2 3" xfId="64"/>
    <cellStyle name="20% - Accent6 2 3 2" xfId="65"/>
    <cellStyle name="20% - Accent6 2 4" xfId="66"/>
    <cellStyle name="20% - Accent6 3" xfId="67"/>
    <cellStyle name="20% - Accent6 3 2" xfId="68"/>
    <cellStyle name="40% - Accent1 2" xfId="69"/>
    <cellStyle name="40% - Accent1 2 2" xfId="70"/>
    <cellStyle name="40% - Accent1 2 2 2" xfId="71"/>
    <cellStyle name="40% - Accent1 2 2 2 2" xfId="72"/>
    <cellStyle name="40% - Accent1 2 2 3" xfId="73"/>
    <cellStyle name="40% - Accent1 2 3" xfId="74"/>
    <cellStyle name="40% - Accent1 2 3 2" xfId="75"/>
    <cellStyle name="40% - Accent1 2 4" xfId="76"/>
    <cellStyle name="40% - Accent1 3" xfId="77"/>
    <cellStyle name="40% - Accent1 3 2" xfId="78"/>
    <cellStyle name="40% - Accent2 2" xfId="79"/>
    <cellStyle name="40% - Accent2 2 2" xfId="80"/>
    <cellStyle name="40% - Accent2 2 2 2" xfId="81"/>
    <cellStyle name="40% - Accent2 2 2 2 2" xfId="82"/>
    <cellStyle name="40% - Accent2 2 2 3" xfId="83"/>
    <cellStyle name="40% - Accent2 2 3" xfId="84"/>
    <cellStyle name="40% - Accent2 2 3 2" xfId="85"/>
    <cellStyle name="40% - Accent2 2 4" xfId="86"/>
    <cellStyle name="40% - Accent2 3" xfId="87"/>
    <cellStyle name="40% - Accent2 3 2" xfId="88"/>
    <cellStyle name="40% - Accent3 2" xfId="89"/>
    <cellStyle name="40% - Accent3 2 2" xfId="90"/>
    <cellStyle name="40% - Accent3 2 2 2" xfId="91"/>
    <cellStyle name="40% - Accent3 2 2 2 2" xfId="92"/>
    <cellStyle name="40% - Accent3 2 2 3" xfId="93"/>
    <cellStyle name="40% - Accent3 2 3" xfId="94"/>
    <cellStyle name="40% - Accent3 2 3 2" xfId="95"/>
    <cellStyle name="40% - Accent3 2 4" xfId="96"/>
    <cellStyle name="40% - Accent3 3" xfId="97"/>
    <cellStyle name="40% - Accent3 3 2" xfId="98"/>
    <cellStyle name="40% - Accent4 2" xfId="99"/>
    <cellStyle name="40% - Accent4 2 2" xfId="100"/>
    <cellStyle name="40% - Accent4 2 2 2" xfId="101"/>
    <cellStyle name="40% - Accent4 2 2 2 2" xfId="102"/>
    <cellStyle name="40% - Accent4 2 2 3" xfId="103"/>
    <cellStyle name="40% - Accent4 2 3" xfId="104"/>
    <cellStyle name="40% - Accent4 2 3 2" xfId="105"/>
    <cellStyle name="40% - Accent4 2 4" xfId="106"/>
    <cellStyle name="40% - Accent4 3" xfId="107"/>
    <cellStyle name="40% - Accent4 3 2" xfId="108"/>
    <cellStyle name="40% - Accent5 2" xfId="109"/>
    <cellStyle name="40% - Accent5 2 2" xfId="110"/>
    <cellStyle name="40% - Accent5 2 2 2" xfId="111"/>
    <cellStyle name="40% - Accent5 2 2 2 2" xfId="112"/>
    <cellStyle name="40% - Accent5 2 2 3" xfId="113"/>
    <cellStyle name="40% - Accent5 2 3" xfId="114"/>
    <cellStyle name="40% - Accent5 2 3 2" xfId="115"/>
    <cellStyle name="40% - Accent5 2 4" xfId="116"/>
    <cellStyle name="40% - Accent5 3" xfId="117"/>
    <cellStyle name="40% - Accent5 3 2" xfId="118"/>
    <cellStyle name="40% - Accent6 2" xfId="119"/>
    <cellStyle name="40% - Accent6 2 2" xfId="120"/>
    <cellStyle name="40% - Accent6 2 2 2" xfId="121"/>
    <cellStyle name="40% - Accent6 2 2 2 2" xfId="122"/>
    <cellStyle name="40% - Accent6 2 2 3" xfId="123"/>
    <cellStyle name="40% - Accent6 2 3" xfId="124"/>
    <cellStyle name="40% - Accent6 2 3 2" xfId="125"/>
    <cellStyle name="40% - Accent6 2 4" xfId="126"/>
    <cellStyle name="40% - Accent6 3" xfId="127"/>
    <cellStyle name="40% - Accent6 3 2" xfId="128"/>
    <cellStyle name="Comma" xfId="1" builtinId="3"/>
    <cellStyle name="Comma 10" xfId="129"/>
    <cellStyle name="Comma 10 2" xfId="130"/>
    <cellStyle name="Comma 2" xfId="4"/>
    <cellStyle name="Comma 2 2" xfId="131"/>
    <cellStyle name="Comma 2 3" xfId="132"/>
    <cellStyle name="Comma 2 3 2" xfId="133"/>
    <cellStyle name="Comma 2 3 2 2" xfId="134"/>
    <cellStyle name="Comma 2 4" xfId="135"/>
    <cellStyle name="Comma 2 5" xfId="136"/>
    <cellStyle name="Comma 2 6" xfId="137"/>
    <cellStyle name="Comma 3" xfId="138"/>
    <cellStyle name="Comma 4" xfId="139"/>
    <cellStyle name="Comma 5" xfId="140"/>
    <cellStyle name="Comma 5 2" xfId="141"/>
    <cellStyle name="Comma 5 2 2" xfId="142"/>
    <cellStyle name="Comma 5 3" xfId="143"/>
    <cellStyle name="Comma 6" xfId="144"/>
    <cellStyle name="Comma 6 2" xfId="145"/>
    <cellStyle name="Comma 7" xfId="146"/>
    <cellStyle name="Comma 7 2" xfId="147"/>
    <cellStyle name="Comma 8" xfId="148"/>
    <cellStyle name="Comma 8 2" xfId="149"/>
    <cellStyle name="Comma 8 2 2" xfId="150"/>
    <cellStyle name="Comma 8 2 2 2" xfId="151"/>
    <cellStyle name="Comma 8 2 3" xfId="152"/>
    <cellStyle name="Comma 8 3" xfId="153"/>
    <cellStyle name="Comma 8 3 2" xfId="154"/>
    <cellStyle name="Comma 8 4" xfId="155"/>
    <cellStyle name="Comma 8 4 2" xfId="156"/>
    <cellStyle name="Comma 8 5" xfId="157"/>
    <cellStyle name="Comma 8 5 2" xfId="158"/>
    <cellStyle name="Comma 8 6" xfId="159"/>
    <cellStyle name="Comma 8 6 2" xfId="160"/>
    <cellStyle name="Comma 9" xfId="161"/>
    <cellStyle name="Comma 9 2" xfId="162"/>
    <cellStyle name="Comma 9 2 2" xfId="163"/>
    <cellStyle name="Comma 9 2 2 2" xfId="164"/>
    <cellStyle name="Comma 9 2 3" xfId="165"/>
    <cellStyle name="Comma 9 3" xfId="166"/>
    <cellStyle name="Comma 9 3 2" xfId="167"/>
    <cellStyle name="Comma 9 4" xfId="168"/>
    <cellStyle name="Currency 2" xfId="169"/>
    <cellStyle name="Currency 2 2" xfId="170"/>
    <cellStyle name="Currency 2 2 2" xfId="171"/>
    <cellStyle name="Currency 3" xfId="172"/>
    <cellStyle name="Normal" xfId="0" builtinId="0"/>
    <cellStyle name="Normal - Style1" xfId="173"/>
    <cellStyle name="Normal 10" xfId="174"/>
    <cellStyle name="Normal 10 2" xfId="175"/>
    <cellStyle name="Normal 10 3" xfId="176"/>
    <cellStyle name="Normal 10 3 2" xfId="177"/>
    <cellStyle name="Normal 10 4" xfId="178"/>
    <cellStyle name="Normal 11" xfId="179"/>
    <cellStyle name="Normal 11 2" xfId="180"/>
    <cellStyle name="Normal 12" xfId="181"/>
    <cellStyle name="Normal 12 2" xfId="182"/>
    <cellStyle name="Normal 13" xfId="183"/>
    <cellStyle name="Normal 13 2" xfId="184"/>
    <cellStyle name="Normal 13 3" xfId="185"/>
    <cellStyle name="Normal 13 3 2" xfId="186"/>
    <cellStyle name="Normal 13 4" xfId="187"/>
    <cellStyle name="Normal 14" xfId="188"/>
    <cellStyle name="Normal 15" xfId="189"/>
    <cellStyle name="Normal 16" xfId="190"/>
    <cellStyle name="Normal 17" xfId="191"/>
    <cellStyle name="Normal 18" xfId="192"/>
    <cellStyle name="Normal 19" xfId="193"/>
    <cellStyle name="Normal 2" xfId="3"/>
    <cellStyle name="Normal 2 2" xfId="194"/>
    <cellStyle name="Normal 2 2 2" xfId="195"/>
    <cellStyle name="Normal 2 2 3" xfId="196"/>
    <cellStyle name="Normal 2 2 3 2" xfId="197"/>
    <cellStyle name="Normal 2 2 3 2 2" xfId="198"/>
    <cellStyle name="Normal 2 2 3 2 2 2" xfId="199"/>
    <cellStyle name="Normal 2 2 3 2 3" xfId="200"/>
    <cellStyle name="Normal 2 2 3 3" xfId="201"/>
    <cellStyle name="Normal 2 2 3 3 2" xfId="202"/>
    <cellStyle name="Normal 2 2 3 4" xfId="203"/>
    <cellStyle name="Normal 2 2 3 4 2" xfId="204"/>
    <cellStyle name="Normal 2 2 3 5" xfId="205"/>
    <cellStyle name="Normal 2 2 3 5 2" xfId="206"/>
    <cellStyle name="Normal 2 2 3 6" xfId="207"/>
    <cellStyle name="Normal 2 2 4" xfId="208"/>
    <cellStyle name="Normal 2 2 4 2" xfId="209"/>
    <cellStyle name="Normal 2 2 4 2 2" xfId="210"/>
    <cellStyle name="Normal 2 2 4 3" xfId="211"/>
    <cellStyle name="Normal 2 2 5" xfId="212"/>
    <cellStyle name="Normal 2 2 5 2" xfId="213"/>
    <cellStyle name="Normal 2 3" xfId="214"/>
    <cellStyle name="Normal 2 3 2" xfId="215"/>
    <cellStyle name="Normal 2 3 2 2" xfId="216"/>
    <cellStyle name="Normal 2 3 2 2 2" xfId="217"/>
    <cellStyle name="Normal 2 3 2 3" xfId="218"/>
    <cellStyle name="Normal 2 3 3" xfId="219"/>
    <cellStyle name="Normal 2 3 3 2" xfId="220"/>
    <cellStyle name="Normal 2 3 4" xfId="221"/>
    <cellStyle name="Normal 2 4" xfId="222"/>
    <cellStyle name="Normal 2 4 2" xfId="223"/>
    <cellStyle name="Normal 2 4 2 2" xfId="224"/>
    <cellStyle name="Normal 2 4 2 2 2" xfId="225"/>
    <cellStyle name="Normal 2 4 2 3" xfId="226"/>
    <cellStyle name="Normal 2 4 3" xfId="227"/>
    <cellStyle name="Normal 2 4 3 2" xfId="228"/>
    <cellStyle name="Normal 2 5" xfId="229"/>
    <cellStyle name="Normal 2 5 2" xfId="230"/>
    <cellStyle name="Normal 2 6" xfId="231"/>
    <cellStyle name="Normal 20" xfId="232"/>
    <cellStyle name="Normal 21" xfId="233"/>
    <cellStyle name="Normal 21 2" xfId="234"/>
    <cellStyle name="Normal 21 3" xfId="235"/>
    <cellStyle name="Normal 22" xfId="236"/>
    <cellStyle name="Normal 22 2" xfId="237"/>
    <cellStyle name="Normal 22 2 2" xfId="238"/>
    <cellStyle name="Normal 22 3" xfId="239"/>
    <cellStyle name="Normal 23" xfId="240"/>
    <cellStyle name="Normal 23 2" xfId="241"/>
    <cellStyle name="Normal 24" xfId="242"/>
    <cellStyle name="Normal 24 2" xfId="243"/>
    <cellStyle name="Normal 25" xfId="244"/>
    <cellStyle name="Normal 26" xfId="245"/>
    <cellStyle name="Normal 27" xfId="246"/>
    <cellStyle name="Normal 28" xfId="247"/>
    <cellStyle name="Normal 29" xfId="248"/>
    <cellStyle name="Normal 3" xfId="249"/>
    <cellStyle name="Normal 3 2" xfId="250"/>
    <cellStyle name="Normal 3 2 2" xfId="251"/>
    <cellStyle name="Normal 3 2 2 2" xfId="252"/>
    <cellStyle name="Normal 3 3" xfId="253"/>
    <cellStyle name="Normal 3 3 2" xfId="254"/>
    <cellStyle name="Normal 3 3 2 2" xfId="255"/>
    <cellStyle name="Normal 3 3 2 2 2" xfId="256"/>
    <cellStyle name="Normal 3 3 2 3" xfId="257"/>
    <cellStyle name="Normal 3 3 3" xfId="258"/>
    <cellStyle name="Normal 3 3 3 2" xfId="259"/>
    <cellStyle name="Normal 3 3 4" xfId="260"/>
    <cellStyle name="Normal 30" xfId="261"/>
    <cellStyle name="Normal 31" xfId="262"/>
    <cellStyle name="Normal 32" xfId="263"/>
    <cellStyle name="Normal 4" xfId="264"/>
    <cellStyle name="Normal 4 2" xfId="265"/>
    <cellStyle name="Normal 4 3" xfId="266"/>
    <cellStyle name="Normal 4 3 2" xfId="267"/>
    <cellStyle name="Normal 5" xfId="268"/>
    <cellStyle name="Normal 5 2" xfId="269"/>
    <cellStyle name="Normal 6" xfId="270"/>
    <cellStyle name="Normal 6 2" xfId="271"/>
    <cellStyle name="Normal 6 2 2" xfId="272"/>
    <cellStyle name="Normal 6 3" xfId="273"/>
    <cellStyle name="Normal 6 3 2" xfId="274"/>
    <cellStyle name="Normal 6 3 2 2" xfId="275"/>
    <cellStyle name="Normal 6 3 2 2 2" xfId="276"/>
    <cellStyle name="Normal 6 3 2 3" xfId="277"/>
    <cellStyle name="Normal 6 3 3" xfId="278"/>
    <cellStyle name="Normal 6 3 3 2" xfId="279"/>
    <cellStyle name="Normal 7" xfId="280"/>
    <cellStyle name="Normal 7 2" xfId="281"/>
    <cellStyle name="Normal 8" xfId="282"/>
    <cellStyle name="Normal 8 2" xfId="283"/>
    <cellStyle name="Normal 9" xfId="284"/>
    <cellStyle name="Normal 9 2" xfId="285"/>
    <cellStyle name="Normal 9 2 2" xfId="286"/>
    <cellStyle name="Normal 9 3" xfId="287"/>
    <cellStyle name="Normal 9 3 2" xfId="288"/>
    <cellStyle name="Normal 9 4" xfId="289"/>
    <cellStyle name="Normal 9 5" xfId="290"/>
    <cellStyle name="Normal_prov fee mcare #s" xfId="6"/>
    <cellStyle name="Normal_Sheet1" xfId="5"/>
    <cellStyle name="Note 2" xfId="291"/>
    <cellStyle name="Note 2 2" xfId="292"/>
    <cellStyle name="Note 2 2 2" xfId="293"/>
    <cellStyle name="Note 2 2 2 2" xfId="294"/>
    <cellStyle name="Note 2 2 2 2 2" xfId="295"/>
    <cellStyle name="Note 2 2 2 3" xfId="296"/>
    <cellStyle name="Note 2 2 3" xfId="297"/>
    <cellStyle name="Note 2 2 3 2" xfId="298"/>
    <cellStyle name="Note 2 2 4" xfId="299"/>
    <cellStyle name="Note 2 3" xfId="300"/>
    <cellStyle name="Note 2 3 2" xfId="301"/>
    <cellStyle name="Note 2 3 2 2" xfId="302"/>
    <cellStyle name="Note 2 3 2 2 2" xfId="303"/>
    <cellStyle name="Note 2 3 2 3" xfId="304"/>
    <cellStyle name="Note 2 3 3" xfId="305"/>
    <cellStyle name="Note 2 3 3 2" xfId="306"/>
    <cellStyle name="Note 2 3 4" xfId="307"/>
    <cellStyle name="Note 2 4" xfId="308"/>
    <cellStyle name="Note 2 4 2" xfId="309"/>
    <cellStyle name="Note 2 4 2 2" xfId="310"/>
    <cellStyle name="Note 2 4 3" xfId="311"/>
    <cellStyle name="Note 2 5" xfId="312"/>
    <cellStyle name="Note 2 5 2" xfId="313"/>
    <cellStyle name="Note 2 6" xfId="314"/>
    <cellStyle name="Note 3" xfId="315"/>
    <cellStyle name="Note 3 2" xfId="316"/>
    <cellStyle name="Note 3 2 2" xfId="317"/>
    <cellStyle name="Note 3 2 2 2" xfId="318"/>
    <cellStyle name="Note 3 2 3" xfId="319"/>
    <cellStyle name="Note 3 3" xfId="320"/>
    <cellStyle name="Note 3 3 2" xfId="321"/>
    <cellStyle name="Note 3 4" xfId="322"/>
    <cellStyle name="Percent 2" xfId="323"/>
    <cellStyle name="Percent 2 2" xfId="324"/>
    <cellStyle name="Percent 2 3" xfId="325"/>
    <cellStyle name="Percent 3" xfId="326"/>
    <cellStyle name="Percent 3 2" xfId="327"/>
    <cellStyle name="Percent 4" xfId="328"/>
    <cellStyle name="Percent 5" xfId="329"/>
    <cellStyle name="Percent 5 2" xfId="330"/>
    <cellStyle name="Percent 6" xfId="331"/>
    <cellStyle name="Percent 6 2" xfId="332"/>
    <cellStyle name="Percent 7" xfId="333"/>
    <cellStyle name="Percent 8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258"/>
  <sheetViews>
    <sheetView tabSelected="1" workbookViewId="0">
      <pane xSplit="2" ySplit="2" topLeftCell="C3" activePane="bottomRight" state="frozen"/>
      <selection activeCell="D3" sqref="D3"/>
      <selection pane="topRight" activeCell="D3" sqref="D3"/>
      <selection pane="bottomLeft" activeCell="D3" sqref="D3"/>
      <selection pane="bottomRight" activeCell="C3" sqref="C3"/>
    </sheetView>
  </sheetViews>
  <sheetFormatPr defaultColWidth="9.140625" defaultRowHeight="12.75" x14ac:dyDescent="0.2"/>
  <cols>
    <col min="1" max="1" width="11.140625" style="1" bestFit="1" customWidth="1"/>
    <col min="2" max="2" width="55.28515625" style="2" bestFit="1" customWidth="1"/>
    <col min="3" max="3" width="7" style="3" bestFit="1" customWidth="1"/>
    <col min="4" max="4" width="8.28515625" style="4" customWidth="1"/>
    <col min="5" max="5" width="10.42578125" style="2" bestFit="1" customWidth="1"/>
    <col min="6" max="6" width="10.42578125" style="5" bestFit="1" customWidth="1"/>
    <col min="7" max="7" width="8.140625" style="6" bestFit="1" customWidth="1"/>
    <col min="8" max="14" width="17.85546875" style="8" bestFit="1" customWidth="1"/>
    <col min="15" max="15" width="10.140625" style="1" bestFit="1" customWidth="1"/>
    <col min="16" max="16" width="12" style="8" bestFit="1" customWidth="1"/>
    <col min="17" max="17" width="13.5703125" style="9" bestFit="1" customWidth="1"/>
    <col min="18" max="18" width="11" style="9" bestFit="1" customWidth="1"/>
    <col min="19" max="20" width="12" style="9" bestFit="1" customWidth="1"/>
    <col min="21" max="21" width="3.42578125" style="9" customWidth="1"/>
    <col min="22" max="22" width="13.5703125" style="9" bestFit="1" customWidth="1"/>
    <col min="23" max="23" width="3.5703125" style="1" customWidth="1"/>
    <col min="24" max="24" width="13.5703125" style="9" bestFit="1" customWidth="1"/>
    <col min="25" max="25" width="12" style="9" bestFit="1" customWidth="1"/>
    <col min="26" max="26" width="6.140625" style="1" customWidth="1"/>
    <col min="27" max="27" width="13.5703125" style="9" bestFit="1" customWidth="1"/>
    <col min="28" max="29" width="12" style="9" bestFit="1" customWidth="1"/>
    <col min="30" max="30" width="13.5703125" style="9" bestFit="1" customWidth="1"/>
    <col min="31" max="31" width="16.5703125" style="9" bestFit="1" customWidth="1"/>
    <col min="32" max="32" width="5.7109375" style="9" customWidth="1"/>
    <col min="33" max="33" width="13.5703125" style="9" bestFit="1" customWidth="1"/>
    <col min="34" max="34" width="14.5703125" style="9" bestFit="1" customWidth="1"/>
    <col min="35" max="35" width="6" style="9" bestFit="1" customWidth="1"/>
    <col min="36" max="16384" width="9.140625" style="1"/>
  </cols>
  <sheetData>
    <row r="1" spans="1:37" x14ac:dyDescent="0.2">
      <c r="H1" s="7" t="s">
        <v>0</v>
      </c>
      <c r="I1" s="7" t="s">
        <v>1</v>
      </c>
      <c r="J1" s="7" t="s">
        <v>2</v>
      </c>
      <c r="K1" s="7" t="s">
        <v>3</v>
      </c>
      <c r="L1" s="7" t="s">
        <v>4</v>
      </c>
      <c r="M1" s="7" t="s">
        <v>5</v>
      </c>
      <c r="N1" s="7" t="s">
        <v>6</v>
      </c>
      <c r="AH1" s="10">
        <v>0.03</v>
      </c>
      <c r="AI1" s="11"/>
    </row>
    <row r="2" spans="1:37" s="23" customFormat="1" ht="38.25" x14ac:dyDescent="0.2">
      <c r="A2" s="12" t="s">
        <v>7</v>
      </c>
      <c r="B2" s="13" t="s">
        <v>8</v>
      </c>
      <c r="C2" s="14" t="s">
        <v>9</v>
      </c>
      <c r="D2" s="13" t="s">
        <v>10</v>
      </c>
      <c r="E2" s="13" t="s">
        <v>11</v>
      </c>
      <c r="F2" s="15" t="s">
        <v>12</v>
      </c>
      <c r="G2" s="16" t="s">
        <v>13</v>
      </c>
      <c r="H2" s="17" t="s">
        <v>14</v>
      </c>
      <c r="I2" s="17" t="s">
        <v>15</v>
      </c>
      <c r="J2" s="17" t="s">
        <v>16</v>
      </c>
      <c r="K2" s="17" t="s">
        <v>17</v>
      </c>
      <c r="L2" s="17" t="s">
        <v>18</v>
      </c>
      <c r="M2" s="18" t="s">
        <v>19</v>
      </c>
      <c r="N2" s="17" t="s">
        <v>20</v>
      </c>
      <c r="O2" s="19" t="s">
        <v>21</v>
      </c>
      <c r="P2" s="17" t="s">
        <v>22</v>
      </c>
      <c r="Q2" s="17" t="s">
        <v>23</v>
      </c>
      <c r="R2" s="17" t="s">
        <v>24</v>
      </c>
      <c r="S2" s="17" t="s">
        <v>25</v>
      </c>
      <c r="T2" s="17" t="s">
        <v>26</v>
      </c>
      <c r="U2" s="20"/>
      <c r="V2" s="17" t="s">
        <v>27</v>
      </c>
      <c r="W2" s="21"/>
      <c r="X2" s="17" t="s">
        <v>28</v>
      </c>
      <c r="Y2" s="17" t="s">
        <v>29</v>
      </c>
      <c r="Z2" s="22"/>
      <c r="AA2" s="17" t="s">
        <v>30</v>
      </c>
      <c r="AB2" s="17" t="s">
        <v>31</v>
      </c>
      <c r="AC2" s="17" t="s">
        <v>32</v>
      </c>
      <c r="AD2" s="17" t="s">
        <v>33</v>
      </c>
      <c r="AE2" s="17" t="s">
        <v>34</v>
      </c>
      <c r="AF2" s="17" t="s">
        <v>35</v>
      </c>
      <c r="AG2" s="17" t="s">
        <v>36</v>
      </c>
      <c r="AH2" s="17" t="s">
        <v>37</v>
      </c>
      <c r="AI2" s="17" t="s">
        <v>38</v>
      </c>
    </row>
    <row r="3" spans="1:37" x14ac:dyDescent="0.2">
      <c r="A3" s="24" t="s">
        <v>39</v>
      </c>
      <c r="B3" s="2" t="s">
        <v>144</v>
      </c>
      <c r="C3" s="3">
        <v>12</v>
      </c>
      <c r="D3" s="4">
        <v>370178</v>
      </c>
      <c r="E3" s="5">
        <v>41456</v>
      </c>
      <c r="F3" s="5">
        <v>41820</v>
      </c>
      <c r="G3" s="25">
        <f t="shared" ref="G3:G34" si="0">365/(1+F3-E3)</f>
        <v>1</v>
      </c>
      <c r="H3" s="26">
        <v>3795715</v>
      </c>
      <c r="I3" s="26">
        <v>6281088</v>
      </c>
      <c r="J3" s="26">
        <v>357640</v>
      </c>
      <c r="K3" s="26">
        <v>9162063</v>
      </c>
      <c r="L3" s="26">
        <v>3256458</v>
      </c>
      <c r="M3" s="26">
        <v>29774176</v>
      </c>
      <c r="N3" s="26">
        <v>19679221</v>
      </c>
      <c r="P3" s="9">
        <f t="shared" ref="P3:P34" si="1">H3*$G3</f>
        <v>3795715</v>
      </c>
      <c r="Q3" s="9">
        <f t="shared" ref="Q3:Q34" si="2">I3*$G3</f>
        <v>6281088</v>
      </c>
      <c r="R3" s="9">
        <f t="shared" ref="R3:R34" si="3">J3*$G3</f>
        <v>357640</v>
      </c>
      <c r="S3" s="9">
        <f t="shared" ref="S3:S34" si="4">K3*$G3</f>
        <v>9162063</v>
      </c>
      <c r="T3" s="9">
        <f t="shared" ref="T3:T34" si="5">L3*$G3</f>
        <v>3256458</v>
      </c>
      <c r="V3" s="9">
        <f t="shared" ref="V3:V34" si="6">SUM(P3:T3)</f>
        <v>22852964</v>
      </c>
      <c r="W3" s="27"/>
      <c r="X3" s="9">
        <f t="shared" ref="X3:X34" si="7">M3*$G3</f>
        <v>29774176</v>
      </c>
      <c r="Y3" s="9">
        <f t="shared" ref="Y3:Y34" si="8">N3*$G3</f>
        <v>19679221</v>
      </c>
      <c r="Z3" s="27"/>
      <c r="AA3" s="9">
        <f t="shared" ref="AA3:AA34" si="9">V3</f>
        <v>22852964</v>
      </c>
      <c r="AB3" s="9">
        <f t="shared" ref="AB3:AB34" si="10">IF(ISERROR(((P3+Q3+R3)/X3)*Y3),0,((P3+Q3+R3)/X3)*Y3)</f>
        <v>6896637.8719902439</v>
      </c>
      <c r="AC3" s="9">
        <f t="shared" ref="AC3:AC34" si="11">IF(ISERROR(((S3+T3)/X3)*Y3),0,((S3+T3)/X3)*Y3)</f>
        <v>8208012.8515442703</v>
      </c>
      <c r="AD3" s="9">
        <f t="shared" ref="AD3:AD34" si="12">SUM(P3:R3)</f>
        <v>10434443</v>
      </c>
      <c r="AE3" s="9">
        <f t="shared" ref="AE3:AE34" si="13">SUM(S3:T3)</f>
        <v>12418521</v>
      </c>
      <c r="AF3" s="9">
        <f t="shared" ref="AF3:AF21" si="14">AD3+AE3-AA3</f>
        <v>0</v>
      </c>
      <c r="AG3" s="9">
        <f t="shared" ref="AG3:AG34" si="15">IF(ISERROR((AA3/X3)*Y3),0,(AA3/X3)*Y3)</f>
        <v>15104650.723534515</v>
      </c>
      <c r="AH3" s="28">
        <f t="shared" ref="AH3:AH34" si="16">ROUND(+AG3*$AH$1,0)</f>
        <v>453140</v>
      </c>
      <c r="AI3" s="29">
        <v>1</v>
      </c>
    </row>
    <row r="4" spans="1:37" x14ac:dyDescent="0.2">
      <c r="A4" s="1" t="s">
        <v>40</v>
      </c>
      <c r="B4" s="2" t="s">
        <v>145</v>
      </c>
      <c r="C4" s="3">
        <v>12</v>
      </c>
      <c r="D4" s="4">
        <v>370039</v>
      </c>
      <c r="E4" s="5">
        <v>41579</v>
      </c>
      <c r="F4" s="5">
        <v>41943</v>
      </c>
      <c r="G4" s="25">
        <f t="shared" si="0"/>
        <v>1</v>
      </c>
      <c r="H4" s="26">
        <v>14643057</v>
      </c>
      <c r="I4" s="26">
        <v>56923145</v>
      </c>
      <c r="J4" s="26">
        <v>4407899</v>
      </c>
      <c r="K4" s="26">
        <v>98914007</v>
      </c>
      <c r="L4" s="26">
        <v>24005351</v>
      </c>
      <c r="M4" s="26">
        <v>198893459</v>
      </c>
      <c r="N4" s="26">
        <v>54566802</v>
      </c>
      <c r="P4" s="9">
        <f t="shared" si="1"/>
        <v>14643057</v>
      </c>
      <c r="Q4" s="9">
        <f t="shared" si="2"/>
        <v>56923145</v>
      </c>
      <c r="R4" s="9">
        <f t="shared" si="3"/>
        <v>4407899</v>
      </c>
      <c r="S4" s="9">
        <f t="shared" si="4"/>
        <v>98914007</v>
      </c>
      <c r="T4" s="9">
        <f t="shared" si="5"/>
        <v>24005351</v>
      </c>
      <c r="V4" s="9">
        <f t="shared" si="6"/>
        <v>198893459</v>
      </c>
      <c r="W4" s="27"/>
      <c r="X4" s="9">
        <f t="shared" si="7"/>
        <v>198893459</v>
      </c>
      <c r="Y4" s="9">
        <f t="shared" si="8"/>
        <v>54566802</v>
      </c>
      <c r="Z4" s="27"/>
      <c r="AA4" s="9">
        <f t="shared" si="9"/>
        <v>198893459</v>
      </c>
      <c r="AB4" s="9">
        <f t="shared" si="10"/>
        <v>20843640.345130716</v>
      </c>
      <c r="AC4" s="9">
        <f t="shared" si="11"/>
        <v>33723161.654869288</v>
      </c>
      <c r="AD4" s="9">
        <f t="shared" si="12"/>
        <v>75974101</v>
      </c>
      <c r="AE4" s="9">
        <f t="shared" si="13"/>
        <v>122919358</v>
      </c>
      <c r="AF4" s="9">
        <f t="shared" si="14"/>
        <v>0</v>
      </c>
      <c r="AG4" s="9">
        <f t="shared" si="15"/>
        <v>54566802</v>
      </c>
      <c r="AH4" s="28">
        <f t="shared" si="16"/>
        <v>1637004</v>
      </c>
      <c r="AI4" s="29">
        <v>1</v>
      </c>
    </row>
    <row r="5" spans="1:37" x14ac:dyDescent="0.2">
      <c r="A5" s="1" t="s">
        <v>123</v>
      </c>
      <c r="B5" s="2" t="s">
        <v>146</v>
      </c>
      <c r="C5" s="3">
        <v>12</v>
      </c>
      <c r="D5" s="4">
        <v>370202</v>
      </c>
      <c r="E5" s="5">
        <v>41640</v>
      </c>
      <c r="F5" s="5">
        <v>42004</v>
      </c>
      <c r="G5" s="25">
        <f t="shared" si="0"/>
        <v>1</v>
      </c>
      <c r="H5" s="26">
        <v>34004472</v>
      </c>
      <c r="I5" s="26">
        <v>211452902</v>
      </c>
      <c r="J5" s="26">
        <v>34158204</v>
      </c>
      <c r="K5" s="26">
        <v>244472612</v>
      </c>
      <c r="L5" s="26">
        <v>25223122</v>
      </c>
      <c r="M5" s="26">
        <v>554906572</v>
      </c>
      <c r="N5" s="26">
        <v>146703621</v>
      </c>
      <c r="P5" s="9">
        <f t="shared" si="1"/>
        <v>34004472</v>
      </c>
      <c r="Q5" s="9">
        <f t="shared" si="2"/>
        <v>211452902</v>
      </c>
      <c r="R5" s="9">
        <f t="shared" si="3"/>
        <v>34158204</v>
      </c>
      <c r="S5" s="9">
        <f t="shared" si="4"/>
        <v>244472612</v>
      </c>
      <c r="T5" s="9">
        <f t="shared" si="5"/>
        <v>25223122</v>
      </c>
      <c r="V5" s="9">
        <f t="shared" si="6"/>
        <v>549311312</v>
      </c>
      <c r="W5" s="27"/>
      <c r="X5" s="9">
        <f t="shared" si="7"/>
        <v>554906572</v>
      </c>
      <c r="Y5" s="9">
        <f t="shared" si="8"/>
        <v>146703621</v>
      </c>
      <c r="Z5" s="27"/>
      <c r="AA5" s="9">
        <f t="shared" si="9"/>
        <v>549311312</v>
      </c>
      <c r="AB5" s="9">
        <f t="shared" si="10"/>
        <v>73923467.211355969</v>
      </c>
      <c r="AC5" s="9">
        <f t="shared" si="11"/>
        <v>71300904.949550346</v>
      </c>
      <c r="AD5" s="9">
        <f t="shared" si="12"/>
        <v>279615578</v>
      </c>
      <c r="AE5" s="9">
        <f t="shared" si="13"/>
        <v>269695734</v>
      </c>
      <c r="AF5" s="9">
        <f t="shared" si="14"/>
        <v>0</v>
      </c>
      <c r="AG5" s="9">
        <f t="shared" si="15"/>
        <v>145224372.16090631</v>
      </c>
      <c r="AH5" s="28">
        <f t="shared" si="16"/>
        <v>4356731</v>
      </c>
      <c r="AI5" s="29">
        <v>1</v>
      </c>
    </row>
    <row r="6" spans="1:37" s="31" customFormat="1" x14ac:dyDescent="0.2">
      <c r="A6" s="24" t="s">
        <v>58</v>
      </c>
      <c r="B6" s="2" t="s">
        <v>147</v>
      </c>
      <c r="C6" s="3">
        <v>12</v>
      </c>
      <c r="D6" s="4">
        <v>370032</v>
      </c>
      <c r="E6" s="5">
        <v>41579</v>
      </c>
      <c r="F6" s="5">
        <v>41943</v>
      </c>
      <c r="G6" s="25">
        <f t="shared" si="0"/>
        <v>1</v>
      </c>
      <c r="H6" s="26">
        <v>27531104</v>
      </c>
      <c r="I6" s="26">
        <v>210617081</v>
      </c>
      <c r="J6" s="26">
        <v>0</v>
      </c>
      <c r="K6" s="26">
        <v>0</v>
      </c>
      <c r="L6" s="26">
        <v>356977884</v>
      </c>
      <c r="M6" s="26">
        <v>595126069</v>
      </c>
      <c r="N6" s="26">
        <v>142280350</v>
      </c>
      <c r="O6" s="1"/>
      <c r="P6" s="9">
        <f t="shared" si="1"/>
        <v>27531104</v>
      </c>
      <c r="Q6" s="9">
        <f t="shared" si="2"/>
        <v>210617081</v>
      </c>
      <c r="R6" s="9">
        <f t="shared" si="3"/>
        <v>0</v>
      </c>
      <c r="S6" s="9">
        <f t="shared" si="4"/>
        <v>0</v>
      </c>
      <c r="T6" s="9">
        <f t="shared" si="5"/>
        <v>356977884</v>
      </c>
      <c r="U6" s="9"/>
      <c r="V6" s="9">
        <f t="shared" si="6"/>
        <v>595126069</v>
      </c>
      <c r="W6" s="27"/>
      <c r="X6" s="9">
        <f t="shared" si="7"/>
        <v>595126069</v>
      </c>
      <c r="Y6" s="9">
        <f t="shared" si="8"/>
        <v>142280350</v>
      </c>
      <c r="Z6" s="27"/>
      <c r="AA6" s="9">
        <f t="shared" si="9"/>
        <v>595126069</v>
      </c>
      <c r="AB6" s="9">
        <f t="shared" si="10"/>
        <v>56935511.446507894</v>
      </c>
      <c r="AC6" s="9">
        <f t="shared" si="11"/>
        <v>85344838.553492099</v>
      </c>
      <c r="AD6" s="9">
        <f t="shared" si="12"/>
        <v>238148185</v>
      </c>
      <c r="AE6" s="9">
        <f t="shared" si="13"/>
        <v>356977884</v>
      </c>
      <c r="AF6" s="9">
        <f t="shared" si="14"/>
        <v>0</v>
      </c>
      <c r="AG6" s="9">
        <f t="shared" si="15"/>
        <v>142280350</v>
      </c>
      <c r="AH6" s="28">
        <f t="shared" si="16"/>
        <v>4268411</v>
      </c>
      <c r="AI6" s="29">
        <v>1</v>
      </c>
      <c r="AJ6" s="1"/>
      <c r="AK6" s="1"/>
    </row>
    <row r="7" spans="1:37" x14ac:dyDescent="0.2">
      <c r="A7" s="24" t="s">
        <v>96</v>
      </c>
      <c r="B7" s="2" t="s">
        <v>148</v>
      </c>
      <c r="C7" s="3">
        <v>12</v>
      </c>
      <c r="D7" s="4">
        <v>370094</v>
      </c>
      <c r="E7" s="5">
        <v>41456</v>
      </c>
      <c r="F7" s="5">
        <v>41820</v>
      </c>
      <c r="G7" s="25">
        <f t="shared" si="0"/>
        <v>1</v>
      </c>
      <c r="H7" s="26">
        <v>67464872</v>
      </c>
      <c r="I7" s="26">
        <v>530954487</v>
      </c>
      <c r="J7" s="26">
        <v>25767254</v>
      </c>
      <c r="K7" s="26">
        <v>436065352</v>
      </c>
      <c r="L7" s="26">
        <v>112905188</v>
      </c>
      <c r="M7" s="26">
        <v>1206462287</v>
      </c>
      <c r="N7" s="26">
        <v>145668700</v>
      </c>
      <c r="P7" s="9">
        <f t="shared" si="1"/>
        <v>67464872</v>
      </c>
      <c r="Q7" s="9">
        <f t="shared" si="2"/>
        <v>530954487</v>
      </c>
      <c r="R7" s="9">
        <f t="shared" si="3"/>
        <v>25767254</v>
      </c>
      <c r="S7" s="9">
        <f t="shared" si="4"/>
        <v>436065352</v>
      </c>
      <c r="T7" s="9">
        <f t="shared" si="5"/>
        <v>112905188</v>
      </c>
      <c r="V7" s="9">
        <f t="shared" si="6"/>
        <v>1173157153</v>
      </c>
      <c r="W7" s="27"/>
      <c r="X7" s="9">
        <f t="shared" si="7"/>
        <v>1206462287</v>
      </c>
      <c r="Y7" s="9">
        <f t="shared" si="8"/>
        <v>145668700</v>
      </c>
      <c r="Z7" s="27"/>
      <c r="AA7" s="9">
        <f t="shared" si="9"/>
        <v>1173157153</v>
      </c>
      <c r="AB7" s="9">
        <f t="shared" si="10"/>
        <v>75364521.090175688</v>
      </c>
      <c r="AC7" s="9">
        <f t="shared" si="11"/>
        <v>66282904.788467705</v>
      </c>
      <c r="AD7" s="9">
        <f t="shared" si="12"/>
        <v>624186613</v>
      </c>
      <c r="AE7" s="9">
        <f t="shared" si="13"/>
        <v>548970540</v>
      </c>
      <c r="AF7" s="9">
        <f t="shared" si="14"/>
        <v>0</v>
      </c>
      <c r="AG7" s="9">
        <f t="shared" si="15"/>
        <v>141647425.87864339</v>
      </c>
      <c r="AH7" s="28">
        <f t="shared" si="16"/>
        <v>4249423</v>
      </c>
      <c r="AI7" s="29">
        <v>1</v>
      </c>
    </row>
    <row r="8" spans="1:37" x14ac:dyDescent="0.2">
      <c r="A8" s="24" t="s">
        <v>108</v>
      </c>
      <c r="B8" s="2" t="s">
        <v>149</v>
      </c>
      <c r="C8" s="3">
        <v>12</v>
      </c>
      <c r="D8" s="4">
        <v>370006</v>
      </c>
      <c r="E8" s="5">
        <v>41426</v>
      </c>
      <c r="F8" s="5">
        <v>41790</v>
      </c>
      <c r="G8" s="25">
        <f t="shared" si="0"/>
        <v>1</v>
      </c>
      <c r="H8" s="26">
        <v>26760540</v>
      </c>
      <c r="I8" s="26">
        <v>53719592</v>
      </c>
      <c r="J8" s="26">
        <v>0</v>
      </c>
      <c r="K8" s="26">
        <v>0</v>
      </c>
      <c r="L8" s="26">
        <v>139246555</v>
      </c>
      <c r="M8" s="26">
        <v>219726687</v>
      </c>
      <c r="N8" s="26">
        <v>62915349</v>
      </c>
      <c r="P8" s="9">
        <f t="shared" si="1"/>
        <v>26760540</v>
      </c>
      <c r="Q8" s="9">
        <f t="shared" si="2"/>
        <v>53719592</v>
      </c>
      <c r="R8" s="9">
        <f t="shared" si="3"/>
        <v>0</v>
      </c>
      <c r="S8" s="9">
        <f t="shared" si="4"/>
        <v>0</v>
      </c>
      <c r="T8" s="9">
        <f t="shared" si="5"/>
        <v>139246555</v>
      </c>
      <c r="V8" s="9">
        <f t="shared" si="6"/>
        <v>219726687</v>
      </c>
      <c r="W8" s="27"/>
      <c r="X8" s="9">
        <f t="shared" si="7"/>
        <v>219726687</v>
      </c>
      <c r="Y8" s="9">
        <f t="shared" si="8"/>
        <v>62915349</v>
      </c>
      <c r="Z8" s="27"/>
      <c r="AA8" s="9">
        <f t="shared" si="9"/>
        <v>219726687</v>
      </c>
      <c r="AB8" s="9">
        <f t="shared" si="10"/>
        <v>23044244.927545231</v>
      </c>
      <c r="AC8" s="9">
        <f t="shared" si="11"/>
        <v>39871104.072454773</v>
      </c>
      <c r="AD8" s="9">
        <f t="shared" si="12"/>
        <v>80480132</v>
      </c>
      <c r="AE8" s="9">
        <f t="shared" si="13"/>
        <v>139246555</v>
      </c>
      <c r="AF8" s="9">
        <f t="shared" si="14"/>
        <v>0</v>
      </c>
      <c r="AG8" s="9">
        <f t="shared" si="15"/>
        <v>62915349</v>
      </c>
      <c r="AH8" s="28">
        <f t="shared" si="16"/>
        <v>1887460</v>
      </c>
      <c r="AI8" s="29">
        <v>1</v>
      </c>
    </row>
    <row r="9" spans="1:37" s="31" customFormat="1" x14ac:dyDescent="0.2">
      <c r="A9" s="30" t="s">
        <v>79</v>
      </c>
      <c r="B9" s="2" t="s">
        <v>150</v>
      </c>
      <c r="C9" s="3">
        <v>12</v>
      </c>
      <c r="D9" s="4">
        <v>370015</v>
      </c>
      <c r="E9" s="5">
        <v>41365</v>
      </c>
      <c r="F9" s="5">
        <v>41729</v>
      </c>
      <c r="G9" s="25">
        <f t="shared" si="0"/>
        <v>1</v>
      </c>
      <c r="H9" s="26">
        <v>2252559</v>
      </c>
      <c r="I9" s="26">
        <v>7479986</v>
      </c>
      <c r="J9" s="26">
        <v>771005</v>
      </c>
      <c r="K9" s="26">
        <v>37642752</v>
      </c>
      <c r="L9" s="26">
        <v>10539654</v>
      </c>
      <c r="M9" s="26">
        <v>60154273</v>
      </c>
      <c r="N9" s="26">
        <v>17452424</v>
      </c>
      <c r="P9" s="8">
        <f t="shared" si="1"/>
        <v>2252559</v>
      </c>
      <c r="Q9" s="8">
        <f t="shared" si="2"/>
        <v>7479986</v>
      </c>
      <c r="R9" s="8">
        <f t="shared" si="3"/>
        <v>771005</v>
      </c>
      <c r="S9" s="8">
        <f t="shared" si="4"/>
        <v>37642752</v>
      </c>
      <c r="T9" s="8">
        <f t="shared" si="5"/>
        <v>10539654</v>
      </c>
      <c r="U9" s="8"/>
      <c r="V9" s="8">
        <f t="shared" si="6"/>
        <v>58685956</v>
      </c>
      <c r="W9" s="32"/>
      <c r="X9" s="8">
        <f t="shared" si="7"/>
        <v>60154273</v>
      </c>
      <c r="Y9" s="8">
        <f t="shared" si="8"/>
        <v>17452424</v>
      </c>
      <c r="Z9" s="32"/>
      <c r="AA9" s="8">
        <f t="shared" si="9"/>
        <v>58685956</v>
      </c>
      <c r="AB9" s="8">
        <f t="shared" si="10"/>
        <v>3047371.3497493351</v>
      </c>
      <c r="AC9" s="8">
        <f t="shared" si="11"/>
        <v>13979053.139785165</v>
      </c>
      <c r="AD9" s="8">
        <f t="shared" si="12"/>
        <v>10503550</v>
      </c>
      <c r="AE9" s="8">
        <f t="shared" si="13"/>
        <v>48182406</v>
      </c>
      <c r="AF9" s="8">
        <f t="shared" si="14"/>
        <v>0</v>
      </c>
      <c r="AG9" s="8">
        <f t="shared" si="15"/>
        <v>17026424.489534501</v>
      </c>
      <c r="AH9" s="28">
        <f t="shared" si="16"/>
        <v>510793</v>
      </c>
      <c r="AI9" s="29">
        <v>1</v>
      </c>
    </row>
    <row r="10" spans="1:37" s="31" customFormat="1" x14ac:dyDescent="0.2">
      <c r="A10" s="24" t="s">
        <v>41</v>
      </c>
      <c r="B10" s="2" t="s">
        <v>151</v>
      </c>
      <c r="C10" s="3">
        <v>12</v>
      </c>
      <c r="D10" s="4">
        <v>370228</v>
      </c>
      <c r="E10" s="5">
        <v>41640</v>
      </c>
      <c r="F10" s="5">
        <v>42004</v>
      </c>
      <c r="G10" s="25">
        <f t="shared" si="0"/>
        <v>1</v>
      </c>
      <c r="H10" s="26">
        <v>2579105</v>
      </c>
      <c r="I10" s="26">
        <v>34770345</v>
      </c>
      <c r="J10" s="26">
        <v>846484</v>
      </c>
      <c r="K10" s="26">
        <v>74781655</v>
      </c>
      <c r="L10" s="26">
        <v>17167790</v>
      </c>
      <c r="M10" s="26">
        <v>130290361</v>
      </c>
      <c r="N10" s="26">
        <v>37140496</v>
      </c>
      <c r="O10" s="1"/>
      <c r="P10" s="9">
        <f t="shared" si="1"/>
        <v>2579105</v>
      </c>
      <c r="Q10" s="9">
        <f t="shared" si="2"/>
        <v>34770345</v>
      </c>
      <c r="R10" s="9">
        <f t="shared" si="3"/>
        <v>846484</v>
      </c>
      <c r="S10" s="9">
        <f t="shared" si="4"/>
        <v>74781655</v>
      </c>
      <c r="T10" s="9">
        <f t="shared" si="5"/>
        <v>17167790</v>
      </c>
      <c r="U10" s="9"/>
      <c r="V10" s="9">
        <f t="shared" si="6"/>
        <v>130145379</v>
      </c>
      <c r="W10" s="27"/>
      <c r="X10" s="9">
        <f t="shared" si="7"/>
        <v>130290361</v>
      </c>
      <c r="Y10" s="9">
        <f t="shared" si="8"/>
        <v>37140496</v>
      </c>
      <c r="Z10" s="27"/>
      <c r="AA10" s="9">
        <f t="shared" si="9"/>
        <v>130145379</v>
      </c>
      <c r="AB10" s="9">
        <f t="shared" si="10"/>
        <v>10888111.162292844</v>
      </c>
      <c r="AC10" s="9">
        <f t="shared" si="11"/>
        <v>26211056.351472694</v>
      </c>
      <c r="AD10" s="9">
        <f t="shared" si="12"/>
        <v>38195934</v>
      </c>
      <c r="AE10" s="9">
        <f t="shared" si="13"/>
        <v>91949445</v>
      </c>
      <c r="AF10" s="9">
        <f t="shared" si="14"/>
        <v>0</v>
      </c>
      <c r="AG10" s="9">
        <f t="shared" si="15"/>
        <v>37099167.513765536</v>
      </c>
      <c r="AH10" s="28">
        <f t="shared" si="16"/>
        <v>1112975</v>
      </c>
      <c r="AI10" s="29">
        <v>1</v>
      </c>
      <c r="AJ10" s="1"/>
      <c r="AK10" s="1"/>
    </row>
    <row r="11" spans="1:37" x14ac:dyDescent="0.2">
      <c r="A11" s="24" t="s">
        <v>43</v>
      </c>
      <c r="B11" s="2" t="s">
        <v>152</v>
      </c>
      <c r="C11" s="3">
        <v>12</v>
      </c>
      <c r="D11" s="4">
        <v>370030</v>
      </c>
      <c r="E11" s="5">
        <v>41365</v>
      </c>
      <c r="F11" s="5">
        <v>41729</v>
      </c>
      <c r="G11" s="25">
        <f t="shared" si="0"/>
        <v>1</v>
      </c>
      <c r="H11" s="26">
        <v>2796449</v>
      </c>
      <c r="I11" s="26">
        <v>10480823</v>
      </c>
      <c r="J11" s="26">
        <v>881944</v>
      </c>
      <c r="K11" s="26">
        <v>4658442</v>
      </c>
      <c r="L11" s="26">
        <v>17018395</v>
      </c>
      <c r="M11" s="26">
        <v>36016825</v>
      </c>
      <c r="N11" s="26">
        <v>11387715</v>
      </c>
      <c r="P11" s="9">
        <f t="shared" si="1"/>
        <v>2796449</v>
      </c>
      <c r="Q11" s="9">
        <f t="shared" si="2"/>
        <v>10480823</v>
      </c>
      <c r="R11" s="9">
        <f t="shared" si="3"/>
        <v>881944</v>
      </c>
      <c r="S11" s="9">
        <f t="shared" si="4"/>
        <v>4658442</v>
      </c>
      <c r="T11" s="9">
        <f t="shared" si="5"/>
        <v>17018395</v>
      </c>
      <c r="V11" s="9">
        <f t="shared" si="6"/>
        <v>35836053</v>
      </c>
      <c r="W11" s="27"/>
      <c r="X11" s="9">
        <f t="shared" si="7"/>
        <v>36016825</v>
      </c>
      <c r="Y11" s="9">
        <f t="shared" si="8"/>
        <v>11387715</v>
      </c>
      <c r="Z11" s="27"/>
      <c r="AA11" s="9">
        <f t="shared" si="9"/>
        <v>35836053</v>
      </c>
      <c r="AB11" s="9">
        <f t="shared" si="10"/>
        <v>4476827.6057492578</v>
      </c>
      <c r="AC11" s="9">
        <f t="shared" si="11"/>
        <v>6853731.328551448</v>
      </c>
      <c r="AD11" s="9">
        <f t="shared" si="12"/>
        <v>14159216</v>
      </c>
      <c r="AE11" s="9">
        <f t="shared" si="13"/>
        <v>21676837</v>
      </c>
      <c r="AF11" s="9">
        <f t="shared" si="14"/>
        <v>0</v>
      </c>
      <c r="AG11" s="9">
        <f t="shared" si="15"/>
        <v>11330558.934300706</v>
      </c>
      <c r="AH11" s="28">
        <f t="shared" si="16"/>
        <v>339917</v>
      </c>
      <c r="AI11" s="29">
        <v>1</v>
      </c>
    </row>
    <row r="12" spans="1:37" x14ac:dyDescent="0.2">
      <c r="A12" s="30" t="s">
        <v>44</v>
      </c>
      <c r="B12" s="2" t="s">
        <v>45</v>
      </c>
      <c r="C12" s="3">
        <v>12</v>
      </c>
      <c r="D12" s="4">
        <v>370041</v>
      </c>
      <c r="E12" s="5">
        <v>41640</v>
      </c>
      <c r="F12" s="5">
        <v>42004</v>
      </c>
      <c r="G12" s="25">
        <f t="shared" si="0"/>
        <v>1</v>
      </c>
      <c r="H12" s="26">
        <v>973567</v>
      </c>
      <c r="I12" s="26">
        <v>5282147</v>
      </c>
      <c r="J12" s="26">
        <v>633508</v>
      </c>
      <c r="K12" s="26">
        <v>30482184</v>
      </c>
      <c r="L12" s="26">
        <v>9361263</v>
      </c>
      <c r="M12" s="26">
        <v>46732669</v>
      </c>
      <c r="N12" s="26">
        <v>13336269</v>
      </c>
      <c r="P12" s="9">
        <f t="shared" si="1"/>
        <v>973567</v>
      </c>
      <c r="Q12" s="9">
        <f t="shared" si="2"/>
        <v>5282147</v>
      </c>
      <c r="R12" s="9">
        <f t="shared" si="3"/>
        <v>633508</v>
      </c>
      <c r="S12" s="9">
        <f t="shared" si="4"/>
        <v>30482184</v>
      </c>
      <c r="T12" s="9">
        <f t="shared" si="5"/>
        <v>9361263</v>
      </c>
      <c r="V12" s="9">
        <f t="shared" si="6"/>
        <v>46732669</v>
      </c>
      <c r="W12" s="27"/>
      <c r="X12" s="9">
        <f t="shared" si="7"/>
        <v>46732669</v>
      </c>
      <c r="Y12" s="9">
        <f t="shared" si="8"/>
        <v>13336269</v>
      </c>
      <c r="Z12" s="27"/>
      <c r="AA12" s="9">
        <f t="shared" si="9"/>
        <v>46732669</v>
      </c>
      <c r="AB12" s="9">
        <f t="shared" si="10"/>
        <v>1966001.9373752866</v>
      </c>
      <c r="AC12" s="9">
        <f t="shared" si="11"/>
        <v>11370267.062624713</v>
      </c>
      <c r="AD12" s="9">
        <f t="shared" si="12"/>
        <v>6889222</v>
      </c>
      <c r="AE12" s="9">
        <f t="shared" si="13"/>
        <v>39843447</v>
      </c>
      <c r="AF12" s="9">
        <f t="shared" si="14"/>
        <v>0</v>
      </c>
      <c r="AG12" s="9">
        <f t="shared" si="15"/>
        <v>13336269</v>
      </c>
      <c r="AH12" s="28">
        <f t="shared" si="16"/>
        <v>400088</v>
      </c>
      <c r="AI12" s="29">
        <v>1</v>
      </c>
    </row>
    <row r="13" spans="1:37" x14ac:dyDescent="0.2">
      <c r="A13" s="30" t="s">
        <v>46</v>
      </c>
      <c r="B13" s="2" t="s">
        <v>47</v>
      </c>
      <c r="C13" s="3">
        <v>12</v>
      </c>
      <c r="D13" s="4">
        <v>374012</v>
      </c>
      <c r="E13" s="5">
        <v>41640</v>
      </c>
      <c r="F13" s="5">
        <v>42004</v>
      </c>
      <c r="G13" s="25">
        <f t="shared" si="0"/>
        <v>1</v>
      </c>
      <c r="H13" s="26">
        <v>32263850</v>
      </c>
      <c r="I13" s="26">
        <v>13862740</v>
      </c>
      <c r="J13" s="26">
        <v>0</v>
      </c>
      <c r="K13" s="26">
        <v>303955</v>
      </c>
      <c r="L13" s="26">
        <v>10170</v>
      </c>
      <c r="M13" s="26">
        <v>46440715</v>
      </c>
      <c r="N13" s="26">
        <v>16055800</v>
      </c>
      <c r="O13" s="31"/>
      <c r="P13" s="8">
        <f t="shared" si="1"/>
        <v>32263850</v>
      </c>
      <c r="Q13" s="8">
        <f t="shared" si="2"/>
        <v>13862740</v>
      </c>
      <c r="R13" s="8">
        <f t="shared" si="3"/>
        <v>0</v>
      </c>
      <c r="S13" s="8">
        <f t="shared" si="4"/>
        <v>303955</v>
      </c>
      <c r="T13" s="8">
        <f t="shared" si="5"/>
        <v>10170</v>
      </c>
      <c r="U13" s="8"/>
      <c r="V13" s="8">
        <f t="shared" si="6"/>
        <v>46440715</v>
      </c>
      <c r="W13" s="32"/>
      <c r="X13" s="8">
        <f t="shared" si="7"/>
        <v>46440715</v>
      </c>
      <c r="Y13" s="8">
        <f t="shared" si="8"/>
        <v>16055800</v>
      </c>
      <c r="Z13" s="32"/>
      <c r="AA13" s="8">
        <f t="shared" si="9"/>
        <v>46440715</v>
      </c>
      <c r="AB13" s="9">
        <f t="shared" si="10"/>
        <v>15947198.567506982</v>
      </c>
      <c r="AC13" s="8">
        <f t="shared" si="11"/>
        <v>108601.43249301825</v>
      </c>
      <c r="AD13" s="9">
        <f t="shared" si="12"/>
        <v>46126590</v>
      </c>
      <c r="AE13" s="8">
        <f t="shared" si="13"/>
        <v>314125</v>
      </c>
      <c r="AF13" s="8">
        <f t="shared" si="14"/>
        <v>0</v>
      </c>
      <c r="AG13" s="9">
        <f t="shared" si="15"/>
        <v>16055800</v>
      </c>
      <c r="AH13" s="28">
        <f t="shared" si="16"/>
        <v>481674</v>
      </c>
      <c r="AI13" s="29">
        <v>1</v>
      </c>
      <c r="AJ13" s="31"/>
      <c r="AK13" s="31"/>
    </row>
    <row r="14" spans="1:37" x14ac:dyDescent="0.2">
      <c r="A14" s="30" t="s">
        <v>48</v>
      </c>
      <c r="B14" s="2" t="s">
        <v>153</v>
      </c>
      <c r="C14" s="3">
        <v>12</v>
      </c>
      <c r="D14" s="4">
        <v>374023</v>
      </c>
      <c r="E14" s="5">
        <v>41640</v>
      </c>
      <c r="F14" s="5">
        <v>42004</v>
      </c>
      <c r="G14" s="25">
        <f t="shared" si="0"/>
        <v>1</v>
      </c>
      <c r="H14" s="26">
        <v>26037000</v>
      </c>
      <c r="I14" s="26">
        <v>0</v>
      </c>
      <c r="J14" s="26">
        <v>0</v>
      </c>
      <c r="K14" s="26">
        <v>0</v>
      </c>
      <c r="L14" s="26">
        <v>0</v>
      </c>
      <c r="M14" s="26">
        <v>26089253</v>
      </c>
      <c r="N14" s="26">
        <v>16665937</v>
      </c>
      <c r="O14" s="31"/>
      <c r="P14" s="8">
        <f t="shared" si="1"/>
        <v>26037000</v>
      </c>
      <c r="Q14" s="8">
        <f t="shared" si="2"/>
        <v>0</v>
      </c>
      <c r="R14" s="8">
        <f t="shared" si="3"/>
        <v>0</v>
      </c>
      <c r="S14" s="8">
        <f t="shared" si="4"/>
        <v>0</v>
      </c>
      <c r="T14" s="8">
        <f t="shared" si="5"/>
        <v>0</v>
      </c>
      <c r="U14" s="8"/>
      <c r="V14" s="8">
        <f t="shared" si="6"/>
        <v>26037000</v>
      </c>
      <c r="W14" s="32"/>
      <c r="X14" s="8">
        <f t="shared" si="7"/>
        <v>26089253</v>
      </c>
      <c r="Y14" s="8">
        <f t="shared" si="8"/>
        <v>16665937</v>
      </c>
      <c r="Z14" s="32"/>
      <c r="AA14" s="8">
        <f t="shared" si="9"/>
        <v>26037000</v>
      </c>
      <c r="AB14" s="9">
        <f t="shared" si="10"/>
        <v>16632557.538883923</v>
      </c>
      <c r="AC14" s="8">
        <f t="shared" si="11"/>
        <v>0</v>
      </c>
      <c r="AD14" s="9">
        <f t="shared" si="12"/>
        <v>26037000</v>
      </c>
      <c r="AE14" s="8">
        <f t="shared" si="13"/>
        <v>0</v>
      </c>
      <c r="AF14" s="8">
        <f t="shared" si="14"/>
        <v>0</v>
      </c>
      <c r="AG14" s="8">
        <f t="shared" si="15"/>
        <v>16632557.538883923</v>
      </c>
      <c r="AH14" s="28">
        <f t="shared" si="16"/>
        <v>498977</v>
      </c>
      <c r="AI14" s="29">
        <v>1</v>
      </c>
      <c r="AJ14" s="31"/>
      <c r="AK14" s="31"/>
    </row>
    <row r="15" spans="1:37" x14ac:dyDescent="0.2">
      <c r="A15" s="24" t="s">
        <v>49</v>
      </c>
      <c r="B15" s="2" t="s">
        <v>50</v>
      </c>
      <c r="C15" s="3">
        <v>12</v>
      </c>
      <c r="D15" s="4">
        <v>370100</v>
      </c>
      <c r="E15" s="5">
        <v>41456</v>
      </c>
      <c r="F15" s="5">
        <v>41820</v>
      </c>
      <c r="G15" s="25">
        <f t="shared" si="0"/>
        <v>1</v>
      </c>
      <c r="H15" s="26">
        <v>2563640</v>
      </c>
      <c r="I15" s="26">
        <v>6322336</v>
      </c>
      <c r="J15" s="26">
        <v>0</v>
      </c>
      <c r="K15" s="26">
        <v>16424222</v>
      </c>
      <c r="L15" s="26">
        <v>6782943</v>
      </c>
      <c r="M15" s="26">
        <v>32093141</v>
      </c>
      <c r="N15" s="26">
        <v>10811373</v>
      </c>
      <c r="P15" s="9">
        <f t="shared" si="1"/>
        <v>2563640</v>
      </c>
      <c r="Q15" s="9">
        <f t="shared" si="2"/>
        <v>6322336</v>
      </c>
      <c r="R15" s="9">
        <f t="shared" si="3"/>
        <v>0</v>
      </c>
      <c r="S15" s="9">
        <f t="shared" si="4"/>
        <v>16424222</v>
      </c>
      <c r="T15" s="9">
        <f t="shared" si="5"/>
        <v>6782943</v>
      </c>
      <c r="V15" s="9">
        <f t="shared" si="6"/>
        <v>32093141</v>
      </c>
      <c r="W15" s="27"/>
      <c r="X15" s="9">
        <f t="shared" si="7"/>
        <v>32093141</v>
      </c>
      <c r="Y15" s="9">
        <f t="shared" si="8"/>
        <v>10811373</v>
      </c>
      <c r="Z15" s="27"/>
      <c r="AA15" s="9">
        <f t="shared" si="9"/>
        <v>32093141</v>
      </c>
      <c r="AB15" s="9">
        <f t="shared" si="10"/>
        <v>2993462.0922597758</v>
      </c>
      <c r="AC15" s="9">
        <f t="shared" si="11"/>
        <v>7817910.9077402232</v>
      </c>
      <c r="AD15" s="9">
        <f t="shared" si="12"/>
        <v>8885976</v>
      </c>
      <c r="AE15" s="9">
        <f t="shared" si="13"/>
        <v>23207165</v>
      </c>
      <c r="AF15" s="9">
        <f t="shared" si="14"/>
        <v>0</v>
      </c>
      <c r="AG15" s="9">
        <f t="shared" si="15"/>
        <v>10811373</v>
      </c>
      <c r="AH15" s="28">
        <f t="shared" si="16"/>
        <v>324341</v>
      </c>
      <c r="AI15" s="29">
        <v>1</v>
      </c>
    </row>
    <row r="16" spans="1:37" x14ac:dyDescent="0.2">
      <c r="A16" s="1" t="s">
        <v>51</v>
      </c>
      <c r="B16" s="2" t="s">
        <v>154</v>
      </c>
      <c r="C16" s="3">
        <v>12</v>
      </c>
      <c r="D16" s="4">
        <v>370029</v>
      </c>
      <c r="E16" s="5">
        <v>41365</v>
      </c>
      <c r="F16" s="5">
        <v>41729</v>
      </c>
      <c r="G16" s="25">
        <f t="shared" si="0"/>
        <v>1</v>
      </c>
      <c r="H16" s="26">
        <v>4149737</v>
      </c>
      <c r="I16" s="26">
        <v>16218473</v>
      </c>
      <c r="J16" s="26">
        <v>1374105</v>
      </c>
      <c r="K16" s="26">
        <v>30286322</v>
      </c>
      <c r="L16" s="26">
        <v>6107159</v>
      </c>
      <c r="M16" s="26">
        <v>60620355</v>
      </c>
      <c r="N16" s="26">
        <v>22099674</v>
      </c>
      <c r="P16" s="9">
        <f t="shared" si="1"/>
        <v>4149737</v>
      </c>
      <c r="Q16" s="9">
        <f t="shared" si="2"/>
        <v>16218473</v>
      </c>
      <c r="R16" s="9">
        <f t="shared" si="3"/>
        <v>1374105</v>
      </c>
      <c r="S16" s="9">
        <f t="shared" si="4"/>
        <v>30286322</v>
      </c>
      <c r="T16" s="9">
        <f t="shared" si="5"/>
        <v>6107159</v>
      </c>
      <c r="V16" s="9">
        <f t="shared" si="6"/>
        <v>58135796</v>
      </c>
      <c r="W16" s="27"/>
      <c r="X16" s="9">
        <f t="shared" si="7"/>
        <v>60620355</v>
      </c>
      <c r="Y16" s="9">
        <f t="shared" si="8"/>
        <v>22099674</v>
      </c>
      <c r="Z16" s="27"/>
      <c r="AA16" s="9">
        <f t="shared" si="9"/>
        <v>58135796</v>
      </c>
      <c r="AB16" s="9">
        <f t="shared" si="10"/>
        <v>7926348.7240434345</v>
      </c>
      <c r="AC16" s="9">
        <f t="shared" si="11"/>
        <v>13267557.833094081</v>
      </c>
      <c r="AD16" s="9">
        <f t="shared" si="12"/>
        <v>21742315</v>
      </c>
      <c r="AE16" s="9">
        <f t="shared" si="13"/>
        <v>36393481</v>
      </c>
      <c r="AF16" s="9">
        <f t="shared" si="14"/>
        <v>0</v>
      </c>
      <c r="AG16" s="9">
        <f t="shared" si="15"/>
        <v>21193906.557137515</v>
      </c>
      <c r="AH16" s="28">
        <f t="shared" si="16"/>
        <v>635817</v>
      </c>
      <c r="AI16" s="29">
        <v>1</v>
      </c>
    </row>
    <row r="17" spans="1:37" x14ac:dyDescent="0.2">
      <c r="A17" s="24" t="s">
        <v>52</v>
      </c>
      <c r="B17" s="2" t="s">
        <v>53</v>
      </c>
      <c r="C17" s="3">
        <v>12</v>
      </c>
      <c r="D17" s="4">
        <v>370056</v>
      </c>
      <c r="E17" s="5">
        <v>41456</v>
      </c>
      <c r="F17" s="5">
        <v>41820</v>
      </c>
      <c r="G17" s="25">
        <f t="shared" si="0"/>
        <v>1</v>
      </c>
      <c r="H17" s="26">
        <v>56693181</v>
      </c>
      <c r="I17" s="26">
        <v>202311397</v>
      </c>
      <c r="J17" s="26">
        <v>5503223</v>
      </c>
      <c r="K17" s="26">
        <v>232860311</v>
      </c>
      <c r="L17" s="26">
        <v>47784839</v>
      </c>
      <c r="M17" s="26">
        <v>638210830</v>
      </c>
      <c r="N17" s="26">
        <v>213664437</v>
      </c>
      <c r="P17" s="9">
        <f t="shared" si="1"/>
        <v>56693181</v>
      </c>
      <c r="Q17" s="9">
        <f t="shared" si="2"/>
        <v>202311397</v>
      </c>
      <c r="R17" s="9">
        <f t="shared" si="3"/>
        <v>5503223</v>
      </c>
      <c r="S17" s="9">
        <f t="shared" si="4"/>
        <v>232860311</v>
      </c>
      <c r="T17" s="9">
        <f t="shared" si="5"/>
        <v>47784839</v>
      </c>
      <c r="V17" s="9">
        <f t="shared" si="6"/>
        <v>545152951</v>
      </c>
      <c r="W17" s="27"/>
      <c r="X17" s="9">
        <f t="shared" si="7"/>
        <v>638210830</v>
      </c>
      <c r="Y17" s="9">
        <f t="shared" si="8"/>
        <v>213664437</v>
      </c>
      <c r="Z17" s="27"/>
      <c r="AA17" s="9">
        <f t="shared" si="9"/>
        <v>545152951</v>
      </c>
      <c r="AB17" s="9">
        <f t="shared" si="10"/>
        <v>88553668.672111124</v>
      </c>
      <c r="AC17" s="9">
        <f t="shared" si="11"/>
        <v>93956236.956258714</v>
      </c>
      <c r="AD17" s="9">
        <f t="shared" si="12"/>
        <v>264507801</v>
      </c>
      <c r="AE17" s="9">
        <f t="shared" si="13"/>
        <v>280645150</v>
      </c>
      <c r="AF17" s="9">
        <f t="shared" si="14"/>
        <v>0</v>
      </c>
      <c r="AG17" s="9">
        <f t="shared" si="15"/>
        <v>182509905.62836984</v>
      </c>
      <c r="AH17" s="28">
        <f t="shared" si="16"/>
        <v>5475297</v>
      </c>
      <c r="AI17" s="29">
        <v>1</v>
      </c>
    </row>
    <row r="18" spans="1:37" x14ac:dyDescent="0.2">
      <c r="A18" s="24" t="s">
        <v>54</v>
      </c>
      <c r="B18" s="2" t="s">
        <v>55</v>
      </c>
      <c r="C18" s="3">
        <v>12</v>
      </c>
      <c r="D18" s="4">
        <v>370065</v>
      </c>
      <c r="E18" s="5">
        <v>41640</v>
      </c>
      <c r="F18" s="5">
        <v>42004</v>
      </c>
      <c r="G18" s="25">
        <f t="shared" si="0"/>
        <v>1</v>
      </c>
      <c r="H18" s="26">
        <v>3851339</v>
      </c>
      <c r="I18" s="26">
        <v>10132917</v>
      </c>
      <c r="J18" s="26">
        <v>872938</v>
      </c>
      <c r="K18" s="26">
        <v>32324912</v>
      </c>
      <c r="L18" s="26">
        <v>4687193</v>
      </c>
      <c r="M18" s="26">
        <v>59781537</v>
      </c>
      <c r="N18" s="26">
        <v>24766912</v>
      </c>
      <c r="P18" s="9">
        <f t="shared" si="1"/>
        <v>3851339</v>
      </c>
      <c r="Q18" s="9">
        <f t="shared" si="2"/>
        <v>10132917</v>
      </c>
      <c r="R18" s="9">
        <f t="shared" si="3"/>
        <v>872938</v>
      </c>
      <c r="S18" s="9">
        <f t="shared" si="4"/>
        <v>32324912</v>
      </c>
      <c r="T18" s="9">
        <f t="shared" si="5"/>
        <v>4687193</v>
      </c>
      <c r="V18" s="9">
        <f t="shared" si="6"/>
        <v>51869299</v>
      </c>
      <c r="W18" s="27"/>
      <c r="X18" s="9">
        <f t="shared" si="7"/>
        <v>59781537</v>
      </c>
      <c r="Y18" s="9">
        <f t="shared" si="8"/>
        <v>24766912</v>
      </c>
      <c r="Z18" s="27"/>
      <c r="AA18" s="9">
        <f t="shared" si="9"/>
        <v>51869299</v>
      </c>
      <c r="AB18" s="9">
        <f t="shared" si="10"/>
        <v>6155191.6332450267</v>
      </c>
      <c r="AC18" s="9">
        <f t="shared" si="11"/>
        <v>15333756.766236372</v>
      </c>
      <c r="AD18" s="9">
        <f t="shared" si="12"/>
        <v>14857194</v>
      </c>
      <c r="AE18" s="9">
        <f t="shared" si="13"/>
        <v>37012105</v>
      </c>
      <c r="AF18" s="9">
        <f t="shared" si="14"/>
        <v>0</v>
      </c>
      <c r="AG18" s="9">
        <f t="shared" si="15"/>
        <v>21488948.399481397</v>
      </c>
      <c r="AH18" s="28">
        <f t="shared" si="16"/>
        <v>644668</v>
      </c>
      <c r="AI18" s="29">
        <v>1</v>
      </c>
    </row>
    <row r="19" spans="1:37" x14ac:dyDescent="0.2">
      <c r="A19" s="24" t="s">
        <v>56</v>
      </c>
      <c r="B19" s="2" t="s">
        <v>57</v>
      </c>
      <c r="C19" s="3">
        <v>12</v>
      </c>
      <c r="D19" s="4">
        <v>370099</v>
      </c>
      <c r="E19" s="5">
        <v>41609</v>
      </c>
      <c r="F19" s="5">
        <v>41973</v>
      </c>
      <c r="G19" s="25">
        <f t="shared" si="0"/>
        <v>1</v>
      </c>
      <c r="H19" s="26">
        <v>6314199</v>
      </c>
      <c r="I19" s="26">
        <v>20441356</v>
      </c>
      <c r="J19" s="26">
        <v>2863653</v>
      </c>
      <c r="K19" s="26">
        <v>35622489</v>
      </c>
      <c r="L19" s="26">
        <v>14273117</v>
      </c>
      <c r="M19" s="26">
        <v>79757835</v>
      </c>
      <c r="N19" s="26">
        <v>26031778</v>
      </c>
      <c r="P19" s="9">
        <f t="shared" si="1"/>
        <v>6314199</v>
      </c>
      <c r="Q19" s="9">
        <f t="shared" si="2"/>
        <v>20441356</v>
      </c>
      <c r="R19" s="9">
        <f t="shared" si="3"/>
        <v>2863653</v>
      </c>
      <c r="S19" s="9">
        <f t="shared" si="4"/>
        <v>35622489</v>
      </c>
      <c r="T19" s="9">
        <f t="shared" si="5"/>
        <v>14273117</v>
      </c>
      <c r="V19" s="9">
        <f t="shared" si="6"/>
        <v>79514814</v>
      </c>
      <c r="W19" s="27"/>
      <c r="X19" s="9">
        <f t="shared" si="7"/>
        <v>79757835</v>
      </c>
      <c r="Y19" s="9">
        <f t="shared" si="8"/>
        <v>26031778</v>
      </c>
      <c r="Z19" s="27"/>
      <c r="AA19" s="9">
        <f t="shared" si="9"/>
        <v>79514814</v>
      </c>
      <c r="AB19" s="9">
        <f t="shared" si="10"/>
        <v>9667271.5250084698</v>
      </c>
      <c r="AC19" s="9">
        <f t="shared" si="11"/>
        <v>16285188.014036089</v>
      </c>
      <c r="AD19" s="9">
        <f t="shared" si="12"/>
        <v>29619208</v>
      </c>
      <c r="AE19" s="9">
        <f t="shared" si="13"/>
        <v>49895606</v>
      </c>
      <c r="AF19" s="9">
        <f t="shared" si="14"/>
        <v>0</v>
      </c>
      <c r="AG19" s="9">
        <f t="shared" si="15"/>
        <v>25952459.539044559</v>
      </c>
      <c r="AH19" s="28">
        <f t="shared" si="16"/>
        <v>778574</v>
      </c>
      <c r="AI19" s="29">
        <v>1</v>
      </c>
    </row>
    <row r="20" spans="1:37" x14ac:dyDescent="0.2">
      <c r="A20" s="24" t="s">
        <v>59</v>
      </c>
      <c r="B20" s="2" t="s">
        <v>60</v>
      </c>
      <c r="C20" s="3">
        <v>12</v>
      </c>
      <c r="D20" s="4">
        <v>370023</v>
      </c>
      <c r="E20" s="5">
        <v>41456</v>
      </c>
      <c r="F20" s="5">
        <v>41820</v>
      </c>
      <c r="G20" s="25">
        <f t="shared" si="0"/>
        <v>1</v>
      </c>
      <c r="H20" s="26">
        <v>26831505</v>
      </c>
      <c r="I20" s="26">
        <v>61657782</v>
      </c>
      <c r="J20" s="26">
        <v>3908419</v>
      </c>
      <c r="K20" s="26">
        <v>124805308</v>
      </c>
      <c r="L20" s="26">
        <v>25418710</v>
      </c>
      <c r="M20" s="26">
        <v>247213401</v>
      </c>
      <c r="N20" s="26">
        <v>79355789</v>
      </c>
      <c r="P20" s="9">
        <f t="shared" si="1"/>
        <v>26831505</v>
      </c>
      <c r="Q20" s="9">
        <f t="shared" si="2"/>
        <v>61657782</v>
      </c>
      <c r="R20" s="9">
        <f t="shared" si="3"/>
        <v>3908419</v>
      </c>
      <c r="S20" s="9">
        <f t="shared" si="4"/>
        <v>124805308</v>
      </c>
      <c r="T20" s="9">
        <f t="shared" si="5"/>
        <v>25418710</v>
      </c>
      <c r="V20" s="9">
        <f t="shared" si="6"/>
        <v>242621724</v>
      </c>
      <c r="W20" s="27"/>
      <c r="X20" s="9">
        <f t="shared" si="7"/>
        <v>247213401</v>
      </c>
      <c r="Y20" s="9">
        <f t="shared" si="8"/>
        <v>79355789</v>
      </c>
      <c r="Z20" s="27"/>
      <c r="AA20" s="9">
        <f t="shared" si="9"/>
        <v>242621724</v>
      </c>
      <c r="AB20" s="9">
        <f t="shared" si="10"/>
        <v>29659770.998498719</v>
      </c>
      <c r="AC20" s="9">
        <f t="shared" si="11"/>
        <v>48222084.348656327</v>
      </c>
      <c r="AD20" s="9">
        <f t="shared" si="12"/>
        <v>92397706</v>
      </c>
      <c r="AE20" s="9">
        <f t="shared" si="13"/>
        <v>150224018</v>
      </c>
      <c r="AF20" s="9">
        <f t="shared" si="14"/>
        <v>0</v>
      </c>
      <c r="AG20" s="9">
        <f t="shared" si="15"/>
        <v>77881855.347155049</v>
      </c>
      <c r="AH20" s="28">
        <f t="shared" si="16"/>
        <v>2336456</v>
      </c>
      <c r="AI20" s="29">
        <v>1</v>
      </c>
    </row>
    <row r="21" spans="1:37" x14ac:dyDescent="0.2">
      <c r="A21" s="24" t="s">
        <v>88</v>
      </c>
      <c r="B21" s="2" t="s">
        <v>155</v>
      </c>
      <c r="C21" s="3">
        <v>12</v>
      </c>
      <c r="D21" s="4">
        <v>370014</v>
      </c>
      <c r="E21" s="5">
        <v>41548</v>
      </c>
      <c r="F21" s="5">
        <v>41912</v>
      </c>
      <c r="G21" s="25">
        <f t="shared" si="0"/>
        <v>1</v>
      </c>
      <c r="H21" s="26">
        <v>51503087</v>
      </c>
      <c r="I21" s="26">
        <v>298527526</v>
      </c>
      <c r="J21" s="26">
        <v>11342090</v>
      </c>
      <c r="K21" s="26">
        <v>332173135</v>
      </c>
      <c r="L21" s="26">
        <v>41202230</v>
      </c>
      <c r="M21" s="26">
        <v>738165766</v>
      </c>
      <c r="N21" s="26">
        <v>114022414</v>
      </c>
      <c r="P21" s="9">
        <f t="shared" si="1"/>
        <v>51503087</v>
      </c>
      <c r="Q21" s="9">
        <f t="shared" si="2"/>
        <v>298527526</v>
      </c>
      <c r="R21" s="9">
        <f t="shared" si="3"/>
        <v>11342090</v>
      </c>
      <c r="S21" s="9">
        <f t="shared" si="4"/>
        <v>332173135</v>
      </c>
      <c r="T21" s="9">
        <f t="shared" si="5"/>
        <v>41202230</v>
      </c>
      <c r="V21" s="9">
        <f t="shared" si="6"/>
        <v>734748068</v>
      </c>
      <c r="W21" s="27"/>
      <c r="X21" s="9">
        <f t="shared" si="7"/>
        <v>738165766</v>
      </c>
      <c r="Y21" s="9">
        <f t="shared" si="8"/>
        <v>114022414</v>
      </c>
      <c r="Z21" s="27"/>
      <c r="AA21" s="9">
        <f t="shared" si="9"/>
        <v>734748068</v>
      </c>
      <c r="AB21" s="9">
        <f t="shared" si="10"/>
        <v>55820236.927331358</v>
      </c>
      <c r="AC21" s="9">
        <f t="shared" si="11"/>
        <v>57674254.762758948</v>
      </c>
      <c r="AD21" s="9">
        <f t="shared" si="12"/>
        <v>361372703</v>
      </c>
      <c r="AE21" s="9">
        <f t="shared" si="13"/>
        <v>373375365</v>
      </c>
      <c r="AF21" s="9">
        <f t="shared" si="14"/>
        <v>0</v>
      </c>
      <c r="AG21" s="9">
        <f t="shared" si="15"/>
        <v>113494491.69009031</v>
      </c>
      <c r="AH21" s="28">
        <f t="shared" si="16"/>
        <v>3404835</v>
      </c>
      <c r="AI21" s="29">
        <v>1</v>
      </c>
    </row>
    <row r="22" spans="1:37" x14ac:dyDescent="0.2">
      <c r="A22" s="24" t="s">
        <v>61</v>
      </c>
      <c r="B22" s="2" t="s">
        <v>62</v>
      </c>
      <c r="C22" s="3">
        <v>12</v>
      </c>
      <c r="D22" s="4">
        <v>370040</v>
      </c>
      <c r="E22" s="5">
        <v>41456</v>
      </c>
      <c r="F22" s="5">
        <v>41820</v>
      </c>
      <c r="G22" s="25">
        <f t="shared" si="0"/>
        <v>1</v>
      </c>
      <c r="H22" s="26">
        <v>3742501</v>
      </c>
      <c r="I22" s="26">
        <v>0</v>
      </c>
      <c r="J22" s="26">
        <v>20012379</v>
      </c>
      <c r="K22" s="26">
        <v>0</v>
      </c>
      <c r="L22" s="26">
        <v>20963076</v>
      </c>
      <c r="M22" s="26">
        <v>49635726</v>
      </c>
      <c r="N22" s="26">
        <v>18066049</v>
      </c>
      <c r="P22" s="9">
        <f t="shared" si="1"/>
        <v>3742501</v>
      </c>
      <c r="Q22" s="9">
        <f t="shared" si="2"/>
        <v>0</v>
      </c>
      <c r="R22" s="9">
        <f t="shared" si="3"/>
        <v>20012379</v>
      </c>
      <c r="S22" s="9">
        <f t="shared" si="4"/>
        <v>0</v>
      </c>
      <c r="T22" s="9">
        <f t="shared" si="5"/>
        <v>20963076</v>
      </c>
      <c r="V22" s="9">
        <f t="shared" si="6"/>
        <v>44717956</v>
      </c>
      <c r="W22" s="27"/>
      <c r="X22" s="9">
        <f t="shared" si="7"/>
        <v>49635726</v>
      </c>
      <c r="Y22" s="9">
        <f t="shared" si="8"/>
        <v>18066049</v>
      </c>
      <c r="Z22" s="27"/>
      <c r="AA22" s="9">
        <f t="shared" si="9"/>
        <v>44717956</v>
      </c>
      <c r="AB22" s="9">
        <f t="shared" si="10"/>
        <v>8646127.71190493</v>
      </c>
      <c r="AC22" s="9">
        <f t="shared" si="11"/>
        <v>7629987.2838915261</v>
      </c>
      <c r="AD22" s="9">
        <f t="shared" si="12"/>
        <v>23754880</v>
      </c>
      <c r="AE22" s="9">
        <f t="shared" si="13"/>
        <v>20963076</v>
      </c>
      <c r="AG22" s="9">
        <f t="shared" si="15"/>
        <v>16276114.995796455</v>
      </c>
      <c r="AH22" s="28">
        <f t="shared" si="16"/>
        <v>488283</v>
      </c>
      <c r="AI22" s="29">
        <v>1</v>
      </c>
    </row>
    <row r="23" spans="1:37" x14ac:dyDescent="0.2">
      <c r="A23" s="24" t="s">
        <v>63</v>
      </c>
      <c r="B23" s="2" t="s">
        <v>156</v>
      </c>
      <c r="C23" s="3">
        <v>12</v>
      </c>
      <c r="D23" s="4">
        <v>370153</v>
      </c>
      <c r="E23" s="5">
        <v>41456</v>
      </c>
      <c r="F23" s="5">
        <v>41820</v>
      </c>
      <c r="G23" s="25">
        <f t="shared" si="0"/>
        <v>1</v>
      </c>
      <c r="H23" s="26">
        <v>1750942</v>
      </c>
      <c r="I23" s="26">
        <v>6717675</v>
      </c>
      <c r="J23" s="26">
        <v>605993</v>
      </c>
      <c r="K23" s="26">
        <v>8182095</v>
      </c>
      <c r="L23" s="26">
        <v>2709197</v>
      </c>
      <c r="M23" s="26">
        <v>21917417</v>
      </c>
      <c r="N23" s="26">
        <v>11052324</v>
      </c>
      <c r="P23" s="9">
        <f t="shared" si="1"/>
        <v>1750942</v>
      </c>
      <c r="Q23" s="9">
        <f t="shared" si="2"/>
        <v>6717675</v>
      </c>
      <c r="R23" s="9">
        <f t="shared" si="3"/>
        <v>605993</v>
      </c>
      <c r="S23" s="9">
        <f t="shared" si="4"/>
        <v>8182095</v>
      </c>
      <c r="T23" s="9">
        <f t="shared" si="5"/>
        <v>2709197</v>
      </c>
      <c r="V23" s="9">
        <f t="shared" si="6"/>
        <v>19965902</v>
      </c>
      <c r="W23" s="27"/>
      <c r="X23" s="9">
        <f t="shared" si="7"/>
        <v>21917417</v>
      </c>
      <c r="Y23" s="9">
        <f t="shared" si="8"/>
        <v>11052324</v>
      </c>
      <c r="Z23" s="27"/>
      <c r="AA23" s="9">
        <f t="shared" si="9"/>
        <v>19965902</v>
      </c>
      <c r="AB23" s="9">
        <f t="shared" si="10"/>
        <v>4576065.2313016625</v>
      </c>
      <c r="AC23" s="9">
        <f t="shared" si="11"/>
        <v>5492165.795020828</v>
      </c>
      <c r="AD23" s="9">
        <f t="shared" si="12"/>
        <v>9074610</v>
      </c>
      <c r="AE23" s="9">
        <f t="shared" si="13"/>
        <v>10891292</v>
      </c>
      <c r="AF23" s="9">
        <f t="shared" ref="AF23:AF54" si="17">AD23+AE23-AA23</f>
        <v>0</v>
      </c>
      <c r="AG23" s="9">
        <f t="shared" si="15"/>
        <v>10068231.02632249</v>
      </c>
      <c r="AH23" s="28">
        <f t="shared" si="16"/>
        <v>302047</v>
      </c>
      <c r="AI23" s="29">
        <v>1</v>
      </c>
    </row>
    <row r="24" spans="1:37" x14ac:dyDescent="0.2">
      <c r="A24" s="24" t="s">
        <v>64</v>
      </c>
      <c r="B24" s="2" t="s">
        <v>65</v>
      </c>
      <c r="C24" s="3">
        <v>12</v>
      </c>
      <c r="D24" s="4">
        <v>370054</v>
      </c>
      <c r="E24" s="5">
        <v>41640</v>
      </c>
      <c r="F24" s="5">
        <v>42004</v>
      </c>
      <c r="G24" s="25">
        <f t="shared" si="0"/>
        <v>1</v>
      </c>
      <c r="H24" s="26">
        <v>8277907</v>
      </c>
      <c r="I24" s="26">
        <v>15614294</v>
      </c>
      <c r="J24" s="26">
        <v>1607827</v>
      </c>
      <c r="K24" s="26">
        <v>44590491</v>
      </c>
      <c r="L24" s="26">
        <v>13689845</v>
      </c>
      <c r="M24" s="26">
        <v>103025111</v>
      </c>
      <c r="N24" s="26">
        <v>39259590</v>
      </c>
      <c r="P24" s="9">
        <f t="shared" si="1"/>
        <v>8277907</v>
      </c>
      <c r="Q24" s="9">
        <f t="shared" si="2"/>
        <v>15614294</v>
      </c>
      <c r="R24" s="9">
        <f t="shared" si="3"/>
        <v>1607827</v>
      </c>
      <c r="S24" s="9">
        <f t="shared" si="4"/>
        <v>44590491</v>
      </c>
      <c r="T24" s="9">
        <f t="shared" si="5"/>
        <v>13689845</v>
      </c>
      <c r="V24" s="9">
        <f t="shared" si="6"/>
        <v>83780364</v>
      </c>
      <c r="W24" s="27"/>
      <c r="X24" s="9">
        <f t="shared" si="7"/>
        <v>103025111</v>
      </c>
      <c r="Y24" s="9">
        <f t="shared" si="8"/>
        <v>39259590</v>
      </c>
      <c r="Z24" s="27"/>
      <c r="AA24" s="9">
        <f t="shared" si="9"/>
        <v>83780364</v>
      </c>
      <c r="AB24" s="9">
        <f t="shared" si="10"/>
        <v>9717248.8779800497</v>
      </c>
      <c r="AC24" s="9">
        <f t="shared" si="11"/>
        <v>22208780.696409442</v>
      </c>
      <c r="AD24" s="9">
        <f t="shared" si="12"/>
        <v>25500028</v>
      </c>
      <c r="AE24" s="9">
        <f t="shared" si="13"/>
        <v>58280336</v>
      </c>
      <c r="AF24" s="9">
        <f t="shared" si="17"/>
        <v>0</v>
      </c>
      <c r="AG24" s="9">
        <f t="shared" si="15"/>
        <v>31926029.574389491</v>
      </c>
      <c r="AH24" s="28">
        <f t="shared" si="16"/>
        <v>957781</v>
      </c>
      <c r="AI24" s="29">
        <v>1</v>
      </c>
    </row>
    <row r="25" spans="1:37" x14ac:dyDescent="0.2">
      <c r="A25" s="24" t="s">
        <v>66</v>
      </c>
      <c r="B25" s="2" t="s">
        <v>67</v>
      </c>
      <c r="C25" s="3">
        <v>12</v>
      </c>
      <c r="D25" s="4">
        <v>370019</v>
      </c>
      <c r="E25" s="5">
        <v>41456</v>
      </c>
      <c r="F25" s="5">
        <v>41820</v>
      </c>
      <c r="G25" s="25">
        <f t="shared" si="0"/>
        <v>1</v>
      </c>
      <c r="H25" s="26">
        <v>7313284</v>
      </c>
      <c r="I25" s="26">
        <v>33053677</v>
      </c>
      <c r="J25" s="26">
        <v>717863</v>
      </c>
      <c r="K25" s="26">
        <v>62147945</v>
      </c>
      <c r="L25" s="26">
        <v>7497293</v>
      </c>
      <c r="M25" s="26">
        <v>125230633</v>
      </c>
      <c r="N25" s="26">
        <v>39647661</v>
      </c>
      <c r="P25" s="9">
        <f t="shared" si="1"/>
        <v>7313284</v>
      </c>
      <c r="Q25" s="9">
        <f t="shared" si="2"/>
        <v>33053677</v>
      </c>
      <c r="R25" s="9">
        <f t="shared" si="3"/>
        <v>717863</v>
      </c>
      <c r="S25" s="9">
        <f t="shared" si="4"/>
        <v>62147945</v>
      </c>
      <c r="T25" s="9">
        <f t="shared" si="5"/>
        <v>7497293</v>
      </c>
      <c r="V25" s="9">
        <f t="shared" si="6"/>
        <v>110730062</v>
      </c>
      <c r="W25" s="27"/>
      <c r="X25" s="9">
        <f t="shared" si="7"/>
        <v>125230633</v>
      </c>
      <c r="Y25" s="9">
        <f t="shared" si="8"/>
        <v>39647661</v>
      </c>
      <c r="Z25" s="27"/>
      <c r="AA25" s="9">
        <f t="shared" si="9"/>
        <v>110730062</v>
      </c>
      <c r="AB25" s="9">
        <f t="shared" si="10"/>
        <v>13007338.022452256</v>
      </c>
      <c r="AC25" s="9">
        <f t="shared" si="11"/>
        <v>22049483.583527986</v>
      </c>
      <c r="AD25" s="9">
        <f t="shared" si="12"/>
        <v>41084824</v>
      </c>
      <c r="AE25" s="9">
        <f t="shared" si="13"/>
        <v>69645238</v>
      </c>
      <c r="AF25" s="9">
        <f t="shared" si="17"/>
        <v>0</v>
      </c>
      <c r="AG25" s="9">
        <f t="shared" si="15"/>
        <v>35056821.60598024</v>
      </c>
      <c r="AH25" s="28">
        <f t="shared" si="16"/>
        <v>1051705</v>
      </c>
      <c r="AI25" s="29">
        <v>1</v>
      </c>
    </row>
    <row r="26" spans="1:37" x14ac:dyDescent="0.2">
      <c r="A26" s="24" t="s">
        <v>68</v>
      </c>
      <c r="B26" s="2" t="s">
        <v>157</v>
      </c>
      <c r="C26" s="3">
        <v>12</v>
      </c>
      <c r="D26" s="4">
        <v>370036</v>
      </c>
      <c r="E26" s="5">
        <v>41456</v>
      </c>
      <c r="F26" s="5">
        <v>41820</v>
      </c>
      <c r="G26" s="25">
        <f t="shared" si="0"/>
        <v>1</v>
      </c>
      <c r="H26" s="26">
        <v>707075</v>
      </c>
      <c r="I26" s="26">
        <v>2487151</v>
      </c>
      <c r="J26" s="26">
        <v>0</v>
      </c>
      <c r="K26" s="26">
        <v>3542331</v>
      </c>
      <c r="L26" s="26">
        <v>0</v>
      </c>
      <c r="M26" s="26">
        <v>8003499</v>
      </c>
      <c r="N26" s="26">
        <v>3393627</v>
      </c>
      <c r="P26" s="9">
        <f t="shared" si="1"/>
        <v>707075</v>
      </c>
      <c r="Q26" s="9">
        <f t="shared" si="2"/>
        <v>2487151</v>
      </c>
      <c r="R26" s="9">
        <f t="shared" si="3"/>
        <v>0</v>
      </c>
      <c r="S26" s="9">
        <f t="shared" si="4"/>
        <v>3542331</v>
      </c>
      <c r="T26" s="9">
        <f t="shared" si="5"/>
        <v>0</v>
      </c>
      <c r="V26" s="9">
        <f t="shared" si="6"/>
        <v>6736557</v>
      </c>
      <c r="W26" s="27"/>
      <c r="X26" s="9">
        <f t="shared" si="7"/>
        <v>8003499</v>
      </c>
      <c r="Y26" s="9">
        <f t="shared" si="8"/>
        <v>3393627</v>
      </c>
      <c r="Z26" s="27"/>
      <c r="AA26" s="9">
        <f t="shared" si="9"/>
        <v>6736557</v>
      </c>
      <c r="AB26" s="9">
        <f t="shared" si="10"/>
        <v>1354409.0650479246</v>
      </c>
      <c r="AC26" s="9">
        <f t="shared" si="11"/>
        <v>1502011.8231459765</v>
      </c>
      <c r="AD26" s="9">
        <f t="shared" si="12"/>
        <v>3194226</v>
      </c>
      <c r="AE26" s="9">
        <f t="shared" si="13"/>
        <v>3542331</v>
      </c>
      <c r="AF26" s="9">
        <f t="shared" si="17"/>
        <v>0</v>
      </c>
      <c r="AG26" s="9">
        <f t="shared" si="15"/>
        <v>2856420.8881939012</v>
      </c>
      <c r="AH26" s="28">
        <f t="shared" si="16"/>
        <v>85693</v>
      </c>
      <c r="AI26" s="29">
        <v>1</v>
      </c>
    </row>
    <row r="27" spans="1:37" x14ac:dyDescent="0.2">
      <c r="A27" s="24" t="s">
        <v>69</v>
      </c>
      <c r="B27" s="2" t="s">
        <v>70</v>
      </c>
      <c r="C27" s="3">
        <v>12</v>
      </c>
      <c r="D27" s="4">
        <v>370183</v>
      </c>
      <c r="E27" s="5">
        <v>41609</v>
      </c>
      <c r="F27" s="5">
        <v>41973</v>
      </c>
      <c r="G27" s="25">
        <f t="shared" si="0"/>
        <v>1</v>
      </c>
      <c r="H27" s="26">
        <v>5933802</v>
      </c>
      <c r="I27" s="26">
        <v>7478776</v>
      </c>
      <c r="J27" s="26">
        <v>495148</v>
      </c>
      <c r="K27" s="26">
        <v>25187303</v>
      </c>
      <c r="L27" s="26">
        <v>9257182</v>
      </c>
      <c r="M27" s="26">
        <v>49298097</v>
      </c>
      <c r="N27" s="26">
        <v>14253650</v>
      </c>
      <c r="P27" s="9">
        <f t="shared" si="1"/>
        <v>5933802</v>
      </c>
      <c r="Q27" s="9">
        <f t="shared" si="2"/>
        <v>7478776</v>
      </c>
      <c r="R27" s="9">
        <f t="shared" si="3"/>
        <v>495148</v>
      </c>
      <c r="S27" s="9">
        <f t="shared" si="4"/>
        <v>25187303</v>
      </c>
      <c r="T27" s="9">
        <f t="shared" si="5"/>
        <v>9257182</v>
      </c>
      <c r="V27" s="9">
        <f t="shared" si="6"/>
        <v>48352211</v>
      </c>
      <c r="W27" s="27"/>
      <c r="X27" s="9">
        <f t="shared" si="7"/>
        <v>49298097</v>
      </c>
      <c r="Y27" s="9">
        <f t="shared" si="8"/>
        <v>14253650</v>
      </c>
      <c r="Z27" s="27"/>
      <c r="AA27" s="9">
        <f t="shared" si="9"/>
        <v>48352211</v>
      </c>
      <c r="AB27" s="9">
        <f t="shared" si="10"/>
        <v>4021166.5513153579</v>
      </c>
      <c r="AC27" s="9">
        <f t="shared" si="11"/>
        <v>9958997.6793678273</v>
      </c>
      <c r="AD27" s="9">
        <f t="shared" si="12"/>
        <v>13907726</v>
      </c>
      <c r="AE27" s="9">
        <f t="shared" si="13"/>
        <v>34444485</v>
      </c>
      <c r="AF27" s="9">
        <f t="shared" si="17"/>
        <v>0</v>
      </c>
      <c r="AG27" s="9">
        <f t="shared" si="15"/>
        <v>13980164.230683183</v>
      </c>
      <c r="AH27" s="28">
        <f t="shared" si="16"/>
        <v>419405</v>
      </c>
      <c r="AI27" s="29">
        <v>1</v>
      </c>
    </row>
    <row r="28" spans="1:37" x14ac:dyDescent="0.2">
      <c r="A28" s="24" t="s">
        <v>71</v>
      </c>
      <c r="B28" s="2" t="s">
        <v>72</v>
      </c>
      <c r="C28" s="3">
        <v>12</v>
      </c>
      <c r="D28" s="4">
        <v>370001</v>
      </c>
      <c r="E28" s="5">
        <v>41456</v>
      </c>
      <c r="F28" s="5">
        <v>41820</v>
      </c>
      <c r="G28" s="25">
        <f t="shared" si="0"/>
        <v>1</v>
      </c>
      <c r="H28" s="26">
        <v>145302589</v>
      </c>
      <c r="I28" s="26">
        <v>903594089</v>
      </c>
      <c r="J28" s="26">
        <v>25523273</v>
      </c>
      <c r="K28" s="26">
        <v>593578149</v>
      </c>
      <c r="L28" s="26">
        <v>57703499</v>
      </c>
      <c r="M28" s="26">
        <v>1725701599</v>
      </c>
      <c r="N28" s="26">
        <v>461913088</v>
      </c>
      <c r="P28" s="9">
        <f t="shared" si="1"/>
        <v>145302589</v>
      </c>
      <c r="Q28" s="9">
        <f t="shared" si="2"/>
        <v>903594089</v>
      </c>
      <c r="R28" s="9">
        <f t="shared" si="3"/>
        <v>25523273</v>
      </c>
      <c r="S28" s="9">
        <f t="shared" si="4"/>
        <v>593578149</v>
      </c>
      <c r="T28" s="9">
        <f t="shared" si="5"/>
        <v>57703499</v>
      </c>
      <c r="V28" s="9">
        <f t="shared" si="6"/>
        <v>1725701599</v>
      </c>
      <c r="W28" s="27"/>
      <c r="X28" s="9">
        <f t="shared" si="7"/>
        <v>1725701599</v>
      </c>
      <c r="Y28" s="9">
        <f t="shared" si="8"/>
        <v>461913088</v>
      </c>
      <c r="Z28" s="27"/>
      <c r="AA28" s="9">
        <f t="shared" si="9"/>
        <v>1725701599</v>
      </c>
      <c r="AB28" s="9">
        <f t="shared" si="10"/>
        <v>287586589.51397234</v>
      </c>
      <c r="AC28" s="9">
        <f t="shared" si="11"/>
        <v>174326498.48602769</v>
      </c>
      <c r="AD28" s="9">
        <f t="shared" si="12"/>
        <v>1074419951</v>
      </c>
      <c r="AE28" s="9">
        <f t="shared" si="13"/>
        <v>651281648</v>
      </c>
      <c r="AF28" s="9">
        <f t="shared" si="17"/>
        <v>0</v>
      </c>
      <c r="AG28" s="9">
        <f t="shared" si="15"/>
        <v>461913088</v>
      </c>
      <c r="AH28" s="28">
        <f t="shared" si="16"/>
        <v>13857393</v>
      </c>
      <c r="AI28" s="29">
        <v>1</v>
      </c>
    </row>
    <row r="29" spans="1:37" x14ac:dyDescent="0.2">
      <c r="A29" s="24" t="s">
        <v>74</v>
      </c>
      <c r="B29" s="2" t="s">
        <v>158</v>
      </c>
      <c r="C29" s="3">
        <v>12</v>
      </c>
      <c r="D29" s="4">
        <v>370028</v>
      </c>
      <c r="E29" s="5">
        <v>41456</v>
      </c>
      <c r="F29" s="5">
        <v>41820</v>
      </c>
      <c r="G29" s="25">
        <f t="shared" si="0"/>
        <v>1</v>
      </c>
      <c r="H29" s="26">
        <v>259343571</v>
      </c>
      <c r="I29" s="26">
        <v>1292846722</v>
      </c>
      <c r="J29" s="26">
        <v>0</v>
      </c>
      <c r="K29" s="26">
        <v>921575290</v>
      </c>
      <c r="L29" s="26">
        <v>0</v>
      </c>
      <c r="M29" s="26">
        <v>2548949432</v>
      </c>
      <c r="N29" s="26">
        <v>650854133</v>
      </c>
      <c r="P29" s="9">
        <f t="shared" si="1"/>
        <v>259343571</v>
      </c>
      <c r="Q29" s="9">
        <f t="shared" si="2"/>
        <v>1292846722</v>
      </c>
      <c r="R29" s="9">
        <f t="shared" si="3"/>
        <v>0</v>
      </c>
      <c r="S29" s="9">
        <f t="shared" si="4"/>
        <v>921575290</v>
      </c>
      <c r="T29" s="9">
        <f t="shared" si="5"/>
        <v>0</v>
      </c>
      <c r="V29" s="9">
        <f t="shared" si="6"/>
        <v>2473765583</v>
      </c>
      <c r="W29" s="27"/>
      <c r="X29" s="9">
        <f t="shared" si="7"/>
        <v>2548949432</v>
      </c>
      <c r="Y29" s="9">
        <f t="shared" si="8"/>
        <v>650854133</v>
      </c>
      <c r="Z29" s="27"/>
      <c r="AA29" s="9">
        <f t="shared" si="9"/>
        <v>2473765583</v>
      </c>
      <c r="AB29" s="9">
        <f t="shared" si="10"/>
        <v>396339548.64646012</v>
      </c>
      <c r="AC29" s="9">
        <f t="shared" si="11"/>
        <v>235316981.51286572</v>
      </c>
      <c r="AD29" s="9">
        <f t="shared" si="12"/>
        <v>1552190293</v>
      </c>
      <c r="AE29" s="9">
        <f t="shared" si="13"/>
        <v>921575290</v>
      </c>
      <c r="AF29" s="9">
        <f t="shared" si="17"/>
        <v>0</v>
      </c>
      <c r="AG29" s="9">
        <f t="shared" si="15"/>
        <v>631656530.15932584</v>
      </c>
      <c r="AH29" s="28">
        <f t="shared" si="16"/>
        <v>18949696</v>
      </c>
      <c r="AI29" s="29">
        <v>1</v>
      </c>
    </row>
    <row r="30" spans="1:37" s="31" customFormat="1" x14ac:dyDescent="0.2">
      <c r="A30" s="24" t="s">
        <v>73</v>
      </c>
      <c r="B30" s="2" t="s">
        <v>159</v>
      </c>
      <c r="C30" s="3">
        <v>12</v>
      </c>
      <c r="D30" s="4">
        <v>370004</v>
      </c>
      <c r="E30" s="5">
        <v>41456</v>
      </c>
      <c r="F30" s="5">
        <v>41820</v>
      </c>
      <c r="G30" s="25">
        <f t="shared" si="0"/>
        <v>1</v>
      </c>
      <c r="H30" s="26">
        <v>12894117</v>
      </c>
      <c r="I30" s="26">
        <v>31490952</v>
      </c>
      <c r="J30" s="26">
        <v>0</v>
      </c>
      <c r="K30" s="26">
        <v>68487205</v>
      </c>
      <c r="L30" s="26">
        <v>0</v>
      </c>
      <c r="M30" s="26">
        <v>137165374</v>
      </c>
      <c r="N30" s="26">
        <v>45958454</v>
      </c>
      <c r="O30" s="1"/>
      <c r="P30" s="9">
        <f t="shared" si="1"/>
        <v>12894117</v>
      </c>
      <c r="Q30" s="9">
        <f t="shared" si="2"/>
        <v>31490952</v>
      </c>
      <c r="R30" s="9">
        <f t="shared" si="3"/>
        <v>0</v>
      </c>
      <c r="S30" s="9">
        <f t="shared" si="4"/>
        <v>68487205</v>
      </c>
      <c r="T30" s="9">
        <f t="shared" si="5"/>
        <v>0</v>
      </c>
      <c r="U30" s="9"/>
      <c r="V30" s="9">
        <f t="shared" si="6"/>
        <v>112872274</v>
      </c>
      <c r="W30" s="27"/>
      <c r="X30" s="9">
        <f t="shared" si="7"/>
        <v>137165374</v>
      </c>
      <c r="Y30" s="9">
        <f t="shared" si="8"/>
        <v>45958454</v>
      </c>
      <c r="Z30" s="27"/>
      <c r="AA30" s="9">
        <f t="shared" si="9"/>
        <v>112872274</v>
      </c>
      <c r="AB30" s="9">
        <f t="shared" si="10"/>
        <v>14871604.19890902</v>
      </c>
      <c r="AC30" s="9">
        <f t="shared" si="11"/>
        <v>22947234.923742998</v>
      </c>
      <c r="AD30" s="9">
        <f t="shared" si="12"/>
        <v>44385069</v>
      </c>
      <c r="AE30" s="9">
        <f t="shared" si="13"/>
        <v>68487205</v>
      </c>
      <c r="AF30" s="9">
        <f t="shared" si="17"/>
        <v>0</v>
      </c>
      <c r="AG30" s="9">
        <f t="shared" si="15"/>
        <v>37818839.122652017</v>
      </c>
      <c r="AH30" s="28">
        <f t="shared" si="16"/>
        <v>1134565</v>
      </c>
      <c r="AI30" s="29">
        <v>1</v>
      </c>
      <c r="AJ30" s="1"/>
      <c r="AK30" s="1"/>
    </row>
    <row r="31" spans="1:37" x14ac:dyDescent="0.2">
      <c r="A31" s="30" t="s">
        <v>42</v>
      </c>
      <c r="B31" s="2" t="s">
        <v>160</v>
      </c>
      <c r="C31" s="3">
        <v>12</v>
      </c>
      <c r="D31" s="4">
        <v>370016</v>
      </c>
      <c r="E31" s="5">
        <v>41456</v>
      </c>
      <c r="F31" s="5">
        <v>41820</v>
      </c>
      <c r="G31" s="25">
        <f t="shared" si="0"/>
        <v>1</v>
      </c>
      <c r="H31" s="26">
        <v>46205361</v>
      </c>
      <c r="I31" s="26">
        <v>142128111</v>
      </c>
      <c r="J31" s="26">
        <v>0</v>
      </c>
      <c r="K31" s="26">
        <v>188856105</v>
      </c>
      <c r="L31" s="26">
        <v>6749</v>
      </c>
      <c r="M31" s="26">
        <v>414111738</v>
      </c>
      <c r="N31" s="26">
        <v>118539952</v>
      </c>
      <c r="O31" s="31"/>
      <c r="P31" s="8">
        <f t="shared" si="1"/>
        <v>46205361</v>
      </c>
      <c r="Q31" s="8">
        <f t="shared" si="2"/>
        <v>142128111</v>
      </c>
      <c r="R31" s="8">
        <f t="shared" si="3"/>
        <v>0</v>
      </c>
      <c r="S31" s="8">
        <f t="shared" si="4"/>
        <v>188856105</v>
      </c>
      <c r="T31" s="8">
        <f t="shared" si="5"/>
        <v>6749</v>
      </c>
      <c r="U31" s="8"/>
      <c r="V31" s="8">
        <f t="shared" si="6"/>
        <v>377196326</v>
      </c>
      <c r="W31" s="32"/>
      <c r="X31" s="8">
        <f t="shared" si="7"/>
        <v>414111738</v>
      </c>
      <c r="Y31" s="8">
        <f t="shared" si="8"/>
        <v>118539952</v>
      </c>
      <c r="Z31" s="32"/>
      <c r="AA31" s="8">
        <f t="shared" si="9"/>
        <v>377196326</v>
      </c>
      <c r="AB31" s="8">
        <f t="shared" si="10"/>
        <v>53910668.745335937</v>
      </c>
      <c r="AC31" s="8">
        <f t="shared" si="11"/>
        <v>54062204.939824738</v>
      </c>
      <c r="AD31" s="8">
        <f t="shared" si="12"/>
        <v>188333472</v>
      </c>
      <c r="AE31" s="8">
        <f t="shared" si="13"/>
        <v>188862854</v>
      </c>
      <c r="AF31" s="8">
        <f t="shared" si="17"/>
        <v>0</v>
      </c>
      <c r="AG31" s="8">
        <f t="shared" si="15"/>
        <v>107972873.68516068</v>
      </c>
      <c r="AH31" s="28">
        <f t="shared" si="16"/>
        <v>3239186</v>
      </c>
      <c r="AI31" s="29">
        <v>1</v>
      </c>
      <c r="AJ31" s="31"/>
      <c r="AK31" s="31"/>
    </row>
    <row r="32" spans="1:37" x14ac:dyDescent="0.2">
      <c r="A32" s="24" t="s">
        <v>75</v>
      </c>
      <c r="B32" s="2" t="s">
        <v>76</v>
      </c>
      <c r="C32" s="3">
        <v>12</v>
      </c>
      <c r="D32" s="4">
        <v>370211</v>
      </c>
      <c r="E32" s="5">
        <v>41456</v>
      </c>
      <c r="F32" s="5">
        <v>41820</v>
      </c>
      <c r="G32" s="25">
        <f t="shared" si="0"/>
        <v>1</v>
      </c>
      <c r="H32" s="26">
        <v>8632909</v>
      </c>
      <c r="I32" s="26">
        <v>62850725</v>
      </c>
      <c r="J32" s="26">
        <v>2565828</v>
      </c>
      <c r="K32" s="26">
        <v>111971876</v>
      </c>
      <c r="L32" s="26">
        <v>23731969</v>
      </c>
      <c r="M32" s="26">
        <v>213762631</v>
      </c>
      <c r="N32" s="26">
        <v>55505798</v>
      </c>
      <c r="P32" s="9">
        <f t="shared" si="1"/>
        <v>8632909</v>
      </c>
      <c r="Q32" s="9">
        <f t="shared" si="2"/>
        <v>62850725</v>
      </c>
      <c r="R32" s="9">
        <f t="shared" si="3"/>
        <v>2565828</v>
      </c>
      <c r="S32" s="9">
        <f t="shared" si="4"/>
        <v>111971876</v>
      </c>
      <c r="T32" s="9">
        <f t="shared" si="5"/>
        <v>23731969</v>
      </c>
      <c r="V32" s="9">
        <f t="shared" si="6"/>
        <v>209753307</v>
      </c>
      <c r="W32" s="27"/>
      <c r="X32" s="9">
        <f t="shared" si="7"/>
        <v>213762631</v>
      </c>
      <c r="Y32" s="9">
        <f t="shared" si="8"/>
        <v>55505798</v>
      </c>
      <c r="Z32" s="27"/>
      <c r="AA32" s="9">
        <f t="shared" si="9"/>
        <v>209753307</v>
      </c>
      <c r="AB32" s="9">
        <f t="shared" si="10"/>
        <v>19227750.241250895</v>
      </c>
      <c r="AC32" s="9">
        <f t="shared" si="11"/>
        <v>35236983.064609222</v>
      </c>
      <c r="AD32" s="9">
        <f t="shared" si="12"/>
        <v>74049462</v>
      </c>
      <c r="AE32" s="9">
        <f t="shared" si="13"/>
        <v>135703845</v>
      </c>
      <c r="AF32" s="9">
        <f t="shared" si="17"/>
        <v>0</v>
      </c>
      <c r="AG32" s="9">
        <f t="shared" si="15"/>
        <v>54464733.305860117</v>
      </c>
      <c r="AH32" s="28">
        <f t="shared" si="16"/>
        <v>1633942</v>
      </c>
      <c r="AI32" s="29">
        <v>1</v>
      </c>
    </row>
    <row r="33" spans="1:37" x14ac:dyDescent="0.2">
      <c r="A33" s="24" t="s">
        <v>77</v>
      </c>
      <c r="B33" s="2" t="s">
        <v>161</v>
      </c>
      <c r="C33" s="3">
        <v>12</v>
      </c>
      <c r="D33" s="4">
        <v>370113</v>
      </c>
      <c r="E33" s="5">
        <v>41456</v>
      </c>
      <c r="F33" s="5">
        <v>41820</v>
      </c>
      <c r="G33" s="25">
        <f t="shared" si="0"/>
        <v>1</v>
      </c>
      <c r="H33" s="26">
        <v>9648143</v>
      </c>
      <c r="I33" s="26">
        <v>37280127</v>
      </c>
      <c r="J33" s="26">
        <v>0</v>
      </c>
      <c r="K33" s="26">
        <v>78358595</v>
      </c>
      <c r="L33" s="26">
        <v>0</v>
      </c>
      <c r="M33" s="26">
        <v>142634744</v>
      </c>
      <c r="N33" s="26">
        <v>43181813</v>
      </c>
      <c r="P33" s="9">
        <f t="shared" si="1"/>
        <v>9648143</v>
      </c>
      <c r="Q33" s="9">
        <f t="shared" si="2"/>
        <v>37280127</v>
      </c>
      <c r="R33" s="9">
        <f t="shared" si="3"/>
        <v>0</v>
      </c>
      <c r="S33" s="9">
        <f t="shared" si="4"/>
        <v>78358595</v>
      </c>
      <c r="T33" s="9">
        <f t="shared" si="5"/>
        <v>0</v>
      </c>
      <c r="V33" s="9">
        <f t="shared" si="6"/>
        <v>125286865</v>
      </c>
      <c r="W33" s="27"/>
      <c r="X33" s="9">
        <f t="shared" si="7"/>
        <v>142634744</v>
      </c>
      <c r="Y33" s="9">
        <f t="shared" si="8"/>
        <v>43181813</v>
      </c>
      <c r="Z33" s="27"/>
      <c r="AA33" s="9">
        <f t="shared" si="9"/>
        <v>125286865</v>
      </c>
      <c r="AB33" s="9">
        <f t="shared" si="10"/>
        <v>14207252.193431286</v>
      </c>
      <c r="AC33" s="9">
        <f t="shared" si="11"/>
        <v>23722594.518995561</v>
      </c>
      <c r="AD33" s="9">
        <f t="shared" si="12"/>
        <v>46928270</v>
      </c>
      <c r="AE33" s="9">
        <f t="shared" si="13"/>
        <v>78358595</v>
      </c>
      <c r="AF33" s="9">
        <f t="shared" si="17"/>
        <v>0</v>
      </c>
      <c r="AG33" s="9">
        <f t="shared" si="15"/>
        <v>37929846.712426849</v>
      </c>
      <c r="AH33" s="28">
        <f t="shared" si="16"/>
        <v>1137895</v>
      </c>
      <c r="AI33" s="29">
        <v>1</v>
      </c>
    </row>
    <row r="34" spans="1:37" s="31" customFormat="1" x14ac:dyDescent="0.2">
      <c r="A34" s="24" t="s">
        <v>78</v>
      </c>
      <c r="B34" s="2" t="s">
        <v>162</v>
      </c>
      <c r="C34" s="3">
        <v>12</v>
      </c>
      <c r="D34" s="33">
        <v>370236</v>
      </c>
      <c r="E34" s="5">
        <v>41456</v>
      </c>
      <c r="F34" s="5">
        <v>41820</v>
      </c>
      <c r="G34" s="25">
        <f t="shared" si="0"/>
        <v>1</v>
      </c>
      <c r="H34" s="26">
        <v>4744165</v>
      </c>
      <c r="I34" s="26">
        <v>51329645</v>
      </c>
      <c r="J34" s="26">
        <v>1916109</v>
      </c>
      <c r="K34" s="26">
        <v>59939310</v>
      </c>
      <c r="L34" s="26">
        <v>13327353</v>
      </c>
      <c r="M34" s="26">
        <v>131419640</v>
      </c>
      <c r="N34" s="26">
        <v>33951149</v>
      </c>
      <c r="O34" s="1"/>
      <c r="P34" s="9">
        <f t="shared" si="1"/>
        <v>4744165</v>
      </c>
      <c r="Q34" s="9">
        <f t="shared" si="2"/>
        <v>51329645</v>
      </c>
      <c r="R34" s="9">
        <f t="shared" si="3"/>
        <v>1916109</v>
      </c>
      <c r="S34" s="9">
        <f t="shared" si="4"/>
        <v>59939310</v>
      </c>
      <c r="T34" s="9">
        <f t="shared" si="5"/>
        <v>13327353</v>
      </c>
      <c r="U34" s="9"/>
      <c r="V34" s="9">
        <f t="shared" si="6"/>
        <v>131256582</v>
      </c>
      <c r="W34" s="27"/>
      <c r="X34" s="9">
        <f t="shared" si="7"/>
        <v>131419640</v>
      </c>
      <c r="Y34" s="9">
        <f t="shared" si="8"/>
        <v>33951149</v>
      </c>
      <c r="Z34" s="27"/>
      <c r="AA34" s="9">
        <f t="shared" si="9"/>
        <v>131256582</v>
      </c>
      <c r="AB34" s="9">
        <f t="shared" si="10"/>
        <v>14981203.574039094</v>
      </c>
      <c r="AC34" s="9">
        <f t="shared" si="11"/>
        <v>18927820.775081921</v>
      </c>
      <c r="AD34" s="9">
        <f t="shared" si="12"/>
        <v>57989919</v>
      </c>
      <c r="AE34" s="9">
        <f t="shared" si="13"/>
        <v>73266663</v>
      </c>
      <c r="AF34" s="9">
        <f t="shared" si="17"/>
        <v>0</v>
      </c>
      <c r="AG34" s="9">
        <f t="shared" si="15"/>
        <v>33909024.349121012</v>
      </c>
      <c r="AH34" s="28">
        <f t="shared" si="16"/>
        <v>1017271</v>
      </c>
      <c r="AI34" s="29">
        <v>1</v>
      </c>
      <c r="AJ34" s="1"/>
      <c r="AK34" s="1"/>
    </row>
    <row r="35" spans="1:37" x14ac:dyDescent="0.2">
      <c r="A35" s="24" t="s">
        <v>80</v>
      </c>
      <c r="B35" s="2" t="s">
        <v>163</v>
      </c>
      <c r="C35" s="3">
        <v>12</v>
      </c>
      <c r="D35" s="4">
        <v>370106</v>
      </c>
      <c r="E35" s="5">
        <v>41456</v>
      </c>
      <c r="F35" s="5">
        <v>41820</v>
      </c>
      <c r="G35" s="25">
        <f t="shared" ref="G35:G66" si="18">365/(1+F35-E35)</f>
        <v>1</v>
      </c>
      <c r="H35" s="26">
        <v>111788805</v>
      </c>
      <c r="I35" s="26">
        <v>530630248</v>
      </c>
      <c r="J35" s="26">
        <v>90234</v>
      </c>
      <c r="K35" s="26">
        <v>381038195</v>
      </c>
      <c r="L35" s="26">
        <v>12486014</v>
      </c>
      <c r="M35" s="26">
        <v>1039797642</v>
      </c>
      <c r="N35" s="26">
        <v>220450653</v>
      </c>
      <c r="P35" s="9">
        <f t="shared" ref="P35:P66" si="19">H35*$G35</f>
        <v>111788805</v>
      </c>
      <c r="Q35" s="9">
        <f t="shared" ref="Q35:Q66" si="20">I35*$G35</f>
        <v>530630248</v>
      </c>
      <c r="R35" s="9">
        <f t="shared" ref="R35:R66" si="21">J35*$G35</f>
        <v>90234</v>
      </c>
      <c r="S35" s="9">
        <f t="shared" ref="S35:S66" si="22">K35*$G35</f>
        <v>381038195</v>
      </c>
      <c r="T35" s="9">
        <f t="shared" ref="T35:T66" si="23">L35*$G35</f>
        <v>12486014</v>
      </c>
      <c r="V35" s="9">
        <f t="shared" ref="V35:V66" si="24">SUM(P35:T35)</f>
        <v>1036033496</v>
      </c>
      <c r="W35" s="27"/>
      <c r="X35" s="9">
        <f t="shared" ref="X35:X66" si="25">M35*$G35</f>
        <v>1039797642</v>
      </c>
      <c r="Y35" s="9">
        <f t="shared" ref="Y35:Y66" si="26">N35*$G35</f>
        <v>220450653</v>
      </c>
      <c r="Z35" s="27"/>
      <c r="AA35" s="9">
        <f t="shared" ref="AA35:AA66" si="27">V35</f>
        <v>1036033496</v>
      </c>
      <c r="AB35" s="9">
        <f t="shared" ref="AB35:AB66" si="28">IF(ISERROR(((P35+Q35+R35)/X35)*Y35),0,((P35+Q35+R35)/X35)*Y35)</f>
        <v>136220343.41727659</v>
      </c>
      <c r="AC35" s="9">
        <f t="shared" ref="AC35:AC66" si="29">IF(ISERROR(((S35+T35)/X35)*Y35),0,((S35+T35)/X35)*Y35)</f>
        <v>83432261.568216249</v>
      </c>
      <c r="AD35" s="9">
        <f t="shared" ref="AD35:AD66" si="30">SUM(P35:R35)</f>
        <v>642509287</v>
      </c>
      <c r="AE35" s="9">
        <f t="shared" ref="AE35:AE66" si="31">SUM(S35:T35)</f>
        <v>393524209</v>
      </c>
      <c r="AF35" s="9">
        <f t="shared" si="17"/>
        <v>0</v>
      </c>
      <c r="AG35" s="9">
        <f t="shared" ref="AG35:AG66" si="32">IF(ISERROR((AA35/X35)*Y35),0,(AA35/X35)*Y35)</f>
        <v>219652604.98549283</v>
      </c>
      <c r="AH35" s="28">
        <f t="shared" ref="AH35:AH66" si="33">ROUND(+AG35*$AH$1,0)</f>
        <v>6589578</v>
      </c>
      <c r="AI35" s="29">
        <v>1</v>
      </c>
    </row>
    <row r="36" spans="1:37" s="31" customFormat="1" x14ac:dyDescent="0.2">
      <c r="A36" s="24" t="s">
        <v>81</v>
      </c>
      <c r="B36" s="2" t="s">
        <v>164</v>
      </c>
      <c r="C36" s="3">
        <v>12</v>
      </c>
      <c r="D36" s="4">
        <v>370022</v>
      </c>
      <c r="E36" s="5">
        <v>41456</v>
      </c>
      <c r="F36" s="5">
        <v>41820</v>
      </c>
      <c r="G36" s="25">
        <f t="shared" si="18"/>
        <v>1</v>
      </c>
      <c r="H36" s="26">
        <v>15134398</v>
      </c>
      <c r="I36" s="26">
        <v>44167720</v>
      </c>
      <c r="J36" s="26">
        <v>2374075</v>
      </c>
      <c r="K36" s="26">
        <v>69587449</v>
      </c>
      <c r="L36" s="26">
        <v>17036986</v>
      </c>
      <c r="M36" s="26">
        <v>167268971</v>
      </c>
      <c r="N36" s="26">
        <v>61412604</v>
      </c>
      <c r="O36" s="1"/>
      <c r="P36" s="9">
        <f t="shared" si="19"/>
        <v>15134398</v>
      </c>
      <c r="Q36" s="9">
        <f t="shared" si="20"/>
        <v>44167720</v>
      </c>
      <c r="R36" s="9">
        <f t="shared" si="21"/>
        <v>2374075</v>
      </c>
      <c r="S36" s="9">
        <f t="shared" si="22"/>
        <v>69587449</v>
      </c>
      <c r="T36" s="9">
        <f t="shared" si="23"/>
        <v>17036986</v>
      </c>
      <c r="U36" s="9"/>
      <c r="V36" s="9">
        <f t="shared" si="24"/>
        <v>148300628</v>
      </c>
      <c r="W36" s="27"/>
      <c r="X36" s="9">
        <f t="shared" si="25"/>
        <v>167268971</v>
      </c>
      <c r="Y36" s="9">
        <f t="shared" si="26"/>
        <v>61412604</v>
      </c>
      <c r="Z36" s="27"/>
      <c r="AA36" s="9">
        <f t="shared" si="27"/>
        <v>148300628</v>
      </c>
      <c r="AB36" s="9">
        <f t="shared" si="28"/>
        <v>22644340.993384674</v>
      </c>
      <c r="AC36" s="9">
        <f t="shared" si="29"/>
        <v>31804058.407095362</v>
      </c>
      <c r="AD36" s="9">
        <f t="shared" si="30"/>
        <v>61676193</v>
      </c>
      <c r="AE36" s="9">
        <f t="shared" si="31"/>
        <v>86624435</v>
      </c>
      <c r="AF36" s="9">
        <f t="shared" si="17"/>
        <v>0</v>
      </c>
      <c r="AG36" s="9">
        <f t="shared" si="32"/>
        <v>54448399.400480032</v>
      </c>
      <c r="AH36" s="28">
        <f t="shared" si="33"/>
        <v>1633452</v>
      </c>
      <c r="AI36" s="29">
        <v>1</v>
      </c>
      <c r="AJ36" s="1"/>
      <c r="AK36" s="1"/>
    </row>
    <row r="37" spans="1:37" x14ac:dyDescent="0.2">
      <c r="A37" s="24" t="s">
        <v>82</v>
      </c>
      <c r="B37" s="2" t="s">
        <v>165</v>
      </c>
      <c r="C37" s="3">
        <v>12</v>
      </c>
      <c r="D37" s="4">
        <v>370018</v>
      </c>
      <c r="E37" s="5">
        <v>41548</v>
      </c>
      <c r="F37" s="5">
        <v>41912</v>
      </c>
      <c r="G37" s="25">
        <f t="shared" si="18"/>
        <v>1</v>
      </c>
      <c r="H37" s="26">
        <v>22366070</v>
      </c>
      <c r="I37" s="26">
        <v>85074193</v>
      </c>
      <c r="J37" s="26">
        <v>5147808</v>
      </c>
      <c r="K37" s="26">
        <v>172845856</v>
      </c>
      <c r="L37" s="26">
        <v>35592167</v>
      </c>
      <c r="M37" s="26">
        <v>323961546</v>
      </c>
      <c r="N37" s="26">
        <v>109753565</v>
      </c>
      <c r="P37" s="9">
        <f t="shared" si="19"/>
        <v>22366070</v>
      </c>
      <c r="Q37" s="9">
        <f t="shared" si="20"/>
        <v>85074193</v>
      </c>
      <c r="R37" s="9">
        <f t="shared" si="21"/>
        <v>5147808</v>
      </c>
      <c r="S37" s="9">
        <f t="shared" si="22"/>
        <v>172845856</v>
      </c>
      <c r="T37" s="9">
        <f t="shared" si="23"/>
        <v>35592167</v>
      </c>
      <c r="V37" s="9">
        <f t="shared" si="24"/>
        <v>321026094</v>
      </c>
      <c r="W37" s="27"/>
      <c r="X37" s="9">
        <f t="shared" si="25"/>
        <v>323961546</v>
      </c>
      <c r="Y37" s="9">
        <f t="shared" si="26"/>
        <v>109753565</v>
      </c>
      <c r="Z37" s="27"/>
      <c r="AA37" s="9">
        <f t="shared" si="27"/>
        <v>321026094</v>
      </c>
      <c r="AB37" s="9">
        <f t="shared" si="28"/>
        <v>38143237.434492037</v>
      </c>
      <c r="AC37" s="9">
        <f t="shared" si="29"/>
        <v>70615838.170503095</v>
      </c>
      <c r="AD37" s="9">
        <f t="shared" si="30"/>
        <v>112588071</v>
      </c>
      <c r="AE37" s="9">
        <f t="shared" si="31"/>
        <v>208438023</v>
      </c>
      <c r="AF37" s="9">
        <f t="shared" si="17"/>
        <v>0</v>
      </c>
      <c r="AG37" s="9">
        <f t="shared" si="32"/>
        <v>108759075.60499515</v>
      </c>
      <c r="AH37" s="28">
        <f t="shared" si="33"/>
        <v>3262772</v>
      </c>
      <c r="AI37" s="29">
        <v>1</v>
      </c>
    </row>
    <row r="38" spans="1:37" x14ac:dyDescent="0.2">
      <c r="A38" s="30" t="s">
        <v>83</v>
      </c>
      <c r="B38" s="2" t="s">
        <v>166</v>
      </c>
      <c r="C38" s="3">
        <v>12</v>
      </c>
      <c r="D38" s="4">
        <v>370169</v>
      </c>
      <c r="E38" s="5">
        <v>41640</v>
      </c>
      <c r="F38" s="5">
        <v>42004</v>
      </c>
      <c r="G38" s="25">
        <f t="shared" si="18"/>
        <v>1</v>
      </c>
      <c r="H38" s="26">
        <v>417985</v>
      </c>
      <c r="I38" s="26">
        <v>392261</v>
      </c>
      <c r="J38" s="26">
        <v>89773</v>
      </c>
      <c r="K38" s="26">
        <v>4841622</v>
      </c>
      <c r="L38" s="26">
        <v>2201743</v>
      </c>
      <c r="M38" s="26">
        <v>9966314</v>
      </c>
      <c r="N38" s="26">
        <v>2737736</v>
      </c>
      <c r="O38" s="31"/>
      <c r="P38" s="8">
        <f t="shared" si="19"/>
        <v>417985</v>
      </c>
      <c r="Q38" s="8">
        <f t="shared" si="20"/>
        <v>392261</v>
      </c>
      <c r="R38" s="8">
        <f t="shared" si="21"/>
        <v>89773</v>
      </c>
      <c r="S38" s="8">
        <f t="shared" si="22"/>
        <v>4841622</v>
      </c>
      <c r="T38" s="8">
        <f t="shared" si="23"/>
        <v>2201743</v>
      </c>
      <c r="U38" s="8"/>
      <c r="V38" s="8">
        <f t="shared" si="24"/>
        <v>7943384</v>
      </c>
      <c r="W38" s="32"/>
      <c r="X38" s="8">
        <f t="shared" si="25"/>
        <v>9966314</v>
      </c>
      <c r="Y38" s="8">
        <f t="shared" si="26"/>
        <v>2737736</v>
      </c>
      <c r="Z38" s="32"/>
      <c r="AA38" s="8">
        <f t="shared" si="27"/>
        <v>7943384</v>
      </c>
      <c r="AB38" s="8">
        <f t="shared" si="28"/>
        <v>247234.27507742582</v>
      </c>
      <c r="AC38" s="8">
        <f t="shared" si="29"/>
        <v>1934804.9762068505</v>
      </c>
      <c r="AD38" s="8">
        <f t="shared" si="30"/>
        <v>900019</v>
      </c>
      <c r="AE38" s="8">
        <f t="shared" si="31"/>
        <v>7043365</v>
      </c>
      <c r="AF38" s="8">
        <f t="shared" si="17"/>
        <v>0</v>
      </c>
      <c r="AG38" s="8">
        <f t="shared" si="32"/>
        <v>2182039.2512842761</v>
      </c>
      <c r="AH38" s="28">
        <f t="shared" si="33"/>
        <v>65461</v>
      </c>
      <c r="AI38" s="29">
        <v>1</v>
      </c>
      <c r="AJ38" s="31"/>
      <c r="AK38" s="31"/>
    </row>
    <row r="39" spans="1:37" x14ac:dyDescent="0.2">
      <c r="A39" s="24" t="s">
        <v>84</v>
      </c>
      <c r="B39" s="2" t="s">
        <v>167</v>
      </c>
      <c r="C39" s="3">
        <v>12</v>
      </c>
      <c r="D39" s="4">
        <v>370072</v>
      </c>
      <c r="E39" s="5">
        <v>41456</v>
      </c>
      <c r="F39" s="5">
        <v>41820</v>
      </c>
      <c r="G39" s="25">
        <f t="shared" si="18"/>
        <v>1</v>
      </c>
      <c r="H39" s="26">
        <v>117484</v>
      </c>
      <c r="I39" s="26">
        <v>598851</v>
      </c>
      <c r="J39" s="26">
        <v>104221</v>
      </c>
      <c r="K39" s="26">
        <v>2586735</v>
      </c>
      <c r="L39" s="26">
        <v>879156</v>
      </c>
      <c r="M39" s="26">
        <v>5506465</v>
      </c>
      <c r="N39" s="26">
        <v>3191091</v>
      </c>
      <c r="P39" s="9">
        <f t="shared" si="19"/>
        <v>117484</v>
      </c>
      <c r="Q39" s="9">
        <f t="shared" si="20"/>
        <v>598851</v>
      </c>
      <c r="R39" s="9">
        <f t="shared" si="21"/>
        <v>104221</v>
      </c>
      <c r="S39" s="9">
        <f t="shared" si="22"/>
        <v>2586735</v>
      </c>
      <c r="T39" s="9">
        <f t="shared" si="23"/>
        <v>879156</v>
      </c>
      <c r="V39" s="9">
        <f t="shared" si="24"/>
        <v>4286447</v>
      </c>
      <c r="W39" s="27"/>
      <c r="X39" s="9">
        <f t="shared" si="25"/>
        <v>5506465</v>
      </c>
      <c r="Y39" s="9">
        <f t="shared" si="26"/>
        <v>3191091</v>
      </c>
      <c r="Z39" s="27"/>
      <c r="AA39" s="9">
        <f t="shared" si="27"/>
        <v>4286447</v>
      </c>
      <c r="AB39" s="9">
        <f t="shared" si="28"/>
        <v>475526.28893418924</v>
      </c>
      <c r="AC39" s="9">
        <f t="shared" si="29"/>
        <v>2008543.3353487218</v>
      </c>
      <c r="AD39" s="9">
        <f t="shared" si="30"/>
        <v>820556</v>
      </c>
      <c r="AE39" s="9">
        <f t="shared" si="31"/>
        <v>3465891</v>
      </c>
      <c r="AF39" s="9">
        <f t="shared" si="17"/>
        <v>0</v>
      </c>
      <c r="AG39" s="9">
        <f t="shared" si="32"/>
        <v>2484069.624282911</v>
      </c>
      <c r="AH39" s="28">
        <f t="shared" si="33"/>
        <v>74522</v>
      </c>
      <c r="AI39" s="29">
        <v>1</v>
      </c>
    </row>
    <row r="40" spans="1:37" x14ac:dyDescent="0.2">
      <c r="A40" s="30" t="s">
        <v>85</v>
      </c>
      <c r="B40" s="2" t="s">
        <v>168</v>
      </c>
      <c r="C40" s="3">
        <v>12</v>
      </c>
      <c r="D40" s="4">
        <v>374020</v>
      </c>
      <c r="E40" s="5">
        <v>41456</v>
      </c>
      <c r="F40" s="5">
        <v>41820</v>
      </c>
      <c r="G40" s="25">
        <f t="shared" si="18"/>
        <v>1</v>
      </c>
      <c r="H40" s="26">
        <v>30042522</v>
      </c>
      <c r="I40" s="26">
        <v>6900823</v>
      </c>
      <c r="J40" s="26">
        <v>0</v>
      </c>
      <c r="K40" s="26">
        <v>305589</v>
      </c>
      <c r="L40" s="26">
        <v>8060129</v>
      </c>
      <c r="M40" s="26">
        <v>57832499</v>
      </c>
      <c r="N40" s="26">
        <v>33046844</v>
      </c>
      <c r="O40" s="31"/>
      <c r="P40" s="8">
        <f t="shared" si="19"/>
        <v>30042522</v>
      </c>
      <c r="Q40" s="8">
        <f t="shared" si="20"/>
        <v>6900823</v>
      </c>
      <c r="R40" s="8">
        <f t="shared" si="21"/>
        <v>0</v>
      </c>
      <c r="S40" s="8">
        <f t="shared" si="22"/>
        <v>305589</v>
      </c>
      <c r="T40" s="8">
        <f t="shared" si="23"/>
        <v>8060129</v>
      </c>
      <c r="U40" s="8"/>
      <c r="V40" s="8">
        <f t="shared" si="24"/>
        <v>45309063</v>
      </c>
      <c r="W40" s="32"/>
      <c r="X40" s="8">
        <f t="shared" si="25"/>
        <v>57832499</v>
      </c>
      <c r="Y40" s="8">
        <f t="shared" si="26"/>
        <v>33046844</v>
      </c>
      <c r="Z40" s="32"/>
      <c r="AA40" s="8">
        <f t="shared" si="27"/>
        <v>45309063</v>
      </c>
      <c r="AB40" s="9">
        <f t="shared" si="28"/>
        <v>21110292.312514111</v>
      </c>
      <c r="AC40" s="8">
        <f t="shared" si="29"/>
        <v>4780367.1374116484</v>
      </c>
      <c r="AD40" s="9">
        <f t="shared" si="30"/>
        <v>36943345</v>
      </c>
      <c r="AE40" s="8">
        <f t="shared" si="31"/>
        <v>8365718</v>
      </c>
      <c r="AF40" s="8">
        <f t="shared" si="17"/>
        <v>0</v>
      </c>
      <c r="AG40" s="8">
        <f t="shared" si="32"/>
        <v>25890659.449925762</v>
      </c>
      <c r="AH40" s="28">
        <f t="shared" si="33"/>
        <v>776720</v>
      </c>
      <c r="AI40" s="29">
        <v>1</v>
      </c>
      <c r="AJ40" s="31"/>
      <c r="AK40" s="31"/>
    </row>
    <row r="41" spans="1:37" x14ac:dyDescent="0.2">
      <c r="A41" s="24" t="s">
        <v>86</v>
      </c>
      <c r="B41" s="2" t="s">
        <v>169</v>
      </c>
      <c r="C41" s="3">
        <v>12</v>
      </c>
      <c r="D41" s="4">
        <v>370034</v>
      </c>
      <c r="E41" s="5">
        <v>41456</v>
      </c>
      <c r="F41" s="5">
        <v>41820</v>
      </c>
      <c r="G41" s="25">
        <f t="shared" si="18"/>
        <v>1</v>
      </c>
      <c r="H41" s="26">
        <v>21659103</v>
      </c>
      <c r="I41" s="26">
        <v>79983514</v>
      </c>
      <c r="J41" s="26">
        <v>2449064</v>
      </c>
      <c r="K41" s="26">
        <v>105150147</v>
      </c>
      <c r="L41" s="26">
        <v>16083977</v>
      </c>
      <c r="M41" s="26">
        <v>244257527</v>
      </c>
      <c r="N41" s="26">
        <v>109022716</v>
      </c>
      <c r="P41" s="9">
        <f t="shared" si="19"/>
        <v>21659103</v>
      </c>
      <c r="Q41" s="9">
        <f t="shared" si="20"/>
        <v>79983514</v>
      </c>
      <c r="R41" s="9">
        <f t="shared" si="21"/>
        <v>2449064</v>
      </c>
      <c r="S41" s="9">
        <f t="shared" si="22"/>
        <v>105150147</v>
      </c>
      <c r="T41" s="9">
        <f t="shared" si="23"/>
        <v>16083977</v>
      </c>
      <c r="V41" s="9">
        <f t="shared" si="24"/>
        <v>225325805</v>
      </c>
      <c r="W41" s="27"/>
      <c r="X41" s="9">
        <f t="shared" si="25"/>
        <v>244257527</v>
      </c>
      <c r="Y41" s="9">
        <f t="shared" si="26"/>
        <v>109022716</v>
      </c>
      <c r="Z41" s="27"/>
      <c r="AA41" s="9">
        <f t="shared" si="27"/>
        <v>225325805</v>
      </c>
      <c r="AB41" s="9">
        <f t="shared" si="28"/>
        <v>46460626.679584764</v>
      </c>
      <c r="AC41" s="9">
        <f t="shared" si="29"/>
        <v>54112041.633667991</v>
      </c>
      <c r="AD41" s="9">
        <f t="shared" si="30"/>
        <v>104091681</v>
      </c>
      <c r="AE41" s="9">
        <f t="shared" si="31"/>
        <v>121234124</v>
      </c>
      <c r="AF41" s="9">
        <f t="shared" si="17"/>
        <v>0</v>
      </c>
      <c r="AG41" s="9">
        <f t="shared" si="32"/>
        <v>100572668.31325276</v>
      </c>
      <c r="AH41" s="28">
        <f t="shared" si="33"/>
        <v>3017180</v>
      </c>
      <c r="AI41" s="29">
        <v>1</v>
      </c>
    </row>
    <row r="42" spans="1:37" x14ac:dyDescent="0.2">
      <c r="A42" s="24" t="s">
        <v>87</v>
      </c>
      <c r="B42" s="2" t="s">
        <v>170</v>
      </c>
      <c r="C42" s="3">
        <v>12</v>
      </c>
      <c r="D42" s="4">
        <v>370048</v>
      </c>
      <c r="E42" s="5">
        <v>41456</v>
      </c>
      <c r="F42" s="5">
        <v>41820</v>
      </c>
      <c r="G42" s="25">
        <f t="shared" si="18"/>
        <v>1</v>
      </c>
      <c r="H42" s="26">
        <v>4110012</v>
      </c>
      <c r="I42" s="26">
        <v>7410625</v>
      </c>
      <c r="J42" s="26">
        <v>962871</v>
      </c>
      <c r="K42" s="26">
        <v>15592270</v>
      </c>
      <c r="L42" s="26">
        <v>4484743</v>
      </c>
      <c r="M42" s="26">
        <v>36723958</v>
      </c>
      <c r="N42" s="26">
        <v>16741785</v>
      </c>
      <c r="P42" s="9">
        <f t="shared" si="19"/>
        <v>4110012</v>
      </c>
      <c r="Q42" s="9">
        <f t="shared" si="20"/>
        <v>7410625</v>
      </c>
      <c r="R42" s="9">
        <f t="shared" si="21"/>
        <v>962871</v>
      </c>
      <c r="S42" s="9">
        <f t="shared" si="22"/>
        <v>15592270</v>
      </c>
      <c r="T42" s="9">
        <f t="shared" si="23"/>
        <v>4484743</v>
      </c>
      <c r="V42" s="9">
        <f t="shared" si="24"/>
        <v>32560521</v>
      </c>
      <c r="W42" s="27"/>
      <c r="X42" s="9">
        <f t="shared" si="25"/>
        <v>36723958</v>
      </c>
      <c r="Y42" s="9">
        <f t="shared" si="26"/>
        <v>16741785</v>
      </c>
      <c r="Z42" s="27"/>
      <c r="AA42" s="9">
        <f t="shared" si="27"/>
        <v>32560521</v>
      </c>
      <c r="AB42" s="9">
        <f t="shared" si="28"/>
        <v>5691004.4113921486</v>
      </c>
      <c r="AC42" s="9">
        <f t="shared" si="29"/>
        <v>9152745.3301249556</v>
      </c>
      <c r="AD42" s="9">
        <f t="shared" si="30"/>
        <v>12483508</v>
      </c>
      <c r="AE42" s="9">
        <f t="shared" si="31"/>
        <v>20077013</v>
      </c>
      <c r="AF42" s="9">
        <f t="shared" si="17"/>
        <v>0</v>
      </c>
      <c r="AG42" s="9">
        <f t="shared" si="32"/>
        <v>14843749.741517104</v>
      </c>
      <c r="AH42" s="28">
        <f t="shared" si="33"/>
        <v>445312</v>
      </c>
      <c r="AI42" s="29">
        <v>1</v>
      </c>
    </row>
    <row r="43" spans="1:37" x14ac:dyDescent="0.2">
      <c r="A43" s="30" t="s">
        <v>137</v>
      </c>
      <c r="B43" s="2" t="s">
        <v>171</v>
      </c>
      <c r="C43" s="3">
        <v>12</v>
      </c>
      <c r="D43" s="4">
        <v>370051</v>
      </c>
      <c r="E43" s="5">
        <v>41548</v>
      </c>
      <c r="F43" s="5">
        <v>41912</v>
      </c>
      <c r="G43" s="25">
        <f t="shared" si="18"/>
        <v>1</v>
      </c>
      <c r="H43" s="26">
        <v>692920</v>
      </c>
      <c r="I43" s="26">
        <v>2614668</v>
      </c>
      <c r="J43" s="26">
        <v>0</v>
      </c>
      <c r="K43" s="26">
        <v>4292459</v>
      </c>
      <c r="L43" s="26">
        <v>972462</v>
      </c>
      <c r="M43" s="26">
        <v>11314573</v>
      </c>
      <c r="N43" s="26">
        <v>7158206</v>
      </c>
      <c r="O43" s="31"/>
      <c r="P43" s="8">
        <f t="shared" si="19"/>
        <v>692920</v>
      </c>
      <c r="Q43" s="8">
        <f t="shared" si="20"/>
        <v>2614668</v>
      </c>
      <c r="R43" s="8">
        <f t="shared" si="21"/>
        <v>0</v>
      </c>
      <c r="S43" s="8">
        <f t="shared" si="22"/>
        <v>4292459</v>
      </c>
      <c r="T43" s="8">
        <f t="shared" si="23"/>
        <v>972462</v>
      </c>
      <c r="U43" s="8"/>
      <c r="V43" s="8">
        <f t="shared" si="24"/>
        <v>8572509</v>
      </c>
      <c r="W43" s="32"/>
      <c r="X43" s="8">
        <f t="shared" si="25"/>
        <v>11314573</v>
      </c>
      <c r="Y43" s="8">
        <f t="shared" si="26"/>
        <v>7158206</v>
      </c>
      <c r="Z43" s="32"/>
      <c r="AA43" s="8">
        <f t="shared" si="27"/>
        <v>8572509</v>
      </c>
      <c r="AB43" s="8">
        <f t="shared" si="28"/>
        <v>2092557.6481876955</v>
      </c>
      <c r="AC43" s="8">
        <f t="shared" si="29"/>
        <v>3330871.5310534476</v>
      </c>
      <c r="AD43" s="8">
        <f t="shared" si="30"/>
        <v>3307588</v>
      </c>
      <c r="AE43" s="8">
        <f t="shared" si="31"/>
        <v>5264921</v>
      </c>
      <c r="AF43" s="8">
        <f t="shared" si="17"/>
        <v>0</v>
      </c>
      <c r="AG43" s="8">
        <f t="shared" si="32"/>
        <v>5423429.1792411432</v>
      </c>
      <c r="AH43" s="28">
        <f t="shared" si="33"/>
        <v>162703</v>
      </c>
      <c r="AI43" s="29">
        <v>1</v>
      </c>
      <c r="AJ43" s="31"/>
      <c r="AK43" s="31"/>
    </row>
    <row r="44" spans="1:37" x14ac:dyDescent="0.2">
      <c r="A44" s="24" t="s">
        <v>89</v>
      </c>
      <c r="B44" s="2" t="s">
        <v>90</v>
      </c>
      <c r="C44" s="3">
        <v>12</v>
      </c>
      <c r="D44" s="4">
        <v>370138</v>
      </c>
      <c r="E44" s="5">
        <v>41456</v>
      </c>
      <c r="F44" s="5">
        <v>41820</v>
      </c>
      <c r="G44" s="25">
        <f t="shared" si="18"/>
        <v>1</v>
      </c>
      <c r="H44" s="26">
        <v>2145914</v>
      </c>
      <c r="I44" s="26">
        <v>6941327</v>
      </c>
      <c r="J44" s="26">
        <v>0</v>
      </c>
      <c r="K44" s="26">
        <v>22267808</v>
      </c>
      <c r="L44" s="26">
        <v>3861862</v>
      </c>
      <c r="M44" s="26">
        <v>37293503</v>
      </c>
      <c r="N44" s="26">
        <v>13275943</v>
      </c>
      <c r="P44" s="9">
        <f t="shared" si="19"/>
        <v>2145914</v>
      </c>
      <c r="Q44" s="9">
        <f t="shared" si="20"/>
        <v>6941327</v>
      </c>
      <c r="R44" s="9">
        <f t="shared" si="21"/>
        <v>0</v>
      </c>
      <c r="S44" s="9">
        <f t="shared" si="22"/>
        <v>22267808</v>
      </c>
      <c r="T44" s="9">
        <f t="shared" si="23"/>
        <v>3861862</v>
      </c>
      <c r="V44" s="9">
        <f t="shared" si="24"/>
        <v>35216911</v>
      </c>
      <c r="W44" s="27"/>
      <c r="X44" s="9">
        <f t="shared" si="25"/>
        <v>37293503</v>
      </c>
      <c r="Y44" s="9">
        <f t="shared" si="26"/>
        <v>13275943</v>
      </c>
      <c r="Z44" s="27"/>
      <c r="AA44" s="9">
        <f t="shared" si="27"/>
        <v>35216911</v>
      </c>
      <c r="AB44" s="9">
        <f t="shared" si="28"/>
        <v>3234925.2239260813</v>
      </c>
      <c r="AC44" s="9">
        <f t="shared" si="29"/>
        <v>9301781.3190895468</v>
      </c>
      <c r="AD44" s="9">
        <f t="shared" si="30"/>
        <v>9087241</v>
      </c>
      <c r="AE44" s="9">
        <f t="shared" si="31"/>
        <v>26129670</v>
      </c>
      <c r="AF44" s="9">
        <f t="shared" si="17"/>
        <v>0</v>
      </c>
      <c r="AG44" s="9">
        <f t="shared" si="32"/>
        <v>12536706.543015629</v>
      </c>
      <c r="AH44" s="28">
        <f t="shared" si="33"/>
        <v>376101</v>
      </c>
      <c r="AI44" s="29">
        <v>1</v>
      </c>
    </row>
    <row r="45" spans="1:37" x14ac:dyDescent="0.2">
      <c r="A45" s="24" t="s">
        <v>91</v>
      </c>
      <c r="B45" s="2" t="s">
        <v>92</v>
      </c>
      <c r="C45" s="3">
        <v>12</v>
      </c>
      <c r="D45" s="4">
        <v>370013</v>
      </c>
      <c r="E45" s="5">
        <v>41456</v>
      </c>
      <c r="F45" s="5">
        <v>41820</v>
      </c>
      <c r="G45" s="25">
        <f t="shared" si="18"/>
        <v>1</v>
      </c>
      <c r="H45" s="26">
        <v>182460679</v>
      </c>
      <c r="I45" s="26">
        <v>424246065</v>
      </c>
      <c r="J45" s="26">
        <v>0</v>
      </c>
      <c r="K45" s="26">
        <v>615768464</v>
      </c>
      <c r="L45" s="26">
        <v>47286762</v>
      </c>
      <c r="M45" s="26">
        <v>1280520694</v>
      </c>
      <c r="N45" s="26">
        <v>386999491</v>
      </c>
      <c r="P45" s="9">
        <f t="shared" si="19"/>
        <v>182460679</v>
      </c>
      <c r="Q45" s="9">
        <f t="shared" si="20"/>
        <v>424246065</v>
      </c>
      <c r="R45" s="9">
        <f t="shared" si="21"/>
        <v>0</v>
      </c>
      <c r="S45" s="9">
        <f t="shared" si="22"/>
        <v>615768464</v>
      </c>
      <c r="T45" s="9">
        <f t="shared" si="23"/>
        <v>47286762</v>
      </c>
      <c r="V45" s="9">
        <f t="shared" si="24"/>
        <v>1269761970</v>
      </c>
      <c r="W45" s="27"/>
      <c r="X45" s="9">
        <f t="shared" si="25"/>
        <v>1280520694</v>
      </c>
      <c r="Y45" s="9">
        <f t="shared" si="26"/>
        <v>386999491</v>
      </c>
      <c r="Z45" s="27"/>
      <c r="AA45" s="9">
        <f t="shared" si="27"/>
        <v>1269761970</v>
      </c>
      <c r="AB45" s="9">
        <f t="shared" si="28"/>
        <v>183359161.79599616</v>
      </c>
      <c r="AC45" s="9">
        <f t="shared" si="29"/>
        <v>200388823.21013859</v>
      </c>
      <c r="AD45" s="9">
        <f t="shared" si="30"/>
        <v>606706744</v>
      </c>
      <c r="AE45" s="9">
        <f t="shared" si="31"/>
        <v>663055226</v>
      </c>
      <c r="AF45" s="9">
        <f t="shared" si="17"/>
        <v>0</v>
      </c>
      <c r="AG45" s="9">
        <f t="shared" si="32"/>
        <v>383747985.00613475</v>
      </c>
      <c r="AH45" s="28">
        <f t="shared" si="33"/>
        <v>11512440</v>
      </c>
      <c r="AI45" s="29">
        <v>1</v>
      </c>
    </row>
    <row r="46" spans="1:37" x14ac:dyDescent="0.2">
      <c r="A46" s="24" t="s">
        <v>93</v>
      </c>
      <c r="B46" s="2" t="s">
        <v>172</v>
      </c>
      <c r="C46" s="3">
        <v>12</v>
      </c>
      <c r="D46" s="4">
        <v>370020</v>
      </c>
      <c r="E46" s="5">
        <v>41456</v>
      </c>
      <c r="F46" s="5">
        <v>41820</v>
      </c>
      <c r="G46" s="25">
        <f t="shared" si="18"/>
        <v>1</v>
      </c>
      <c r="H46" s="26">
        <v>19395161</v>
      </c>
      <c r="I46" s="26">
        <v>40278659</v>
      </c>
      <c r="J46" s="26">
        <v>2019384</v>
      </c>
      <c r="K46" s="26">
        <v>97459180</v>
      </c>
      <c r="L46" s="26">
        <v>18047240</v>
      </c>
      <c r="M46" s="26">
        <v>177199624</v>
      </c>
      <c r="N46" s="26">
        <v>68712448</v>
      </c>
      <c r="P46" s="9">
        <f t="shared" si="19"/>
        <v>19395161</v>
      </c>
      <c r="Q46" s="9">
        <f t="shared" si="20"/>
        <v>40278659</v>
      </c>
      <c r="R46" s="9">
        <f t="shared" si="21"/>
        <v>2019384</v>
      </c>
      <c r="S46" s="9">
        <f t="shared" si="22"/>
        <v>97459180</v>
      </c>
      <c r="T46" s="9">
        <f t="shared" si="23"/>
        <v>18047240</v>
      </c>
      <c r="V46" s="9">
        <f t="shared" si="24"/>
        <v>177199624</v>
      </c>
      <c r="W46" s="27"/>
      <c r="X46" s="9">
        <f t="shared" si="25"/>
        <v>177199624</v>
      </c>
      <c r="Y46" s="9">
        <f t="shared" si="26"/>
        <v>68712448</v>
      </c>
      <c r="Z46" s="27"/>
      <c r="AA46" s="9">
        <f t="shared" si="27"/>
        <v>177199624</v>
      </c>
      <c r="AB46" s="9">
        <f t="shared" si="28"/>
        <v>23922686.606848512</v>
      </c>
      <c r="AC46" s="9">
        <f t="shared" si="29"/>
        <v>44789761.393151484</v>
      </c>
      <c r="AD46" s="9">
        <f t="shared" si="30"/>
        <v>61693204</v>
      </c>
      <c r="AE46" s="9">
        <f t="shared" si="31"/>
        <v>115506420</v>
      </c>
      <c r="AF46" s="9">
        <f t="shared" si="17"/>
        <v>0</v>
      </c>
      <c r="AG46" s="9">
        <f t="shared" si="32"/>
        <v>68712448</v>
      </c>
      <c r="AH46" s="28">
        <f t="shared" si="33"/>
        <v>2061373</v>
      </c>
      <c r="AI46" s="29">
        <v>1</v>
      </c>
    </row>
    <row r="47" spans="1:37" x14ac:dyDescent="0.2">
      <c r="A47" s="24" t="s">
        <v>94</v>
      </c>
      <c r="B47" s="2" t="s">
        <v>173</v>
      </c>
      <c r="C47" s="3">
        <v>12</v>
      </c>
      <c r="D47" s="4">
        <v>370047</v>
      </c>
      <c r="E47" s="5">
        <v>41456</v>
      </c>
      <c r="F47" s="5">
        <v>41820</v>
      </c>
      <c r="G47" s="25">
        <f t="shared" si="18"/>
        <v>1</v>
      </c>
      <c r="H47" s="26">
        <v>42967930</v>
      </c>
      <c r="I47" s="26">
        <v>162838995</v>
      </c>
      <c r="J47" s="26">
        <v>0</v>
      </c>
      <c r="K47" s="26">
        <v>228349310</v>
      </c>
      <c r="L47" s="26">
        <v>0</v>
      </c>
      <c r="M47" s="26">
        <v>436008723</v>
      </c>
      <c r="N47" s="26">
        <v>130615854</v>
      </c>
      <c r="P47" s="9">
        <f t="shared" si="19"/>
        <v>42967930</v>
      </c>
      <c r="Q47" s="9">
        <f t="shared" si="20"/>
        <v>162838995</v>
      </c>
      <c r="R47" s="9">
        <f t="shared" si="21"/>
        <v>0</v>
      </c>
      <c r="S47" s="9">
        <f t="shared" si="22"/>
        <v>228349310</v>
      </c>
      <c r="T47" s="9">
        <f t="shared" si="23"/>
        <v>0</v>
      </c>
      <c r="V47" s="9">
        <f t="shared" si="24"/>
        <v>434156235</v>
      </c>
      <c r="W47" s="27"/>
      <c r="X47" s="9">
        <f t="shared" si="25"/>
        <v>436008723</v>
      </c>
      <c r="Y47" s="9">
        <f t="shared" si="26"/>
        <v>130615854</v>
      </c>
      <c r="Z47" s="27"/>
      <c r="AA47" s="9">
        <f t="shared" si="27"/>
        <v>434156235</v>
      </c>
      <c r="AB47" s="9">
        <f t="shared" si="28"/>
        <v>61653920.78173846</v>
      </c>
      <c r="AC47" s="9">
        <f t="shared" si="29"/>
        <v>68406980.325393021</v>
      </c>
      <c r="AD47" s="9">
        <f t="shared" si="30"/>
        <v>205806925</v>
      </c>
      <c r="AE47" s="9">
        <f t="shared" si="31"/>
        <v>228349310</v>
      </c>
      <c r="AF47" s="9">
        <f t="shared" si="17"/>
        <v>0</v>
      </c>
      <c r="AG47" s="9">
        <f t="shared" si="32"/>
        <v>130060901.1071315</v>
      </c>
      <c r="AH47" s="28">
        <f t="shared" si="33"/>
        <v>3901827</v>
      </c>
      <c r="AI47" s="29">
        <v>1</v>
      </c>
    </row>
    <row r="48" spans="1:37" x14ac:dyDescent="0.2">
      <c r="A48" s="30" t="s">
        <v>103</v>
      </c>
      <c r="B48" s="2" t="s">
        <v>174</v>
      </c>
      <c r="C48" s="3">
        <v>12</v>
      </c>
      <c r="D48" s="4">
        <v>370011</v>
      </c>
      <c r="E48" s="5">
        <v>41456</v>
      </c>
      <c r="F48" s="5">
        <v>41820</v>
      </c>
      <c r="G48" s="25">
        <f t="shared" si="18"/>
        <v>1</v>
      </c>
      <c r="H48" s="26">
        <v>9972315</v>
      </c>
      <c r="I48" s="26">
        <v>4999862</v>
      </c>
      <c r="J48" s="26">
        <v>642043</v>
      </c>
      <c r="K48" s="26">
        <v>17314440</v>
      </c>
      <c r="L48" s="26">
        <v>9765239</v>
      </c>
      <c r="M48" s="26">
        <v>47472209</v>
      </c>
      <c r="N48" s="26">
        <v>7597189</v>
      </c>
      <c r="O48" s="31"/>
      <c r="P48" s="8">
        <f t="shared" si="19"/>
        <v>9972315</v>
      </c>
      <c r="Q48" s="8">
        <f t="shared" si="20"/>
        <v>4999862</v>
      </c>
      <c r="R48" s="8">
        <f t="shared" si="21"/>
        <v>642043</v>
      </c>
      <c r="S48" s="8">
        <f t="shared" si="22"/>
        <v>17314440</v>
      </c>
      <c r="T48" s="8">
        <f t="shared" si="23"/>
        <v>9765239</v>
      </c>
      <c r="U48" s="8"/>
      <c r="V48" s="8">
        <f t="shared" si="24"/>
        <v>42693899</v>
      </c>
      <c r="W48" s="32"/>
      <c r="X48" s="8">
        <f t="shared" si="25"/>
        <v>47472209</v>
      </c>
      <c r="Y48" s="8">
        <f t="shared" si="26"/>
        <v>7597189</v>
      </c>
      <c r="Z48" s="32"/>
      <c r="AA48" s="8">
        <f t="shared" si="27"/>
        <v>42693899</v>
      </c>
      <c r="AB48" s="8">
        <f t="shared" si="28"/>
        <v>2498813.1567161744</v>
      </c>
      <c r="AC48" s="8">
        <f t="shared" si="29"/>
        <v>4333681.6161710741</v>
      </c>
      <c r="AD48" s="8">
        <f t="shared" si="30"/>
        <v>15614220</v>
      </c>
      <c r="AE48" s="8">
        <f t="shared" si="31"/>
        <v>27079679</v>
      </c>
      <c r="AF48" s="8">
        <f t="shared" si="17"/>
        <v>0</v>
      </c>
      <c r="AG48" s="8">
        <f t="shared" si="32"/>
        <v>6832494.7728872485</v>
      </c>
      <c r="AH48" s="28">
        <f t="shared" si="33"/>
        <v>204975</v>
      </c>
      <c r="AI48" s="29">
        <v>1</v>
      </c>
      <c r="AJ48" s="31"/>
      <c r="AK48" s="31"/>
    </row>
    <row r="49" spans="1:37" x14ac:dyDescent="0.2">
      <c r="A49" s="24" t="s">
        <v>95</v>
      </c>
      <c r="B49" s="2" t="s">
        <v>175</v>
      </c>
      <c r="C49" s="3">
        <v>13</v>
      </c>
      <c r="D49" s="4">
        <v>373033</v>
      </c>
      <c r="E49" s="5">
        <v>41640</v>
      </c>
      <c r="F49" s="5">
        <v>42004</v>
      </c>
      <c r="G49" s="25">
        <f t="shared" si="18"/>
        <v>1</v>
      </c>
      <c r="H49" s="26">
        <v>10783465</v>
      </c>
      <c r="I49" s="26">
        <v>19906738</v>
      </c>
      <c r="J49" s="26">
        <v>0</v>
      </c>
      <c r="K49" s="26">
        <v>0</v>
      </c>
      <c r="L49" s="26">
        <v>0</v>
      </c>
      <c r="M49" s="26">
        <v>30690203</v>
      </c>
      <c r="N49" s="26">
        <v>18406523</v>
      </c>
      <c r="P49" s="9">
        <f t="shared" si="19"/>
        <v>10783465</v>
      </c>
      <c r="Q49" s="9">
        <f t="shared" si="20"/>
        <v>19906738</v>
      </c>
      <c r="R49" s="9">
        <f t="shared" si="21"/>
        <v>0</v>
      </c>
      <c r="S49" s="9">
        <f t="shared" si="22"/>
        <v>0</v>
      </c>
      <c r="T49" s="9">
        <f t="shared" si="23"/>
        <v>0</v>
      </c>
      <c r="V49" s="9">
        <f t="shared" si="24"/>
        <v>30690203</v>
      </c>
      <c r="W49" s="27"/>
      <c r="X49" s="9">
        <f t="shared" si="25"/>
        <v>30690203</v>
      </c>
      <c r="Y49" s="9">
        <f t="shared" si="26"/>
        <v>18406523</v>
      </c>
      <c r="Z49" s="27"/>
      <c r="AA49" s="9">
        <f t="shared" si="27"/>
        <v>30690203</v>
      </c>
      <c r="AB49" s="9">
        <f t="shared" si="28"/>
        <v>18406523</v>
      </c>
      <c r="AC49" s="9">
        <f t="shared" si="29"/>
        <v>0</v>
      </c>
      <c r="AD49" s="9">
        <f t="shared" si="30"/>
        <v>30690203</v>
      </c>
      <c r="AE49" s="9">
        <f t="shared" si="31"/>
        <v>0</v>
      </c>
      <c r="AF49" s="9">
        <f t="shared" si="17"/>
        <v>0</v>
      </c>
      <c r="AG49" s="9">
        <f t="shared" si="32"/>
        <v>18406523</v>
      </c>
      <c r="AH49" s="28">
        <f t="shared" si="33"/>
        <v>552196</v>
      </c>
      <c r="AI49" s="29">
        <v>1</v>
      </c>
    </row>
    <row r="50" spans="1:37" s="31" customFormat="1" x14ac:dyDescent="0.2">
      <c r="A50" s="24" t="s">
        <v>97</v>
      </c>
      <c r="B50" s="2" t="s">
        <v>98</v>
      </c>
      <c r="C50" s="3">
        <v>12</v>
      </c>
      <c r="D50" s="4">
        <v>370025</v>
      </c>
      <c r="E50" s="5">
        <v>41548</v>
      </c>
      <c r="F50" s="5">
        <v>41912</v>
      </c>
      <c r="G50" s="25">
        <f t="shared" si="18"/>
        <v>1</v>
      </c>
      <c r="H50" s="26">
        <v>49326919</v>
      </c>
      <c r="I50" s="26">
        <v>149000479</v>
      </c>
      <c r="J50" s="26">
        <v>8843913</v>
      </c>
      <c r="K50" s="26">
        <v>141070529</v>
      </c>
      <c r="L50" s="26">
        <v>30950700</v>
      </c>
      <c r="M50" s="26">
        <v>398555853</v>
      </c>
      <c r="N50" s="26">
        <v>117706403</v>
      </c>
      <c r="O50" s="1"/>
      <c r="P50" s="9">
        <f t="shared" si="19"/>
        <v>49326919</v>
      </c>
      <c r="Q50" s="9">
        <f t="shared" si="20"/>
        <v>149000479</v>
      </c>
      <c r="R50" s="9">
        <f t="shared" si="21"/>
        <v>8843913</v>
      </c>
      <c r="S50" s="9">
        <f t="shared" si="22"/>
        <v>141070529</v>
      </c>
      <c r="T50" s="9">
        <f t="shared" si="23"/>
        <v>30950700</v>
      </c>
      <c r="U50" s="9"/>
      <c r="V50" s="9">
        <f t="shared" si="24"/>
        <v>379192540</v>
      </c>
      <c r="W50" s="27"/>
      <c r="X50" s="9">
        <f t="shared" si="25"/>
        <v>398555853</v>
      </c>
      <c r="Y50" s="9">
        <f t="shared" si="26"/>
        <v>117706403</v>
      </c>
      <c r="Z50" s="27"/>
      <c r="AA50" s="9">
        <f t="shared" si="27"/>
        <v>379192540</v>
      </c>
      <c r="AB50" s="9">
        <f t="shared" si="28"/>
        <v>61184372.626951069</v>
      </c>
      <c r="AC50" s="9">
        <f t="shared" si="29"/>
        <v>50803419.276919484</v>
      </c>
      <c r="AD50" s="9">
        <f t="shared" si="30"/>
        <v>207171311</v>
      </c>
      <c r="AE50" s="9">
        <f t="shared" si="31"/>
        <v>172021229</v>
      </c>
      <c r="AF50" s="9">
        <f t="shared" si="17"/>
        <v>0</v>
      </c>
      <c r="AG50" s="9">
        <f t="shared" si="32"/>
        <v>111987791.90387055</v>
      </c>
      <c r="AH50" s="28">
        <f t="shared" si="33"/>
        <v>3359634</v>
      </c>
      <c r="AI50" s="29">
        <v>1</v>
      </c>
      <c r="AJ50" s="1"/>
      <c r="AK50" s="1"/>
    </row>
    <row r="51" spans="1:37" s="31" customFormat="1" x14ac:dyDescent="0.2">
      <c r="A51" s="24" t="s">
        <v>99</v>
      </c>
      <c r="B51" s="2" t="s">
        <v>176</v>
      </c>
      <c r="C51" s="3">
        <v>12</v>
      </c>
      <c r="D51" s="4">
        <v>370007</v>
      </c>
      <c r="E51" s="5">
        <v>41640</v>
      </c>
      <c r="F51" s="5">
        <v>42004</v>
      </c>
      <c r="G51" s="25">
        <f t="shared" si="18"/>
        <v>1</v>
      </c>
      <c r="H51" s="26">
        <v>1362844</v>
      </c>
      <c r="I51" s="26">
        <v>2748427</v>
      </c>
      <c r="J51" s="26">
        <v>0</v>
      </c>
      <c r="K51" s="26">
        <v>10422038</v>
      </c>
      <c r="L51" s="26">
        <v>2576282</v>
      </c>
      <c r="M51" s="26">
        <v>17131145</v>
      </c>
      <c r="N51" s="26">
        <v>5926273</v>
      </c>
      <c r="O51" s="1"/>
      <c r="P51" s="9">
        <f t="shared" si="19"/>
        <v>1362844</v>
      </c>
      <c r="Q51" s="9">
        <f t="shared" si="20"/>
        <v>2748427</v>
      </c>
      <c r="R51" s="9">
        <f t="shared" si="21"/>
        <v>0</v>
      </c>
      <c r="S51" s="9">
        <f t="shared" si="22"/>
        <v>10422038</v>
      </c>
      <c r="T51" s="9">
        <f t="shared" si="23"/>
        <v>2576282</v>
      </c>
      <c r="U51" s="9"/>
      <c r="V51" s="9">
        <f t="shared" si="24"/>
        <v>17109591</v>
      </c>
      <c r="W51" s="27"/>
      <c r="X51" s="9">
        <f t="shared" si="25"/>
        <v>17131145</v>
      </c>
      <c r="Y51" s="9">
        <f t="shared" si="26"/>
        <v>5926273</v>
      </c>
      <c r="Z51" s="27"/>
      <c r="AA51" s="9">
        <f t="shared" si="27"/>
        <v>17109591</v>
      </c>
      <c r="AB51" s="9">
        <f t="shared" si="28"/>
        <v>1422235.0183238189</v>
      </c>
      <c r="AC51" s="9">
        <f t="shared" si="29"/>
        <v>4496581.6856584894</v>
      </c>
      <c r="AD51" s="9">
        <f t="shared" si="30"/>
        <v>4111271</v>
      </c>
      <c r="AE51" s="9">
        <f t="shared" si="31"/>
        <v>12998320</v>
      </c>
      <c r="AF51" s="9">
        <f t="shared" si="17"/>
        <v>0</v>
      </c>
      <c r="AG51" s="9">
        <f t="shared" si="32"/>
        <v>5918816.7039823085</v>
      </c>
      <c r="AH51" s="28">
        <f t="shared" si="33"/>
        <v>177565</v>
      </c>
      <c r="AI51" s="29">
        <v>1</v>
      </c>
      <c r="AJ51" s="1"/>
      <c r="AK51" s="1"/>
    </row>
    <row r="52" spans="1:37" x14ac:dyDescent="0.2">
      <c r="A52" s="24" t="s">
        <v>100</v>
      </c>
      <c r="B52" s="2" t="s">
        <v>101</v>
      </c>
      <c r="C52" s="3">
        <v>12</v>
      </c>
      <c r="D52" s="4">
        <v>370008</v>
      </c>
      <c r="E52" s="5">
        <v>41456</v>
      </c>
      <c r="F52" s="5">
        <v>41820</v>
      </c>
      <c r="G52" s="25">
        <f t="shared" si="18"/>
        <v>1</v>
      </c>
      <c r="H52" s="26">
        <v>111450041</v>
      </c>
      <c r="I52" s="26">
        <v>538307003</v>
      </c>
      <c r="J52" s="26">
        <v>0</v>
      </c>
      <c r="K52" s="26">
        <v>463035534</v>
      </c>
      <c r="L52" s="26">
        <v>252062615</v>
      </c>
      <c r="M52" s="26">
        <v>1380672957</v>
      </c>
      <c r="N52" s="26">
        <v>333144860</v>
      </c>
      <c r="P52" s="9">
        <f t="shared" si="19"/>
        <v>111450041</v>
      </c>
      <c r="Q52" s="9">
        <f t="shared" si="20"/>
        <v>538307003</v>
      </c>
      <c r="R52" s="9">
        <f t="shared" si="21"/>
        <v>0</v>
      </c>
      <c r="S52" s="9">
        <f t="shared" si="22"/>
        <v>463035534</v>
      </c>
      <c r="T52" s="9">
        <f t="shared" si="23"/>
        <v>252062615</v>
      </c>
      <c r="V52" s="9">
        <f t="shared" si="24"/>
        <v>1364855193</v>
      </c>
      <c r="W52" s="27"/>
      <c r="X52" s="9">
        <f t="shared" si="25"/>
        <v>1380672957</v>
      </c>
      <c r="Y52" s="9">
        <f t="shared" si="26"/>
        <v>333144860</v>
      </c>
      <c r="Z52" s="27"/>
      <c r="AA52" s="9">
        <f t="shared" si="27"/>
        <v>1364855193</v>
      </c>
      <c r="AB52" s="9">
        <f t="shared" si="28"/>
        <v>156780951.17306903</v>
      </c>
      <c r="AC52" s="9">
        <f t="shared" si="29"/>
        <v>172547214.40514472</v>
      </c>
      <c r="AD52" s="9">
        <f t="shared" si="30"/>
        <v>649757044</v>
      </c>
      <c r="AE52" s="9">
        <f t="shared" si="31"/>
        <v>715098149</v>
      </c>
      <c r="AF52" s="9">
        <f t="shared" si="17"/>
        <v>0</v>
      </c>
      <c r="AG52" s="9">
        <f t="shared" si="32"/>
        <v>329328165.57821375</v>
      </c>
      <c r="AH52" s="28">
        <f t="shared" si="33"/>
        <v>9879845</v>
      </c>
      <c r="AI52" s="29">
        <v>1</v>
      </c>
    </row>
    <row r="53" spans="1:37" x14ac:dyDescent="0.2">
      <c r="A53" s="24" t="s">
        <v>136</v>
      </c>
      <c r="B53" s="2" t="s">
        <v>177</v>
      </c>
      <c r="C53" s="3">
        <v>12</v>
      </c>
      <c r="D53" s="4">
        <v>370089</v>
      </c>
      <c r="E53" s="5">
        <v>41456</v>
      </c>
      <c r="F53" s="5">
        <v>41820</v>
      </c>
      <c r="G53" s="25">
        <f t="shared" si="18"/>
        <v>1</v>
      </c>
      <c r="H53" s="26">
        <v>15190243</v>
      </c>
      <c r="I53" s="26">
        <v>43139128</v>
      </c>
      <c r="J53" s="26">
        <v>1880156</v>
      </c>
      <c r="K53" s="26">
        <v>74293994</v>
      </c>
      <c r="L53" s="26">
        <v>37790958</v>
      </c>
      <c r="M53" s="26">
        <v>172294479</v>
      </c>
      <c r="N53" s="26">
        <v>58801381</v>
      </c>
      <c r="P53" s="9">
        <f t="shared" si="19"/>
        <v>15190243</v>
      </c>
      <c r="Q53" s="9">
        <f t="shared" si="20"/>
        <v>43139128</v>
      </c>
      <c r="R53" s="9">
        <f t="shared" si="21"/>
        <v>1880156</v>
      </c>
      <c r="S53" s="9">
        <f t="shared" si="22"/>
        <v>74293994</v>
      </c>
      <c r="T53" s="9">
        <f t="shared" si="23"/>
        <v>37790958</v>
      </c>
      <c r="V53" s="9">
        <f t="shared" si="24"/>
        <v>172294479</v>
      </c>
      <c r="W53" s="27"/>
      <c r="X53" s="9">
        <f t="shared" si="25"/>
        <v>172294479</v>
      </c>
      <c r="Y53" s="9">
        <f t="shared" si="26"/>
        <v>58801381</v>
      </c>
      <c r="Z53" s="27"/>
      <c r="AA53" s="9">
        <f t="shared" si="27"/>
        <v>172294479</v>
      </c>
      <c r="AB53" s="9">
        <f t="shared" si="28"/>
        <v>20548559.405416507</v>
      </c>
      <c r="AC53" s="9">
        <f t="shared" si="29"/>
        <v>38252821.594583496</v>
      </c>
      <c r="AD53" s="9">
        <f t="shared" si="30"/>
        <v>60209527</v>
      </c>
      <c r="AE53" s="9">
        <f t="shared" si="31"/>
        <v>112084952</v>
      </c>
      <c r="AF53" s="9">
        <f t="shared" si="17"/>
        <v>0</v>
      </c>
      <c r="AG53" s="9">
        <f t="shared" si="32"/>
        <v>58801381</v>
      </c>
      <c r="AH53" s="28">
        <f t="shared" si="33"/>
        <v>1764041</v>
      </c>
      <c r="AI53" s="29">
        <v>1</v>
      </c>
    </row>
    <row r="54" spans="1:37" x14ac:dyDescent="0.2">
      <c r="A54" s="24" t="s">
        <v>102</v>
      </c>
      <c r="B54" s="2" t="s">
        <v>178</v>
      </c>
      <c r="C54" s="3">
        <v>12</v>
      </c>
      <c r="D54" s="4">
        <v>370078</v>
      </c>
      <c r="E54" s="5">
        <v>41456</v>
      </c>
      <c r="F54" s="5">
        <v>41820</v>
      </c>
      <c r="G54" s="25">
        <f t="shared" si="18"/>
        <v>1</v>
      </c>
      <c r="H54" s="26">
        <v>51443141</v>
      </c>
      <c r="I54" s="26">
        <v>193326357</v>
      </c>
      <c r="J54" s="26">
        <v>9981689</v>
      </c>
      <c r="K54" s="26">
        <v>122524605</v>
      </c>
      <c r="L54" s="26">
        <v>56047023</v>
      </c>
      <c r="M54" s="26">
        <v>437732174</v>
      </c>
      <c r="N54" s="26">
        <v>100637004</v>
      </c>
      <c r="P54" s="9">
        <f t="shared" si="19"/>
        <v>51443141</v>
      </c>
      <c r="Q54" s="9">
        <f t="shared" si="20"/>
        <v>193326357</v>
      </c>
      <c r="R54" s="9">
        <f t="shared" si="21"/>
        <v>9981689</v>
      </c>
      <c r="S54" s="9">
        <f t="shared" si="22"/>
        <v>122524605</v>
      </c>
      <c r="T54" s="9">
        <f t="shared" si="23"/>
        <v>56047023</v>
      </c>
      <c r="V54" s="9">
        <f t="shared" si="24"/>
        <v>433322815</v>
      </c>
      <c r="W54" s="27"/>
      <c r="X54" s="9">
        <f t="shared" si="25"/>
        <v>437732174</v>
      </c>
      <c r="Y54" s="9">
        <f t="shared" si="26"/>
        <v>100637004</v>
      </c>
      <c r="Z54" s="27"/>
      <c r="AA54" s="9">
        <f t="shared" si="27"/>
        <v>433322815</v>
      </c>
      <c r="AB54" s="9">
        <f t="shared" si="28"/>
        <v>58568681.371645637</v>
      </c>
      <c r="AC54" s="9">
        <f t="shared" si="29"/>
        <v>41054587.048295222</v>
      </c>
      <c r="AD54" s="9">
        <f t="shared" si="30"/>
        <v>254751187</v>
      </c>
      <c r="AE54" s="9">
        <f t="shared" si="31"/>
        <v>178571628</v>
      </c>
      <c r="AF54" s="9">
        <f t="shared" si="17"/>
        <v>0</v>
      </c>
      <c r="AG54" s="9">
        <f t="shared" si="32"/>
        <v>99623268.419940859</v>
      </c>
      <c r="AH54" s="28">
        <f t="shared" si="33"/>
        <v>2988698</v>
      </c>
      <c r="AI54" s="29">
        <v>1</v>
      </c>
    </row>
    <row r="55" spans="1:37" x14ac:dyDescent="0.2">
      <c r="A55" s="30" t="s">
        <v>104</v>
      </c>
      <c r="B55" s="2" t="s">
        <v>179</v>
      </c>
      <c r="C55" s="3">
        <v>12</v>
      </c>
      <c r="D55" s="4">
        <v>374021</v>
      </c>
      <c r="E55" s="5">
        <v>41640</v>
      </c>
      <c r="F55" s="5">
        <v>42004</v>
      </c>
      <c r="G55" s="25">
        <f t="shared" si="18"/>
        <v>1</v>
      </c>
      <c r="H55" s="26">
        <v>16981449</v>
      </c>
      <c r="I55" s="26">
        <v>0</v>
      </c>
      <c r="J55" s="26">
        <v>0</v>
      </c>
      <c r="K55" s="26">
        <v>0</v>
      </c>
      <c r="L55" s="26">
        <v>1138869</v>
      </c>
      <c r="M55" s="26">
        <v>18120318</v>
      </c>
      <c r="N55" s="26">
        <v>10472677</v>
      </c>
      <c r="O55" s="31"/>
      <c r="P55" s="8">
        <f t="shared" si="19"/>
        <v>16981449</v>
      </c>
      <c r="Q55" s="8">
        <f t="shared" si="20"/>
        <v>0</v>
      </c>
      <c r="R55" s="8">
        <f t="shared" si="21"/>
        <v>0</v>
      </c>
      <c r="S55" s="8">
        <f t="shared" si="22"/>
        <v>0</v>
      </c>
      <c r="T55" s="8">
        <f t="shared" si="23"/>
        <v>1138869</v>
      </c>
      <c r="U55" s="8"/>
      <c r="V55" s="8">
        <f t="shared" si="24"/>
        <v>18120318</v>
      </c>
      <c r="W55" s="32"/>
      <c r="X55" s="8">
        <f t="shared" si="25"/>
        <v>18120318</v>
      </c>
      <c r="Y55" s="8">
        <f t="shared" si="26"/>
        <v>10472677</v>
      </c>
      <c r="Z55" s="32"/>
      <c r="AA55" s="8">
        <f t="shared" si="27"/>
        <v>18120318</v>
      </c>
      <c r="AB55" s="9">
        <f t="shared" si="28"/>
        <v>9814465.196966907</v>
      </c>
      <c r="AC55" s="8">
        <f t="shared" si="29"/>
        <v>658211.80303309241</v>
      </c>
      <c r="AD55" s="9">
        <f t="shared" si="30"/>
        <v>16981449</v>
      </c>
      <c r="AE55" s="8">
        <f t="shared" si="31"/>
        <v>1138869</v>
      </c>
      <c r="AF55" s="8">
        <f t="shared" ref="AF55:AF80" si="34">AD55+AE55-AA55</f>
        <v>0</v>
      </c>
      <c r="AG55" s="8">
        <f t="shared" si="32"/>
        <v>10472677</v>
      </c>
      <c r="AH55" s="28">
        <f t="shared" si="33"/>
        <v>314180</v>
      </c>
      <c r="AI55" s="29">
        <v>1</v>
      </c>
      <c r="AJ55" s="31"/>
      <c r="AK55" s="31"/>
    </row>
    <row r="56" spans="1:37" x14ac:dyDescent="0.2">
      <c r="A56" s="24" t="s">
        <v>105</v>
      </c>
      <c r="B56" s="2" t="s">
        <v>106</v>
      </c>
      <c r="C56" s="3">
        <v>12</v>
      </c>
      <c r="D56" s="4">
        <v>370156</v>
      </c>
      <c r="E56" s="5">
        <v>41456</v>
      </c>
      <c r="F56" s="5">
        <v>41820</v>
      </c>
      <c r="G56" s="25">
        <f t="shared" si="18"/>
        <v>1</v>
      </c>
      <c r="H56" s="26">
        <v>1327464</v>
      </c>
      <c r="I56" s="26">
        <v>4855099</v>
      </c>
      <c r="J56" s="26">
        <v>374553</v>
      </c>
      <c r="K56" s="26">
        <v>5563662</v>
      </c>
      <c r="L56" s="26">
        <v>2789812</v>
      </c>
      <c r="M56" s="26">
        <v>17839884</v>
      </c>
      <c r="N56" s="26">
        <v>7714648</v>
      </c>
      <c r="P56" s="9">
        <f t="shared" si="19"/>
        <v>1327464</v>
      </c>
      <c r="Q56" s="9">
        <f t="shared" si="20"/>
        <v>4855099</v>
      </c>
      <c r="R56" s="9">
        <f t="shared" si="21"/>
        <v>374553</v>
      </c>
      <c r="S56" s="9">
        <f t="shared" si="22"/>
        <v>5563662</v>
      </c>
      <c r="T56" s="9">
        <f t="shared" si="23"/>
        <v>2789812</v>
      </c>
      <c r="V56" s="9">
        <f t="shared" si="24"/>
        <v>14910590</v>
      </c>
      <c r="W56" s="27"/>
      <c r="X56" s="9">
        <f t="shared" si="25"/>
        <v>17839884</v>
      </c>
      <c r="Y56" s="9">
        <f t="shared" si="26"/>
        <v>7714648</v>
      </c>
      <c r="Z56" s="27"/>
      <c r="AA56" s="9">
        <f t="shared" si="27"/>
        <v>14910590</v>
      </c>
      <c r="AB56" s="9">
        <f t="shared" si="28"/>
        <v>2835547.6882679281</v>
      </c>
      <c r="AC56" s="9">
        <f t="shared" si="29"/>
        <v>3612361.5762945544</v>
      </c>
      <c r="AD56" s="9">
        <f t="shared" si="30"/>
        <v>6557116</v>
      </c>
      <c r="AE56" s="9">
        <f t="shared" si="31"/>
        <v>8353474</v>
      </c>
      <c r="AF56" s="9">
        <f t="shared" si="34"/>
        <v>0</v>
      </c>
      <c r="AG56" s="9">
        <f t="shared" si="32"/>
        <v>6447909.2645624829</v>
      </c>
      <c r="AH56" s="28">
        <f t="shared" si="33"/>
        <v>193437</v>
      </c>
      <c r="AI56" s="29">
        <v>1</v>
      </c>
    </row>
    <row r="57" spans="1:37" s="31" customFormat="1" x14ac:dyDescent="0.2">
      <c r="A57" s="24" t="s">
        <v>107</v>
      </c>
      <c r="B57" s="2" t="s">
        <v>180</v>
      </c>
      <c r="C57" s="3">
        <v>12</v>
      </c>
      <c r="D57" s="4">
        <v>370139</v>
      </c>
      <c r="E57" s="5">
        <v>41456</v>
      </c>
      <c r="F57" s="5">
        <v>41820</v>
      </c>
      <c r="G57" s="25">
        <f t="shared" si="18"/>
        <v>1</v>
      </c>
      <c r="H57" s="26">
        <v>1336570</v>
      </c>
      <c r="I57" s="26">
        <v>2299978</v>
      </c>
      <c r="J57" s="26">
        <v>401821</v>
      </c>
      <c r="K57" s="26">
        <v>9671910</v>
      </c>
      <c r="L57" s="26">
        <v>2356229</v>
      </c>
      <c r="M57" s="26">
        <v>17243940</v>
      </c>
      <c r="N57" s="26">
        <v>5456375</v>
      </c>
      <c r="O57" s="1"/>
      <c r="P57" s="9">
        <f t="shared" si="19"/>
        <v>1336570</v>
      </c>
      <c r="Q57" s="9">
        <f t="shared" si="20"/>
        <v>2299978</v>
      </c>
      <c r="R57" s="9">
        <f t="shared" si="21"/>
        <v>401821</v>
      </c>
      <c r="S57" s="9">
        <f t="shared" si="22"/>
        <v>9671910</v>
      </c>
      <c r="T57" s="9">
        <f t="shared" si="23"/>
        <v>2356229</v>
      </c>
      <c r="U57" s="9"/>
      <c r="V57" s="9">
        <f t="shared" si="24"/>
        <v>16066508</v>
      </c>
      <c r="W57" s="27"/>
      <c r="X57" s="9">
        <f t="shared" si="25"/>
        <v>17243940</v>
      </c>
      <c r="Y57" s="9">
        <f t="shared" si="26"/>
        <v>5456375</v>
      </c>
      <c r="Z57" s="27"/>
      <c r="AA57" s="9">
        <f t="shared" si="27"/>
        <v>16066508</v>
      </c>
      <c r="AB57" s="9">
        <f t="shared" si="28"/>
        <v>1277831.8442522418</v>
      </c>
      <c r="AC57" s="9">
        <f t="shared" si="29"/>
        <v>3805976.8786092387</v>
      </c>
      <c r="AD57" s="9">
        <f t="shared" si="30"/>
        <v>4038369</v>
      </c>
      <c r="AE57" s="9">
        <f t="shared" si="31"/>
        <v>12028139</v>
      </c>
      <c r="AF57" s="9">
        <f t="shared" si="34"/>
        <v>0</v>
      </c>
      <c r="AG57" s="9">
        <f t="shared" si="32"/>
        <v>5083808.7228614809</v>
      </c>
      <c r="AH57" s="28">
        <f t="shared" si="33"/>
        <v>152514</v>
      </c>
      <c r="AI57" s="29">
        <v>1</v>
      </c>
      <c r="AJ57" s="1"/>
      <c r="AK57" s="1"/>
    </row>
    <row r="58" spans="1:37" x14ac:dyDescent="0.2">
      <c r="A58" s="24" t="s">
        <v>109</v>
      </c>
      <c r="B58" s="2" t="s">
        <v>110</v>
      </c>
      <c r="C58" s="3">
        <v>12</v>
      </c>
      <c r="D58" s="4">
        <v>370158</v>
      </c>
      <c r="E58" s="5">
        <v>41456</v>
      </c>
      <c r="F58" s="5">
        <v>41820</v>
      </c>
      <c r="G58" s="25">
        <f t="shared" si="18"/>
        <v>1</v>
      </c>
      <c r="H58" s="26">
        <v>1401845</v>
      </c>
      <c r="I58" s="26">
        <v>2998038</v>
      </c>
      <c r="J58" s="26">
        <v>0</v>
      </c>
      <c r="K58" s="26">
        <v>25850455</v>
      </c>
      <c r="L58" s="26">
        <v>0</v>
      </c>
      <c r="M58" s="26">
        <v>30641504</v>
      </c>
      <c r="N58" s="26">
        <v>9835602</v>
      </c>
      <c r="P58" s="9">
        <f t="shared" si="19"/>
        <v>1401845</v>
      </c>
      <c r="Q58" s="9">
        <f t="shared" si="20"/>
        <v>2998038</v>
      </c>
      <c r="R58" s="9">
        <f t="shared" si="21"/>
        <v>0</v>
      </c>
      <c r="S58" s="9">
        <f t="shared" si="22"/>
        <v>25850455</v>
      </c>
      <c r="T58" s="9">
        <f t="shared" si="23"/>
        <v>0</v>
      </c>
      <c r="V58" s="9">
        <f t="shared" si="24"/>
        <v>30250338</v>
      </c>
      <c r="W58" s="27"/>
      <c r="X58" s="9">
        <f t="shared" si="25"/>
        <v>30641504</v>
      </c>
      <c r="Y58" s="9">
        <f t="shared" si="26"/>
        <v>9835602</v>
      </c>
      <c r="Z58" s="27"/>
      <c r="AA58" s="9">
        <f t="shared" si="27"/>
        <v>30250338</v>
      </c>
      <c r="AB58" s="9">
        <f t="shared" si="28"/>
        <v>1412316.3808984701</v>
      </c>
      <c r="AC58" s="9">
        <f t="shared" si="29"/>
        <v>8297725.42819406</v>
      </c>
      <c r="AD58" s="9">
        <f t="shared" si="30"/>
        <v>4399883</v>
      </c>
      <c r="AE58" s="9">
        <f t="shared" si="31"/>
        <v>25850455</v>
      </c>
      <c r="AF58" s="9">
        <f t="shared" si="34"/>
        <v>0</v>
      </c>
      <c r="AG58" s="9">
        <f t="shared" si="32"/>
        <v>9710041.8090925291</v>
      </c>
      <c r="AH58" s="28">
        <f t="shared" si="33"/>
        <v>291301</v>
      </c>
      <c r="AI58" s="29">
        <v>1</v>
      </c>
    </row>
    <row r="59" spans="1:37" x14ac:dyDescent="0.2">
      <c r="A59" s="24" t="s">
        <v>111</v>
      </c>
      <c r="B59" s="2" t="s">
        <v>181</v>
      </c>
      <c r="C59" s="3">
        <v>12</v>
      </c>
      <c r="D59" s="4">
        <v>370083</v>
      </c>
      <c r="E59" s="5">
        <v>41365</v>
      </c>
      <c r="F59" s="5">
        <v>41729</v>
      </c>
      <c r="G59" s="25">
        <f t="shared" si="18"/>
        <v>1</v>
      </c>
      <c r="H59" s="26">
        <v>1207693</v>
      </c>
      <c r="I59" s="26">
        <v>1908111</v>
      </c>
      <c r="J59" s="26">
        <v>278628</v>
      </c>
      <c r="K59" s="26">
        <v>6863330</v>
      </c>
      <c r="L59" s="26">
        <v>1030078</v>
      </c>
      <c r="M59" s="26">
        <v>11737285</v>
      </c>
      <c r="N59" s="26">
        <v>3652332</v>
      </c>
      <c r="P59" s="9">
        <f t="shared" si="19"/>
        <v>1207693</v>
      </c>
      <c r="Q59" s="9">
        <f t="shared" si="20"/>
        <v>1908111</v>
      </c>
      <c r="R59" s="9">
        <f t="shared" si="21"/>
        <v>278628</v>
      </c>
      <c r="S59" s="9">
        <f t="shared" si="22"/>
        <v>6863330</v>
      </c>
      <c r="T59" s="9">
        <f t="shared" si="23"/>
        <v>1030078</v>
      </c>
      <c r="V59" s="9">
        <f t="shared" si="24"/>
        <v>11287840</v>
      </c>
      <c r="W59" s="27"/>
      <c r="X59" s="9">
        <f t="shared" si="25"/>
        <v>11737285</v>
      </c>
      <c r="Y59" s="9">
        <f t="shared" si="26"/>
        <v>3652332</v>
      </c>
      <c r="Z59" s="27"/>
      <c r="AA59" s="9">
        <f t="shared" si="27"/>
        <v>11287840</v>
      </c>
      <c r="AB59" s="9">
        <f t="shared" si="28"/>
        <v>1056257.2703503408</v>
      </c>
      <c r="AC59" s="9">
        <f t="shared" si="29"/>
        <v>2456219.3580079209</v>
      </c>
      <c r="AD59" s="9">
        <f t="shared" si="30"/>
        <v>3394432</v>
      </c>
      <c r="AE59" s="9">
        <f t="shared" si="31"/>
        <v>7893408</v>
      </c>
      <c r="AF59" s="9">
        <f t="shared" si="34"/>
        <v>0</v>
      </c>
      <c r="AG59" s="9">
        <f t="shared" si="32"/>
        <v>3512476.6283582621</v>
      </c>
      <c r="AH59" s="28">
        <f t="shared" si="33"/>
        <v>105374</v>
      </c>
      <c r="AI59" s="29">
        <v>1</v>
      </c>
    </row>
    <row r="60" spans="1:37" x14ac:dyDescent="0.2">
      <c r="A60" s="30" t="s">
        <v>112</v>
      </c>
      <c r="B60" s="2" t="s">
        <v>113</v>
      </c>
      <c r="C60" s="3">
        <v>12</v>
      </c>
      <c r="D60" s="4">
        <v>374016</v>
      </c>
      <c r="E60" s="5">
        <v>41640</v>
      </c>
      <c r="F60" s="5">
        <v>42004</v>
      </c>
      <c r="G60" s="25">
        <f t="shared" si="18"/>
        <v>1</v>
      </c>
      <c r="H60" s="26">
        <v>22790062</v>
      </c>
      <c r="I60" s="26">
        <v>0</v>
      </c>
      <c r="J60" s="26">
        <v>0</v>
      </c>
      <c r="K60" s="26">
        <v>0</v>
      </c>
      <c r="L60" s="26">
        <v>0</v>
      </c>
      <c r="M60" s="26">
        <v>23486046</v>
      </c>
      <c r="N60" s="26">
        <v>16600459</v>
      </c>
      <c r="O60" s="31"/>
      <c r="P60" s="8">
        <f t="shared" si="19"/>
        <v>22790062</v>
      </c>
      <c r="Q60" s="8">
        <f t="shared" si="20"/>
        <v>0</v>
      </c>
      <c r="R60" s="8">
        <f t="shared" si="21"/>
        <v>0</v>
      </c>
      <c r="S60" s="8">
        <f t="shared" si="22"/>
        <v>0</v>
      </c>
      <c r="T60" s="8">
        <f t="shared" si="23"/>
        <v>0</v>
      </c>
      <c r="U60" s="8"/>
      <c r="V60" s="8">
        <f t="shared" si="24"/>
        <v>22790062</v>
      </c>
      <c r="W60" s="32"/>
      <c r="X60" s="8">
        <f t="shared" si="25"/>
        <v>23486046</v>
      </c>
      <c r="Y60" s="8">
        <f t="shared" si="26"/>
        <v>16600459</v>
      </c>
      <c r="Z60" s="32"/>
      <c r="AA60" s="8">
        <f t="shared" si="27"/>
        <v>22790062</v>
      </c>
      <c r="AB60" s="9">
        <f t="shared" si="28"/>
        <v>16108522.04915455</v>
      </c>
      <c r="AC60" s="8">
        <f t="shared" si="29"/>
        <v>0</v>
      </c>
      <c r="AD60" s="9">
        <f t="shared" si="30"/>
        <v>22790062</v>
      </c>
      <c r="AE60" s="8">
        <f t="shared" si="31"/>
        <v>0</v>
      </c>
      <c r="AF60" s="8">
        <f t="shared" si="34"/>
        <v>0</v>
      </c>
      <c r="AG60" s="8">
        <f t="shared" si="32"/>
        <v>16108522.04915455</v>
      </c>
      <c r="AH60" s="28">
        <f t="shared" si="33"/>
        <v>483256</v>
      </c>
      <c r="AI60" s="29">
        <v>1</v>
      </c>
      <c r="AJ60" s="31"/>
      <c r="AK60" s="31"/>
    </row>
    <row r="61" spans="1:37" x14ac:dyDescent="0.2">
      <c r="A61" s="24" t="s">
        <v>114</v>
      </c>
      <c r="B61" s="2" t="s">
        <v>115</v>
      </c>
      <c r="C61" s="3">
        <v>12</v>
      </c>
      <c r="D61" s="4">
        <v>370091</v>
      </c>
      <c r="E61" s="5">
        <v>41456</v>
      </c>
      <c r="F61" s="5">
        <v>41820</v>
      </c>
      <c r="G61" s="25">
        <f t="shared" si="18"/>
        <v>1</v>
      </c>
      <c r="H61" s="26">
        <v>214251101</v>
      </c>
      <c r="I61" s="26">
        <v>931893168</v>
      </c>
      <c r="J61" s="26">
        <v>63160701</v>
      </c>
      <c r="K61" s="26">
        <v>822638206</v>
      </c>
      <c r="L61" s="26">
        <v>116904524</v>
      </c>
      <c r="M61" s="26">
        <v>2300336093</v>
      </c>
      <c r="N61" s="26">
        <v>829388503</v>
      </c>
      <c r="P61" s="9">
        <f t="shared" si="19"/>
        <v>214251101</v>
      </c>
      <c r="Q61" s="9">
        <f t="shared" si="20"/>
        <v>931893168</v>
      </c>
      <c r="R61" s="9">
        <f t="shared" si="21"/>
        <v>63160701</v>
      </c>
      <c r="S61" s="9">
        <f t="shared" si="22"/>
        <v>822638206</v>
      </c>
      <c r="T61" s="9">
        <f t="shared" si="23"/>
        <v>116904524</v>
      </c>
      <c r="V61" s="9">
        <f t="shared" si="24"/>
        <v>2148847700</v>
      </c>
      <c r="W61" s="27"/>
      <c r="X61" s="9">
        <f t="shared" si="25"/>
        <v>2300336093</v>
      </c>
      <c r="Y61" s="9">
        <f t="shared" si="26"/>
        <v>829388503</v>
      </c>
      <c r="Z61" s="27"/>
      <c r="AA61" s="9">
        <f t="shared" si="27"/>
        <v>2148847700</v>
      </c>
      <c r="AB61" s="9">
        <f t="shared" si="28"/>
        <v>436016129.03039378</v>
      </c>
      <c r="AC61" s="9">
        <f t="shared" si="29"/>
        <v>338753080.78263205</v>
      </c>
      <c r="AD61" s="9">
        <f t="shared" si="30"/>
        <v>1209304970</v>
      </c>
      <c r="AE61" s="9">
        <f t="shared" si="31"/>
        <v>939542730</v>
      </c>
      <c r="AF61" s="9">
        <f t="shared" si="34"/>
        <v>0</v>
      </c>
      <c r="AG61" s="9">
        <f t="shared" si="32"/>
        <v>774769209.81302583</v>
      </c>
      <c r="AH61" s="28">
        <f t="shared" si="33"/>
        <v>23243076</v>
      </c>
      <c r="AI61" s="29">
        <v>1</v>
      </c>
    </row>
    <row r="62" spans="1:37" x14ac:dyDescent="0.2">
      <c r="A62" s="24" t="s">
        <v>116</v>
      </c>
      <c r="B62" s="2" t="s">
        <v>117</v>
      </c>
      <c r="C62" s="3">
        <v>12</v>
      </c>
      <c r="D62" s="4">
        <v>370218</v>
      </c>
      <c r="E62" s="5">
        <v>41456</v>
      </c>
      <c r="F62" s="5">
        <v>41820</v>
      </c>
      <c r="G62" s="25">
        <f t="shared" si="18"/>
        <v>1</v>
      </c>
      <c r="H62" s="26">
        <v>16678642</v>
      </c>
      <c r="I62" s="26">
        <v>57117104</v>
      </c>
      <c r="J62" s="26">
        <v>4074512</v>
      </c>
      <c r="K62" s="26">
        <v>117528519</v>
      </c>
      <c r="L62" s="26">
        <v>33806906</v>
      </c>
      <c r="M62" s="26">
        <v>232950246</v>
      </c>
      <c r="N62" s="26">
        <v>86297996</v>
      </c>
      <c r="P62" s="9">
        <f t="shared" si="19"/>
        <v>16678642</v>
      </c>
      <c r="Q62" s="9">
        <f t="shared" si="20"/>
        <v>57117104</v>
      </c>
      <c r="R62" s="9">
        <f t="shared" si="21"/>
        <v>4074512</v>
      </c>
      <c r="S62" s="9">
        <f t="shared" si="22"/>
        <v>117528519</v>
      </c>
      <c r="T62" s="9">
        <f t="shared" si="23"/>
        <v>33806906</v>
      </c>
      <c r="V62" s="9">
        <f t="shared" si="24"/>
        <v>229205683</v>
      </c>
      <c r="W62" s="27"/>
      <c r="X62" s="9">
        <f t="shared" si="25"/>
        <v>232950246</v>
      </c>
      <c r="Y62" s="9">
        <f t="shared" si="26"/>
        <v>86297996</v>
      </c>
      <c r="Z62" s="27"/>
      <c r="AA62" s="9">
        <f t="shared" si="27"/>
        <v>229205683</v>
      </c>
      <c r="AB62" s="9">
        <f t="shared" si="28"/>
        <v>28847564.356738083</v>
      </c>
      <c r="AC62" s="9">
        <f t="shared" si="29"/>
        <v>56063232.92446018</v>
      </c>
      <c r="AD62" s="9">
        <f t="shared" si="30"/>
        <v>77870258</v>
      </c>
      <c r="AE62" s="9">
        <f t="shared" si="31"/>
        <v>151335425</v>
      </c>
      <c r="AF62" s="9">
        <f t="shared" si="34"/>
        <v>0</v>
      </c>
      <c r="AG62" s="9">
        <f t="shared" si="32"/>
        <v>84910797.281198263</v>
      </c>
      <c r="AH62" s="28">
        <f t="shared" si="33"/>
        <v>2547324</v>
      </c>
      <c r="AI62" s="29">
        <v>1</v>
      </c>
    </row>
    <row r="63" spans="1:37" s="31" customFormat="1" x14ac:dyDescent="0.2">
      <c r="A63" s="24" t="s">
        <v>118</v>
      </c>
      <c r="B63" s="2" t="s">
        <v>182</v>
      </c>
      <c r="C63" s="3">
        <v>12</v>
      </c>
      <c r="D63" s="4">
        <v>370103</v>
      </c>
      <c r="E63" s="5">
        <v>41456</v>
      </c>
      <c r="F63" s="5">
        <v>41820</v>
      </c>
      <c r="G63" s="25">
        <f t="shared" si="18"/>
        <v>1</v>
      </c>
      <c r="H63" s="26">
        <v>1979824</v>
      </c>
      <c r="I63" s="26">
        <v>2348103</v>
      </c>
      <c r="J63" s="26">
        <v>238827</v>
      </c>
      <c r="K63" s="26">
        <v>6978266</v>
      </c>
      <c r="L63" s="26">
        <v>2478365</v>
      </c>
      <c r="M63" s="26">
        <v>14892914</v>
      </c>
      <c r="N63" s="26">
        <v>4967257</v>
      </c>
      <c r="O63" s="1"/>
      <c r="P63" s="9">
        <f t="shared" si="19"/>
        <v>1979824</v>
      </c>
      <c r="Q63" s="9">
        <f t="shared" si="20"/>
        <v>2348103</v>
      </c>
      <c r="R63" s="9">
        <f t="shared" si="21"/>
        <v>238827</v>
      </c>
      <c r="S63" s="9">
        <f t="shared" si="22"/>
        <v>6978266</v>
      </c>
      <c r="T63" s="9">
        <f t="shared" si="23"/>
        <v>2478365</v>
      </c>
      <c r="U63" s="9"/>
      <c r="V63" s="9">
        <f t="shared" si="24"/>
        <v>14023385</v>
      </c>
      <c r="W63" s="27"/>
      <c r="X63" s="9">
        <f t="shared" si="25"/>
        <v>14892914</v>
      </c>
      <c r="Y63" s="9">
        <f t="shared" si="26"/>
        <v>4967257</v>
      </c>
      <c r="Z63" s="27"/>
      <c r="AA63" s="9">
        <f t="shared" si="27"/>
        <v>14023385</v>
      </c>
      <c r="AB63" s="9">
        <f t="shared" si="28"/>
        <v>1523156.6350130001</v>
      </c>
      <c r="AC63" s="9">
        <f t="shared" si="29"/>
        <v>3154084.9917730675</v>
      </c>
      <c r="AD63" s="9">
        <f t="shared" si="30"/>
        <v>4566754</v>
      </c>
      <c r="AE63" s="9">
        <f t="shared" si="31"/>
        <v>9456631</v>
      </c>
      <c r="AF63" s="9">
        <f t="shared" si="34"/>
        <v>0</v>
      </c>
      <c r="AG63" s="9">
        <f t="shared" si="32"/>
        <v>4677241.6267860672</v>
      </c>
      <c r="AH63" s="28">
        <f t="shared" si="33"/>
        <v>140317</v>
      </c>
      <c r="AI63" s="29">
        <v>1</v>
      </c>
      <c r="AJ63" s="1"/>
      <c r="AK63" s="1"/>
    </row>
    <row r="64" spans="1:37" x14ac:dyDescent="0.2">
      <c r="A64" s="1" t="s">
        <v>119</v>
      </c>
      <c r="B64" s="2" t="s">
        <v>183</v>
      </c>
      <c r="C64" s="3">
        <v>12</v>
      </c>
      <c r="D64" s="4">
        <v>370229</v>
      </c>
      <c r="E64" s="5">
        <v>41365</v>
      </c>
      <c r="F64" s="5">
        <v>41729</v>
      </c>
      <c r="G64" s="25">
        <f t="shared" si="18"/>
        <v>1</v>
      </c>
      <c r="H64" s="26">
        <v>2032816</v>
      </c>
      <c r="I64" s="26">
        <v>6593973</v>
      </c>
      <c r="J64" s="26">
        <v>1272992</v>
      </c>
      <c r="K64" s="26">
        <v>20743113</v>
      </c>
      <c r="L64" s="26">
        <v>13805985</v>
      </c>
      <c r="M64" s="26">
        <v>44448879</v>
      </c>
      <c r="N64" s="26">
        <v>13796883</v>
      </c>
      <c r="P64" s="9">
        <f t="shared" si="19"/>
        <v>2032816</v>
      </c>
      <c r="Q64" s="9">
        <f t="shared" si="20"/>
        <v>6593973</v>
      </c>
      <c r="R64" s="9">
        <f t="shared" si="21"/>
        <v>1272992</v>
      </c>
      <c r="S64" s="9">
        <f t="shared" si="22"/>
        <v>20743113</v>
      </c>
      <c r="T64" s="9">
        <f t="shared" si="23"/>
        <v>13805985</v>
      </c>
      <c r="V64" s="9">
        <f t="shared" si="24"/>
        <v>44448879</v>
      </c>
      <c r="W64" s="27"/>
      <c r="X64" s="9">
        <f t="shared" si="25"/>
        <v>44448879</v>
      </c>
      <c r="Y64" s="9">
        <f t="shared" si="26"/>
        <v>13796883</v>
      </c>
      <c r="Z64" s="27"/>
      <c r="AA64" s="9">
        <f t="shared" si="27"/>
        <v>44448879</v>
      </c>
      <c r="AB64" s="9">
        <f t="shared" si="28"/>
        <v>3072881.0997150908</v>
      </c>
      <c r="AC64" s="9">
        <f t="shared" si="29"/>
        <v>10724001.900284909</v>
      </c>
      <c r="AD64" s="9">
        <f t="shared" si="30"/>
        <v>9899781</v>
      </c>
      <c r="AE64" s="9">
        <f t="shared" si="31"/>
        <v>34549098</v>
      </c>
      <c r="AF64" s="9">
        <f t="shared" si="34"/>
        <v>0</v>
      </c>
      <c r="AG64" s="9">
        <f t="shared" si="32"/>
        <v>13796883</v>
      </c>
      <c r="AH64" s="28">
        <f t="shared" si="33"/>
        <v>413906</v>
      </c>
      <c r="AI64" s="29">
        <v>1</v>
      </c>
    </row>
    <row r="65" spans="1:37" x14ac:dyDescent="0.2">
      <c r="A65" s="24" t="s">
        <v>120</v>
      </c>
      <c r="B65" s="2" t="s">
        <v>184</v>
      </c>
      <c r="C65" s="3">
        <v>12</v>
      </c>
      <c r="D65" s="4">
        <v>370112</v>
      </c>
      <c r="E65" s="5">
        <v>41365</v>
      </c>
      <c r="F65" s="5">
        <v>41729</v>
      </c>
      <c r="G65" s="25">
        <f t="shared" si="18"/>
        <v>1</v>
      </c>
      <c r="H65" s="26">
        <v>764021</v>
      </c>
      <c r="I65" s="26">
        <v>2252231</v>
      </c>
      <c r="J65" s="26">
        <v>1303009</v>
      </c>
      <c r="K65" s="26">
        <v>11786690</v>
      </c>
      <c r="L65" s="26">
        <v>7048202</v>
      </c>
      <c r="M65" s="26">
        <v>24870497</v>
      </c>
      <c r="N65" s="26">
        <v>12441966</v>
      </c>
      <c r="P65" s="9">
        <f t="shared" si="19"/>
        <v>764021</v>
      </c>
      <c r="Q65" s="9">
        <f t="shared" si="20"/>
        <v>2252231</v>
      </c>
      <c r="R65" s="9">
        <f t="shared" si="21"/>
        <v>1303009</v>
      </c>
      <c r="S65" s="9">
        <f t="shared" si="22"/>
        <v>11786690</v>
      </c>
      <c r="T65" s="9">
        <f t="shared" si="23"/>
        <v>7048202</v>
      </c>
      <c r="V65" s="9">
        <f t="shared" si="24"/>
        <v>23154153</v>
      </c>
      <c r="W65" s="27"/>
      <c r="X65" s="9">
        <f t="shared" si="25"/>
        <v>24870497</v>
      </c>
      <c r="Y65" s="9">
        <f t="shared" si="26"/>
        <v>12441966</v>
      </c>
      <c r="Z65" s="27"/>
      <c r="AA65" s="9">
        <f t="shared" si="27"/>
        <v>23154153</v>
      </c>
      <c r="AB65" s="9">
        <f t="shared" si="28"/>
        <v>2160797.1287073996</v>
      </c>
      <c r="AC65" s="9">
        <f t="shared" si="29"/>
        <v>9422533.2882439792</v>
      </c>
      <c r="AD65" s="9">
        <f t="shared" si="30"/>
        <v>4319261</v>
      </c>
      <c r="AE65" s="9">
        <f t="shared" si="31"/>
        <v>18834892</v>
      </c>
      <c r="AF65" s="9">
        <f t="shared" si="34"/>
        <v>0</v>
      </c>
      <c r="AG65" s="9">
        <f t="shared" si="32"/>
        <v>11583330.416951379</v>
      </c>
      <c r="AH65" s="28">
        <f t="shared" si="33"/>
        <v>347500</v>
      </c>
      <c r="AI65" s="29">
        <v>1</v>
      </c>
    </row>
    <row r="66" spans="1:37" x14ac:dyDescent="0.2">
      <c r="A66" s="30" t="s">
        <v>121</v>
      </c>
      <c r="B66" s="2" t="s">
        <v>185</v>
      </c>
      <c r="C66" s="3">
        <v>12</v>
      </c>
      <c r="D66" s="4">
        <v>999999</v>
      </c>
      <c r="E66" s="5">
        <v>41640</v>
      </c>
      <c r="F66" s="5">
        <v>42004</v>
      </c>
      <c r="G66" s="25">
        <f t="shared" si="18"/>
        <v>1</v>
      </c>
      <c r="H66" s="26">
        <v>51977000</v>
      </c>
      <c r="I66" s="26">
        <v>1432859</v>
      </c>
      <c r="J66" s="26">
        <v>4532285</v>
      </c>
      <c r="K66" s="26">
        <v>0</v>
      </c>
      <c r="L66" s="26">
        <v>0</v>
      </c>
      <c r="M66" s="26">
        <v>57942144</v>
      </c>
      <c r="N66" s="26">
        <v>31394231</v>
      </c>
      <c r="O66" s="31"/>
      <c r="P66" s="8">
        <f t="shared" si="19"/>
        <v>51977000</v>
      </c>
      <c r="Q66" s="8">
        <f t="shared" si="20"/>
        <v>1432859</v>
      </c>
      <c r="R66" s="8">
        <f t="shared" si="21"/>
        <v>4532285</v>
      </c>
      <c r="S66" s="8">
        <f t="shared" si="22"/>
        <v>0</v>
      </c>
      <c r="T66" s="8">
        <f t="shared" si="23"/>
        <v>0</v>
      </c>
      <c r="U66" s="8"/>
      <c r="V66" s="8">
        <f t="shared" si="24"/>
        <v>57942144</v>
      </c>
      <c r="W66" s="32"/>
      <c r="X66" s="8">
        <f t="shared" si="25"/>
        <v>57942144</v>
      </c>
      <c r="Y66" s="8">
        <f t="shared" si="26"/>
        <v>31394231</v>
      </c>
      <c r="Z66" s="32"/>
      <c r="AA66" s="8">
        <f t="shared" si="27"/>
        <v>57942144</v>
      </c>
      <c r="AB66" s="9">
        <f t="shared" si="28"/>
        <v>31394231</v>
      </c>
      <c r="AC66" s="8">
        <f t="shared" si="29"/>
        <v>0</v>
      </c>
      <c r="AD66" s="9">
        <f t="shared" si="30"/>
        <v>57942144</v>
      </c>
      <c r="AE66" s="8">
        <f t="shared" si="31"/>
        <v>0</v>
      </c>
      <c r="AF66" s="8">
        <f t="shared" si="34"/>
        <v>0</v>
      </c>
      <c r="AG66" s="8">
        <f t="shared" si="32"/>
        <v>31394231</v>
      </c>
      <c r="AH66" s="28">
        <f t="shared" si="33"/>
        <v>941827</v>
      </c>
      <c r="AI66" s="29">
        <v>1</v>
      </c>
      <c r="AJ66" s="31"/>
      <c r="AK66" s="31"/>
    </row>
    <row r="67" spans="1:37" s="31" customFormat="1" x14ac:dyDescent="0.2">
      <c r="A67" s="24" t="s">
        <v>122</v>
      </c>
      <c r="B67" s="2" t="s">
        <v>186</v>
      </c>
      <c r="C67" s="3">
        <v>12</v>
      </c>
      <c r="D67" s="4">
        <v>370080</v>
      </c>
      <c r="E67" s="5">
        <v>41456</v>
      </c>
      <c r="F67" s="5">
        <v>41820</v>
      </c>
      <c r="G67" s="25">
        <f t="shared" ref="G67:G80" si="35">365/(1+F67-E67)</f>
        <v>1</v>
      </c>
      <c r="H67" s="26">
        <v>3999785</v>
      </c>
      <c r="I67" s="26">
        <v>911725</v>
      </c>
      <c r="J67" s="26">
        <v>0</v>
      </c>
      <c r="K67" s="26">
        <v>7702524</v>
      </c>
      <c r="L67" s="26">
        <v>3444868</v>
      </c>
      <c r="M67" s="26">
        <v>17183836</v>
      </c>
      <c r="N67" s="26">
        <v>9362126</v>
      </c>
      <c r="O67" s="1"/>
      <c r="P67" s="9">
        <f t="shared" ref="P67:P80" si="36">H67*$G67</f>
        <v>3999785</v>
      </c>
      <c r="Q67" s="9">
        <f t="shared" ref="Q67:Q80" si="37">I67*$G67</f>
        <v>911725</v>
      </c>
      <c r="R67" s="9">
        <f t="shared" ref="R67:R80" si="38">J67*$G67</f>
        <v>0</v>
      </c>
      <c r="S67" s="9">
        <f t="shared" ref="S67:S80" si="39">K67*$G67</f>
        <v>7702524</v>
      </c>
      <c r="T67" s="9">
        <f t="shared" ref="T67:T80" si="40">L67*$G67</f>
        <v>3444868</v>
      </c>
      <c r="U67" s="9"/>
      <c r="V67" s="9">
        <f t="shared" ref="V67:V80" si="41">SUM(P67:T67)</f>
        <v>16058902</v>
      </c>
      <c r="W67" s="27"/>
      <c r="X67" s="9">
        <f t="shared" ref="X67:X80" si="42">M67*$G67</f>
        <v>17183836</v>
      </c>
      <c r="Y67" s="9">
        <f t="shared" ref="Y67:Y80" si="43">N67*$G67</f>
        <v>9362126</v>
      </c>
      <c r="Z67" s="27"/>
      <c r="AA67" s="9">
        <f t="shared" ref="AA67:AA80" si="44">V67</f>
        <v>16058902</v>
      </c>
      <c r="AB67" s="9">
        <f t="shared" ref="AB67:AB80" si="45">IF(ISERROR(((P67+Q67+R67)/X67)*Y67),0,((P67+Q67+R67)/X67)*Y67)</f>
        <v>2675897.0156756616</v>
      </c>
      <c r="AC67" s="9">
        <f t="shared" ref="AC67:AC80" si="46">IF(ISERROR(((S67+T67)/X67)*Y67),0,((S67+T67)/X67)*Y67)</f>
        <v>6073340.5786340144</v>
      </c>
      <c r="AD67" s="9">
        <f t="shared" ref="AD67:AD80" si="47">SUM(P67:R67)</f>
        <v>4911510</v>
      </c>
      <c r="AE67" s="9">
        <f t="shared" ref="AE67:AE80" si="48">SUM(S67:T67)</f>
        <v>11147392</v>
      </c>
      <c r="AF67" s="9">
        <f t="shared" si="34"/>
        <v>0</v>
      </c>
      <c r="AG67" s="9">
        <f t="shared" ref="AG67:AG80" si="49">IF(ISERROR((AA67/X67)*Y67),0,(AA67/X67)*Y67)</f>
        <v>8749237.5943096764</v>
      </c>
      <c r="AH67" s="28">
        <f t="shared" ref="AH67:AH80" si="50">ROUND(+AG67*$AH$1,0)</f>
        <v>262477</v>
      </c>
      <c r="AI67" s="29">
        <v>1</v>
      </c>
      <c r="AJ67" s="1"/>
      <c r="AK67" s="1"/>
    </row>
    <row r="68" spans="1:37" s="31" customFormat="1" x14ac:dyDescent="0.2">
      <c r="A68" s="24" t="s">
        <v>124</v>
      </c>
      <c r="B68" s="2" t="s">
        <v>125</v>
      </c>
      <c r="C68" s="3">
        <v>12</v>
      </c>
      <c r="D68" s="4">
        <v>370097</v>
      </c>
      <c r="E68" s="5">
        <v>41579</v>
      </c>
      <c r="F68" s="5">
        <v>41943</v>
      </c>
      <c r="G68" s="25">
        <f t="shared" si="35"/>
        <v>1</v>
      </c>
      <c r="H68" s="26">
        <v>46619728</v>
      </c>
      <c r="I68" s="26">
        <v>109754465</v>
      </c>
      <c r="J68" s="26">
        <v>2199304</v>
      </c>
      <c r="K68" s="26">
        <v>125947650</v>
      </c>
      <c r="L68" s="26">
        <v>13254249</v>
      </c>
      <c r="M68" s="26">
        <v>297775396</v>
      </c>
      <c r="N68" s="26">
        <v>72333291</v>
      </c>
      <c r="O68" s="1"/>
      <c r="P68" s="9">
        <f t="shared" si="36"/>
        <v>46619728</v>
      </c>
      <c r="Q68" s="9">
        <f t="shared" si="37"/>
        <v>109754465</v>
      </c>
      <c r="R68" s="9">
        <f t="shared" si="38"/>
        <v>2199304</v>
      </c>
      <c r="S68" s="9">
        <f t="shared" si="39"/>
        <v>125947650</v>
      </c>
      <c r="T68" s="9">
        <f t="shared" si="40"/>
        <v>13254249</v>
      </c>
      <c r="U68" s="9"/>
      <c r="V68" s="9">
        <f t="shared" si="41"/>
        <v>297775396</v>
      </c>
      <c r="W68" s="27"/>
      <c r="X68" s="9">
        <f t="shared" si="42"/>
        <v>297775396</v>
      </c>
      <c r="Y68" s="9">
        <f t="shared" si="43"/>
        <v>72333291</v>
      </c>
      <c r="Z68" s="27"/>
      <c r="AA68" s="9">
        <f t="shared" si="44"/>
        <v>297775396</v>
      </c>
      <c r="AB68" s="9">
        <f t="shared" si="45"/>
        <v>38519444.713923328</v>
      </c>
      <c r="AC68" s="9">
        <f t="shared" si="46"/>
        <v>33813846.286076665</v>
      </c>
      <c r="AD68" s="9">
        <f t="shared" si="47"/>
        <v>158573497</v>
      </c>
      <c r="AE68" s="9">
        <f t="shared" si="48"/>
        <v>139201899</v>
      </c>
      <c r="AF68" s="9">
        <f t="shared" si="34"/>
        <v>0</v>
      </c>
      <c r="AG68" s="9">
        <f t="shared" si="49"/>
        <v>72333291</v>
      </c>
      <c r="AH68" s="28">
        <f t="shared" si="50"/>
        <v>2169999</v>
      </c>
      <c r="AI68" s="29">
        <v>1</v>
      </c>
      <c r="AJ68" s="1"/>
      <c r="AK68" s="1"/>
    </row>
    <row r="69" spans="1:37" x14ac:dyDescent="0.2">
      <c r="A69" s="30" t="s">
        <v>127</v>
      </c>
      <c r="B69" s="2" t="s">
        <v>187</v>
      </c>
      <c r="C69" s="3">
        <v>12</v>
      </c>
      <c r="D69" s="4">
        <v>370037</v>
      </c>
      <c r="E69" s="5">
        <v>41640</v>
      </c>
      <c r="F69" s="5">
        <v>42004</v>
      </c>
      <c r="G69" s="25">
        <f t="shared" si="35"/>
        <v>1</v>
      </c>
      <c r="H69" s="26">
        <v>147246871</v>
      </c>
      <c r="I69" s="26">
        <v>560781504</v>
      </c>
      <c r="J69" s="26">
        <v>29618815</v>
      </c>
      <c r="K69" s="26">
        <v>552328624</v>
      </c>
      <c r="L69" s="26">
        <v>336725704</v>
      </c>
      <c r="M69" s="26">
        <v>1630745338</v>
      </c>
      <c r="N69" s="26">
        <v>444719455</v>
      </c>
      <c r="O69" s="31"/>
      <c r="P69" s="9">
        <f t="shared" si="36"/>
        <v>147246871</v>
      </c>
      <c r="Q69" s="8">
        <f t="shared" si="37"/>
        <v>560781504</v>
      </c>
      <c r="R69" s="8">
        <f t="shared" si="38"/>
        <v>29618815</v>
      </c>
      <c r="S69" s="8">
        <f t="shared" si="39"/>
        <v>552328624</v>
      </c>
      <c r="T69" s="8">
        <f t="shared" si="40"/>
        <v>336725704</v>
      </c>
      <c r="U69" s="8"/>
      <c r="V69" s="9">
        <f t="shared" si="41"/>
        <v>1626701518</v>
      </c>
      <c r="W69" s="32"/>
      <c r="X69" s="8">
        <f t="shared" si="42"/>
        <v>1630745338</v>
      </c>
      <c r="Y69" s="8">
        <f t="shared" si="43"/>
        <v>444719455</v>
      </c>
      <c r="Z69" s="32"/>
      <c r="AA69" s="8">
        <f t="shared" si="44"/>
        <v>1626701518</v>
      </c>
      <c r="AB69" s="9">
        <f t="shared" si="45"/>
        <v>201163264.84269333</v>
      </c>
      <c r="AC69" s="8">
        <f t="shared" si="46"/>
        <v>242453402.74800849</v>
      </c>
      <c r="AD69" s="9">
        <f t="shared" si="47"/>
        <v>737647190</v>
      </c>
      <c r="AE69" s="8">
        <f t="shared" si="48"/>
        <v>889054328</v>
      </c>
      <c r="AF69" s="8">
        <f t="shared" si="34"/>
        <v>0</v>
      </c>
      <c r="AG69" s="9">
        <f t="shared" si="49"/>
        <v>443616667.59070182</v>
      </c>
      <c r="AH69" s="28">
        <f t="shared" si="50"/>
        <v>13308500</v>
      </c>
      <c r="AI69" s="29">
        <v>1</v>
      </c>
      <c r="AJ69" s="31"/>
      <c r="AK69" s="31"/>
    </row>
    <row r="70" spans="1:37" x14ac:dyDescent="0.2">
      <c r="A70" s="24" t="s">
        <v>130</v>
      </c>
      <c r="B70" s="2" t="s">
        <v>131</v>
      </c>
      <c r="C70" s="3">
        <v>12</v>
      </c>
      <c r="D70" s="4">
        <v>370235</v>
      </c>
      <c r="E70" s="5">
        <v>41640</v>
      </c>
      <c r="F70" s="5">
        <v>42004</v>
      </c>
      <c r="G70" s="25">
        <f t="shared" si="35"/>
        <v>1</v>
      </c>
      <c r="H70" s="26">
        <v>8101604</v>
      </c>
      <c r="I70" s="26">
        <v>79135556</v>
      </c>
      <c r="J70" s="26">
        <v>0</v>
      </c>
      <c r="K70" s="26">
        <v>72282376</v>
      </c>
      <c r="L70" s="26">
        <v>29066298</v>
      </c>
      <c r="M70" s="26">
        <v>188585834</v>
      </c>
      <c r="N70" s="26">
        <v>59872475</v>
      </c>
      <c r="P70" s="9">
        <f t="shared" si="36"/>
        <v>8101604</v>
      </c>
      <c r="Q70" s="9">
        <f t="shared" si="37"/>
        <v>79135556</v>
      </c>
      <c r="R70" s="9">
        <f t="shared" si="38"/>
        <v>0</v>
      </c>
      <c r="S70" s="9">
        <f t="shared" si="39"/>
        <v>72282376</v>
      </c>
      <c r="T70" s="9">
        <f t="shared" si="40"/>
        <v>29066298</v>
      </c>
      <c r="V70" s="9">
        <f t="shared" si="41"/>
        <v>188585834</v>
      </c>
      <c r="W70" s="27"/>
      <c r="X70" s="9">
        <f t="shared" si="42"/>
        <v>188585834</v>
      </c>
      <c r="Y70" s="9">
        <f t="shared" si="43"/>
        <v>59872475</v>
      </c>
      <c r="Z70" s="27"/>
      <c r="AA70" s="9">
        <f t="shared" si="44"/>
        <v>188585834</v>
      </c>
      <c r="AB70" s="9">
        <f t="shared" si="45"/>
        <v>27696166.622838702</v>
      </c>
      <c r="AC70" s="9">
        <f t="shared" si="46"/>
        <v>32176308.377161302</v>
      </c>
      <c r="AD70" s="9">
        <f t="shared" si="47"/>
        <v>87237160</v>
      </c>
      <c r="AE70" s="9">
        <f t="shared" si="48"/>
        <v>101348674</v>
      </c>
      <c r="AF70" s="9">
        <f t="shared" si="34"/>
        <v>0</v>
      </c>
      <c r="AG70" s="9">
        <f t="shared" si="49"/>
        <v>59872475</v>
      </c>
      <c r="AH70" s="28">
        <f t="shared" si="50"/>
        <v>1796174</v>
      </c>
      <c r="AI70" s="29">
        <v>1</v>
      </c>
    </row>
    <row r="71" spans="1:37" x14ac:dyDescent="0.2">
      <c r="A71" s="24" t="s">
        <v>132</v>
      </c>
      <c r="B71" s="2" t="s">
        <v>188</v>
      </c>
      <c r="C71" s="3">
        <v>12</v>
      </c>
      <c r="D71" s="4">
        <v>370114</v>
      </c>
      <c r="E71" s="5">
        <v>41548</v>
      </c>
      <c r="F71" s="5">
        <v>41912</v>
      </c>
      <c r="G71" s="25">
        <f t="shared" si="35"/>
        <v>1</v>
      </c>
      <c r="H71" s="26">
        <v>181916147</v>
      </c>
      <c r="I71" s="26">
        <v>699368275</v>
      </c>
      <c r="J71" s="26">
        <v>31482497</v>
      </c>
      <c r="K71" s="26">
        <v>577109037</v>
      </c>
      <c r="L71" s="26">
        <v>45176437</v>
      </c>
      <c r="M71" s="26">
        <v>1550831836</v>
      </c>
      <c r="N71" s="26">
        <v>506010388</v>
      </c>
      <c r="P71" s="9">
        <f t="shared" si="36"/>
        <v>181916147</v>
      </c>
      <c r="Q71" s="9">
        <f t="shared" si="37"/>
        <v>699368275</v>
      </c>
      <c r="R71" s="9">
        <f t="shared" si="38"/>
        <v>31482497</v>
      </c>
      <c r="S71" s="9">
        <f t="shared" si="39"/>
        <v>577109037</v>
      </c>
      <c r="T71" s="9">
        <f t="shared" si="40"/>
        <v>45176437</v>
      </c>
      <c r="V71" s="9">
        <f t="shared" si="41"/>
        <v>1535052393</v>
      </c>
      <c r="W71" s="27"/>
      <c r="X71" s="9">
        <f t="shared" si="42"/>
        <v>1550831836</v>
      </c>
      <c r="Y71" s="9">
        <f t="shared" si="43"/>
        <v>506010388</v>
      </c>
      <c r="Z71" s="27"/>
      <c r="AA71" s="9">
        <f t="shared" si="44"/>
        <v>1535052393</v>
      </c>
      <c r="AB71" s="9">
        <f t="shared" si="45"/>
        <v>297820519.359492</v>
      </c>
      <c r="AC71" s="9">
        <f t="shared" si="46"/>
        <v>203041301.34294194</v>
      </c>
      <c r="AD71" s="9">
        <f t="shared" si="47"/>
        <v>912766919</v>
      </c>
      <c r="AE71" s="9">
        <f t="shared" si="48"/>
        <v>622285474</v>
      </c>
      <c r="AF71" s="9">
        <f t="shared" si="34"/>
        <v>0</v>
      </c>
      <c r="AG71" s="9">
        <f t="shared" si="49"/>
        <v>500861820.702434</v>
      </c>
      <c r="AH71" s="28">
        <f t="shared" si="50"/>
        <v>15025855</v>
      </c>
      <c r="AI71" s="29">
        <v>1</v>
      </c>
    </row>
    <row r="72" spans="1:37" x14ac:dyDescent="0.2">
      <c r="A72" s="24" t="s">
        <v>133</v>
      </c>
      <c r="B72" s="2" t="s">
        <v>189</v>
      </c>
      <c r="C72" s="3">
        <v>12</v>
      </c>
      <c r="D72" s="4">
        <v>370227</v>
      </c>
      <c r="E72" s="5">
        <v>41640</v>
      </c>
      <c r="F72" s="5">
        <v>42004</v>
      </c>
      <c r="G72" s="25">
        <f t="shared" si="35"/>
        <v>1</v>
      </c>
      <c r="H72" s="26">
        <v>6293075</v>
      </c>
      <c r="I72" s="26">
        <v>15159617</v>
      </c>
      <c r="J72" s="26">
        <v>1663786</v>
      </c>
      <c r="K72" s="26">
        <v>51913231</v>
      </c>
      <c r="L72" s="26">
        <v>24845464</v>
      </c>
      <c r="M72" s="26">
        <v>99875173</v>
      </c>
      <c r="N72" s="26">
        <v>33496383</v>
      </c>
      <c r="P72" s="9">
        <f t="shared" si="36"/>
        <v>6293075</v>
      </c>
      <c r="Q72" s="9">
        <f t="shared" si="37"/>
        <v>15159617</v>
      </c>
      <c r="R72" s="9">
        <f t="shared" si="38"/>
        <v>1663786</v>
      </c>
      <c r="S72" s="9">
        <f t="shared" si="39"/>
        <v>51913231</v>
      </c>
      <c r="T72" s="9">
        <f t="shared" si="40"/>
        <v>24845464</v>
      </c>
      <c r="V72" s="9">
        <f t="shared" si="41"/>
        <v>99875173</v>
      </c>
      <c r="W72" s="27"/>
      <c r="X72" s="9">
        <f t="shared" si="42"/>
        <v>99875173</v>
      </c>
      <c r="Y72" s="9">
        <f t="shared" si="43"/>
        <v>33496383</v>
      </c>
      <c r="Z72" s="27"/>
      <c r="AA72" s="9">
        <f t="shared" si="44"/>
        <v>99875173</v>
      </c>
      <c r="AB72" s="9">
        <f t="shared" si="45"/>
        <v>7752861.6716295844</v>
      </c>
      <c r="AC72" s="9">
        <f t="shared" si="46"/>
        <v>25743521.328370415</v>
      </c>
      <c r="AD72" s="9">
        <f t="shared" si="47"/>
        <v>23116478</v>
      </c>
      <c r="AE72" s="9">
        <f t="shared" si="48"/>
        <v>76758695</v>
      </c>
      <c r="AF72" s="9">
        <f t="shared" si="34"/>
        <v>0</v>
      </c>
      <c r="AG72" s="9">
        <f t="shared" si="49"/>
        <v>33496383</v>
      </c>
      <c r="AH72" s="28">
        <f t="shared" si="50"/>
        <v>1004891</v>
      </c>
      <c r="AI72" s="29">
        <v>1</v>
      </c>
    </row>
    <row r="73" spans="1:37" x14ac:dyDescent="0.2">
      <c r="A73" s="30" t="s">
        <v>126</v>
      </c>
      <c r="B73" s="2" t="s">
        <v>190</v>
      </c>
      <c r="C73" s="3">
        <v>12</v>
      </c>
      <c r="D73" s="4">
        <v>370026</v>
      </c>
      <c r="E73" s="5">
        <v>41640</v>
      </c>
      <c r="F73" s="5">
        <v>42004</v>
      </c>
      <c r="G73" s="25">
        <f t="shared" si="35"/>
        <v>1</v>
      </c>
      <c r="H73" s="26">
        <v>57971053</v>
      </c>
      <c r="I73" s="26">
        <v>139865713</v>
      </c>
      <c r="J73" s="26">
        <v>0</v>
      </c>
      <c r="K73" s="26">
        <v>0</v>
      </c>
      <c r="L73" s="26">
        <v>180378179</v>
      </c>
      <c r="M73" s="26">
        <v>378214945</v>
      </c>
      <c r="N73" s="26">
        <v>84031379</v>
      </c>
      <c r="O73" s="31"/>
      <c r="P73" s="8">
        <f t="shared" si="36"/>
        <v>57971053</v>
      </c>
      <c r="Q73" s="8">
        <f t="shared" si="37"/>
        <v>139865713</v>
      </c>
      <c r="R73" s="8">
        <f t="shared" si="38"/>
        <v>0</v>
      </c>
      <c r="S73" s="8">
        <f t="shared" si="39"/>
        <v>0</v>
      </c>
      <c r="T73" s="8">
        <f t="shared" si="40"/>
        <v>180378179</v>
      </c>
      <c r="U73" s="8"/>
      <c r="V73" s="8">
        <f t="shared" si="41"/>
        <v>378214945</v>
      </c>
      <c r="W73" s="32"/>
      <c r="X73" s="8">
        <f t="shared" si="42"/>
        <v>378214945</v>
      </c>
      <c r="Y73" s="8">
        <f t="shared" si="43"/>
        <v>84031379</v>
      </c>
      <c r="Z73" s="32"/>
      <c r="AA73" s="8">
        <f t="shared" si="44"/>
        <v>378214945</v>
      </c>
      <c r="AB73" s="8">
        <f t="shared" si="45"/>
        <v>43955154.294287115</v>
      </c>
      <c r="AC73" s="8">
        <f t="shared" si="46"/>
        <v>40076224.705712892</v>
      </c>
      <c r="AD73" s="8">
        <f t="shared" si="47"/>
        <v>197836766</v>
      </c>
      <c r="AE73" s="8">
        <f t="shared" si="48"/>
        <v>180378179</v>
      </c>
      <c r="AF73" s="8">
        <f t="shared" si="34"/>
        <v>0</v>
      </c>
      <c r="AG73" s="8">
        <f t="shared" si="49"/>
        <v>84031379</v>
      </c>
      <c r="AH73" s="28">
        <f t="shared" si="50"/>
        <v>2520941</v>
      </c>
      <c r="AI73" s="29">
        <v>1</v>
      </c>
      <c r="AJ73" s="31"/>
      <c r="AK73" s="31"/>
    </row>
    <row r="74" spans="1:37" x14ac:dyDescent="0.2">
      <c r="A74" s="24" t="s">
        <v>128</v>
      </c>
      <c r="B74" s="2" t="s">
        <v>129</v>
      </c>
      <c r="C74" s="3">
        <v>12</v>
      </c>
      <c r="D74" s="4">
        <v>370149</v>
      </c>
      <c r="E74" s="5">
        <v>41640</v>
      </c>
      <c r="F74" s="5">
        <v>42004</v>
      </c>
      <c r="G74" s="25">
        <f t="shared" si="35"/>
        <v>1</v>
      </c>
      <c r="H74" s="26">
        <v>14772507</v>
      </c>
      <c r="I74" s="26">
        <v>41337481</v>
      </c>
      <c r="J74" s="26">
        <v>3071285</v>
      </c>
      <c r="K74" s="26">
        <v>104830018</v>
      </c>
      <c r="L74" s="26">
        <v>30165652</v>
      </c>
      <c r="M74" s="26">
        <v>194176943</v>
      </c>
      <c r="N74" s="26">
        <v>61661258</v>
      </c>
      <c r="P74" s="9">
        <f t="shared" si="36"/>
        <v>14772507</v>
      </c>
      <c r="Q74" s="9">
        <f t="shared" si="37"/>
        <v>41337481</v>
      </c>
      <c r="R74" s="9">
        <f t="shared" si="38"/>
        <v>3071285</v>
      </c>
      <c r="S74" s="9">
        <f t="shared" si="39"/>
        <v>104830018</v>
      </c>
      <c r="T74" s="9">
        <f t="shared" si="40"/>
        <v>30165652</v>
      </c>
      <c r="V74" s="9">
        <f t="shared" si="41"/>
        <v>194176943</v>
      </c>
      <c r="W74" s="27"/>
      <c r="X74" s="9">
        <f t="shared" si="42"/>
        <v>194176943</v>
      </c>
      <c r="Y74" s="9">
        <f t="shared" si="43"/>
        <v>61661258</v>
      </c>
      <c r="Z74" s="27"/>
      <c r="AA74" s="9">
        <f t="shared" si="44"/>
        <v>194176943</v>
      </c>
      <c r="AB74" s="9">
        <f t="shared" si="45"/>
        <v>18793125.933707967</v>
      </c>
      <c r="AC74" s="9">
        <f t="shared" si="46"/>
        <v>42868132.066292025</v>
      </c>
      <c r="AD74" s="9">
        <f t="shared" si="47"/>
        <v>59181273</v>
      </c>
      <c r="AE74" s="9">
        <f t="shared" si="48"/>
        <v>134995670</v>
      </c>
      <c r="AF74" s="9">
        <f t="shared" si="34"/>
        <v>0</v>
      </c>
      <c r="AG74" s="9">
        <f t="shared" si="49"/>
        <v>61661258</v>
      </c>
      <c r="AH74" s="28">
        <f t="shared" si="50"/>
        <v>1849838</v>
      </c>
      <c r="AI74" s="29">
        <v>1</v>
      </c>
    </row>
    <row r="75" spans="1:37" s="31" customFormat="1" x14ac:dyDescent="0.2">
      <c r="A75" s="24" t="s">
        <v>134</v>
      </c>
      <c r="B75" s="2" t="s">
        <v>135</v>
      </c>
      <c r="C75" s="3">
        <v>12</v>
      </c>
      <c r="D75" s="4">
        <v>370049</v>
      </c>
      <c r="E75" s="5">
        <v>41640</v>
      </c>
      <c r="F75" s="5">
        <v>42004</v>
      </c>
      <c r="G75" s="25">
        <f t="shared" si="35"/>
        <v>1</v>
      </c>
      <c r="H75" s="26">
        <v>31852997</v>
      </c>
      <c r="I75" s="26">
        <v>53563027</v>
      </c>
      <c r="J75" s="26">
        <v>24192297</v>
      </c>
      <c r="K75" s="26">
        <v>158662658</v>
      </c>
      <c r="L75" s="26">
        <v>48555547</v>
      </c>
      <c r="M75" s="26">
        <v>351963495</v>
      </c>
      <c r="N75" s="26">
        <v>140461258</v>
      </c>
      <c r="O75" s="1"/>
      <c r="P75" s="9">
        <f t="shared" si="36"/>
        <v>31852997</v>
      </c>
      <c r="Q75" s="9">
        <f t="shared" si="37"/>
        <v>53563027</v>
      </c>
      <c r="R75" s="9">
        <f t="shared" si="38"/>
        <v>24192297</v>
      </c>
      <c r="S75" s="9">
        <f t="shared" si="39"/>
        <v>158662658</v>
      </c>
      <c r="T75" s="9">
        <f t="shared" si="40"/>
        <v>48555547</v>
      </c>
      <c r="U75" s="9"/>
      <c r="V75" s="9">
        <f t="shared" si="41"/>
        <v>316826526</v>
      </c>
      <c r="W75" s="27"/>
      <c r="X75" s="9">
        <f t="shared" si="42"/>
        <v>351963495</v>
      </c>
      <c r="Y75" s="9">
        <f t="shared" si="43"/>
        <v>140461258</v>
      </c>
      <c r="Z75" s="27"/>
      <c r="AA75" s="9">
        <f t="shared" si="44"/>
        <v>316826526</v>
      </c>
      <c r="AB75" s="9">
        <f t="shared" si="45"/>
        <v>43742384.859906621</v>
      </c>
      <c r="AC75" s="9">
        <f t="shared" si="46"/>
        <v>82696444.853753626</v>
      </c>
      <c r="AD75" s="9">
        <f t="shared" si="47"/>
        <v>109608321</v>
      </c>
      <c r="AE75" s="9">
        <f t="shared" si="48"/>
        <v>207218205</v>
      </c>
      <c r="AF75" s="9">
        <f t="shared" si="34"/>
        <v>0</v>
      </c>
      <c r="AG75" s="9">
        <f t="shared" si="49"/>
        <v>126438829.71366024</v>
      </c>
      <c r="AH75" s="28">
        <f t="shared" si="50"/>
        <v>3793165</v>
      </c>
      <c r="AI75" s="29">
        <v>1</v>
      </c>
      <c r="AJ75" s="1"/>
      <c r="AK75" s="1"/>
    </row>
    <row r="76" spans="1:37" s="31" customFormat="1" x14ac:dyDescent="0.2">
      <c r="A76" s="24" t="s">
        <v>138</v>
      </c>
      <c r="B76" s="2" t="s">
        <v>139</v>
      </c>
      <c r="C76" s="3">
        <v>12</v>
      </c>
      <c r="D76" s="4">
        <v>370216</v>
      </c>
      <c r="E76" s="5">
        <v>41640</v>
      </c>
      <c r="F76" s="5">
        <v>42004</v>
      </c>
      <c r="G76" s="25">
        <f t="shared" si="35"/>
        <v>1</v>
      </c>
      <c r="H76" s="26">
        <v>7299427</v>
      </c>
      <c r="I76" s="26">
        <v>87777393</v>
      </c>
      <c r="J76" s="26">
        <v>5706</v>
      </c>
      <c r="K76" s="26">
        <v>142941357</v>
      </c>
      <c r="L76" s="26">
        <v>14434164</v>
      </c>
      <c r="M76" s="26">
        <v>252458047</v>
      </c>
      <c r="N76" s="26">
        <v>56176070</v>
      </c>
      <c r="P76" s="9">
        <f t="shared" si="36"/>
        <v>7299427</v>
      </c>
      <c r="Q76" s="8">
        <f t="shared" si="37"/>
        <v>87777393</v>
      </c>
      <c r="R76" s="8">
        <f t="shared" si="38"/>
        <v>5706</v>
      </c>
      <c r="S76" s="8">
        <f t="shared" si="39"/>
        <v>142941357</v>
      </c>
      <c r="T76" s="8">
        <f t="shared" si="40"/>
        <v>14434164</v>
      </c>
      <c r="U76" s="8"/>
      <c r="V76" s="9">
        <f t="shared" si="41"/>
        <v>252458047</v>
      </c>
      <c r="W76" s="32"/>
      <c r="X76" s="8">
        <f t="shared" si="42"/>
        <v>252458047</v>
      </c>
      <c r="Y76" s="8">
        <f t="shared" si="43"/>
        <v>56176070</v>
      </c>
      <c r="Z76" s="32"/>
      <c r="AA76" s="9">
        <f t="shared" si="44"/>
        <v>252458047</v>
      </c>
      <c r="AB76" s="9">
        <f t="shared" si="45"/>
        <v>21157426.748028435</v>
      </c>
      <c r="AC76" s="8">
        <f t="shared" si="46"/>
        <v>35018643.251971565</v>
      </c>
      <c r="AD76" s="9">
        <f t="shared" si="47"/>
        <v>95082526</v>
      </c>
      <c r="AE76" s="8">
        <f t="shared" si="48"/>
        <v>157375521</v>
      </c>
      <c r="AF76" s="8">
        <f t="shared" si="34"/>
        <v>0</v>
      </c>
      <c r="AG76" s="9">
        <f t="shared" si="49"/>
        <v>56176070</v>
      </c>
      <c r="AH76" s="28">
        <f t="shared" si="50"/>
        <v>1685282</v>
      </c>
      <c r="AI76" s="29">
        <v>1</v>
      </c>
    </row>
    <row r="77" spans="1:37" s="31" customFormat="1" x14ac:dyDescent="0.2">
      <c r="A77" s="30" t="s">
        <v>140</v>
      </c>
      <c r="B77" s="2" t="s">
        <v>191</v>
      </c>
      <c r="C77" s="3">
        <v>12</v>
      </c>
      <c r="D77" s="4">
        <v>373025</v>
      </c>
      <c r="E77" s="5">
        <v>41640</v>
      </c>
      <c r="F77" s="5">
        <v>42004</v>
      </c>
      <c r="G77" s="25">
        <f t="shared" si="35"/>
        <v>1</v>
      </c>
      <c r="H77" s="26">
        <v>14422770</v>
      </c>
      <c r="I77" s="26">
        <v>10230434</v>
      </c>
      <c r="J77" s="26">
        <v>0</v>
      </c>
      <c r="K77" s="26">
        <v>0</v>
      </c>
      <c r="L77" s="26">
        <v>662213</v>
      </c>
      <c r="M77" s="26">
        <v>25315417</v>
      </c>
      <c r="N77" s="26">
        <v>14941489</v>
      </c>
      <c r="P77" s="8">
        <f t="shared" si="36"/>
        <v>14422770</v>
      </c>
      <c r="Q77" s="8">
        <f t="shared" si="37"/>
        <v>10230434</v>
      </c>
      <c r="R77" s="8">
        <f t="shared" si="38"/>
        <v>0</v>
      </c>
      <c r="S77" s="8">
        <f t="shared" si="39"/>
        <v>0</v>
      </c>
      <c r="T77" s="8">
        <f t="shared" si="40"/>
        <v>662213</v>
      </c>
      <c r="U77" s="8"/>
      <c r="V77" s="8">
        <f t="shared" si="41"/>
        <v>25315417</v>
      </c>
      <c r="W77" s="32"/>
      <c r="X77" s="8">
        <f t="shared" si="42"/>
        <v>25315417</v>
      </c>
      <c r="Y77" s="8">
        <f t="shared" si="43"/>
        <v>14941489</v>
      </c>
      <c r="Z77" s="32"/>
      <c r="AA77" s="8">
        <f t="shared" si="44"/>
        <v>25315417</v>
      </c>
      <c r="AB77" s="9">
        <f t="shared" si="45"/>
        <v>14550642.258065747</v>
      </c>
      <c r="AC77" s="8">
        <f t="shared" si="46"/>
        <v>390846.74193425296</v>
      </c>
      <c r="AD77" s="9">
        <f t="shared" si="47"/>
        <v>24653204</v>
      </c>
      <c r="AE77" s="8">
        <f t="shared" si="48"/>
        <v>662213</v>
      </c>
      <c r="AF77" s="8">
        <f t="shared" si="34"/>
        <v>0</v>
      </c>
      <c r="AG77" s="8">
        <f t="shared" si="49"/>
        <v>14941489</v>
      </c>
      <c r="AH77" s="28">
        <f t="shared" si="50"/>
        <v>448245</v>
      </c>
      <c r="AI77" s="29">
        <v>1</v>
      </c>
    </row>
    <row r="78" spans="1:37" x14ac:dyDescent="0.2">
      <c r="A78" s="24" t="s">
        <v>141</v>
      </c>
      <c r="B78" s="2" t="s">
        <v>192</v>
      </c>
      <c r="C78" s="3">
        <v>12</v>
      </c>
      <c r="D78" s="4">
        <v>370166</v>
      </c>
      <c r="E78" s="5">
        <v>41548</v>
      </c>
      <c r="F78" s="5">
        <v>41912</v>
      </c>
      <c r="G78" s="25">
        <f t="shared" si="35"/>
        <v>1</v>
      </c>
      <c r="H78" s="26">
        <v>10702008</v>
      </c>
      <c r="I78" s="26">
        <v>10380541</v>
      </c>
      <c r="J78" s="26">
        <v>1945693</v>
      </c>
      <c r="K78" s="26">
        <v>22778124</v>
      </c>
      <c r="L78" s="26">
        <v>3915296</v>
      </c>
      <c r="M78" s="26">
        <v>53859160</v>
      </c>
      <c r="N78" s="26">
        <v>20804076</v>
      </c>
      <c r="P78" s="9">
        <f t="shared" si="36"/>
        <v>10702008</v>
      </c>
      <c r="Q78" s="9">
        <f t="shared" si="37"/>
        <v>10380541</v>
      </c>
      <c r="R78" s="9">
        <f t="shared" si="38"/>
        <v>1945693</v>
      </c>
      <c r="S78" s="9">
        <f t="shared" si="39"/>
        <v>22778124</v>
      </c>
      <c r="T78" s="9">
        <f t="shared" si="40"/>
        <v>3915296</v>
      </c>
      <c r="V78" s="9">
        <f t="shared" si="41"/>
        <v>49721662</v>
      </c>
      <c r="W78" s="27"/>
      <c r="X78" s="9">
        <f t="shared" si="42"/>
        <v>53859160</v>
      </c>
      <c r="Y78" s="9">
        <f t="shared" si="43"/>
        <v>20804076</v>
      </c>
      <c r="Z78" s="27"/>
      <c r="AA78" s="9">
        <f t="shared" si="44"/>
        <v>49721662</v>
      </c>
      <c r="AB78" s="9">
        <f t="shared" si="45"/>
        <v>8895075.539878305</v>
      </c>
      <c r="AC78" s="9">
        <f t="shared" si="46"/>
        <v>10310816.922876628</v>
      </c>
      <c r="AD78" s="9">
        <f t="shared" si="47"/>
        <v>23028242</v>
      </c>
      <c r="AE78" s="9">
        <f t="shared" si="48"/>
        <v>26693420</v>
      </c>
      <c r="AF78" s="9">
        <f t="shared" si="34"/>
        <v>0</v>
      </c>
      <c r="AG78" s="9">
        <f t="shared" si="49"/>
        <v>19205892.462754935</v>
      </c>
      <c r="AH78" s="28">
        <f t="shared" si="50"/>
        <v>576177</v>
      </c>
      <c r="AI78" s="29">
        <v>1</v>
      </c>
    </row>
    <row r="79" spans="1:37" s="31" customFormat="1" x14ac:dyDescent="0.2">
      <c r="A79" s="30" t="s">
        <v>142</v>
      </c>
      <c r="B79" s="2" t="s">
        <v>193</v>
      </c>
      <c r="C79" s="3">
        <v>12</v>
      </c>
      <c r="D79" s="4">
        <v>374017</v>
      </c>
      <c r="E79" s="5">
        <v>41640</v>
      </c>
      <c r="F79" s="5">
        <v>42004</v>
      </c>
      <c r="G79" s="25">
        <f t="shared" si="35"/>
        <v>1</v>
      </c>
      <c r="H79" s="26">
        <v>8393675</v>
      </c>
      <c r="I79" s="26">
        <v>4596010</v>
      </c>
      <c r="J79" s="26">
        <v>0</v>
      </c>
      <c r="K79" s="26">
        <v>0</v>
      </c>
      <c r="L79" s="26">
        <v>0</v>
      </c>
      <c r="M79" s="26">
        <v>12989685</v>
      </c>
      <c r="N79" s="26">
        <v>9998520</v>
      </c>
      <c r="P79" s="8">
        <f t="shared" si="36"/>
        <v>8393675</v>
      </c>
      <c r="Q79" s="8">
        <f t="shared" si="37"/>
        <v>4596010</v>
      </c>
      <c r="R79" s="8">
        <f t="shared" si="38"/>
        <v>0</v>
      </c>
      <c r="S79" s="8">
        <f t="shared" si="39"/>
        <v>0</v>
      </c>
      <c r="T79" s="8">
        <f t="shared" si="40"/>
        <v>0</v>
      </c>
      <c r="U79" s="8"/>
      <c r="V79" s="8">
        <f t="shared" si="41"/>
        <v>12989685</v>
      </c>
      <c r="W79" s="32"/>
      <c r="X79" s="8">
        <f t="shared" si="42"/>
        <v>12989685</v>
      </c>
      <c r="Y79" s="8">
        <f t="shared" si="43"/>
        <v>9998520</v>
      </c>
      <c r="Z79" s="32"/>
      <c r="AA79" s="8">
        <f t="shared" si="44"/>
        <v>12989685</v>
      </c>
      <c r="AB79" s="9">
        <f t="shared" si="45"/>
        <v>9998520</v>
      </c>
      <c r="AC79" s="8">
        <f t="shared" si="46"/>
        <v>0</v>
      </c>
      <c r="AD79" s="9">
        <f t="shared" si="47"/>
        <v>12989685</v>
      </c>
      <c r="AE79" s="8">
        <f t="shared" si="48"/>
        <v>0</v>
      </c>
      <c r="AF79" s="8">
        <f t="shared" si="34"/>
        <v>0</v>
      </c>
      <c r="AG79" s="8">
        <f t="shared" si="49"/>
        <v>9998520</v>
      </c>
      <c r="AH79" s="28">
        <f t="shared" si="50"/>
        <v>299956</v>
      </c>
      <c r="AI79" s="29">
        <v>1</v>
      </c>
    </row>
    <row r="80" spans="1:37" x14ac:dyDescent="0.2">
      <c r="A80" s="24" t="s">
        <v>143</v>
      </c>
      <c r="B80" s="2" t="s">
        <v>194</v>
      </c>
      <c r="C80" s="3">
        <v>12</v>
      </c>
      <c r="D80" s="4">
        <v>370002</v>
      </c>
      <c r="E80" s="5">
        <v>41426</v>
      </c>
      <c r="F80" s="5">
        <v>41790</v>
      </c>
      <c r="G80" s="25">
        <f t="shared" si="35"/>
        <v>1</v>
      </c>
      <c r="H80" s="26">
        <v>5737469</v>
      </c>
      <c r="I80" s="26">
        <v>27281240</v>
      </c>
      <c r="J80" s="26">
        <v>2748381</v>
      </c>
      <c r="K80" s="26">
        <v>71068569</v>
      </c>
      <c r="L80" s="26">
        <v>14203207</v>
      </c>
      <c r="M80" s="26">
        <v>124468966</v>
      </c>
      <c r="N80" s="26">
        <v>39599158</v>
      </c>
      <c r="P80" s="9">
        <f t="shared" si="36"/>
        <v>5737469</v>
      </c>
      <c r="Q80" s="9">
        <f t="shared" si="37"/>
        <v>27281240</v>
      </c>
      <c r="R80" s="9">
        <f t="shared" si="38"/>
        <v>2748381</v>
      </c>
      <c r="S80" s="9">
        <f t="shared" si="39"/>
        <v>71068569</v>
      </c>
      <c r="T80" s="9">
        <f t="shared" si="40"/>
        <v>14203207</v>
      </c>
      <c r="V80" s="9">
        <f t="shared" si="41"/>
        <v>121038866</v>
      </c>
      <c r="W80" s="27"/>
      <c r="X80" s="9">
        <f t="shared" si="42"/>
        <v>124468966</v>
      </c>
      <c r="Y80" s="9">
        <f t="shared" si="43"/>
        <v>39599158</v>
      </c>
      <c r="Z80" s="27"/>
      <c r="AA80" s="9">
        <f t="shared" si="44"/>
        <v>121038866</v>
      </c>
      <c r="AB80" s="9">
        <f t="shared" si="45"/>
        <v>11379114.759499328</v>
      </c>
      <c r="AC80" s="9">
        <f t="shared" si="46"/>
        <v>27128774.659898821</v>
      </c>
      <c r="AD80" s="9">
        <f t="shared" si="47"/>
        <v>35767090</v>
      </c>
      <c r="AE80" s="9">
        <f t="shared" si="48"/>
        <v>85271776</v>
      </c>
      <c r="AF80" s="9">
        <f t="shared" si="34"/>
        <v>0</v>
      </c>
      <c r="AG80" s="9">
        <f t="shared" si="49"/>
        <v>38507889.419398144</v>
      </c>
      <c r="AH80" s="28">
        <f t="shared" si="50"/>
        <v>1155237</v>
      </c>
      <c r="AI80" s="29">
        <v>1</v>
      </c>
    </row>
    <row r="81" spans="1:35" ht="13.5" thickBot="1" x14ac:dyDescent="0.25">
      <c r="A81" s="24"/>
      <c r="E81" s="5"/>
      <c r="H81" s="34"/>
      <c r="I81" s="34"/>
      <c r="J81" s="34"/>
      <c r="K81" s="34"/>
      <c r="L81" s="34"/>
      <c r="M81" s="34"/>
      <c r="N81" s="34"/>
      <c r="P81" s="9"/>
      <c r="W81" s="27"/>
      <c r="Z81" s="27"/>
      <c r="AH81" s="35">
        <f>SUM(AH3:AH80)</f>
        <v>205948587</v>
      </c>
      <c r="AI81" s="29"/>
    </row>
    <row r="82" spans="1:35" ht="13.5" thickTop="1" x14ac:dyDescent="0.2">
      <c r="A82" s="24"/>
      <c r="E82" s="5"/>
      <c r="H82" s="34"/>
      <c r="I82" s="34"/>
      <c r="J82" s="34"/>
      <c r="K82" s="34"/>
      <c r="L82" s="34"/>
      <c r="M82" s="34"/>
      <c r="N82" s="34"/>
      <c r="P82" s="9"/>
      <c r="W82" s="27"/>
      <c r="Z82" s="27"/>
      <c r="AH82" s="39"/>
      <c r="AI82" s="29"/>
    </row>
    <row r="83" spans="1:35" x14ac:dyDescent="0.2">
      <c r="A83" s="24"/>
      <c r="E83" s="5"/>
      <c r="H83" s="34"/>
      <c r="I83" s="34"/>
      <c r="J83" s="34"/>
      <c r="K83" s="34"/>
      <c r="L83" s="34"/>
      <c r="M83" s="34"/>
      <c r="N83" s="34"/>
      <c r="P83" s="9"/>
      <c r="W83" s="27"/>
      <c r="Z83" s="27"/>
      <c r="AH83" s="39"/>
      <c r="AI83" s="29"/>
    </row>
    <row r="84" spans="1:35" x14ac:dyDescent="0.2">
      <c r="A84" s="24"/>
      <c r="E84" s="5"/>
      <c r="H84" s="34"/>
      <c r="I84" s="34"/>
      <c r="J84" s="34"/>
      <c r="K84" s="34"/>
      <c r="L84" s="34"/>
      <c r="M84" s="34"/>
      <c r="N84" s="34"/>
      <c r="P84" s="9"/>
      <c r="W84" s="27"/>
      <c r="Z84" s="27"/>
      <c r="AH84" s="8"/>
      <c r="AI84" s="29"/>
    </row>
    <row r="85" spans="1:35" x14ac:dyDescent="0.2">
      <c r="A85" s="24"/>
      <c r="E85" s="5"/>
      <c r="H85" s="34"/>
      <c r="I85" s="34"/>
      <c r="J85" s="34"/>
      <c r="K85" s="34"/>
      <c r="L85" s="34"/>
      <c r="M85" s="34"/>
      <c r="N85" s="34"/>
      <c r="P85" s="9"/>
      <c r="W85" s="27"/>
      <c r="Z85" s="27"/>
      <c r="AH85" s="8"/>
      <c r="AI85" s="29"/>
    </row>
    <row r="86" spans="1:35" x14ac:dyDescent="0.2">
      <c r="A86" s="24"/>
      <c r="E86" s="5"/>
      <c r="H86" s="34"/>
      <c r="I86" s="34"/>
      <c r="J86" s="34"/>
      <c r="K86" s="34"/>
      <c r="L86" s="34"/>
      <c r="M86" s="34"/>
      <c r="N86" s="34"/>
      <c r="P86" s="9"/>
      <c r="W86" s="27"/>
      <c r="Z86" s="27"/>
      <c r="AH86" s="8"/>
      <c r="AI86" s="29"/>
    </row>
    <row r="87" spans="1:35" x14ac:dyDescent="0.2">
      <c r="H87" s="36"/>
      <c r="I87" s="36"/>
      <c r="J87" s="36"/>
      <c r="K87" s="36"/>
      <c r="L87" s="36"/>
      <c r="M87" s="36"/>
      <c r="N87" s="36"/>
      <c r="P87" s="36"/>
      <c r="AH87" s="37"/>
      <c r="AI87" s="38"/>
    </row>
    <row r="88" spans="1:35" x14ac:dyDescent="0.2">
      <c r="H88" s="36"/>
      <c r="I88" s="36"/>
      <c r="J88" s="36"/>
      <c r="K88" s="36"/>
      <c r="L88" s="36"/>
      <c r="M88" s="36"/>
      <c r="N88" s="36"/>
      <c r="P88" s="36"/>
      <c r="AH88" s="37"/>
      <c r="AI88" s="38"/>
    </row>
    <row r="89" spans="1:35" x14ac:dyDescent="0.2">
      <c r="H89" s="36"/>
      <c r="I89" s="36"/>
      <c r="J89" s="36"/>
      <c r="K89" s="36"/>
      <c r="L89" s="36"/>
      <c r="M89" s="36"/>
      <c r="N89" s="36"/>
      <c r="P89" s="36"/>
      <c r="AH89" s="37"/>
      <c r="AI89" s="38"/>
    </row>
    <row r="90" spans="1:35" x14ac:dyDescent="0.2">
      <c r="H90" s="36"/>
      <c r="I90" s="36"/>
      <c r="J90" s="36"/>
      <c r="K90" s="36"/>
      <c r="L90" s="36"/>
      <c r="M90" s="36"/>
      <c r="N90" s="36"/>
      <c r="P90" s="36"/>
      <c r="AH90" s="37"/>
      <c r="AI90" s="38"/>
    </row>
    <row r="91" spans="1:35" x14ac:dyDescent="0.2">
      <c r="H91" s="36"/>
      <c r="I91" s="36"/>
      <c r="J91" s="36"/>
      <c r="K91" s="36"/>
      <c r="L91" s="36"/>
      <c r="M91" s="36"/>
      <c r="N91" s="36"/>
      <c r="P91" s="36"/>
      <c r="AH91" s="37"/>
      <c r="AI91" s="38"/>
    </row>
    <row r="92" spans="1:35" x14ac:dyDescent="0.2">
      <c r="H92" s="36"/>
      <c r="I92" s="36"/>
      <c r="J92" s="36"/>
      <c r="K92" s="36"/>
      <c r="L92" s="36"/>
      <c r="M92" s="36"/>
      <c r="N92" s="36"/>
      <c r="P92" s="36"/>
      <c r="AH92" s="37"/>
      <c r="AI92" s="38"/>
    </row>
    <row r="93" spans="1:35" x14ac:dyDescent="0.2">
      <c r="H93" s="36"/>
      <c r="I93" s="36"/>
      <c r="J93" s="36"/>
      <c r="K93" s="36"/>
      <c r="L93" s="36"/>
      <c r="M93" s="36"/>
      <c r="N93" s="36"/>
      <c r="P93" s="36"/>
      <c r="AH93" s="37"/>
      <c r="AI93" s="38"/>
    </row>
    <row r="94" spans="1:35" x14ac:dyDescent="0.2">
      <c r="H94" s="36"/>
      <c r="I94" s="36"/>
      <c r="J94" s="36"/>
      <c r="K94" s="36"/>
      <c r="L94" s="36"/>
      <c r="M94" s="36"/>
      <c r="N94" s="36"/>
      <c r="P94" s="36"/>
      <c r="AH94" s="37"/>
      <c r="AI94" s="38"/>
    </row>
    <row r="95" spans="1:35" x14ac:dyDescent="0.2">
      <c r="H95" s="36"/>
      <c r="I95" s="36"/>
      <c r="J95" s="36"/>
      <c r="K95" s="36"/>
      <c r="L95" s="36"/>
      <c r="M95" s="36"/>
      <c r="N95" s="36"/>
      <c r="P95" s="36"/>
      <c r="AH95" s="37"/>
      <c r="AI95" s="38"/>
    </row>
    <row r="96" spans="1:35" x14ac:dyDescent="0.2">
      <c r="H96" s="36"/>
      <c r="I96" s="36"/>
      <c r="J96" s="36"/>
      <c r="K96" s="36"/>
      <c r="L96" s="36"/>
      <c r="M96" s="36"/>
      <c r="N96" s="36"/>
      <c r="P96" s="36"/>
      <c r="AH96" s="37"/>
      <c r="AI96" s="38"/>
    </row>
    <row r="97" spans="8:35" x14ac:dyDescent="0.2">
      <c r="H97" s="36"/>
      <c r="I97" s="36"/>
      <c r="J97" s="36"/>
      <c r="K97" s="36"/>
      <c r="L97" s="36"/>
      <c r="M97" s="36"/>
      <c r="N97" s="36"/>
      <c r="P97" s="36"/>
      <c r="AH97" s="37"/>
      <c r="AI97" s="38"/>
    </row>
    <row r="98" spans="8:35" x14ac:dyDescent="0.2">
      <c r="H98" s="36"/>
      <c r="I98" s="36"/>
      <c r="J98" s="36"/>
      <c r="K98" s="36"/>
      <c r="L98" s="36"/>
      <c r="M98" s="36"/>
      <c r="N98" s="36"/>
      <c r="P98" s="36"/>
      <c r="AH98" s="37"/>
      <c r="AI98" s="38"/>
    </row>
    <row r="99" spans="8:35" x14ac:dyDescent="0.2">
      <c r="H99" s="36"/>
      <c r="I99" s="36"/>
      <c r="J99" s="36"/>
      <c r="K99" s="36"/>
      <c r="L99" s="36"/>
      <c r="M99" s="36"/>
      <c r="N99" s="36"/>
      <c r="P99" s="36"/>
      <c r="AH99" s="37"/>
      <c r="AI99" s="38"/>
    </row>
    <row r="100" spans="8:35" x14ac:dyDescent="0.2">
      <c r="H100" s="36"/>
      <c r="I100" s="36"/>
      <c r="J100" s="36"/>
      <c r="K100" s="36"/>
      <c r="L100" s="36"/>
      <c r="M100" s="36"/>
      <c r="N100" s="36"/>
      <c r="P100" s="36"/>
      <c r="AH100" s="37"/>
      <c r="AI100" s="38"/>
    </row>
    <row r="101" spans="8:35" x14ac:dyDescent="0.2">
      <c r="H101" s="36"/>
      <c r="I101" s="36"/>
      <c r="J101" s="36"/>
      <c r="K101" s="36"/>
      <c r="L101" s="36"/>
      <c r="M101" s="36"/>
      <c r="N101" s="36"/>
      <c r="P101" s="36"/>
      <c r="AH101" s="37"/>
      <c r="AI101" s="38"/>
    </row>
    <row r="102" spans="8:35" x14ac:dyDescent="0.2">
      <c r="H102" s="9"/>
      <c r="I102" s="9"/>
      <c r="J102" s="9"/>
      <c r="P102" s="9"/>
      <c r="AH102" s="8"/>
      <c r="AI102" s="8"/>
    </row>
    <row r="103" spans="8:35" x14ac:dyDescent="0.2">
      <c r="H103" s="9"/>
      <c r="I103" s="9"/>
      <c r="J103" s="9"/>
      <c r="P103" s="9"/>
    </row>
    <row r="104" spans="8:35" x14ac:dyDescent="0.2">
      <c r="H104" s="9"/>
      <c r="I104" s="9"/>
      <c r="J104" s="9"/>
      <c r="P104" s="9"/>
    </row>
    <row r="105" spans="8:35" x14ac:dyDescent="0.2">
      <c r="H105" s="9"/>
      <c r="I105" s="9"/>
      <c r="J105" s="9"/>
      <c r="P105" s="9"/>
    </row>
    <row r="106" spans="8:35" x14ac:dyDescent="0.2">
      <c r="H106" s="9"/>
      <c r="I106" s="9"/>
      <c r="J106" s="9"/>
      <c r="P106" s="9"/>
    </row>
    <row r="107" spans="8:35" x14ac:dyDescent="0.2">
      <c r="H107" s="9"/>
      <c r="I107" s="9"/>
      <c r="J107" s="9"/>
      <c r="P107" s="9"/>
    </row>
    <row r="108" spans="8:35" x14ac:dyDescent="0.2">
      <c r="H108" s="9"/>
      <c r="I108" s="9"/>
      <c r="J108" s="9"/>
      <c r="P108" s="9"/>
    </row>
    <row r="109" spans="8:35" x14ac:dyDescent="0.2">
      <c r="H109" s="9"/>
      <c r="I109" s="9"/>
      <c r="J109" s="9"/>
      <c r="P109" s="9"/>
    </row>
    <row r="110" spans="8:35" x14ac:dyDescent="0.2">
      <c r="H110" s="9"/>
      <c r="I110" s="9"/>
      <c r="J110" s="9"/>
      <c r="P110" s="9"/>
    </row>
    <row r="111" spans="8:35" x14ac:dyDescent="0.2">
      <c r="H111" s="9"/>
      <c r="I111" s="9"/>
      <c r="J111" s="9"/>
      <c r="P111" s="9"/>
    </row>
    <row r="112" spans="8:35" x14ac:dyDescent="0.2">
      <c r="H112" s="9"/>
      <c r="I112" s="9"/>
      <c r="J112" s="9"/>
      <c r="P112" s="9"/>
    </row>
    <row r="113" spans="1:36" x14ac:dyDescent="0.2">
      <c r="H113" s="9"/>
      <c r="I113" s="9"/>
      <c r="J113" s="9"/>
      <c r="P113" s="9"/>
    </row>
    <row r="114" spans="1:36" x14ac:dyDescent="0.2">
      <c r="H114" s="9"/>
      <c r="I114" s="9"/>
      <c r="J114" s="9"/>
      <c r="P114" s="9"/>
    </row>
    <row r="115" spans="1:36" x14ac:dyDescent="0.2">
      <c r="H115" s="9"/>
      <c r="I115" s="9"/>
      <c r="J115" s="9"/>
      <c r="P115" s="9"/>
    </row>
    <row r="116" spans="1:36" x14ac:dyDescent="0.2">
      <c r="H116" s="9"/>
      <c r="I116" s="9"/>
      <c r="J116" s="9"/>
      <c r="P116" s="9"/>
    </row>
    <row r="117" spans="1:36" s="9" customFormat="1" x14ac:dyDescent="0.2">
      <c r="A117" s="1"/>
      <c r="B117" s="2"/>
      <c r="C117" s="3"/>
      <c r="D117" s="4"/>
      <c r="E117" s="2"/>
      <c r="F117" s="5"/>
      <c r="G117" s="6"/>
      <c r="K117" s="8"/>
      <c r="L117" s="8"/>
      <c r="M117" s="8"/>
      <c r="N117" s="8"/>
      <c r="O117" s="1"/>
      <c r="W117" s="1"/>
      <c r="Z117" s="1"/>
      <c r="AJ117" s="1"/>
    </row>
    <row r="118" spans="1:36" s="9" customFormat="1" x14ac:dyDescent="0.2">
      <c r="A118" s="1"/>
      <c r="B118" s="2"/>
      <c r="C118" s="3"/>
      <c r="D118" s="4"/>
      <c r="E118" s="2"/>
      <c r="F118" s="5"/>
      <c r="G118" s="6"/>
      <c r="K118" s="8"/>
      <c r="L118" s="8"/>
      <c r="M118" s="8"/>
      <c r="N118" s="8"/>
      <c r="O118" s="1"/>
      <c r="W118" s="1"/>
      <c r="Z118" s="1"/>
      <c r="AJ118" s="1"/>
    </row>
    <row r="119" spans="1:36" s="9" customFormat="1" x14ac:dyDescent="0.2">
      <c r="A119" s="1"/>
      <c r="B119" s="2"/>
      <c r="C119" s="3"/>
      <c r="D119" s="4"/>
      <c r="E119" s="2"/>
      <c r="F119" s="5"/>
      <c r="G119" s="6"/>
      <c r="K119" s="8"/>
      <c r="L119" s="8"/>
      <c r="M119" s="8"/>
      <c r="N119" s="8"/>
      <c r="O119" s="1"/>
      <c r="W119" s="1"/>
      <c r="Z119" s="1"/>
      <c r="AJ119" s="1"/>
    </row>
    <row r="120" spans="1:36" s="9" customFormat="1" x14ac:dyDescent="0.2">
      <c r="A120" s="1"/>
      <c r="B120" s="2"/>
      <c r="C120" s="3"/>
      <c r="D120" s="4"/>
      <c r="E120" s="2"/>
      <c r="F120" s="5"/>
      <c r="G120" s="6"/>
      <c r="K120" s="8"/>
      <c r="L120" s="8"/>
      <c r="M120" s="8"/>
      <c r="N120" s="8"/>
      <c r="O120" s="1"/>
      <c r="W120" s="1"/>
      <c r="Z120" s="1"/>
      <c r="AJ120" s="1"/>
    </row>
    <row r="121" spans="1:36" s="9" customFormat="1" x14ac:dyDescent="0.2">
      <c r="A121" s="1"/>
      <c r="B121" s="2"/>
      <c r="C121" s="3"/>
      <c r="D121" s="4"/>
      <c r="E121" s="2"/>
      <c r="F121" s="5"/>
      <c r="G121" s="6"/>
      <c r="K121" s="8"/>
      <c r="L121" s="8"/>
      <c r="M121" s="8"/>
      <c r="N121" s="8"/>
      <c r="O121" s="1"/>
      <c r="W121" s="1"/>
      <c r="Z121" s="1"/>
      <c r="AJ121" s="1"/>
    </row>
    <row r="122" spans="1:36" s="9" customFormat="1" x14ac:dyDescent="0.2">
      <c r="A122" s="1"/>
      <c r="B122" s="2"/>
      <c r="C122" s="3"/>
      <c r="D122" s="4"/>
      <c r="E122" s="2"/>
      <c r="F122" s="5"/>
      <c r="G122" s="6"/>
      <c r="K122" s="8"/>
      <c r="L122" s="8"/>
      <c r="M122" s="8"/>
      <c r="N122" s="8"/>
      <c r="O122" s="1"/>
      <c r="W122" s="1"/>
      <c r="Z122" s="1"/>
      <c r="AJ122" s="1"/>
    </row>
    <row r="123" spans="1:36" s="9" customFormat="1" x14ac:dyDescent="0.2">
      <c r="A123" s="1"/>
      <c r="B123" s="2"/>
      <c r="C123" s="3"/>
      <c r="D123" s="4"/>
      <c r="E123" s="2"/>
      <c r="F123" s="5"/>
      <c r="G123" s="6"/>
      <c r="K123" s="8"/>
      <c r="L123" s="8"/>
      <c r="M123" s="8"/>
      <c r="N123" s="8"/>
      <c r="O123" s="1"/>
      <c r="W123" s="1"/>
      <c r="Z123" s="1"/>
      <c r="AJ123" s="1"/>
    </row>
    <row r="124" spans="1:36" s="9" customFormat="1" x14ac:dyDescent="0.2">
      <c r="A124" s="1"/>
      <c r="B124" s="2"/>
      <c r="C124" s="3"/>
      <c r="D124" s="4"/>
      <c r="E124" s="2"/>
      <c r="F124" s="5"/>
      <c r="G124" s="6"/>
      <c r="K124" s="8"/>
      <c r="L124" s="8"/>
      <c r="M124" s="8"/>
      <c r="N124" s="8"/>
      <c r="O124" s="1"/>
      <c r="W124" s="1"/>
      <c r="Z124" s="1"/>
      <c r="AJ124" s="1"/>
    </row>
    <row r="125" spans="1:36" s="9" customFormat="1" x14ac:dyDescent="0.2">
      <c r="A125" s="1"/>
      <c r="B125" s="2"/>
      <c r="C125" s="3"/>
      <c r="D125" s="4"/>
      <c r="E125" s="2"/>
      <c r="F125" s="5"/>
      <c r="G125" s="6"/>
      <c r="K125" s="8"/>
      <c r="L125" s="8"/>
      <c r="M125" s="8"/>
      <c r="N125" s="8"/>
      <c r="O125" s="1"/>
      <c r="W125" s="1"/>
      <c r="Z125" s="1"/>
      <c r="AJ125" s="1"/>
    </row>
    <row r="126" spans="1:36" s="9" customFormat="1" x14ac:dyDescent="0.2">
      <c r="A126" s="1"/>
      <c r="B126" s="2"/>
      <c r="C126" s="3"/>
      <c r="D126" s="4"/>
      <c r="E126" s="2"/>
      <c r="F126" s="5"/>
      <c r="G126" s="6"/>
      <c r="K126" s="8"/>
      <c r="L126" s="8"/>
      <c r="M126" s="8"/>
      <c r="N126" s="8"/>
      <c r="O126" s="1"/>
      <c r="W126" s="1"/>
      <c r="Z126" s="1"/>
      <c r="AJ126" s="1"/>
    </row>
    <row r="127" spans="1:36" s="9" customFormat="1" x14ac:dyDescent="0.2">
      <c r="A127" s="1"/>
      <c r="B127" s="2"/>
      <c r="C127" s="3"/>
      <c r="D127" s="4"/>
      <c r="E127" s="2"/>
      <c r="F127" s="5"/>
      <c r="G127" s="6"/>
      <c r="K127" s="8"/>
      <c r="L127" s="8"/>
      <c r="M127" s="8"/>
      <c r="N127" s="8"/>
      <c r="O127" s="1"/>
      <c r="W127" s="1"/>
      <c r="Z127" s="1"/>
      <c r="AJ127" s="1"/>
    </row>
    <row r="128" spans="1:36" s="9" customFormat="1" x14ac:dyDescent="0.2">
      <c r="A128" s="1"/>
      <c r="B128" s="2"/>
      <c r="C128" s="3"/>
      <c r="D128" s="4"/>
      <c r="E128" s="2"/>
      <c r="F128" s="5"/>
      <c r="G128" s="6"/>
      <c r="K128" s="8"/>
      <c r="L128" s="8"/>
      <c r="M128" s="8"/>
      <c r="N128" s="8"/>
      <c r="O128" s="1"/>
      <c r="W128" s="1"/>
      <c r="Z128" s="1"/>
      <c r="AJ128" s="1"/>
    </row>
    <row r="129" spans="1:36" s="9" customFormat="1" x14ac:dyDescent="0.2">
      <c r="A129" s="1"/>
      <c r="B129" s="2"/>
      <c r="C129" s="3"/>
      <c r="D129" s="4"/>
      <c r="E129" s="2"/>
      <c r="F129" s="5"/>
      <c r="G129" s="6"/>
      <c r="K129" s="8"/>
      <c r="L129" s="8"/>
      <c r="M129" s="8"/>
      <c r="N129" s="8"/>
      <c r="O129" s="1"/>
      <c r="W129" s="1"/>
      <c r="Z129" s="1"/>
      <c r="AJ129" s="1"/>
    </row>
    <row r="130" spans="1:36" s="9" customFormat="1" x14ac:dyDescent="0.2">
      <c r="A130" s="1"/>
      <c r="B130" s="2"/>
      <c r="C130" s="3"/>
      <c r="D130" s="4"/>
      <c r="E130" s="2"/>
      <c r="F130" s="5"/>
      <c r="G130" s="6"/>
      <c r="K130" s="8"/>
      <c r="L130" s="8"/>
      <c r="M130" s="8"/>
      <c r="N130" s="8"/>
      <c r="O130" s="1"/>
      <c r="W130" s="1"/>
      <c r="Z130" s="1"/>
      <c r="AJ130" s="1"/>
    </row>
    <row r="131" spans="1:36" s="9" customFormat="1" x14ac:dyDescent="0.2">
      <c r="A131" s="1"/>
      <c r="B131" s="2"/>
      <c r="C131" s="3"/>
      <c r="D131" s="4"/>
      <c r="E131" s="2"/>
      <c r="F131" s="5"/>
      <c r="G131" s="6"/>
      <c r="K131" s="8"/>
      <c r="L131" s="8"/>
      <c r="M131" s="8"/>
      <c r="N131" s="8"/>
      <c r="O131" s="1"/>
      <c r="W131" s="1"/>
      <c r="Z131" s="1"/>
      <c r="AJ131" s="1"/>
    </row>
    <row r="132" spans="1:36" s="9" customFormat="1" x14ac:dyDescent="0.2">
      <c r="A132" s="1"/>
      <c r="B132" s="2"/>
      <c r="C132" s="3"/>
      <c r="D132" s="4"/>
      <c r="E132" s="2"/>
      <c r="F132" s="5"/>
      <c r="G132" s="6"/>
      <c r="K132" s="8"/>
      <c r="L132" s="8"/>
      <c r="M132" s="8"/>
      <c r="N132" s="8"/>
      <c r="O132" s="1"/>
      <c r="W132" s="1"/>
      <c r="Z132" s="1"/>
      <c r="AJ132" s="1"/>
    </row>
    <row r="133" spans="1:36" s="9" customFormat="1" x14ac:dyDescent="0.2">
      <c r="A133" s="1"/>
      <c r="B133" s="2"/>
      <c r="C133" s="3"/>
      <c r="D133" s="4"/>
      <c r="E133" s="2"/>
      <c r="F133" s="5"/>
      <c r="G133" s="6"/>
      <c r="K133" s="8"/>
      <c r="L133" s="8"/>
      <c r="M133" s="8"/>
      <c r="N133" s="8"/>
      <c r="O133" s="1"/>
      <c r="W133" s="1"/>
      <c r="Z133" s="1"/>
      <c r="AJ133" s="1"/>
    </row>
    <row r="134" spans="1:36" s="9" customFormat="1" x14ac:dyDescent="0.2">
      <c r="A134" s="1"/>
      <c r="B134" s="2"/>
      <c r="C134" s="3"/>
      <c r="D134" s="4"/>
      <c r="E134" s="2"/>
      <c r="F134" s="5"/>
      <c r="G134" s="6"/>
      <c r="K134" s="8"/>
      <c r="L134" s="8"/>
      <c r="M134" s="8"/>
      <c r="N134" s="8"/>
      <c r="O134" s="1"/>
      <c r="W134" s="1"/>
      <c r="Z134" s="1"/>
      <c r="AJ134" s="1"/>
    </row>
    <row r="135" spans="1:36" s="9" customFormat="1" x14ac:dyDescent="0.2">
      <c r="A135" s="1"/>
      <c r="B135" s="2"/>
      <c r="C135" s="3"/>
      <c r="D135" s="4"/>
      <c r="E135" s="2"/>
      <c r="F135" s="5"/>
      <c r="G135" s="6"/>
      <c r="K135" s="8"/>
      <c r="L135" s="8"/>
      <c r="M135" s="8"/>
      <c r="N135" s="8"/>
      <c r="O135" s="1"/>
      <c r="W135" s="1"/>
      <c r="Z135" s="1"/>
      <c r="AJ135" s="1"/>
    </row>
    <row r="136" spans="1:36" s="9" customFormat="1" x14ac:dyDescent="0.2">
      <c r="A136" s="1"/>
      <c r="B136" s="2"/>
      <c r="C136" s="3"/>
      <c r="D136" s="4"/>
      <c r="E136" s="2"/>
      <c r="F136" s="5"/>
      <c r="G136" s="6"/>
      <c r="K136" s="8"/>
      <c r="L136" s="8"/>
      <c r="M136" s="8"/>
      <c r="N136" s="8"/>
      <c r="O136" s="1"/>
      <c r="W136" s="1"/>
      <c r="Z136" s="1"/>
      <c r="AJ136" s="1"/>
    </row>
    <row r="137" spans="1:36" s="9" customFormat="1" x14ac:dyDescent="0.2">
      <c r="A137" s="1"/>
      <c r="B137" s="2"/>
      <c r="C137" s="3"/>
      <c r="D137" s="4"/>
      <c r="E137" s="2"/>
      <c r="F137" s="5"/>
      <c r="G137" s="6"/>
      <c r="K137" s="8"/>
      <c r="L137" s="8"/>
      <c r="M137" s="8"/>
      <c r="N137" s="8"/>
      <c r="O137" s="1"/>
      <c r="W137" s="1"/>
      <c r="Z137" s="1"/>
      <c r="AJ137" s="1"/>
    </row>
    <row r="138" spans="1:36" s="9" customFormat="1" x14ac:dyDescent="0.2">
      <c r="A138" s="1"/>
      <c r="B138" s="2"/>
      <c r="C138" s="3"/>
      <c r="D138" s="4"/>
      <c r="E138" s="2"/>
      <c r="F138" s="5"/>
      <c r="G138" s="6"/>
      <c r="K138" s="8"/>
      <c r="L138" s="8"/>
      <c r="M138" s="8"/>
      <c r="N138" s="8"/>
      <c r="O138" s="1"/>
      <c r="W138" s="1"/>
      <c r="Z138" s="1"/>
      <c r="AJ138" s="1"/>
    </row>
    <row r="139" spans="1:36" s="9" customFormat="1" x14ac:dyDescent="0.2">
      <c r="A139" s="1"/>
      <c r="B139" s="2"/>
      <c r="C139" s="3"/>
      <c r="D139" s="4"/>
      <c r="E139" s="2"/>
      <c r="F139" s="5"/>
      <c r="G139" s="6"/>
      <c r="K139" s="8"/>
      <c r="L139" s="8"/>
      <c r="M139" s="8"/>
      <c r="N139" s="8"/>
      <c r="O139" s="1"/>
      <c r="W139" s="1"/>
      <c r="Z139" s="1"/>
      <c r="AJ139" s="1"/>
    </row>
    <row r="140" spans="1:36" s="9" customFormat="1" x14ac:dyDescent="0.2">
      <c r="A140" s="1"/>
      <c r="B140" s="2"/>
      <c r="C140" s="3"/>
      <c r="D140" s="4"/>
      <c r="E140" s="2"/>
      <c r="F140" s="5"/>
      <c r="G140" s="6"/>
      <c r="K140" s="8"/>
      <c r="L140" s="8"/>
      <c r="M140" s="8"/>
      <c r="N140" s="8"/>
      <c r="O140" s="1"/>
      <c r="W140" s="1"/>
      <c r="Z140" s="1"/>
      <c r="AJ140" s="1"/>
    </row>
    <row r="141" spans="1:36" s="9" customFormat="1" x14ac:dyDescent="0.2">
      <c r="A141" s="1"/>
      <c r="B141" s="2"/>
      <c r="C141" s="3"/>
      <c r="D141" s="4"/>
      <c r="E141" s="2"/>
      <c r="F141" s="5"/>
      <c r="G141" s="6"/>
      <c r="K141" s="8"/>
      <c r="L141" s="8"/>
      <c r="M141" s="8"/>
      <c r="N141" s="8"/>
      <c r="O141" s="1"/>
      <c r="W141" s="1"/>
      <c r="Z141" s="1"/>
      <c r="AJ141" s="1"/>
    </row>
    <row r="142" spans="1:36" s="9" customFormat="1" x14ac:dyDescent="0.2">
      <c r="A142" s="1"/>
      <c r="B142" s="2"/>
      <c r="C142" s="3"/>
      <c r="D142" s="4"/>
      <c r="E142" s="2"/>
      <c r="F142" s="5"/>
      <c r="G142" s="6"/>
      <c r="K142" s="8"/>
      <c r="L142" s="8"/>
      <c r="M142" s="8"/>
      <c r="N142" s="8"/>
      <c r="O142" s="1"/>
      <c r="W142" s="1"/>
      <c r="Z142" s="1"/>
      <c r="AJ142" s="1"/>
    </row>
    <row r="143" spans="1:36" s="9" customFormat="1" x14ac:dyDescent="0.2">
      <c r="A143" s="1"/>
      <c r="B143" s="2"/>
      <c r="C143" s="3"/>
      <c r="D143" s="4"/>
      <c r="E143" s="2"/>
      <c r="F143" s="5"/>
      <c r="G143" s="6"/>
      <c r="K143" s="8"/>
      <c r="L143" s="8"/>
      <c r="M143" s="8"/>
      <c r="N143" s="8"/>
      <c r="O143" s="1"/>
      <c r="W143" s="1"/>
      <c r="Z143" s="1"/>
      <c r="AJ143" s="1"/>
    </row>
    <row r="144" spans="1:36" s="9" customFormat="1" x14ac:dyDescent="0.2">
      <c r="A144" s="1"/>
      <c r="B144" s="2"/>
      <c r="C144" s="3"/>
      <c r="D144" s="4"/>
      <c r="E144" s="2"/>
      <c r="F144" s="5"/>
      <c r="G144" s="6"/>
      <c r="K144" s="8"/>
      <c r="L144" s="8"/>
      <c r="M144" s="8"/>
      <c r="N144" s="8"/>
      <c r="O144" s="1"/>
      <c r="W144" s="1"/>
      <c r="Z144" s="1"/>
      <c r="AJ144" s="1"/>
    </row>
    <row r="145" spans="1:36" s="9" customFormat="1" x14ac:dyDescent="0.2">
      <c r="A145" s="1"/>
      <c r="B145" s="2"/>
      <c r="C145" s="3"/>
      <c r="D145" s="4"/>
      <c r="E145" s="2"/>
      <c r="F145" s="5"/>
      <c r="G145" s="6"/>
      <c r="K145" s="8"/>
      <c r="L145" s="8"/>
      <c r="M145" s="8"/>
      <c r="N145" s="8"/>
      <c r="O145" s="1"/>
      <c r="W145" s="1"/>
      <c r="Z145" s="1"/>
      <c r="AJ145" s="1"/>
    </row>
    <row r="146" spans="1:36" s="9" customFormat="1" x14ac:dyDescent="0.2">
      <c r="A146" s="1"/>
      <c r="B146" s="2"/>
      <c r="C146" s="3"/>
      <c r="D146" s="4"/>
      <c r="E146" s="2"/>
      <c r="F146" s="5"/>
      <c r="G146" s="6"/>
      <c r="K146" s="8"/>
      <c r="L146" s="8"/>
      <c r="M146" s="8"/>
      <c r="N146" s="8"/>
      <c r="O146" s="1"/>
      <c r="W146" s="1"/>
      <c r="Z146" s="1"/>
      <c r="AJ146" s="1"/>
    </row>
    <row r="147" spans="1:36" s="9" customFormat="1" x14ac:dyDescent="0.2">
      <c r="A147" s="1"/>
      <c r="B147" s="2"/>
      <c r="C147" s="3"/>
      <c r="D147" s="4"/>
      <c r="E147" s="2"/>
      <c r="F147" s="5"/>
      <c r="G147" s="6"/>
      <c r="K147" s="8"/>
      <c r="L147" s="8"/>
      <c r="M147" s="8"/>
      <c r="N147" s="8"/>
      <c r="O147" s="1"/>
      <c r="W147" s="1"/>
      <c r="Z147" s="1"/>
      <c r="AJ147" s="1"/>
    </row>
    <row r="148" spans="1:36" s="9" customFormat="1" x14ac:dyDescent="0.2">
      <c r="A148" s="1"/>
      <c r="B148" s="2"/>
      <c r="C148" s="3"/>
      <c r="D148" s="4"/>
      <c r="E148" s="2"/>
      <c r="F148" s="5"/>
      <c r="G148" s="6"/>
      <c r="K148" s="8"/>
      <c r="L148" s="8"/>
      <c r="M148" s="8"/>
      <c r="N148" s="8"/>
      <c r="O148" s="1"/>
      <c r="W148" s="1"/>
      <c r="Z148" s="1"/>
      <c r="AJ148" s="1"/>
    </row>
    <row r="149" spans="1:36" s="9" customFormat="1" x14ac:dyDescent="0.2">
      <c r="A149" s="1"/>
      <c r="B149" s="2"/>
      <c r="C149" s="3"/>
      <c r="D149" s="4"/>
      <c r="E149" s="2"/>
      <c r="F149" s="5"/>
      <c r="G149" s="6"/>
      <c r="K149" s="8"/>
      <c r="L149" s="8"/>
      <c r="M149" s="8"/>
      <c r="N149" s="8"/>
      <c r="O149" s="1"/>
      <c r="W149" s="1"/>
      <c r="Z149" s="1"/>
      <c r="AJ149" s="1"/>
    </row>
    <row r="150" spans="1:36" s="9" customFormat="1" x14ac:dyDescent="0.2">
      <c r="A150" s="1"/>
      <c r="B150" s="2"/>
      <c r="C150" s="3"/>
      <c r="D150" s="4"/>
      <c r="E150" s="2"/>
      <c r="F150" s="5"/>
      <c r="G150" s="6"/>
      <c r="K150" s="8"/>
      <c r="L150" s="8"/>
      <c r="M150" s="8"/>
      <c r="N150" s="8"/>
      <c r="O150" s="1"/>
      <c r="W150" s="1"/>
      <c r="Z150" s="1"/>
      <c r="AJ150" s="1"/>
    </row>
    <row r="151" spans="1:36" s="9" customFormat="1" x14ac:dyDescent="0.2">
      <c r="A151" s="1"/>
      <c r="B151" s="2"/>
      <c r="C151" s="3"/>
      <c r="D151" s="4"/>
      <c r="E151" s="2"/>
      <c r="F151" s="5"/>
      <c r="G151" s="6"/>
      <c r="K151" s="8"/>
      <c r="L151" s="8"/>
      <c r="M151" s="8"/>
      <c r="N151" s="8"/>
      <c r="O151" s="1"/>
      <c r="W151" s="1"/>
      <c r="Z151" s="1"/>
      <c r="AJ151" s="1"/>
    </row>
    <row r="152" spans="1:36" s="9" customFormat="1" x14ac:dyDescent="0.2">
      <c r="A152" s="1"/>
      <c r="B152" s="2"/>
      <c r="C152" s="3"/>
      <c r="D152" s="4"/>
      <c r="E152" s="2"/>
      <c r="F152" s="5"/>
      <c r="G152" s="6"/>
      <c r="K152" s="8"/>
      <c r="L152" s="8"/>
      <c r="M152" s="8"/>
      <c r="N152" s="8"/>
      <c r="O152" s="1"/>
      <c r="W152" s="1"/>
      <c r="Z152" s="1"/>
      <c r="AJ152" s="1"/>
    </row>
    <row r="153" spans="1:36" s="9" customFormat="1" x14ac:dyDescent="0.2">
      <c r="A153" s="1"/>
      <c r="B153" s="2"/>
      <c r="C153" s="3"/>
      <c r="D153" s="4"/>
      <c r="E153" s="2"/>
      <c r="F153" s="5"/>
      <c r="G153" s="6"/>
      <c r="K153" s="8"/>
      <c r="L153" s="8"/>
      <c r="M153" s="8"/>
      <c r="N153" s="8"/>
      <c r="O153" s="1"/>
      <c r="W153" s="1"/>
      <c r="Z153" s="1"/>
      <c r="AJ153" s="1"/>
    </row>
    <row r="154" spans="1:36" s="9" customFormat="1" x14ac:dyDescent="0.2">
      <c r="A154" s="1"/>
      <c r="B154" s="2"/>
      <c r="C154" s="3"/>
      <c r="D154" s="4"/>
      <c r="E154" s="2"/>
      <c r="F154" s="5"/>
      <c r="G154" s="6"/>
      <c r="K154" s="8"/>
      <c r="L154" s="8"/>
      <c r="M154" s="8"/>
      <c r="N154" s="8"/>
      <c r="O154" s="1"/>
      <c r="W154" s="1"/>
      <c r="Z154" s="1"/>
      <c r="AJ154" s="1"/>
    </row>
    <row r="155" spans="1:36" s="9" customFormat="1" x14ac:dyDescent="0.2">
      <c r="A155" s="1"/>
      <c r="B155" s="2"/>
      <c r="C155" s="3"/>
      <c r="D155" s="4"/>
      <c r="E155" s="2"/>
      <c r="F155" s="5"/>
      <c r="G155" s="6"/>
      <c r="K155" s="8"/>
      <c r="L155" s="8"/>
      <c r="M155" s="8"/>
      <c r="N155" s="8"/>
      <c r="O155" s="1"/>
      <c r="W155" s="1"/>
      <c r="Z155" s="1"/>
      <c r="AJ155" s="1"/>
    </row>
    <row r="156" spans="1:36" s="9" customFormat="1" x14ac:dyDescent="0.2">
      <c r="A156" s="1"/>
      <c r="B156" s="2"/>
      <c r="C156" s="3"/>
      <c r="D156" s="4"/>
      <c r="E156" s="2"/>
      <c r="F156" s="5"/>
      <c r="G156" s="6"/>
      <c r="K156" s="8"/>
      <c r="L156" s="8"/>
      <c r="M156" s="8"/>
      <c r="N156" s="8"/>
      <c r="O156" s="1"/>
      <c r="W156" s="1"/>
      <c r="Z156" s="1"/>
      <c r="AJ156" s="1"/>
    </row>
    <row r="157" spans="1:36" s="9" customFormat="1" x14ac:dyDescent="0.2">
      <c r="A157" s="1"/>
      <c r="B157" s="2"/>
      <c r="C157" s="3"/>
      <c r="D157" s="4"/>
      <c r="E157" s="2"/>
      <c r="F157" s="5"/>
      <c r="G157" s="6"/>
      <c r="K157" s="8"/>
      <c r="L157" s="8"/>
      <c r="M157" s="8"/>
      <c r="N157" s="8"/>
      <c r="O157" s="1"/>
      <c r="W157" s="1"/>
      <c r="Z157" s="1"/>
      <c r="AJ157" s="1"/>
    </row>
    <row r="158" spans="1:36" s="9" customFormat="1" x14ac:dyDescent="0.2">
      <c r="A158" s="1"/>
      <c r="B158" s="2"/>
      <c r="C158" s="3"/>
      <c r="D158" s="4"/>
      <c r="E158" s="2"/>
      <c r="F158" s="5"/>
      <c r="G158" s="6"/>
      <c r="K158" s="8"/>
      <c r="L158" s="8"/>
      <c r="M158" s="8"/>
      <c r="N158" s="8"/>
      <c r="O158" s="1"/>
      <c r="W158" s="1"/>
      <c r="Z158" s="1"/>
      <c r="AJ158" s="1"/>
    </row>
    <row r="159" spans="1:36" s="9" customFormat="1" x14ac:dyDescent="0.2">
      <c r="A159" s="1"/>
      <c r="B159" s="2"/>
      <c r="C159" s="3"/>
      <c r="D159" s="4"/>
      <c r="E159" s="2"/>
      <c r="F159" s="5"/>
      <c r="G159" s="6"/>
      <c r="K159" s="8"/>
      <c r="L159" s="8"/>
      <c r="M159" s="8"/>
      <c r="N159" s="8"/>
      <c r="O159" s="1"/>
      <c r="W159" s="1"/>
      <c r="Z159" s="1"/>
      <c r="AJ159" s="1"/>
    </row>
    <row r="160" spans="1:36" s="9" customFormat="1" x14ac:dyDescent="0.2">
      <c r="A160" s="1"/>
      <c r="B160" s="2"/>
      <c r="C160" s="3"/>
      <c r="D160" s="4"/>
      <c r="E160" s="2"/>
      <c r="F160" s="5"/>
      <c r="G160" s="6"/>
      <c r="K160" s="8"/>
      <c r="L160" s="8"/>
      <c r="M160" s="8"/>
      <c r="N160" s="8"/>
      <c r="O160" s="1"/>
      <c r="W160" s="1"/>
      <c r="Z160" s="1"/>
      <c r="AJ160" s="1"/>
    </row>
    <row r="161" spans="1:36" s="9" customFormat="1" x14ac:dyDescent="0.2">
      <c r="A161" s="1"/>
      <c r="B161" s="2"/>
      <c r="C161" s="3"/>
      <c r="D161" s="4"/>
      <c r="E161" s="2"/>
      <c r="F161" s="5"/>
      <c r="G161" s="6"/>
      <c r="K161" s="8"/>
      <c r="L161" s="8"/>
      <c r="M161" s="8"/>
      <c r="N161" s="8"/>
      <c r="O161" s="1"/>
      <c r="W161" s="1"/>
      <c r="Z161" s="1"/>
      <c r="AJ161" s="1"/>
    </row>
    <row r="162" spans="1:36" s="9" customFormat="1" x14ac:dyDescent="0.2">
      <c r="A162" s="1"/>
      <c r="B162" s="2"/>
      <c r="C162" s="3"/>
      <c r="D162" s="4"/>
      <c r="E162" s="2"/>
      <c r="F162" s="5"/>
      <c r="G162" s="6"/>
      <c r="K162" s="8"/>
      <c r="L162" s="8"/>
      <c r="M162" s="8"/>
      <c r="N162" s="8"/>
      <c r="O162" s="1"/>
      <c r="W162" s="1"/>
      <c r="Z162" s="1"/>
      <c r="AJ162" s="1"/>
    </row>
    <row r="163" spans="1:36" s="9" customFormat="1" x14ac:dyDescent="0.2">
      <c r="A163" s="1"/>
      <c r="B163" s="2"/>
      <c r="C163" s="3"/>
      <c r="D163" s="4"/>
      <c r="E163" s="2"/>
      <c r="F163" s="5"/>
      <c r="G163" s="6"/>
      <c r="K163" s="8"/>
      <c r="L163" s="8"/>
      <c r="M163" s="8"/>
      <c r="N163" s="8"/>
      <c r="O163" s="1"/>
      <c r="W163" s="1"/>
      <c r="Z163" s="1"/>
      <c r="AJ163" s="1"/>
    </row>
    <row r="164" spans="1:36" s="9" customFormat="1" x14ac:dyDescent="0.2">
      <c r="A164" s="1"/>
      <c r="B164" s="2"/>
      <c r="C164" s="3"/>
      <c r="D164" s="4"/>
      <c r="E164" s="2"/>
      <c r="F164" s="5"/>
      <c r="G164" s="6"/>
      <c r="K164" s="8"/>
      <c r="L164" s="8"/>
      <c r="M164" s="8"/>
      <c r="N164" s="8"/>
      <c r="O164" s="1"/>
      <c r="W164" s="1"/>
      <c r="Z164" s="1"/>
      <c r="AJ164" s="1"/>
    </row>
    <row r="165" spans="1:36" s="9" customFormat="1" x14ac:dyDescent="0.2">
      <c r="A165" s="1"/>
      <c r="B165" s="2"/>
      <c r="C165" s="3"/>
      <c r="D165" s="4"/>
      <c r="E165" s="2"/>
      <c r="F165" s="5"/>
      <c r="G165" s="6"/>
      <c r="K165" s="8"/>
      <c r="L165" s="8"/>
      <c r="M165" s="8"/>
      <c r="N165" s="8"/>
      <c r="O165" s="1"/>
      <c r="W165" s="1"/>
      <c r="Z165" s="1"/>
      <c r="AJ165" s="1"/>
    </row>
    <row r="166" spans="1:36" s="9" customFormat="1" x14ac:dyDescent="0.2">
      <c r="A166" s="1"/>
      <c r="B166" s="2"/>
      <c r="C166" s="3"/>
      <c r="D166" s="4"/>
      <c r="E166" s="2"/>
      <c r="F166" s="5"/>
      <c r="G166" s="6"/>
      <c r="K166" s="8"/>
      <c r="L166" s="8"/>
      <c r="M166" s="8"/>
      <c r="N166" s="8"/>
      <c r="O166" s="1"/>
      <c r="W166" s="1"/>
      <c r="Z166" s="1"/>
      <c r="AJ166" s="1"/>
    </row>
    <row r="167" spans="1:36" s="9" customFormat="1" x14ac:dyDescent="0.2">
      <c r="A167" s="1"/>
      <c r="B167" s="2"/>
      <c r="C167" s="3"/>
      <c r="D167" s="4"/>
      <c r="E167" s="2"/>
      <c r="F167" s="5"/>
      <c r="G167" s="6"/>
      <c r="K167" s="8"/>
      <c r="L167" s="8"/>
      <c r="M167" s="8"/>
      <c r="N167" s="8"/>
      <c r="O167" s="1"/>
      <c r="W167" s="1"/>
      <c r="Z167" s="1"/>
      <c r="AJ167" s="1"/>
    </row>
    <row r="168" spans="1:36" s="9" customFormat="1" x14ac:dyDescent="0.2">
      <c r="A168" s="1"/>
      <c r="B168" s="2"/>
      <c r="C168" s="3"/>
      <c r="D168" s="4"/>
      <c r="E168" s="2"/>
      <c r="F168" s="5"/>
      <c r="G168" s="6"/>
      <c r="K168" s="8"/>
      <c r="L168" s="8"/>
      <c r="M168" s="8"/>
      <c r="N168" s="8"/>
      <c r="O168" s="1"/>
      <c r="W168" s="1"/>
      <c r="Z168" s="1"/>
      <c r="AJ168" s="1"/>
    </row>
    <row r="169" spans="1:36" s="9" customFormat="1" x14ac:dyDescent="0.2">
      <c r="A169" s="1"/>
      <c r="B169" s="2"/>
      <c r="C169" s="3"/>
      <c r="D169" s="4"/>
      <c r="E169" s="2"/>
      <c r="F169" s="5"/>
      <c r="G169" s="6"/>
      <c r="K169" s="8"/>
      <c r="L169" s="8"/>
      <c r="M169" s="8"/>
      <c r="N169" s="8"/>
      <c r="O169" s="1"/>
      <c r="W169" s="1"/>
      <c r="Z169" s="1"/>
      <c r="AJ169" s="1"/>
    </row>
    <row r="170" spans="1:36" s="9" customFormat="1" x14ac:dyDescent="0.2">
      <c r="A170" s="1"/>
      <c r="B170" s="2"/>
      <c r="C170" s="3"/>
      <c r="D170" s="4"/>
      <c r="E170" s="2"/>
      <c r="F170" s="5"/>
      <c r="G170" s="6"/>
      <c r="K170" s="8"/>
      <c r="L170" s="8"/>
      <c r="M170" s="8"/>
      <c r="N170" s="8"/>
      <c r="O170" s="1"/>
      <c r="W170" s="1"/>
      <c r="Z170" s="1"/>
      <c r="AJ170" s="1"/>
    </row>
    <row r="171" spans="1:36" s="9" customFormat="1" x14ac:dyDescent="0.2">
      <c r="A171" s="1"/>
      <c r="B171" s="2"/>
      <c r="C171" s="3"/>
      <c r="D171" s="4"/>
      <c r="E171" s="2"/>
      <c r="F171" s="5"/>
      <c r="G171" s="6"/>
      <c r="K171" s="8"/>
      <c r="L171" s="8"/>
      <c r="M171" s="8"/>
      <c r="N171" s="8"/>
      <c r="O171" s="1"/>
      <c r="W171" s="1"/>
      <c r="Z171" s="1"/>
      <c r="AJ171" s="1"/>
    </row>
    <row r="172" spans="1:36" s="9" customFormat="1" x14ac:dyDescent="0.2">
      <c r="A172" s="1"/>
      <c r="B172" s="2"/>
      <c r="C172" s="3"/>
      <c r="D172" s="4"/>
      <c r="E172" s="2"/>
      <c r="F172" s="5"/>
      <c r="G172" s="6"/>
      <c r="K172" s="8"/>
      <c r="L172" s="8"/>
      <c r="M172" s="8"/>
      <c r="N172" s="8"/>
      <c r="O172" s="1"/>
      <c r="W172" s="1"/>
      <c r="Z172" s="1"/>
      <c r="AJ172" s="1"/>
    </row>
    <row r="173" spans="1:36" s="9" customFormat="1" x14ac:dyDescent="0.2">
      <c r="A173" s="1"/>
      <c r="B173" s="2"/>
      <c r="C173" s="3"/>
      <c r="D173" s="4"/>
      <c r="E173" s="2"/>
      <c r="F173" s="5"/>
      <c r="G173" s="6"/>
      <c r="K173" s="8"/>
      <c r="L173" s="8"/>
      <c r="M173" s="8"/>
      <c r="N173" s="8"/>
      <c r="O173" s="1"/>
      <c r="W173" s="1"/>
      <c r="Z173" s="1"/>
      <c r="AJ173" s="1"/>
    </row>
    <row r="174" spans="1:36" s="9" customFormat="1" x14ac:dyDescent="0.2">
      <c r="A174" s="1"/>
      <c r="B174" s="2"/>
      <c r="C174" s="3"/>
      <c r="D174" s="4"/>
      <c r="E174" s="2"/>
      <c r="F174" s="5"/>
      <c r="G174" s="6"/>
      <c r="K174" s="8"/>
      <c r="L174" s="8"/>
      <c r="M174" s="8"/>
      <c r="N174" s="8"/>
      <c r="O174" s="1"/>
      <c r="W174" s="1"/>
      <c r="Z174" s="1"/>
      <c r="AJ174" s="1"/>
    </row>
    <row r="175" spans="1:36" s="9" customFormat="1" x14ac:dyDescent="0.2">
      <c r="A175" s="1"/>
      <c r="B175" s="2"/>
      <c r="C175" s="3"/>
      <c r="D175" s="4"/>
      <c r="E175" s="2"/>
      <c r="F175" s="5"/>
      <c r="G175" s="6"/>
      <c r="K175" s="8"/>
      <c r="L175" s="8"/>
      <c r="M175" s="8"/>
      <c r="N175" s="8"/>
      <c r="O175" s="1"/>
      <c r="W175" s="1"/>
      <c r="Z175" s="1"/>
      <c r="AJ175" s="1"/>
    </row>
    <row r="176" spans="1:36" s="9" customFormat="1" x14ac:dyDescent="0.2">
      <c r="A176" s="1"/>
      <c r="B176" s="2"/>
      <c r="C176" s="3"/>
      <c r="D176" s="4"/>
      <c r="E176" s="2"/>
      <c r="F176" s="5"/>
      <c r="G176" s="6"/>
      <c r="K176" s="8"/>
      <c r="L176" s="8"/>
      <c r="M176" s="8"/>
      <c r="N176" s="8"/>
      <c r="O176" s="1"/>
      <c r="W176" s="1"/>
      <c r="Z176" s="1"/>
      <c r="AJ176" s="1"/>
    </row>
    <row r="177" spans="1:36" s="9" customFormat="1" x14ac:dyDescent="0.2">
      <c r="A177" s="1"/>
      <c r="B177" s="2"/>
      <c r="C177" s="3"/>
      <c r="D177" s="4"/>
      <c r="E177" s="2"/>
      <c r="F177" s="5"/>
      <c r="G177" s="6"/>
      <c r="K177" s="8"/>
      <c r="L177" s="8"/>
      <c r="M177" s="8"/>
      <c r="N177" s="8"/>
      <c r="O177" s="1"/>
      <c r="W177" s="1"/>
      <c r="Z177" s="1"/>
      <c r="AJ177" s="1"/>
    </row>
    <row r="178" spans="1:36" s="9" customFormat="1" x14ac:dyDescent="0.2">
      <c r="A178" s="1"/>
      <c r="B178" s="2"/>
      <c r="C178" s="3"/>
      <c r="D178" s="4"/>
      <c r="E178" s="2"/>
      <c r="F178" s="5"/>
      <c r="G178" s="6"/>
      <c r="K178" s="8"/>
      <c r="L178" s="8"/>
      <c r="M178" s="8"/>
      <c r="N178" s="8"/>
      <c r="O178" s="1"/>
      <c r="W178" s="1"/>
      <c r="Z178" s="1"/>
      <c r="AJ178" s="1"/>
    </row>
    <row r="179" spans="1:36" s="9" customFormat="1" x14ac:dyDescent="0.2">
      <c r="A179" s="1"/>
      <c r="B179" s="2"/>
      <c r="C179" s="3"/>
      <c r="D179" s="4"/>
      <c r="E179" s="2"/>
      <c r="F179" s="5"/>
      <c r="G179" s="6"/>
      <c r="K179" s="8"/>
      <c r="L179" s="8"/>
      <c r="M179" s="8"/>
      <c r="N179" s="8"/>
      <c r="O179" s="1"/>
      <c r="W179" s="1"/>
      <c r="Z179" s="1"/>
      <c r="AJ179" s="1"/>
    </row>
    <row r="180" spans="1:36" s="9" customFormat="1" x14ac:dyDescent="0.2">
      <c r="A180" s="1"/>
      <c r="B180" s="2"/>
      <c r="C180" s="3"/>
      <c r="D180" s="4"/>
      <c r="E180" s="2"/>
      <c r="F180" s="5"/>
      <c r="G180" s="6"/>
      <c r="K180" s="8"/>
      <c r="L180" s="8"/>
      <c r="M180" s="8"/>
      <c r="N180" s="8"/>
      <c r="O180" s="1"/>
      <c r="W180" s="1"/>
      <c r="Z180" s="1"/>
      <c r="AJ180" s="1"/>
    </row>
    <row r="181" spans="1:36" s="9" customFormat="1" x14ac:dyDescent="0.2">
      <c r="A181" s="1"/>
      <c r="B181" s="2"/>
      <c r="C181" s="3"/>
      <c r="D181" s="4"/>
      <c r="E181" s="2"/>
      <c r="F181" s="5"/>
      <c r="G181" s="6"/>
      <c r="K181" s="8"/>
      <c r="L181" s="8"/>
      <c r="M181" s="8"/>
      <c r="N181" s="8"/>
      <c r="O181" s="1"/>
      <c r="W181" s="1"/>
      <c r="Z181" s="1"/>
      <c r="AJ181" s="1"/>
    </row>
    <row r="182" spans="1:36" s="9" customFormat="1" x14ac:dyDescent="0.2">
      <c r="A182" s="1"/>
      <c r="B182" s="2"/>
      <c r="C182" s="3"/>
      <c r="D182" s="4"/>
      <c r="E182" s="2"/>
      <c r="F182" s="5"/>
      <c r="G182" s="6"/>
      <c r="K182" s="8"/>
      <c r="L182" s="8"/>
      <c r="M182" s="8"/>
      <c r="N182" s="8"/>
      <c r="O182" s="1"/>
      <c r="W182" s="1"/>
      <c r="Z182" s="1"/>
      <c r="AJ182" s="1"/>
    </row>
    <row r="183" spans="1:36" s="9" customFormat="1" x14ac:dyDescent="0.2">
      <c r="A183" s="1"/>
      <c r="B183" s="2"/>
      <c r="C183" s="3"/>
      <c r="D183" s="4"/>
      <c r="E183" s="2"/>
      <c r="F183" s="5"/>
      <c r="G183" s="6"/>
      <c r="K183" s="8"/>
      <c r="L183" s="8"/>
      <c r="M183" s="8"/>
      <c r="N183" s="8"/>
      <c r="O183" s="1"/>
      <c r="W183" s="1"/>
      <c r="Z183" s="1"/>
      <c r="AJ183" s="1"/>
    </row>
    <row r="184" spans="1:36" s="9" customFormat="1" x14ac:dyDescent="0.2">
      <c r="A184" s="1"/>
      <c r="B184" s="2"/>
      <c r="C184" s="3"/>
      <c r="D184" s="4"/>
      <c r="E184" s="2"/>
      <c r="F184" s="5"/>
      <c r="G184" s="6"/>
      <c r="K184" s="8"/>
      <c r="L184" s="8"/>
      <c r="M184" s="8"/>
      <c r="N184" s="8"/>
      <c r="O184" s="1"/>
      <c r="W184" s="1"/>
      <c r="Z184" s="1"/>
      <c r="AJ184" s="1"/>
    </row>
    <row r="185" spans="1:36" s="9" customFormat="1" x14ac:dyDescent="0.2">
      <c r="A185" s="1"/>
      <c r="B185" s="2"/>
      <c r="C185" s="3"/>
      <c r="D185" s="4"/>
      <c r="E185" s="2"/>
      <c r="F185" s="5"/>
      <c r="G185" s="6"/>
      <c r="K185" s="8"/>
      <c r="L185" s="8"/>
      <c r="M185" s="8"/>
      <c r="N185" s="8"/>
      <c r="O185" s="1"/>
      <c r="W185" s="1"/>
      <c r="Z185" s="1"/>
      <c r="AJ185" s="1"/>
    </row>
    <row r="186" spans="1:36" s="9" customFormat="1" x14ac:dyDescent="0.2">
      <c r="A186" s="1"/>
      <c r="B186" s="2"/>
      <c r="C186" s="3"/>
      <c r="D186" s="4"/>
      <c r="E186" s="2"/>
      <c r="F186" s="5"/>
      <c r="G186" s="6"/>
      <c r="K186" s="8"/>
      <c r="L186" s="8"/>
      <c r="M186" s="8"/>
      <c r="N186" s="8"/>
      <c r="O186" s="1"/>
      <c r="W186" s="1"/>
      <c r="Z186" s="1"/>
      <c r="AJ186" s="1"/>
    </row>
    <row r="187" spans="1:36" s="9" customFormat="1" x14ac:dyDescent="0.2">
      <c r="A187" s="1"/>
      <c r="B187" s="2"/>
      <c r="C187" s="3"/>
      <c r="D187" s="4"/>
      <c r="E187" s="2"/>
      <c r="F187" s="5"/>
      <c r="G187" s="6"/>
      <c r="K187" s="8"/>
      <c r="L187" s="8"/>
      <c r="M187" s="8"/>
      <c r="N187" s="8"/>
      <c r="O187" s="1"/>
      <c r="W187" s="1"/>
      <c r="Z187" s="1"/>
      <c r="AJ187" s="1"/>
    </row>
    <row r="188" spans="1:36" s="9" customFormat="1" x14ac:dyDescent="0.2">
      <c r="A188" s="1"/>
      <c r="B188" s="2"/>
      <c r="C188" s="3"/>
      <c r="D188" s="4"/>
      <c r="E188" s="2"/>
      <c r="F188" s="5"/>
      <c r="G188" s="6"/>
      <c r="K188" s="8"/>
      <c r="L188" s="8"/>
      <c r="M188" s="8"/>
      <c r="N188" s="8"/>
      <c r="O188" s="1"/>
      <c r="W188" s="1"/>
      <c r="Z188" s="1"/>
      <c r="AJ188" s="1"/>
    </row>
    <row r="189" spans="1:36" s="9" customFormat="1" x14ac:dyDescent="0.2">
      <c r="A189" s="1"/>
      <c r="B189" s="2"/>
      <c r="C189" s="3"/>
      <c r="D189" s="4"/>
      <c r="E189" s="2"/>
      <c r="F189" s="5"/>
      <c r="G189" s="6"/>
      <c r="K189" s="8"/>
      <c r="L189" s="8"/>
      <c r="M189" s="8"/>
      <c r="N189" s="8"/>
      <c r="O189" s="1"/>
      <c r="W189" s="1"/>
      <c r="Z189" s="1"/>
      <c r="AJ189" s="1"/>
    </row>
    <row r="190" spans="1:36" s="9" customFormat="1" x14ac:dyDescent="0.2">
      <c r="A190" s="1"/>
      <c r="B190" s="2"/>
      <c r="C190" s="3"/>
      <c r="D190" s="4"/>
      <c r="E190" s="2"/>
      <c r="F190" s="5"/>
      <c r="G190" s="6"/>
      <c r="K190" s="8"/>
      <c r="L190" s="8"/>
      <c r="M190" s="8"/>
      <c r="N190" s="8"/>
      <c r="O190" s="1"/>
      <c r="W190" s="1"/>
      <c r="Z190" s="1"/>
      <c r="AJ190" s="1"/>
    </row>
    <row r="191" spans="1:36" s="9" customFormat="1" x14ac:dyDescent="0.2">
      <c r="A191" s="1"/>
      <c r="B191" s="2"/>
      <c r="C191" s="3"/>
      <c r="D191" s="4"/>
      <c r="E191" s="2"/>
      <c r="F191" s="5"/>
      <c r="G191" s="6"/>
      <c r="K191" s="8"/>
      <c r="L191" s="8"/>
      <c r="M191" s="8"/>
      <c r="N191" s="8"/>
      <c r="O191" s="1"/>
      <c r="W191" s="1"/>
      <c r="Z191" s="1"/>
      <c r="AJ191" s="1"/>
    </row>
    <row r="192" spans="1:36" s="9" customFormat="1" x14ac:dyDescent="0.2">
      <c r="A192" s="1"/>
      <c r="B192" s="2"/>
      <c r="C192" s="3"/>
      <c r="D192" s="4"/>
      <c r="E192" s="2"/>
      <c r="F192" s="5"/>
      <c r="G192" s="6"/>
      <c r="K192" s="8"/>
      <c r="L192" s="8"/>
      <c r="M192" s="8"/>
      <c r="N192" s="8"/>
      <c r="O192" s="1"/>
      <c r="W192" s="1"/>
      <c r="Z192" s="1"/>
      <c r="AJ192" s="1"/>
    </row>
    <row r="193" spans="1:36" s="9" customFormat="1" x14ac:dyDescent="0.2">
      <c r="A193" s="1"/>
      <c r="B193" s="2"/>
      <c r="C193" s="3"/>
      <c r="D193" s="4"/>
      <c r="E193" s="2"/>
      <c r="F193" s="5"/>
      <c r="G193" s="6"/>
      <c r="K193" s="8"/>
      <c r="L193" s="8"/>
      <c r="M193" s="8"/>
      <c r="N193" s="8"/>
      <c r="O193" s="1"/>
      <c r="W193" s="1"/>
      <c r="Z193" s="1"/>
      <c r="AJ193" s="1"/>
    </row>
    <row r="194" spans="1:36" s="9" customFormat="1" x14ac:dyDescent="0.2">
      <c r="A194" s="1"/>
      <c r="B194" s="2"/>
      <c r="C194" s="3"/>
      <c r="D194" s="4"/>
      <c r="E194" s="2"/>
      <c r="F194" s="5"/>
      <c r="G194" s="6"/>
      <c r="K194" s="8"/>
      <c r="L194" s="8"/>
      <c r="M194" s="8"/>
      <c r="N194" s="8"/>
      <c r="O194" s="1"/>
      <c r="W194" s="1"/>
      <c r="Z194" s="1"/>
      <c r="AJ194" s="1"/>
    </row>
    <row r="195" spans="1:36" s="9" customFormat="1" x14ac:dyDescent="0.2">
      <c r="A195" s="1"/>
      <c r="B195" s="2"/>
      <c r="C195" s="3"/>
      <c r="D195" s="4"/>
      <c r="E195" s="2"/>
      <c r="F195" s="5"/>
      <c r="G195" s="6"/>
      <c r="K195" s="8"/>
      <c r="L195" s="8"/>
      <c r="M195" s="8"/>
      <c r="N195" s="8"/>
      <c r="O195" s="1"/>
      <c r="W195" s="1"/>
      <c r="Z195" s="1"/>
      <c r="AJ195" s="1"/>
    </row>
    <row r="196" spans="1:36" s="9" customFormat="1" x14ac:dyDescent="0.2">
      <c r="A196" s="1"/>
      <c r="B196" s="2"/>
      <c r="C196" s="3"/>
      <c r="D196" s="4"/>
      <c r="E196" s="2"/>
      <c r="F196" s="5"/>
      <c r="G196" s="6"/>
      <c r="K196" s="8"/>
      <c r="L196" s="8"/>
      <c r="M196" s="8"/>
      <c r="N196" s="8"/>
      <c r="O196" s="1"/>
      <c r="W196" s="1"/>
      <c r="Z196" s="1"/>
      <c r="AJ196" s="1"/>
    </row>
    <row r="197" spans="1:36" s="9" customFormat="1" x14ac:dyDescent="0.2">
      <c r="A197" s="1"/>
      <c r="B197" s="2"/>
      <c r="C197" s="3"/>
      <c r="D197" s="4"/>
      <c r="E197" s="2"/>
      <c r="F197" s="5"/>
      <c r="G197" s="6"/>
      <c r="K197" s="8"/>
      <c r="L197" s="8"/>
      <c r="M197" s="8"/>
      <c r="N197" s="8"/>
      <c r="O197" s="1"/>
      <c r="W197" s="1"/>
      <c r="Z197" s="1"/>
      <c r="AJ197" s="1"/>
    </row>
    <row r="198" spans="1:36" s="9" customFormat="1" x14ac:dyDescent="0.2">
      <c r="A198" s="1"/>
      <c r="B198" s="2"/>
      <c r="C198" s="3"/>
      <c r="D198" s="4"/>
      <c r="E198" s="2"/>
      <c r="F198" s="5"/>
      <c r="G198" s="6"/>
      <c r="K198" s="8"/>
      <c r="L198" s="8"/>
      <c r="M198" s="8"/>
      <c r="N198" s="8"/>
      <c r="O198" s="1"/>
      <c r="W198" s="1"/>
      <c r="Z198" s="1"/>
      <c r="AJ198" s="1"/>
    </row>
    <row r="199" spans="1:36" s="9" customFormat="1" x14ac:dyDescent="0.2">
      <c r="A199" s="1"/>
      <c r="B199" s="2"/>
      <c r="C199" s="3"/>
      <c r="D199" s="4"/>
      <c r="E199" s="2"/>
      <c r="F199" s="5"/>
      <c r="G199" s="6"/>
      <c r="K199" s="8"/>
      <c r="L199" s="8"/>
      <c r="M199" s="8"/>
      <c r="N199" s="8"/>
      <c r="O199" s="1"/>
      <c r="W199" s="1"/>
      <c r="Z199" s="1"/>
      <c r="AJ199" s="1"/>
    </row>
    <row r="200" spans="1:36" s="9" customFormat="1" x14ac:dyDescent="0.2">
      <c r="A200" s="1"/>
      <c r="B200" s="2"/>
      <c r="C200" s="3"/>
      <c r="D200" s="4"/>
      <c r="E200" s="2"/>
      <c r="F200" s="5"/>
      <c r="G200" s="6"/>
      <c r="K200" s="8"/>
      <c r="L200" s="8"/>
      <c r="M200" s="8"/>
      <c r="N200" s="8"/>
      <c r="O200" s="1"/>
      <c r="W200" s="1"/>
      <c r="Z200" s="1"/>
      <c r="AJ200" s="1"/>
    </row>
    <row r="201" spans="1:36" s="9" customFormat="1" x14ac:dyDescent="0.2">
      <c r="A201" s="1"/>
      <c r="B201" s="2"/>
      <c r="C201" s="3"/>
      <c r="D201" s="4"/>
      <c r="E201" s="2"/>
      <c r="F201" s="5"/>
      <c r="G201" s="6"/>
      <c r="K201" s="8"/>
      <c r="L201" s="8"/>
      <c r="M201" s="8"/>
      <c r="N201" s="8"/>
      <c r="O201" s="1"/>
      <c r="W201" s="1"/>
      <c r="Z201" s="1"/>
      <c r="AJ201" s="1"/>
    </row>
    <row r="202" spans="1:36" s="9" customFormat="1" x14ac:dyDescent="0.2">
      <c r="A202" s="1"/>
      <c r="B202" s="2"/>
      <c r="C202" s="3"/>
      <c r="D202" s="4"/>
      <c r="E202" s="2"/>
      <c r="F202" s="5"/>
      <c r="G202" s="6"/>
      <c r="K202" s="8"/>
      <c r="L202" s="8"/>
      <c r="M202" s="8"/>
      <c r="N202" s="8"/>
      <c r="O202" s="1"/>
      <c r="W202" s="1"/>
      <c r="Z202" s="1"/>
      <c r="AJ202" s="1"/>
    </row>
    <row r="203" spans="1:36" s="9" customFormat="1" x14ac:dyDescent="0.2">
      <c r="A203" s="1"/>
      <c r="B203" s="2"/>
      <c r="C203" s="3"/>
      <c r="D203" s="4"/>
      <c r="E203" s="2"/>
      <c r="F203" s="5"/>
      <c r="G203" s="6"/>
      <c r="K203" s="8"/>
      <c r="L203" s="8"/>
      <c r="M203" s="8"/>
      <c r="N203" s="8"/>
      <c r="O203" s="1"/>
      <c r="W203" s="1"/>
      <c r="Z203" s="1"/>
      <c r="AJ203" s="1"/>
    </row>
    <row r="204" spans="1:36" s="9" customFormat="1" x14ac:dyDescent="0.2">
      <c r="A204" s="1"/>
      <c r="B204" s="2"/>
      <c r="C204" s="3"/>
      <c r="D204" s="4"/>
      <c r="E204" s="2"/>
      <c r="F204" s="5"/>
      <c r="G204" s="6"/>
      <c r="K204" s="8"/>
      <c r="L204" s="8"/>
      <c r="M204" s="8"/>
      <c r="N204" s="8"/>
      <c r="O204" s="1"/>
      <c r="W204" s="1"/>
      <c r="Z204" s="1"/>
      <c r="AJ204" s="1"/>
    </row>
    <row r="205" spans="1:36" s="9" customFormat="1" x14ac:dyDescent="0.2">
      <c r="A205" s="1"/>
      <c r="B205" s="2"/>
      <c r="C205" s="3"/>
      <c r="D205" s="4"/>
      <c r="E205" s="2"/>
      <c r="F205" s="5"/>
      <c r="G205" s="6"/>
      <c r="K205" s="8"/>
      <c r="L205" s="8"/>
      <c r="M205" s="8"/>
      <c r="N205" s="8"/>
      <c r="O205" s="1"/>
      <c r="W205" s="1"/>
      <c r="Z205" s="1"/>
      <c r="AJ205" s="1"/>
    </row>
    <row r="206" spans="1:36" s="9" customFormat="1" x14ac:dyDescent="0.2">
      <c r="A206" s="1"/>
      <c r="B206" s="2"/>
      <c r="C206" s="3"/>
      <c r="D206" s="4"/>
      <c r="E206" s="2"/>
      <c r="F206" s="5"/>
      <c r="G206" s="6"/>
      <c r="K206" s="8"/>
      <c r="L206" s="8"/>
      <c r="M206" s="8"/>
      <c r="N206" s="8"/>
      <c r="O206" s="1"/>
      <c r="W206" s="1"/>
      <c r="Z206" s="1"/>
      <c r="AJ206" s="1"/>
    </row>
    <row r="207" spans="1:36" s="9" customFormat="1" x14ac:dyDescent="0.2">
      <c r="A207" s="1"/>
      <c r="B207" s="2"/>
      <c r="C207" s="3"/>
      <c r="D207" s="4"/>
      <c r="E207" s="2"/>
      <c r="F207" s="5"/>
      <c r="G207" s="6"/>
      <c r="K207" s="8"/>
      <c r="L207" s="8"/>
      <c r="M207" s="8"/>
      <c r="N207" s="8"/>
      <c r="O207" s="1"/>
      <c r="W207" s="1"/>
      <c r="Z207" s="1"/>
      <c r="AJ207" s="1"/>
    </row>
    <row r="208" spans="1:36" s="9" customFormat="1" x14ac:dyDescent="0.2">
      <c r="A208" s="1"/>
      <c r="B208" s="2"/>
      <c r="C208" s="3"/>
      <c r="D208" s="4"/>
      <c r="E208" s="2"/>
      <c r="F208" s="5"/>
      <c r="G208" s="6"/>
      <c r="K208" s="8"/>
      <c r="L208" s="8"/>
      <c r="M208" s="8"/>
      <c r="N208" s="8"/>
      <c r="O208" s="1"/>
      <c r="W208" s="1"/>
      <c r="Z208" s="1"/>
      <c r="AJ208" s="1"/>
    </row>
    <row r="209" spans="1:36" s="9" customFormat="1" x14ac:dyDescent="0.2">
      <c r="A209" s="1"/>
      <c r="B209" s="2"/>
      <c r="C209" s="3"/>
      <c r="D209" s="4"/>
      <c r="E209" s="2"/>
      <c r="F209" s="5"/>
      <c r="G209" s="6"/>
      <c r="K209" s="8"/>
      <c r="L209" s="8"/>
      <c r="M209" s="8"/>
      <c r="N209" s="8"/>
      <c r="O209" s="1"/>
      <c r="W209" s="1"/>
      <c r="Z209" s="1"/>
      <c r="AJ209" s="1"/>
    </row>
    <row r="210" spans="1:36" s="9" customFormat="1" x14ac:dyDescent="0.2">
      <c r="A210" s="1"/>
      <c r="B210" s="2"/>
      <c r="C210" s="3"/>
      <c r="D210" s="4"/>
      <c r="E210" s="2"/>
      <c r="F210" s="5"/>
      <c r="G210" s="6"/>
      <c r="K210" s="8"/>
      <c r="L210" s="8"/>
      <c r="M210" s="8"/>
      <c r="N210" s="8"/>
      <c r="O210" s="1"/>
      <c r="W210" s="1"/>
      <c r="Z210" s="1"/>
      <c r="AJ210" s="1"/>
    </row>
    <row r="211" spans="1:36" s="9" customFormat="1" x14ac:dyDescent="0.2">
      <c r="A211" s="1"/>
      <c r="B211" s="2"/>
      <c r="C211" s="3"/>
      <c r="D211" s="4"/>
      <c r="E211" s="2"/>
      <c r="F211" s="5"/>
      <c r="G211" s="6"/>
      <c r="K211" s="8"/>
      <c r="L211" s="8"/>
      <c r="M211" s="8"/>
      <c r="N211" s="8"/>
      <c r="O211" s="1"/>
      <c r="W211" s="1"/>
      <c r="Z211" s="1"/>
      <c r="AJ211" s="1"/>
    </row>
    <row r="212" spans="1:36" s="9" customFormat="1" x14ac:dyDescent="0.2">
      <c r="A212" s="1"/>
      <c r="B212" s="2"/>
      <c r="C212" s="3"/>
      <c r="D212" s="4"/>
      <c r="E212" s="2"/>
      <c r="F212" s="5"/>
      <c r="G212" s="6"/>
      <c r="K212" s="8"/>
      <c r="L212" s="8"/>
      <c r="M212" s="8"/>
      <c r="N212" s="8"/>
      <c r="O212" s="1"/>
      <c r="W212" s="1"/>
      <c r="Z212" s="1"/>
      <c r="AJ212" s="1"/>
    </row>
    <row r="213" spans="1:36" s="9" customFormat="1" x14ac:dyDescent="0.2">
      <c r="A213" s="1"/>
      <c r="B213" s="2"/>
      <c r="C213" s="3"/>
      <c r="D213" s="4"/>
      <c r="E213" s="2"/>
      <c r="F213" s="5"/>
      <c r="G213" s="6"/>
      <c r="K213" s="8"/>
      <c r="L213" s="8"/>
      <c r="M213" s="8"/>
      <c r="N213" s="8"/>
      <c r="O213" s="1"/>
      <c r="W213" s="1"/>
      <c r="Z213" s="1"/>
      <c r="AJ213" s="1"/>
    </row>
    <row r="214" spans="1:36" s="9" customFormat="1" x14ac:dyDescent="0.2">
      <c r="A214" s="1"/>
      <c r="B214" s="2"/>
      <c r="C214" s="3"/>
      <c r="D214" s="4"/>
      <c r="E214" s="2"/>
      <c r="F214" s="5"/>
      <c r="G214" s="6"/>
      <c r="K214" s="8"/>
      <c r="L214" s="8"/>
      <c r="M214" s="8"/>
      <c r="N214" s="8"/>
      <c r="O214" s="1"/>
      <c r="W214" s="1"/>
      <c r="Z214" s="1"/>
      <c r="AJ214" s="1"/>
    </row>
    <row r="215" spans="1:36" s="9" customFormat="1" x14ac:dyDescent="0.2">
      <c r="A215" s="1"/>
      <c r="B215" s="2"/>
      <c r="C215" s="3"/>
      <c r="D215" s="4"/>
      <c r="E215" s="2"/>
      <c r="F215" s="5"/>
      <c r="G215" s="6"/>
      <c r="K215" s="8"/>
      <c r="L215" s="8"/>
      <c r="M215" s="8"/>
      <c r="N215" s="8"/>
      <c r="O215" s="1"/>
      <c r="W215" s="1"/>
      <c r="Z215" s="1"/>
      <c r="AJ215" s="1"/>
    </row>
    <row r="216" spans="1:36" s="9" customFormat="1" x14ac:dyDescent="0.2">
      <c r="A216" s="1"/>
      <c r="B216" s="2"/>
      <c r="C216" s="3"/>
      <c r="D216" s="4"/>
      <c r="E216" s="2"/>
      <c r="F216" s="5"/>
      <c r="G216" s="6"/>
      <c r="K216" s="8"/>
      <c r="L216" s="8"/>
      <c r="M216" s="8"/>
      <c r="N216" s="8"/>
      <c r="O216" s="1"/>
      <c r="W216" s="1"/>
      <c r="Z216" s="1"/>
      <c r="AJ216" s="1"/>
    </row>
    <row r="217" spans="1:36" s="9" customFormat="1" x14ac:dyDescent="0.2">
      <c r="A217" s="1"/>
      <c r="B217" s="2"/>
      <c r="C217" s="3"/>
      <c r="D217" s="4"/>
      <c r="E217" s="2"/>
      <c r="F217" s="5"/>
      <c r="G217" s="6"/>
      <c r="K217" s="8"/>
      <c r="L217" s="8"/>
      <c r="M217" s="8"/>
      <c r="N217" s="8"/>
      <c r="O217" s="1"/>
      <c r="W217" s="1"/>
      <c r="Z217" s="1"/>
      <c r="AJ217" s="1"/>
    </row>
    <row r="218" spans="1:36" s="9" customFormat="1" x14ac:dyDescent="0.2">
      <c r="A218" s="1"/>
      <c r="B218" s="2"/>
      <c r="C218" s="3"/>
      <c r="D218" s="4"/>
      <c r="E218" s="2"/>
      <c r="F218" s="5"/>
      <c r="G218" s="6"/>
      <c r="K218" s="8"/>
      <c r="L218" s="8"/>
      <c r="M218" s="8"/>
      <c r="N218" s="8"/>
      <c r="O218" s="1"/>
      <c r="W218" s="1"/>
      <c r="Z218" s="1"/>
      <c r="AJ218" s="1"/>
    </row>
    <row r="219" spans="1:36" s="9" customFormat="1" x14ac:dyDescent="0.2">
      <c r="A219" s="1"/>
      <c r="B219" s="2"/>
      <c r="C219" s="3"/>
      <c r="D219" s="4"/>
      <c r="E219" s="2"/>
      <c r="F219" s="5"/>
      <c r="G219" s="6"/>
      <c r="K219" s="8"/>
      <c r="L219" s="8"/>
      <c r="M219" s="8"/>
      <c r="N219" s="8"/>
      <c r="O219" s="1"/>
      <c r="W219" s="1"/>
      <c r="Z219" s="1"/>
      <c r="AJ219" s="1"/>
    </row>
    <row r="220" spans="1:36" s="9" customFormat="1" x14ac:dyDescent="0.2">
      <c r="A220" s="1"/>
      <c r="B220" s="2"/>
      <c r="C220" s="3"/>
      <c r="D220" s="4"/>
      <c r="E220" s="2"/>
      <c r="F220" s="5"/>
      <c r="G220" s="6"/>
      <c r="K220" s="8"/>
      <c r="L220" s="8"/>
      <c r="M220" s="8"/>
      <c r="N220" s="8"/>
      <c r="O220" s="1"/>
      <c r="W220" s="1"/>
      <c r="Z220" s="1"/>
      <c r="AJ220" s="1"/>
    </row>
    <row r="221" spans="1:36" s="9" customFormat="1" x14ac:dyDescent="0.2">
      <c r="A221" s="1"/>
      <c r="B221" s="2"/>
      <c r="C221" s="3"/>
      <c r="D221" s="4"/>
      <c r="E221" s="2"/>
      <c r="F221" s="5"/>
      <c r="G221" s="6"/>
      <c r="K221" s="8"/>
      <c r="L221" s="8"/>
      <c r="M221" s="8"/>
      <c r="N221" s="8"/>
      <c r="O221" s="1"/>
      <c r="W221" s="1"/>
      <c r="Z221" s="1"/>
      <c r="AJ221" s="1"/>
    </row>
    <row r="222" spans="1:36" s="9" customFormat="1" x14ac:dyDescent="0.2">
      <c r="A222" s="1"/>
      <c r="B222" s="2"/>
      <c r="C222" s="3"/>
      <c r="D222" s="4"/>
      <c r="E222" s="2"/>
      <c r="F222" s="5"/>
      <c r="G222" s="6"/>
      <c r="K222" s="8"/>
      <c r="L222" s="8"/>
      <c r="M222" s="8"/>
      <c r="N222" s="8"/>
      <c r="O222" s="1"/>
      <c r="W222" s="1"/>
      <c r="Z222" s="1"/>
      <c r="AJ222" s="1"/>
    </row>
    <row r="223" spans="1:36" s="9" customFormat="1" x14ac:dyDescent="0.2">
      <c r="A223" s="1"/>
      <c r="B223" s="2"/>
      <c r="C223" s="3"/>
      <c r="D223" s="4"/>
      <c r="E223" s="2"/>
      <c r="F223" s="5"/>
      <c r="G223" s="6"/>
      <c r="K223" s="8"/>
      <c r="L223" s="8"/>
      <c r="M223" s="8"/>
      <c r="N223" s="8"/>
      <c r="O223" s="1"/>
      <c r="W223" s="1"/>
      <c r="Z223" s="1"/>
      <c r="AJ223" s="1"/>
    </row>
    <row r="224" spans="1:36" s="9" customFormat="1" x14ac:dyDescent="0.2">
      <c r="A224" s="1"/>
      <c r="B224" s="2"/>
      <c r="C224" s="3"/>
      <c r="D224" s="4"/>
      <c r="E224" s="2"/>
      <c r="F224" s="5"/>
      <c r="G224" s="6"/>
      <c r="K224" s="8"/>
      <c r="L224" s="8"/>
      <c r="M224" s="8"/>
      <c r="N224" s="8"/>
      <c r="O224" s="1"/>
      <c r="W224" s="1"/>
      <c r="Z224" s="1"/>
      <c r="AJ224" s="1"/>
    </row>
    <row r="225" spans="1:36" s="9" customFormat="1" x14ac:dyDescent="0.2">
      <c r="A225" s="1"/>
      <c r="B225" s="2"/>
      <c r="C225" s="3"/>
      <c r="D225" s="4"/>
      <c r="E225" s="2"/>
      <c r="F225" s="5"/>
      <c r="G225" s="6"/>
      <c r="K225" s="8"/>
      <c r="L225" s="8"/>
      <c r="M225" s="8"/>
      <c r="N225" s="8"/>
      <c r="O225" s="1"/>
      <c r="W225" s="1"/>
      <c r="Z225" s="1"/>
      <c r="AJ225" s="1"/>
    </row>
    <row r="226" spans="1:36" s="9" customFormat="1" x14ac:dyDescent="0.2">
      <c r="A226" s="1"/>
      <c r="B226" s="2"/>
      <c r="C226" s="3"/>
      <c r="D226" s="4"/>
      <c r="E226" s="2"/>
      <c r="F226" s="5"/>
      <c r="G226" s="6"/>
      <c r="K226" s="8"/>
      <c r="L226" s="8"/>
      <c r="M226" s="8"/>
      <c r="N226" s="8"/>
      <c r="O226" s="1"/>
      <c r="W226" s="1"/>
      <c r="Z226" s="1"/>
      <c r="AJ226" s="1"/>
    </row>
    <row r="227" spans="1:36" s="9" customFormat="1" x14ac:dyDescent="0.2">
      <c r="A227" s="1"/>
      <c r="B227" s="2"/>
      <c r="C227" s="3"/>
      <c r="D227" s="4"/>
      <c r="E227" s="2"/>
      <c r="F227" s="5"/>
      <c r="G227" s="6"/>
      <c r="K227" s="8"/>
      <c r="L227" s="8"/>
      <c r="M227" s="8"/>
      <c r="N227" s="8"/>
      <c r="O227" s="1"/>
      <c r="W227" s="1"/>
      <c r="Z227" s="1"/>
      <c r="AJ227" s="1"/>
    </row>
    <row r="228" spans="1:36" s="9" customFormat="1" x14ac:dyDescent="0.2">
      <c r="A228" s="1"/>
      <c r="B228" s="2"/>
      <c r="C228" s="3"/>
      <c r="D228" s="4"/>
      <c r="E228" s="2"/>
      <c r="F228" s="5"/>
      <c r="G228" s="6"/>
      <c r="K228" s="8"/>
      <c r="L228" s="8"/>
      <c r="M228" s="8"/>
      <c r="N228" s="8"/>
      <c r="O228" s="1"/>
      <c r="W228" s="1"/>
      <c r="Z228" s="1"/>
      <c r="AJ228" s="1"/>
    </row>
    <row r="229" spans="1:36" s="9" customFormat="1" x14ac:dyDescent="0.2">
      <c r="A229" s="1"/>
      <c r="B229" s="2"/>
      <c r="C229" s="3"/>
      <c r="D229" s="4"/>
      <c r="E229" s="2"/>
      <c r="F229" s="5"/>
      <c r="G229" s="6"/>
      <c r="K229" s="8"/>
      <c r="L229" s="8"/>
      <c r="M229" s="8"/>
      <c r="N229" s="8"/>
      <c r="O229" s="1"/>
      <c r="W229" s="1"/>
      <c r="Z229" s="1"/>
      <c r="AJ229" s="1"/>
    </row>
    <row r="230" spans="1:36" s="9" customFormat="1" x14ac:dyDescent="0.2">
      <c r="A230" s="1"/>
      <c r="B230" s="2"/>
      <c r="C230" s="3"/>
      <c r="D230" s="4"/>
      <c r="E230" s="2"/>
      <c r="F230" s="5"/>
      <c r="G230" s="6"/>
      <c r="K230" s="8"/>
      <c r="L230" s="8"/>
      <c r="M230" s="8"/>
      <c r="N230" s="8"/>
      <c r="O230" s="1"/>
      <c r="W230" s="1"/>
      <c r="Z230" s="1"/>
      <c r="AJ230" s="1"/>
    </row>
    <row r="231" spans="1:36" s="9" customFormat="1" x14ac:dyDescent="0.2">
      <c r="A231" s="1"/>
      <c r="B231" s="2"/>
      <c r="C231" s="3"/>
      <c r="D231" s="4"/>
      <c r="E231" s="2"/>
      <c r="F231" s="5"/>
      <c r="G231" s="6"/>
      <c r="K231" s="8"/>
      <c r="L231" s="8"/>
      <c r="M231" s="8"/>
      <c r="N231" s="8"/>
      <c r="O231" s="1"/>
      <c r="W231" s="1"/>
      <c r="Z231" s="1"/>
      <c r="AJ231" s="1"/>
    </row>
    <row r="232" spans="1:36" s="9" customFormat="1" x14ac:dyDescent="0.2">
      <c r="A232" s="1"/>
      <c r="B232" s="2"/>
      <c r="C232" s="3"/>
      <c r="D232" s="4"/>
      <c r="E232" s="2"/>
      <c r="F232" s="5"/>
      <c r="G232" s="6"/>
      <c r="K232" s="8"/>
      <c r="L232" s="8"/>
      <c r="M232" s="8"/>
      <c r="N232" s="8"/>
      <c r="O232" s="1"/>
      <c r="W232" s="1"/>
      <c r="Z232" s="1"/>
      <c r="AJ232" s="1"/>
    </row>
    <row r="233" spans="1:36" s="9" customFormat="1" x14ac:dyDescent="0.2">
      <c r="A233" s="1"/>
      <c r="B233" s="2"/>
      <c r="C233" s="3"/>
      <c r="D233" s="4"/>
      <c r="E233" s="2"/>
      <c r="F233" s="5"/>
      <c r="G233" s="6"/>
      <c r="K233" s="8"/>
      <c r="L233" s="8"/>
      <c r="M233" s="8"/>
      <c r="N233" s="8"/>
      <c r="O233" s="1"/>
      <c r="W233" s="1"/>
      <c r="Z233" s="1"/>
      <c r="AJ233" s="1"/>
    </row>
    <row r="234" spans="1:36" s="9" customFormat="1" x14ac:dyDescent="0.2">
      <c r="A234" s="1"/>
      <c r="B234" s="2"/>
      <c r="C234" s="3"/>
      <c r="D234" s="4"/>
      <c r="E234" s="2"/>
      <c r="F234" s="5"/>
      <c r="G234" s="6"/>
      <c r="K234" s="8"/>
      <c r="L234" s="8"/>
      <c r="M234" s="8"/>
      <c r="N234" s="8"/>
      <c r="O234" s="1"/>
      <c r="W234" s="1"/>
      <c r="Z234" s="1"/>
      <c r="AJ234" s="1"/>
    </row>
    <row r="235" spans="1:36" s="9" customFormat="1" x14ac:dyDescent="0.2">
      <c r="A235" s="1"/>
      <c r="B235" s="2"/>
      <c r="C235" s="3"/>
      <c r="D235" s="4"/>
      <c r="E235" s="2"/>
      <c r="F235" s="5"/>
      <c r="G235" s="6"/>
      <c r="K235" s="8"/>
      <c r="L235" s="8"/>
      <c r="M235" s="8"/>
      <c r="N235" s="8"/>
      <c r="O235" s="1"/>
      <c r="W235" s="1"/>
      <c r="Z235" s="1"/>
      <c r="AJ235" s="1"/>
    </row>
    <row r="236" spans="1:36" s="9" customFormat="1" x14ac:dyDescent="0.2">
      <c r="A236" s="1"/>
      <c r="B236" s="2"/>
      <c r="C236" s="3"/>
      <c r="D236" s="4"/>
      <c r="E236" s="2"/>
      <c r="F236" s="5"/>
      <c r="G236" s="6"/>
      <c r="K236" s="8"/>
      <c r="L236" s="8"/>
      <c r="M236" s="8"/>
      <c r="N236" s="8"/>
      <c r="O236" s="1"/>
      <c r="W236" s="1"/>
      <c r="Z236" s="1"/>
      <c r="AJ236" s="1"/>
    </row>
    <row r="237" spans="1:36" s="9" customFormat="1" x14ac:dyDescent="0.2">
      <c r="A237" s="1"/>
      <c r="B237" s="2"/>
      <c r="C237" s="3"/>
      <c r="D237" s="4"/>
      <c r="E237" s="2"/>
      <c r="F237" s="5"/>
      <c r="G237" s="6"/>
      <c r="K237" s="8"/>
      <c r="L237" s="8"/>
      <c r="M237" s="8"/>
      <c r="N237" s="8"/>
      <c r="O237" s="1"/>
      <c r="W237" s="1"/>
      <c r="Z237" s="1"/>
      <c r="AJ237" s="1"/>
    </row>
    <row r="238" spans="1:36" s="9" customFormat="1" x14ac:dyDescent="0.2">
      <c r="A238" s="1"/>
      <c r="B238" s="2"/>
      <c r="C238" s="3"/>
      <c r="D238" s="4"/>
      <c r="E238" s="2"/>
      <c r="F238" s="5"/>
      <c r="G238" s="6"/>
      <c r="K238" s="8"/>
      <c r="L238" s="8"/>
      <c r="M238" s="8"/>
      <c r="N238" s="8"/>
      <c r="O238" s="1"/>
      <c r="W238" s="1"/>
      <c r="Z238" s="1"/>
      <c r="AJ238" s="1"/>
    </row>
    <row r="239" spans="1:36" s="9" customFormat="1" x14ac:dyDescent="0.2">
      <c r="A239" s="1"/>
      <c r="B239" s="2"/>
      <c r="C239" s="3"/>
      <c r="D239" s="4"/>
      <c r="E239" s="2"/>
      <c r="F239" s="5"/>
      <c r="G239" s="6"/>
      <c r="K239" s="8"/>
      <c r="L239" s="8"/>
      <c r="M239" s="8"/>
      <c r="N239" s="8"/>
      <c r="O239" s="1"/>
      <c r="W239" s="1"/>
      <c r="Z239" s="1"/>
      <c r="AJ239" s="1"/>
    </row>
    <row r="240" spans="1:36" s="9" customFormat="1" x14ac:dyDescent="0.2">
      <c r="A240" s="1"/>
      <c r="B240" s="2"/>
      <c r="C240" s="3"/>
      <c r="D240" s="4"/>
      <c r="E240" s="2"/>
      <c r="F240" s="5"/>
      <c r="G240" s="6"/>
      <c r="K240" s="8"/>
      <c r="L240" s="8"/>
      <c r="M240" s="8"/>
      <c r="N240" s="8"/>
      <c r="O240" s="1"/>
      <c r="W240" s="1"/>
      <c r="Z240" s="1"/>
      <c r="AJ240" s="1"/>
    </row>
    <row r="241" spans="1:36" s="9" customFormat="1" x14ac:dyDescent="0.2">
      <c r="A241" s="1"/>
      <c r="B241" s="2"/>
      <c r="C241" s="3"/>
      <c r="D241" s="4"/>
      <c r="E241" s="2"/>
      <c r="F241" s="5"/>
      <c r="G241" s="6"/>
      <c r="K241" s="8"/>
      <c r="L241" s="8"/>
      <c r="M241" s="8"/>
      <c r="N241" s="8"/>
      <c r="O241" s="1"/>
      <c r="W241" s="1"/>
      <c r="Z241" s="1"/>
      <c r="AJ241" s="1"/>
    </row>
    <row r="242" spans="1:36" s="9" customFormat="1" x14ac:dyDescent="0.2">
      <c r="A242" s="1"/>
      <c r="B242" s="2"/>
      <c r="C242" s="3"/>
      <c r="D242" s="4"/>
      <c r="E242" s="2"/>
      <c r="F242" s="5"/>
      <c r="G242" s="6"/>
      <c r="K242" s="8"/>
      <c r="L242" s="8"/>
      <c r="M242" s="8"/>
      <c r="N242" s="8"/>
      <c r="O242" s="1"/>
      <c r="W242" s="1"/>
      <c r="Z242" s="1"/>
      <c r="AJ242" s="1"/>
    </row>
    <row r="243" spans="1:36" s="9" customFormat="1" x14ac:dyDescent="0.2">
      <c r="A243" s="1"/>
      <c r="B243" s="2"/>
      <c r="C243" s="3"/>
      <c r="D243" s="4"/>
      <c r="E243" s="2"/>
      <c r="F243" s="5"/>
      <c r="G243" s="6"/>
      <c r="K243" s="8"/>
      <c r="L243" s="8"/>
      <c r="M243" s="8"/>
      <c r="N243" s="8"/>
      <c r="O243" s="1"/>
      <c r="W243" s="1"/>
      <c r="Z243" s="1"/>
      <c r="AJ243" s="1"/>
    </row>
    <row r="244" spans="1:36" s="9" customFormat="1" x14ac:dyDescent="0.2">
      <c r="A244" s="1"/>
      <c r="B244" s="2"/>
      <c r="C244" s="3"/>
      <c r="D244" s="4"/>
      <c r="E244" s="2"/>
      <c r="F244" s="5"/>
      <c r="G244" s="6"/>
      <c r="K244" s="8"/>
      <c r="L244" s="8"/>
      <c r="M244" s="8"/>
      <c r="N244" s="8"/>
      <c r="O244" s="1"/>
      <c r="W244" s="1"/>
      <c r="Z244" s="1"/>
      <c r="AJ244" s="1"/>
    </row>
    <row r="245" spans="1:36" s="9" customFormat="1" x14ac:dyDescent="0.2">
      <c r="A245" s="1"/>
      <c r="B245" s="2"/>
      <c r="C245" s="3"/>
      <c r="D245" s="4"/>
      <c r="E245" s="2"/>
      <c r="F245" s="5"/>
      <c r="G245" s="6"/>
      <c r="K245" s="8"/>
      <c r="L245" s="8"/>
      <c r="M245" s="8"/>
      <c r="N245" s="8"/>
      <c r="O245" s="1"/>
      <c r="W245" s="1"/>
      <c r="Z245" s="1"/>
      <c r="AJ245" s="1"/>
    </row>
    <row r="246" spans="1:36" s="9" customFormat="1" x14ac:dyDescent="0.2">
      <c r="A246" s="1"/>
      <c r="B246" s="2"/>
      <c r="C246" s="3"/>
      <c r="D246" s="4"/>
      <c r="E246" s="2"/>
      <c r="F246" s="5"/>
      <c r="G246" s="6"/>
      <c r="K246" s="8"/>
      <c r="L246" s="8"/>
      <c r="M246" s="8"/>
      <c r="N246" s="8"/>
      <c r="O246" s="1"/>
      <c r="W246" s="1"/>
      <c r="Z246" s="1"/>
      <c r="AJ246" s="1"/>
    </row>
    <row r="247" spans="1:36" s="9" customFormat="1" x14ac:dyDescent="0.2">
      <c r="A247" s="1"/>
      <c r="B247" s="2"/>
      <c r="C247" s="3"/>
      <c r="D247" s="4"/>
      <c r="E247" s="2"/>
      <c r="F247" s="5"/>
      <c r="G247" s="6"/>
      <c r="K247" s="8"/>
      <c r="L247" s="8"/>
      <c r="M247" s="8"/>
      <c r="N247" s="8"/>
      <c r="O247" s="1"/>
      <c r="W247" s="1"/>
      <c r="Z247" s="1"/>
      <c r="AJ247" s="1"/>
    </row>
    <row r="248" spans="1:36" s="9" customFormat="1" x14ac:dyDescent="0.2">
      <c r="A248" s="1"/>
      <c r="B248" s="2"/>
      <c r="C248" s="3"/>
      <c r="D248" s="4"/>
      <c r="E248" s="2"/>
      <c r="F248" s="5"/>
      <c r="G248" s="6"/>
      <c r="K248" s="8"/>
      <c r="L248" s="8"/>
      <c r="M248" s="8"/>
      <c r="N248" s="8"/>
      <c r="O248" s="1"/>
      <c r="W248" s="1"/>
      <c r="Z248" s="1"/>
      <c r="AJ248" s="1"/>
    </row>
    <row r="249" spans="1:36" s="9" customFormat="1" x14ac:dyDescent="0.2">
      <c r="A249" s="1"/>
      <c r="B249" s="2"/>
      <c r="C249" s="3"/>
      <c r="D249" s="4"/>
      <c r="E249" s="2"/>
      <c r="F249" s="5"/>
      <c r="G249" s="6"/>
      <c r="K249" s="8"/>
      <c r="L249" s="8"/>
      <c r="M249" s="8"/>
      <c r="N249" s="8"/>
      <c r="O249" s="1"/>
      <c r="W249" s="1"/>
      <c r="Z249" s="1"/>
      <c r="AJ249" s="1"/>
    </row>
    <row r="250" spans="1:36" s="9" customFormat="1" x14ac:dyDescent="0.2">
      <c r="A250" s="1"/>
      <c r="B250" s="2"/>
      <c r="C250" s="3"/>
      <c r="D250" s="4"/>
      <c r="E250" s="2"/>
      <c r="F250" s="5"/>
      <c r="G250" s="6"/>
      <c r="K250" s="8"/>
      <c r="L250" s="8"/>
      <c r="M250" s="8"/>
      <c r="N250" s="8"/>
      <c r="O250" s="1"/>
      <c r="W250" s="1"/>
      <c r="Z250" s="1"/>
      <c r="AJ250" s="1"/>
    </row>
    <row r="251" spans="1:36" s="9" customFormat="1" x14ac:dyDescent="0.2">
      <c r="A251" s="1"/>
      <c r="B251" s="2"/>
      <c r="C251" s="3"/>
      <c r="D251" s="4"/>
      <c r="E251" s="2"/>
      <c r="F251" s="5"/>
      <c r="G251" s="6"/>
      <c r="K251" s="8"/>
      <c r="L251" s="8"/>
      <c r="M251" s="8"/>
      <c r="N251" s="8"/>
      <c r="O251" s="1"/>
      <c r="W251" s="1"/>
      <c r="Z251" s="1"/>
      <c r="AJ251" s="1"/>
    </row>
    <row r="252" spans="1:36" s="9" customFormat="1" x14ac:dyDescent="0.2">
      <c r="A252" s="1"/>
      <c r="B252" s="2"/>
      <c r="C252" s="3"/>
      <c r="D252" s="4"/>
      <c r="E252" s="2"/>
      <c r="F252" s="5"/>
      <c r="G252" s="6"/>
      <c r="K252" s="8"/>
      <c r="L252" s="8"/>
      <c r="M252" s="8"/>
      <c r="N252" s="8"/>
      <c r="O252" s="1"/>
      <c r="W252" s="1"/>
      <c r="Z252" s="1"/>
      <c r="AJ252" s="1"/>
    </row>
    <row r="253" spans="1:36" s="9" customFormat="1" x14ac:dyDescent="0.2">
      <c r="A253" s="1"/>
      <c r="B253" s="2"/>
      <c r="C253" s="3"/>
      <c r="D253" s="4"/>
      <c r="E253" s="2"/>
      <c r="F253" s="5"/>
      <c r="G253" s="6"/>
      <c r="K253" s="8"/>
      <c r="L253" s="8"/>
      <c r="M253" s="8"/>
      <c r="N253" s="8"/>
      <c r="O253" s="1"/>
      <c r="W253" s="1"/>
      <c r="Z253" s="1"/>
      <c r="AJ253" s="1"/>
    </row>
    <row r="254" spans="1:36" s="9" customFormat="1" x14ac:dyDescent="0.2">
      <c r="A254" s="1"/>
      <c r="B254" s="2"/>
      <c r="C254" s="3"/>
      <c r="D254" s="4"/>
      <c r="E254" s="2"/>
      <c r="F254" s="5"/>
      <c r="G254" s="6"/>
      <c r="K254" s="8"/>
      <c r="L254" s="8"/>
      <c r="M254" s="8"/>
      <c r="N254" s="8"/>
      <c r="O254" s="1"/>
      <c r="W254" s="1"/>
      <c r="Z254" s="1"/>
      <c r="AJ254" s="1"/>
    </row>
    <row r="255" spans="1:36" s="9" customFormat="1" x14ac:dyDescent="0.2">
      <c r="A255" s="1"/>
      <c r="B255" s="2"/>
      <c r="C255" s="3"/>
      <c r="D255" s="4"/>
      <c r="E255" s="2"/>
      <c r="F255" s="5"/>
      <c r="G255" s="6"/>
      <c r="K255" s="8"/>
      <c r="L255" s="8"/>
      <c r="M255" s="8"/>
      <c r="N255" s="8"/>
      <c r="O255" s="1"/>
      <c r="W255" s="1"/>
      <c r="Z255" s="1"/>
      <c r="AJ255" s="1"/>
    </row>
    <row r="256" spans="1:36" s="9" customFormat="1" x14ac:dyDescent="0.2">
      <c r="A256" s="1"/>
      <c r="B256" s="2"/>
      <c r="C256" s="3"/>
      <c r="D256" s="4"/>
      <c r="E256" s="2"/>
      <c r="F256" s="5"/>
      <c r="G256" s="6"/>
      <c r="K256" s="8"/>
      <c r="L256" s="8"/>
      <c r="M256" s="8"/>
      <c r="N256" s="8"/>
      <c r="O256" s="1"/>
      <c r="W256" s="1"/>
      <c r="Z256" s="1"/>
      <c r="AJ256" s="1"/>
    </row>
    <row r="257" spans="1:36" s="9" customFormat="1" x14ac:dyDescent="0.2">
      <c r="A257" s="1"/>
      <c r="B257" s="2"/>
      <c r="C257" s="3"/>
      <c r="D257" s="4"/>
      <c r="E257" s="2"/>
      <c r="F257" s="5"/>
      <c r="G257" s="6"/>
      <c r="K257" s="8"/>
      <c r="L257" s="8"/>
      <c r="M257" s="8"/>
      <c r="N257" s="8"/>
      <c r="O257" s="1"/>
      <c r="W257" s="1"/>
      <c r="Z257" s="1"/>
      <c r="AJ257" s="1"/>
    </row>
    <row r="258" spans="1:36" s="9" customFormat="1" x14ac:dyDescent="0.2">
      <c r="A258" s="1"/>
      <c r="B258" s="2"/>
      <c r="C258" s="3"/>
      <c r="D258" s="4"/>
      <c r="E258" s="2"/>
      <c r="F258" s="5"/>
      <c r="G258" s="6"/>
      <c r="K258" s="8"/>
      <c r="L258" s="8"/>
      <c r="M258" s="8"/>
      <c r="N258" s="8"/>
      <c r="O258" s="1"/>
      <c r="W258" s="1"/>
      <c r="Z258" s="1"/>
      <c r="AJ258" s="1"/>
    </row>
  </sheetData>
  <sheetProtection password="C9F9" sheet="1" objects="1" scenarios="1"/>
  <sortState ref="A3:AK80">
    <sortCondition ref="B3:B80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D7765D-3207-4564-B6DF-EC14E04050F4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F2EB7C1-7125-4F77-8E34-726998381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90C2A6-EAA4-4373-BF40-01D569B108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dcterms:created xsi:type="dcterms:W3CDTF">2016-01-04T21:32:21Z</dcterms:created>
  <dcterms:modified xsi:type="dcterms:W3CDTF">2016-01-05T20:58:58Z</dcterms:modified>
</cp:coreProperties>
</file>