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4 SHOPP final docs\For Website\"/>
    </mc:Choice>
  </mc:AlternateContent>
  <xr:revisionPtr revIDLastSave="0" documentId="13_ncr:1_{E07F1BEB-2B02-463B-93CD-4458C2F07365}" xr6:coauthVersionLast="47" xr6:coauthVersionMax="47" xr10:uidLastSave="{00000000-0000-0000-0000-000000000000}"/>
  <bookViews>
    <workbookView xWindow="-120" yWindow="-120" windowWidth="29040" windowHeight="15840" xr2:uid="{DD3ED24A-1374-49C2-A98C-6BBECD530073}"/>
  </bookViews>
  <sheets>
    <sheet name="Assessment @ 4%" sheetId="1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 localSheetId="0">{1,2;3,4}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_xlnm.Print_Area" localSheetId="0">'Assessment @ 4%'!$A$1:$AK$71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1" l="1"/>
  <c r="AH1" i="1"/>
  <c r="AI1" i="1"/>
  <c r="G3" i="1"/>
  <c r="R3" i="1" s="1"/>
  <c r="G5" i="1"/>
  <c r="T5" i="1"/>
  <c r="G6" i="1"/>
  <c r="Q6" i="1" s="1"/>
  <c r="Y6" i="1"/>
  <c r="G7" i="1"/>
  <c r="X7" i="1" s="1"/>
  <c r="G9" i="1"/>
  <c r="T9" i="1" s="1"/>
  <c r="P9" i="1"/>
  <c r="G10" i="1"/>
  <c r="X10" i="1" s="1"/>
  <c r="S10" i="1"/>
  <c r="G11" i="1"/>
  <c r="Q11" i="1" s="1"/>
  <c r="X11" i="1"/>
  <c r="G13" i="1"/>
  <c r="R13" i="1" s="1"/>
  <c r="G14" i="1"/>
  <c r="S14" i="1" s="1"/>
  <c r="P14" i="1"/>
  <c r="G15" i="1"/>
  <c r="Q15" i="1" s="1"/>
  <c r="G17" i="1"/>
  <c r="R17" i="1" s="1"/>
  <c r="Q17" i="1"/>
  <c r="P17" i="1"/>
  <c r="G18" i="1"/>
  <c r="Y18" i="1" s="1"/>
  <c r="Q18" i="1"/>
  <c r="R18" i="1"/>
  <c r="T18" i="1"/>
  <c r="G19" i="1"/>
  <c r="R19" i="1" s="1"/>
  <c r="G20" i="1"/>
  <c r="R20" i="1" s="1"/>
  <c r="G21" i="1"/>
  <c r="X21" i="1"/>
  <c r="G22" i="1"/>
  <c r="X22" i="1" s="1"/>
  <c r="G23" i="1"/>
  <c r="G24" i="1"/>
  <c r="R24" i="1" s="1"/>
  <c r="Q24" i="1"/>
  <c r="G25" i="1"/>
  <c r="G26" i="1"/>
  <c r="G27" i="1"/>
  <c r="Q27" i="1" s="1"/>
  <c r="X27" i="1"/>
  <c r="G29" i="1"/>
  <c r="P29" i="1" s="1"/>
  <c r="T29" i="1"/>
  <c r="R29" i="1"/>
  <c r="G30" i="1"/>
  <c r="G31" i="1"/>
  <c r="X31" i="1" s="1"/>
  <c r="S31" i="1"/>
  <c r="T31" i="1"/>
  <c r="G32" i="1"/>
  <c r="P32" i="1" s="1"/>
  <c r="Q32" i="1"/>
  <c r="R32" i="1"/>
  <c r="G33" i="1"/>
  <c r="T33" i="1" s="1"/>
  <c r="G34" i="1"/>
  <c r="X34" i="1" s="1"/>
  <c r="P34" i="1"/>
  <c r="S34" i="1"/>
  <c r="G35" i="1"/>
  <c r="G36" i="1"/>
  <c r="G37" i="1"/>
  <c r="Y37" i="1" s="1"/>
  <c r="G38" i="1"/>
  <c r="Y38" i="1" s="1"/>
  <c r="Q38" i="1"/>
  <c r="G39" i="1"/>
  <c r="G41" i="1"/>
  <c r="P41" i="1" s="1"/>
  <c r="G43" i="1"/>
  <c r="X43" i="1" s="1"/>
  <c r="R43" i="1"/>
  <c r="G44" i="1"/>
  <c r="P44" i="1"/>
  <c r="G46" i="1"/>
  <c r="P46" i="1" s="1"/>
  <c r="G47" i="1"/>
  <c r="T47" i="1" s="1"/>
  <c r="P47" i="1"/>
  <c r="Y47" i="1"/>
  <c r="G48" i="1"/>
  <c r="P48" i="1" s="1"/>
  <c r="G50" i="1"/>
  <c r="P50" i="1" s="1"/>
  <c r="X50" i="1"/>
  <c r="G51" i="1"/>
  <c r="G52" i="1"/>
  <c r="G53" i="1"/>
  <c r="T53" i="1" s="1"/>
  <c r="G54" i="1"/>
  <c r="P54" i="1" s="1"/>
  <c r="G55" i="1"/>
  <c r="R55" i="1" s="1"/>
  <c r="X55" i="1"/>
  <c r="Y55" i="1"/>
  <c r="G58" i="1"/>
  <c r="P58" i="1" s="1"/>
  <c r="Q58" i="1"/>
  <c r="G59" i="1"/>
  <c r="T59" i="1" s="1"/>
  <c r="P59" i="1"/>
  <c r="G60" i="1"/>
  <c r="S60" i="1" s="1"/>
  <c r="G61" i="1"/>
  <c r="P61" i="1" s="1"/>
  <c r="T61" i="1"/>
  <c r="Y61" i="1"/>
  <c r="G62" i="1"/>
  <c r="G63" i="1"/>
  <c r="X63" i="1"/>
  <c r="G64" i="1"/>
  <c r="P64" i="1" s="1"/>
  <c r="G65" i="1"/>
  <c r="P65" i="1"/>
  <c r="G66" i="1"/>
  <c r="G67" i="1"/>
  <c r="T67" i="1" s="1"/>
  <c r="G68" i="1"/>
  <c r="G69" i="1"/>
  <c r="R69" i="1" s="1"/>
  <c r="T69" i="1"/>
  <c r="Y69" i="1"/>
  <c r="X38" i="1" l="1"/>
  <c r="R61" i="1"/>
  <c r="T38" i="1"/>
  <c r="R31" i="1"/>
  <c r="X48" i="1"/>
  <c r="R38" i="1"/>
  <c r="T10" i="1"/>
  <c r="AE10" i="1" s="1"/>
  <c r="T43" i="1"/>
  <c r="AC43" i="1" s="1"/>
  <c r="AI43" i="1" s="1"/>
  <c r="Y54" i="1"/>
  <c r="S43" i="1"/>
  <c r="S24" i="1"/>
  <c r="Y15" i="1"/>
  <c r="T37" i="1"/>
  <c r="Y20" i="1"/>
  <c r="X37" i="1"/>
  <c r="X20" i="1"/>
  <c r="Q47" i="1"/>
  <c r="Q61" i="1"/>
  <c r="Q41" i="1"/>
  <c r="AD41" i="1" s="1"/>
  <c r="R33" i="1"/>
  <c r="T17" i="1"/>
  <c r="T32" i="1"/>
  <c r="Q43" i="1"/>
  <c r="S11" i="1"/>
  <c r="Y43" i="1"/>
  <c r="X17" i="1"/>
  <c r="R11" i="1"/>
  <c r="Y64" i="1"/>
  <c r="Q20" i="1"/>
  <c r="R6" i="1"/>
  <c r="T64" i="1"/>
  <c r="X47" i="1"/>
  <c r="AC47" i="1" s="1"/>
  <c r="AI47" i="1" s="1"/>
  <c r="S64" i="1"/>
  <c r="S55" i="1"/>
  <c r="S47" i="1"/>
  <c r="AE47" i="1" s="1"/>
  <c r="S41" i="1"/>
  <c r="Q34" i="1"/>
  <c r="X15" i="1"/>
  <c r="Q10" i="1"/>
  <c r="X64" i="1"/>
  <c r="X41" i="1"/>
  <c r="R34" i="1"/>
  <c r="R64" i="1"/>
  <c r="Q55" i="1"/>
  <c r="R47" i="1"/>
  <c r="AD47" i="1" s="1"/>
  <c r="R41" i="1"/>
  <c r="Q19" i="1"/>
  <c r="P15" i="1"/>
  <c r="Y10" i="1"/>
  <c r="Y19" i="1"/>
  <c r="X19" i="1"/>
  <c r="T15" i="1"/>
  <c r="R10" i="1"/>
  <c r="P69" i="1"/>
  <c r="Q9" i="1"/>
  <c r="Q7" i="1"/>
  <c r="P37" i="1"/>
  <c r="T6" i="1"/>
  <c r="S6" i="1"/>
  <c r="AE6" i="1" s="1"/>
  <c r="T66" i="1"/>
  <c r="Y51" i="1"/>
  <c r="Q14" i="1"/>
  <c r="X9" i="1"/>
  <c r="X18" i="1"/>
  <c r="T50" i="1"/>
  <c r="X69" i="1"/>
  <c r="X61" i="1"/>
  <c r="S50" i="1"/>
  <c r="Y34" i="1"/>
  <c r="AD17" i="1"/>
  <c r="R50" i="1"/>
  <c r="S69" i="1"/>
  <c r="AE69" i="1" s="1"/>
  <c r="S61" i="1"/>
  <c r="AE61" i="1" s="1"/>
  <c r="Q50" i="1"/>
  <c r="Y41" i="1"/>
  <c r="T34" i="1"/>
  <c r="AE34" i="1" s="1"/>
  <c r="R27" i="1"/>
  <c r="P26" i="1"/>
  <c r="P24" i="1"/>
  <c r="AD24" i="1" s="1"/>
  <c r="R67" i="1"/>
  <c r="R59" i="1"/>
  <c r="Q67" i="1"/>
  <c r="Q59" i="1"/>
  <c r="AD59" i="1" s="1"/>
  <c r="X51" i="1"/>
  <c r="Y50" i="1"/>
  <c r="T41" i="1"/>
  <c r="S37" i="1"/>
  <c r="P36" i="1"/>
  <c r="X32" i="1"/>
  <c r="X29" i="1"/>
  <c r="T58" i="1"/>
  <c r="R58" i="1"/>
  <c r="AD58" i="1" s="1"/>
  <c r="S44" i="1"/>
  <c r="Y33" i="1"/>
  <c r="Q29" i="1"/>
  <c r="AD29" i="1" s="1"/>
  <c r="R23" i="1"/>
  <c r="Y14" i="1"/>
  <c r="Q53" i="1"/>
  <c r="X33" i="1"/>
  <c r="Y32" i="1"/>
  <c r="X14" i="1"/>
  <c r="R9" i="1"/>
  <c r="R7" i="1"/>
  <c r="T48" i="1"/>
  <c r="P53" i="1"/>
  <c r="S33" i="1"/>
  <c r="AE33" i="1" s="1"/>
  <c r="P21" i="1"/>
  <c r="T14" i="1"/>
  <c r="AE14" i="1" s="1"/>
  <c r="Q68" i="1"/>
  <c r="P35" i="1"/>
  <c r="S32" i="1"/>
  <c r="AE32" i="1" s="1"/>
  <c r="S15" i="1"/>
  <c r="R14" i="1"/>
  <c r="P66" i="1"/>
  <c r="X24" i="1"/>
  <c r="R15" i="1"/>
  <c r="T68" i="1"/>
  <c r="P68" i="1"/>
  <c r="R46" i="1"/>
  <c r="S46" i="1"/>
  <c r="Y46" i="1"/>
  <c r="AE31" i="1"/>
  <c r="Y62" i="1"/>
  <c r="R62" i="1"/>
  <c r="Q62" i="1"/>
  <c r="P62" i="1"/>
  <c r="S62" i="1"/>
  <c r="R36" i="1"/>
  <c r="X36" i="1"/>
  <c r="Y36" i="1"/>
  <c r="S66" i="1"/>
  <c r="T22" i="1"/>
  <c r="R66" i="1"/>
  <c r="Y60" i="1"/>
  <c r="Y52" i="1"/>
  <c r="R48" i="1"/>
  <c r="Y48" i="1"/>
  <c r="S48" i="1"/>
  <c r="X46" i="1"/>
  <c r="G42" i="1"/>
  <c r="T42" i="1" s="1"/>
  <c r="S22" i="1"/>
  <c r="T51" i="1"/>
  <c r="Y53" i="1"/>
  <c r="R53" i="1"/>
  <c r="S53" i="1"/>
  <c r="X23" i="1"/>
  <c r="Q23" i="1"/>
  <c r="S23" i="1"/>
  <c r="X66" i="1"/>
  <c r="S54" i="1"/>
  <c r="X54" i="1"/>
  <c r="Y68" i="1"/>
  <c r="X65" i="1"/>
  <c r="X60" i="1"/>
  <c r="S39" i="1"/>
  <c r="Y30" i="1"/>
  <c r="S27" i="1"/>
  <c r="P27" i="1"/>
  <c r="R22" i="1"/>
  <c r="P67" i="1"/>
  <c r="Y67" i="1"/>
  <c r="Y66" i="1"/>
  <c r="S63" i="1"/>
  <c r="Y63" i="1"/>
  <c r="R51" i="1"/>
  <c r="S21" i="1"/>
  <c r="T21" i="1"/>
  <c r="Y21" i="1"/>
  <c r="Q66" i="1"/>
  <c r="S68" i="1"/>
  <c r="T65" i="1"/>
  <c r="R60" i="1"/>
  <c r="T52" i="1"/>
  <c r="T46" i="1"/>
  <c r="R39" i="1"/>
  <c r="X30" i="1"/>
  <c r="Q22" i="1"/>
  <c r="T13" i="1"/>
  <c r="Y13" i="1"/>
  <c r="P13" i="1"/>
  <c r="S13" i="1"/>
  <c r="X13" i="1"/>
  <c r="S51" i="1"/>
  <c r="X26" i="1"/>
  <c r="Y26" i="1"/>
  <c r="S67" i="1"/>
  <c r="R68" i="1"/>
  <c r="X67" i="1"/>
  <c r="S65" i="1"/>
  <c r="X62" i="1"/>
  <c r="P60" i="1"/>
  <c r="G56" i="1"/>
  <c r="R56" i="1" s="1"/>
  <c r="X53" i="1"/>
  <c r="S52" i="1"/>
  <c r="Q46" i="1"/>
  <c r="Q44" i="1"/>
  <c r="Q39" i="1"/>
  <c r="R65" i="1"/>
  <c r="AD61" i="1"/>
  <c r="R52" i="1"/>
  <c r="P39" i="1"/>
  <c r="Q65" i="1"/>
  <c r="T63" i="1"/>
  <c r="T62" i="1"/>
  <c r="X44" i="1"/>
  <c r="Y44" i="1"/>
  <c r="P52" i="1"/>
  <c r="R25" i="1"/>
  <c r="Y25" i="1"/>
  <c r="Q25" i="1"/>
  <c r="X25" i="1"/>
  <c r="S25" i="1"/>
  <c r="P25" i="1"/>
  <c r="T25" i="1"/>
  <c r="Q35" i="1"/>
  <c r="R35" i="1"/>
  <c r="S35" i="1"/>
  <c r="X35" i="1"/>
  <c r="G40" i="1"/>
  <c r="Q40" i="1" s="1"/>
  <c r="T30" i="1"/>
  <c r="Q30" i="1"/>
  <c r="R30" i="1"/>
  <c r="Y5" i="1"/>
  <c r="S5" i="1"/>
  <c r="P38" i="1"/>
  <c r="P19" i="1"/>
  <c r="R63" i="1"/>
  <c r="T54" i="1"/>
  <c r="R54" i="1"/>
  <c r="AD32" i="1"/>
  <c r="V32" i="1"/>
  <c r="AA32" i="1" s="1"/>
  <c r="S29" i="1"/>
  <c r="Y29" i="1"/>
  <c r="T27" i="1"/>
  <c r="Y9" i="1"/>
  <c r="S9" i="1"/>
  <c r="Q63" i="1"/>
  <c r="X68" i="1"/>
  <c r="P63" i="1"/>
  <c r="Y58" i="1"/>
  <c r="Q54" i="1"/>
  <c r="Q13" i="1"/>
  <c r="Q51" i="1"/>
  <c r="P51" i="1"/>
  <c r="Q60" i="1"/>
  <c r="Y59" i="1"/>
  <c r="X58" i="1"/>
  <c r="T36" i="1"/>
  <c r="Q33" i="1"/>
  <c r="T26" i="1"/>
  <c r="T20" i="1"/>
  <c r="S17" i="1"/>
  <c r="Y17" i="1"/>
  <c r="AB17" i="1" s="1"/>
  <c r="AH17" i="1" s="1"/>
  <c r="X3" i="1"/>
  <c r="X59" i="1"/>
  <c r="T55" i="1"/>
  <c r="Y39" i="1"/>
  <c r="S36" i="1"/>
  <c r="P33" i="1"/>
  <c r="G28" i="1"/>
  <c r="Q28" i="1" s="1"/>
  <c r="S26" i="1"/>
  <c r="Y24" i="1"/>
  <c r="S20" i="1"/>
  <c r="X6" i="1"/>
  <c r="X5" i="1"/>
  <c r="S3" i="1"/>
  <c r="X39" i="1"/>
  <c r="Y35" i="1"/>
  <c r="Y31" i="1"/>
  <c r="AC31" i="1" s="1"/>
  <c r="AI31" i="1" s="1"/>
  <c r="R26" i="1"/>
  <c r="Y22" i="1"/>
  <c r="Y65" i="1"/>
  <c r="S59" i="1"/>
  <c r="S58" i="1"/>
  <c r="X52" i="1"/>
  <c r="T39" i="1"/>
  <c r="Q36" i="1"/>
  <c r="Q26" i="1"/>
  <c r="T24" i="1"/>
  <c r="P20" i="1"/>
  <c r="Q3" i="1"/>
  <c r="Q52" i="1"/>
  <c r="G49" i="1"/>
  <c r="R49" i="1" s="1"/>
  <c r="R37" i="1"/>
  <c r="Q31" i="1"/>
  <c r="R21" i="1"/>
  <c r="T19" i="1"/>
  <c r="R5" i="1"/>
  <c r="R44" i="1"/>
  <c r="S38" i="1"/>
  <c r="Q37" i="1"/>
  <c r="P31" i="1"/>
  <c r="P23" i="1"/>
  <c r="Q21" i="1"/>
  <c r="S19" i="1"/>
  <c r="S7" i="1"/>
  <c r="Q5" i="1"/>
  <c r="Q64" i="1"/>
  <c r="AD64" i="1" s="1"/>
  <c r="T60" i="1"/>
  <c r="P22" i="1"/>
  <c r="P10" i="1"/>
  <c r="P6" i="1"/>
  <c r="Y3" i="1"/>
  <c r="Q69" i="1"/>
  <c r="AD69" i="1" s="1"/>
  <c r="G45" i="1"/>
  <c r="T45" i="1" s="1"/>
  <c r="P43" i="1"/>
  <c r="T35" i="1"/>
  <c r="S30" i="1"/>
  <c r="Y23" i="1"/>
  <c r="G12" i="1"/>
  <c r="T12" i="1" s="1"/>
  <c r="G57" i="1"/>
  <c r="P55" i="1"/>
  <c r="Q48" i="1"/>
  <c r="Y11" i="1"/>
  <c r="G8" i="1"/>
  <c r="Y8" i="1" s="1"/>
  <c r="Y7" i="1"/>
  <c r="G4" i="1"/>
  <c r="X4" i="1" s="1"/>
  <c r="T3" i="1"/>
  <c r="T23" i="1"/>
  <c r="S18" i="1"/>
  <c r="T44" i="1"/>
  <c r="P30" i="1"/>
  <c r="T11" i="1"/>
  <c r="T7" i="1"/>
  <c r="P18" i="1"/>
  <c r="P3" i="1"/>
  <c r="P11" i="1"/>
  <c r="P7" i="1"/>
  <c r="Y27" i="1"/>
  <c r="G16" i="1"/>
  <c r="S16" i="1" s="1"/>
  <c r="AE43" i="1" l="1"/>
  <c r="P56" i="1"/>
  <c r="AC64" i="1"/>
  <c r="AI64" i="1" s="1"/>
  <c r="AE64" i="1"/>
  <c r="AC10" i="1"/>
  <c r="AI10" i="1" s="1"/>
  <c r="AD9" i="1"/>
  <c r="AD34" i="1"/>
  <c r="AC6" i="1"/>
  <c r="AI6" i="1" s="1"/>
  <c r="AB47" i="1"/>
  <c r="AH47" i="1" s="1"/>
  <c r="AJ47" i="1" s="1"/>
  <c r="V17" i="1"/>
  <c r="AA17" i="1" s="1"/>
  <c r="AG17" i="1" s="1"/>
  <c r="AB41" i="1"/>
  <c r="AH41" i="1" s="1"/>
  <c r="V47" i="1"/>
  <c r="AA47" i="1" s="1"/>
  <c r="AG47" i="1" s="1"/>
  <c r="AD50" i="1"/>
  <c r="P28" i="1"/>
  <c r="AC37" i="1"/>
  <c r="AI37" i="1" s="1"/>
  <c r="AD14" i="1"/>
  <c r="AE55" i="1"/>
  <c r="AC15" i="1"/>
  <c r="AI15" i="1" s="1"/>
  <c r="Y12" i="1"/>
  <c r="Q56" i="1"/>
  <c r="AD56" i="1" s="1"/>
  <c r="T49" i="1"/>
  <c r="AC32" i="1"/>
  <c r="AI32" i="1" s="1"/>
  <c r="R45" i="1"/>
  <c r="X45" i="1"/>
  <c r="AE41" i="1"/>
  <c r="AB15" i="1"/>
  <c r="AH15" i="1" s="1"/>
  <c r="AB34" i="1"/>
  <c r="AH34" i="1" s="1"/>
  <c r="AC14" i="1"/>
  <c r="AI14" i="1" s="1"/>
  <c r="AE50" i="1"/>
  <c r="AB9" i="1"/>
  <c r="AH9" i="1" s="1"/>
  <c r="AC34" i="1"/>
  <c r="AI34" i="1" s="1"/>
  <c r="AC33" i="1"/>
  <c r="AI33" i="1" s="1"/>
  <c r="AC61" i="1"/>
  <c r="AI61" i="1" s="1"/>
  <c r="AE44" i="1"/>
  <c r="AE37" i="1"/>
  <c r="AB58" i="1"/>
  <c r="AH58" i="1" s="1"/>
  <c r="V24" i="1"/>
  <c r="AA24" i="1" s="1"/>
  <c r="AG24" i="1" s="1"/>
  <c r="AB26" i="1"/>
  <c r="AH26" i="1" s="1"/>
  <c r="AB36" i="1"/>
  <c r="AH36" i="1" s="1"/>
  <c r="V41" i="1"/>
  <c r="AA41" i="1" s="1"/>
  <c r="AG41" i="1" s="1"/>
  <c r="V53" i="1"/>
  <c r="AA53" i="1" s="1"/>
  <c r="AG53" i="1" s="1"/>
  <c r="AC60" i="1"/>
  <c r="AI60" i="1" s="1"/>
  <c r="AB50" i="1"/>
  <c r="AH50" i="1" s="1"/>
  <c r="AB29" i="1"/>
  <c r="AH29" i="1" s="1"/>
  <c r="AD15" i="1"/>
  <c r="AB32" i="1"/>
  <c r="AH32" i="1" s="1"/>
  <c r="AJ32" i="1" s="1"/>
  <c r="AD66" i="1"/>
  <c r="AC69" i="1"/>
  <c r="AI69" i="1" s="1"/>
  <c r="V14" i="1"/>
  <c r="AA14" i="1" s="1"/>
  <c r="AG14" i="1" s="1"/>
  <c r="V34" i="1"/>
  <c r="AA34" i="1" s="1"/>
  <c r="AF34" i="1" s="1"/>
  <c r="AD5" i="1"/>
  <c r="V65" i="1"/>
  <c r="AA65" i="1" s="1"/>
  <c r="AG65" i="1" s="1"/>
  <c r="AB14" i="1"/>
  <c r="AH14" i="1" s="1"/>
  <c r="V46" i="1"/>
  <c r="AA46" i="1" s="1"/>
  <c r="AD35" i="1"/>
  <c r="V50" i="1"/>
  <c r="AA50" i="1" s="1"/>
  <c r="AG50" i="1" s="1"/>
  <c r="AD54" i="1"/>
  <c r="Y45" i="1"/>
  <c r="AB24" i="1"/>
  <c r="AH24" i="1" s="1"/>
  <c r="T8" i="1"/>
  <c r="V26" i="1"/>
  <c r="AA26" i="1" s="1"/>
  <c r="AG26" i="1" s="1"/>
  <c r="AB35" i="1"/>
  <c r="AH35" i="1" s="1"/>
  <c r="R42" i="1"/>
  <c r="X49" i="1"/>
  <c r="AD53" i="1"/>
  <c r="AD21" i="1"/>
  <c r="V58" i="1"/>
  <c r="AA58" i="1" s="1"/>
  <c r="AG58" i="1" s="1"/>
  <c r="AB69" i="1"/>
  <c r="AH69" i="1" s="1"/>
  <c r="V66" i="1"/>
  <c r="AA66" i="1" s="1"/>
  <c r="AG66" i="1" s="1"/>
  <c r="Y4" i="1"/>
  <c r="S12" i="1"/>
  <c r="AB61" i="1"/>
  <c r="AH61" i="1" s="1"/>
  <c r="AE60" i="1"/>
  <c r="AC50" i="1"/>
  <c r="AI50" i="1" s="1"/>
  <c r="Q42" i="1"/>
  <c r="AD37" i="1"/>
  <c r="AB59" i="1"/>
  <c r="AH59" i="1" s="1"/>
  <c r="AB37" i="1"/>
  <c r="AH37" i="1" s="1"/>
  <c r="AJ37" i="1" s="1"/>
  <c r="V61" i="1"/>
  <c r="AA61" i="1" s="1"/>
  <c r="AG61" i="1" s="1"/>
  <c r="AC41" i="1"/>
  <c r="AI41" i="1" s="1"/>
  <c r="AJ41" i="1" s="1"/>
  <c r="AD44" i="1"/>
  <c r="AB48" i="1"/>
  <c r="AH48" i="1" s="1"/>
  <c r="AB46" i="1"/>
  <c r="AH46" i="1" s="1"/>
  <c r="AB53" i="1"/>
  <c r="AH53" i="1" s="1"/>
  <c r="Q45" i="1"/>
  <c r="V59" i="1"/>
  <c r="AA59" i="1" s="1"/>
  <c r="AG59" i="1" s="1"/>
  <c r="AG32" i="1"/>
  <c r="AC44" i="1"/>
  <c r="AI44" i="1" s="1"/>
  <c r="V36" i="1"/>
  <c r="AA36" i="1" s="1"/>
  <c r="AG36" i="1" s="1"/>
  <c r="V48" i="1"/>
  <c r="AA48" i="1" s="1"/>
  <c r="AG48" i="1" s="1"/>
  <c r="AE15" i="1"/>
  <c r="Q12" i="1"/>
  <c r="V15" i="1"/>
  <c r="AA15" i="1" s="1"/>
  <c r="AG15" i="1" s="1"/>
  <c r="AD36" i="1"/>
  <c r="AB66" i="1"/>
  <c r="AH66" i="1" s="1"/>
  <c r="AB7" i="1"/>
  <c r="AH7" i="1" s="1"/>
  <c r="V7" i="1"/>
  <c r="AA7" i="1" s="1"/>
  <c r="AG7" i="1" s="1"/>
  <c r="AD7" i="1"/>
  <c r="AD55" i="1"/>
  <c r="AB55" i="1"/>
  <c r="AH55" i="1" s="1"/>
  <c r="V55" i="1"/>
  <c r="AA55" i="1" s="1"/>
  <c r="AG55" i="1" s="1"/>
  <c r="AE7" i="1"/>
  <c r="AC7" i="1"/>
  <c r="AI7" i="1" s="1"/>
  <c r="V25" i="1"/>
  <c r="AA25" i="1" s="1"/>
  <c r="AG25" i="1" s="1"/>
  <c r="AB25" i="1"/>
  <c r="AH25" i="1" s="1"/>
  <c r="AD25" i="1"/>
  <c r="AB54" i="1"/>
  <c r="AH54" i="1" s="1"/>
  <c r="AB44" i="1"/>
  <c r="AH44" i="1" s="1"/>
  <c r="X56" i="1"/>
  <c r="Y56" i="1"/>
  <c r="AB13" i="1"/>
  <c r="AH13" i="1" s="1"/>
  <c r="AD13" i="1"/>
  <c r="V13" i="1"/>
  <c r="AA13" i="1" s="1"/>
  <c r="AG13" i="1" s="1"/>
  <c r="T56" i="1"/>
  <c r="AB23" i="1"/>
  <c r="AH23" i="1" s="1"/>
  <c r="V23" i="1"/>
  <c r="AA23" i="1" s="1"/>
  <c r="AG23" i="1" s="1"/>
  <c r="AD23" i="1"/>
  <c r="AE5" i="1"/>
  <c r="AC5" i="1"/>
  <c r="AI5" i="1" s="1"/>
  <c r="V31" i="1"/>
  <c r="AA31" i="1" s="1"/>
  <c r="AG31" i="1" s="1"/>
  <c r="AB31" i="1"/>
  <c r="AH31" i="1" s="1"/>
  <c r="AJ31" i="1" s="1"/>
  <c r="AD31" i="1"/>
  <c r="AC39" i="1"/>
  <c r="AI39" i="1" s="1"/>
  <c r="AE39" i="1"/>
  <c r="V52" i="1"/>
  <c r="AA52" i="1" s="1"/>
  <c r="AG52" i="1" s="1"/>
  <c r="AB52" i="1"/>
  <c r="AH52" i="1" s="1"/>
  <c r="AD52" i="1"/>
  <c r="AC24" i="1"/>
  <c r="AI24" i="1" s="1"/>
  <c r="AE24" i="1"/>
  <c r="AF24" i="1" s="1"/>
  <c r="S57" i="1"/>
  <c r="T57" i="1"/>
  <c r="P57" i="1"/>
  <c r="R57" i="1"/>
  <c r="X57" i="1"/>
  <c r="Q57" i="1"/>
  <c r="AB3" i="1"/>
  <c r="AD3" i="1"/>
  <c r="V3" i="1"/>
  <c r="AA3" i="1" s="1"/>
  <c r="AG3" i="1" s="1"/>
  <c r="R12" i="1"/>
  <c r="P12" i="1"/>
  <c r="S49" i="1"/>
  <c r="AC55" i="1"/>
  <c r="AI55" i="1" s="1"/>
  <c r="V44" i="1"/>
  <c r="AA44" i="1" s="1"/>
  <c r="AG44" i="1" s="1"/>
  <c r="AC22" i="1"/>
  <c r="AI22" i="1" s="1"/>
  <c r="AE22" i="1"/>
  <c r="AB65" i="1"/>
  <c r="AH65" i="1" s="1"/>
  <c r="AD26" i="1"/>
  <c r="V54" i="1"/>
  <c r="AA54" i="1" s="1"/>
  <c r="AG54" i="1" s="1"/>
  <c r="AE66" i="1"/>
  <c r="AC66" i="1"/>
  <c r="AI66" i="1" s="1"/>
  <c r="AD65" i="1"/>
  <c r="AB18" i="1"/>
  <c r="AH18" i="1" s="1"/>
  <c r="AD18" i="1"/>
  <c r="V18" i="1"/>
  <c r="AA18" i="1" s="1"/>
  <c r="AG18" i="1" s="1"/>
  <c r="AC26" i="1"/>
  <c r="AI26" i="1" s="1"/>
  <c r="AE26" i="1"/>
  <c r="AB5" i="1"/>
  <c r="AH5" i="1" s="1"/>
  <c r="AD46" i="1"/>
  <c r="AC65" i="1"/>
  <c r="AI65" i="1" s="1"/>
  <c r="AE65" i="1"/>
  <c r="AB21" i="1"/>
  <c r="AH21" i="1" s="1"/>
  <c r="AE21" i="1"/>
  <c r="AC21" i="1"/>
  <c r="AI21" i="1" s="1"/>
  <c r="AE62" i="1"/>
  <c r="AC62" i="1"/>
  <c r="AI62" i="1" s="1"/>
  <c r="AG46" i="1"/>
  <c r="AB11" i="1"/>
  <c r="AH11" i="1" s="1"/>
  <c r="V11" i="1"/>
  <c r="AA11" i="1" s="1"/>
  <c r="AG11" i="1" s="1"/>
  <c r="AD11" i="1"/>
  <c r="AC20" i="1"/>
  <c r="AI20" i="1" s="1"/>
  <c r="AE20" i="1"/>
  <c r="S56" i="1"/>
  <c r="P16" i="1"/>
  <c r="X12" i="1"/>
  <c r="T40" i="1"/>
  <c r="P40" i="1"/>
  <c r="R40" i="1"/>
  <c r="Y40" i="1"/>
  <c r="S40" i="1"/>
  <c r="X40" i="1"/>
  <c r="V5" i="1"/>
  <c r="AA5" i="1" s="1"/>
  <c r="AG5" i="1" s="1"/>
  <c r="V21" i="1"/>
  <c r="AA21" i="1" s="1"/>
  <c r="AG21" i="1" s="1"/>
  <c r="Y49" i="1"/>
  <c r="AE54" i="1"/>
  <c r="AC54" i="1"/>
  <c r="AI54" i="1" s="1"/>
  <c r="AB62" i="1"/>
  <c r="AH62" i="1" s="1"/>
  <c r="AD62" i="1"/>
  <c r="V62" i="1"/>
  <c r="AA62" i="1" s="1"/>
  <c r="AG62" i="1" s="1"/>
  <c r="V37" i="1"/>
  <c r="AA37" i="1" s="1"/>
  <c r="AG37" i="1" s="1"/>
  <c r="AE29" i="1"/>
  <c r="AC29" i="1"/>
  <c r="AI29" i="1" s="1"/>
  <c r="V64" i="1"/>
  <c r="AA64" i="1" s="1"/>
  <c r="AG64" i="1" s="1"/>
  <c r="AB64" i="1"/>
  <c r="AH64" i="1" s="1"/>
  <c r="AE52" i="1"/>
  <c r="AC52" i="1"/>
  <c r="AI52" i="1" s="1"/>
  <c r="V39" i="1"/>
  <c r="AA39" i="1" s="1"/>
  <c r="AG39" i="1" s="1"/>
  <c r="AB39" i="1"/>
  <c r="AH39" i="1" s="1"/>
  <c r="AD39" i="1"/>
  <c r="AE13" i="1"/>
  <c r="AC13" i="1"/>
  <c r="AI13" i="1" s="1"/>
  <c r="AD48" i="1"/>
  <c r="Y57" i="1"/>
  <c r="AB63" i="1"/>
  <c r="AH63" i="1" s="1"/>
  <c r="AD63" i="1"/>
  <c r="V63" i="1"/>
  <c r="AA63" i="1" s="1"/>
  <c r="AG63" i="1" s="1"/>
  <c r="AE25" i="1"/>
  <c r="AC25" i="1"/>
  <c r="AI25" i="1" s="1"/>
  <c r="V60" i="1"/>
  <c r="AA60" i="1" s="1"/>
  <c r="AG60" i="1" s="1"/>
  <c r="AB60" i="1"/>
  <c r="AH60" i="1" s="1"/>
  <c r="AD60" i="1"/>
  <c r="AE30" i="1"/>
  <c r="AC30" i="1"/>
  <c r="AI30" i="1" s="1"/>
  <c r="X28" i="1"/>
  <c r="S28" i="1"/>
  <c r="T28" i="1"/>
  <c r="Y28" i="1"/>
  <c r="R28" i="1"/>
  <c r="AD28" i="1" s="1"/>
  <c r="AC11" i="1"/>
  <c r="AI11" i="1" s="1"/>
  <c r="AE58" i="1"/>
  <c r="AC58" i="1"/>
  <c r="AI58" i="1" s="1"/>
  <c r="V33" i="1"/>
  <c r="AA33" i="1" s="1"/>
  <c r="AG33" i="1" s="1"/>
  <c r="AB33" i="1"/>
  <c r="AH33" i="1" s="1"/>
  <c r="AD33" i="1"/>
  <c r="AE9" i="1"/>
  <c r="V9" i="1"/>
  <c r="AA9" i="1" s="1"/>
  <c r="AG9" i="1" s="1"/>
  <c r="AC9" i="1"/>
  <c r="AI9" i="1" s="1"/>
  <c r="V19" i="1"/>
  <c r="AA19" i="1" s="1"/>
  <c r="AG19" i="1" s="1"/>
  <c r="AB19" i="1"/>
  <c r="AH19" i="1" s="1"/>
  <c r="AD19" i="1"/>
  <c r="P42" i="1"/>
  <c r="S42" i="1"/>
  <c r="X42" i="1"/>
  <c r="Y42" i="1"/>
  <c r="V6" i="1"/>
  <c r="AA6" i="1" s="1"/>
  <c r="AG6" i="1" s="1"/>
  <c r="AB6" i="1"/>
  <c r="AH6" i="1" s="1"/>
  <c r="AJ6" i="1" s="1"/>
  <c r="AD6" i="1"/>
  <c r="AB43" i="1"/>
  <c r="AH43" i="1" s="1"/>
  <c r="AJ43" i="1" s="1"/>
  <c r="AD43" i="1"/>
  <c r="V43" i="1"/>
  <c r="AA43" i="1" s="1"/>
  <c r="AG43" i="1" s="1"/>
  <c r="P45" i="1"/>
  <c r="S45" i="1"/>
  <c r="AC19" i="1"/>
  <c r="AI19" i="1" s="1"/>
  <c r="AE19" i="1"/>
  <c r="AE36" i="1"/>
  <c r="AC36" i="1"/>
  <c r="AI36" i="1" s="1"/>
  <c r="AJ36" i="1" s="1"/>
  <c r="AE11" i="1"/>
  <c r="V69" i="1"/>
  <c r="AA69" i="1" s="1"/>
  <c r="AG69" i="1" s="1"/>
  <c r="Q49" i="1"/>
  <c r="AC63" i="1"/>
  <c r="AI63" i="1" s="1"/>
  <c r="AE63" i="1"/>
  <c r="V27" i="1"/>
  <c r="AA27" i="1" s="1"/>
  <c r="AG27" i="1" s="1"/>
  <c r="AB27" i="1"/>
  <c r="AH27" i="1" s="1"/>
  <c r="AD27" i="1"/>
  <c r="AC23" i="1"/>
  <c r="AI23" i="1" s="1"/>
  <c r="AE23" i="1"/>
  <c r="AC48" i="1"/>
  <c r="AI48" i="1" s="1"/>
  <c r="AE48" i="1"/>
  <c r="R16" i="1"/>
  <c r="X16" i="1"/>
  <c r="Y16" i="1"/>
  <c r="T16" i="1"/>
  <c r="AE16" i="1" s="1"/>
  <c r="AB30" i="1"/>
  <c r="AH30" i="1" s="1"/>
  <c r="AD30" i="1"/>
  <c r="V30" i="1"/>
  <c r="AA30" i="1" s="1"/>
  <c r="AG30" i="1" s="1"/>
  <c r="AE59" i="1"/>
  <c r="AC59" i="1"/>
  <c r="AI59" i="1" s="1"/>
  <c r="AE17" i="1"/>
  <c r="AF17" i="1" s="1"/>
  <c r="AC17" i="1"/>
  <c r="AI17" i="1" s="1"/>
  <c r="AJ17" i="1" s="1"/>
  <c r="V51" i="1"/>
  <c r="AA51" i="1" s="1"/>
  <c r="AG51" i="1" s="1"/>
  <c r="AB51" i="1"/>
  <c r="AH51" i="1" s="1"/>
  <c r="AD51" i="1"/>
  <c r="V38" i="1"/>
  <c r="AA38" i="1" s="1"/>
  <c r="AG38" i="1" s="1"/>
  <c r="AD38" i="1"/>
  <c r="AB38" i="1"/>
  <c r="AH38" i="1" s="1"/>
  <c r="AE35" i="1"/>
  <c r="AC35" i="1"/>
  <c r="AI35" i="1" s="1"/>
  <c r="V35" i="1"/>
  <c r="AA35" i="1" s="1"/>
  <c r="AG35" i="1" s="1"/>
  <c r="AC18" i="1"/>
  <c r="AI18" i="1" s="1"/>
  <c r="AE18" i="1"/>
  <c r="V29" i="1"/>
  <c r="AA29" i="1" s="1"/>
  <c r="AG29" i="1" s="1"/>
  <c r="AC27" i="1"/>
  <c r="AI27" i="1" s="1"/>
  <c r="AE27" i="1"/>
  <c r="AC67" i="1"/>
  <c r="AI67" i="1" s="1"/>
  <c r="AE67" i="1"/>
  <c r="P4" i="1"/>
  <c r="R4" i="1"/>
  <c r="Q4" i="1"/>
  <c r="S4" i="1"/>
  <c r="V10" i="1"/>
  <c r="AA10" i="1" s="1"/>
  <c r="AG10" i="1" s="1"/>
  <c r="AB10" i="1"/>
  <c r="AH10" i="1" s="1"/>
  <c r="AJ10" i="1" s="1"/>
  <c r="AD10" i="1"/>
  <c r="AC51" i="1"/>
  <c r="AI51" i="1" s="1"/>
  <c r="AE51" i="1"/>
  <c r="AC53" i="1"/>
  <c r="AI53" i="1" s="1"/>
  <c r="AE53" i="1"/>
  <c r="AE46" i="1"/>
  <c r="AC46" i="1"/>
  <c r="AI46" i="1" s="1"/>
  <c r="V22" i="1"/>
  <c r="AA22" i="1" s="1"/>
  <c r="AG22" i="1" s="1"/>
  <c r="AB22" i="1"/>
  <c r="AH22" i="1" s="1"/>
  <c r="AD22" i="1"/>
  <c r="AE38" i="1"/>
  <c r="AC38" i="1"/>
  <c r="AI38" i="1" s="1"/>
  <c r="T4" i="1"/>
  <c r="AF32" i="1"/>
  <c r="AE68" i="1"/>
  <c r="AC68" i="1"/>
  <c r="AI68" i="1" s="1"/>
  <c r="AB67" i="1"/>
  <c r="AH67" i="1" s="1"/>
  <c r="V67" i="1"/>
  <c r="AA67" i="1" s="1"/>
  <c r="AG67" i="1" s="1"/>
  <c r="AD67" i="1"/>
  <c r="R8" i="1"/>
  <c r="P8" i="1"/>
  <c r="Q8" i="1"/>
  <c r="S8" i="1"/>
  <c r="X8" i="1"/>
  <c r="AD20" i="1"/>
  <c r="V20" i="1"/>
  <c r="AA20" i="1" s="1"/>
  <c r="AG20" i="1" s="1"/>
  <c r="AB20" i="1"/>
  <c r="AH20" i="1" s="1"/>
  <c r="AE3" i="1"/>
  <c r="AC3" i="1"/>
  <c r="Q16" i="1"/>
  <c r="P49" i="1"/>
  <c r="V68" i="1"/>
  <c r="AA68" i="1" s="1"/>
  <c r="AG68" i="1" s="1"/>
  <c r="AB68" i="1"/>
  <c r="AH68" i="1" s="1"/>
  <c r="AJ68" i="1" s="1"/>
  <c r="AD68" i="1"/>
  <c r="AF41" i="1" l="1"/>
  <c r="AJ64" i="1"/>
  <c r="AF47" i="1"/>
  <c r="AJ14" i="1"/>
  <c r="AJ34" i="1"/>
  <c r="AJ15" i="1"/>
  <c r="AJ59" i="1"/>
  <c r="AJ9" i="1"/>
  <c r="AJ33" i="1"/>
  <c r="AJ61" i="1"/>
  <c r="AJ66" i="1"/>
  <c r="AJ67" i="1"/>
  <c r="AJ26" i="1"/>
  <c r="AB56" i="1"/>
  <c r="AH56" i="1" s="1"/>
  <c r="AF59" i="1"/>
  <c r="AJ50" i="1"/>
  <c r="AF35" i="1"/>
  <c r="AJ24" i="1"/>
  <c r="AJ58" i="1"/>
  <c r="AJ29" i="1"/>
  <c r="AJ69" i="1"/>
  <c r="AF66" i="1"/>
  <c r="AJ20" i="1"/>
  <c r="AJ39" i="1"/>
  <c r="AF14" i="1"/>
  <c r="AF5" i="1"/>
  <c r="AF37" i="1"/>
  <c r="AJ46" i="1"/>
  <c r="AJ60" i="1"/>
  <c r="AG34" i="1"/>
  <c r="AF33" i="1"/>
  <c r="AJ21" i="1"/>
  <c r="AF7" i="1"/>
  <c r="AC12" i="1"/>
  <c r="AI12" i="1" s="1"/>
  <c r="AJ53" i="1"/>
  <c r="AF6" i="1"/>
  <c r="AF68" i="1"/>
  <c r="AF61" i="1"/>
  <c r="AF10" i="1"/>
  <c r="AF36" i="1"/>
  <c r="AF53" i="1"/>
  <c r="AF25" i="1"/>
  <c r="AF15" i="1"/>
  <c r="AF29" i="1"/>
  <c r="AJ35" i="1"/>
  <c r="V56" i="1"/>
  <c r="AA56" i="1" s="1"/>
  <c r="AG56" i="1" s="1"/>
  <c r="AE12" i="1"/>
  <c r="AF58" i="1"/>
  <c r="AF50" i="1"/>
  <c r="AF22" i="1"/>
  <c r="AF11" i="1"/>
  <c r="AF20" i="1"/>
  <c r="AJ22" i="1"/>
  <c r="AF54" i="1"/>
  <c r="AJ44" i="1"/>
  <c r="AC16" i="1"/>
  <c r="AI16" i="1" s="1"/>
  <c r="V28" i="1"/>
  <c r="AA28" i="1" s="1"/>
  <c r="AG28" i="1" s="1"/>
  <c r="AJ48" i="1"/>
  <c r="AJ11" i="1"/>
  <c r="AF65" i="1"/>
  <c r="AF31" i="1"/>
  <c r="AJ19" i="1"/>
  <c r="AF27" i="1"/>
  <c r="AJ27" i="1"/>
  <c r="AF60" i="1"/>
  <c r="AF26" i="1"/>
  <c r="AF67" i="1"/>
  <c r="AF9" i="1"/>
  <c r="AF21" i="1"/>
  <c r="AJ65" i="1"/>
  <c r="AF23" i="1"/>
  <c r="AF18" i="1"/>
  <c r="V49" i="1"/>
  <c r="AA49" i="1" s="1"/>
  <c r="AG49" i="1" s="1"/>
  <c r="AB49" i="1"/>
  <c r="AH49" i="1" s="1"/>
  <c r="AD49" i="1"/>
  <c r="AI3" i="1"/>
  <c r="AC40" i="1"/>
  <c r="AI40" i="1" s="1"/>
  <c r="AE40" i="1"/>
  <c r="AJ25" i="1"/>
  <c r="AF69" i="1"/>
  <c r="V45" i="1"/>
  <c r="AA45" i="1" s="1"/>
  <c r="AG45" i="1" s="1"/>
  <c r="AB45" i="1"/>
  <c r="AH45" i="1" s="1"/>
  <c r="AD45" i="1"/>
  <c r="AJ54" i="1"/>
  <c r="AF63" i="1"/>
  <c r="AB28" i="1"/>
  <c r="AH28" i="1" s="1"/>
  <c r="AD40" i="1"/>
  <c r="V40" i="1"/>
  <c r="AA40" i="1" s="1"/>
  <c r="AG40" i="1" s="1"/>
  <c r="AB40" i="1"/>
  <c r="AH40" i="1" s="1"/>
  <c r="AC57" i="1"/>
  <c r="AI57" i="1" s="1"/>
  <c r="AE57" i="1"/>
  <c r="V57" i="1"/>
  <c r="AA57" i="1" s="1"/>
  <c r="AG57" i="1" s="1"/>
  <c r="AD57" i="1"/>
  <c r="AB57" i="1"/>
  <c r="AH57" i="1" s="1"/>
  <c r="AF51" i="1"/>
  <c r="AJ63" i="1"/>
  <c r="AJ23" i="1"/>
  <c r="AJ18" i="1"/>
  <c r="AH3" i="1"/>
  <c r="AJ30" i="1"/>
  <c r="AF43" i="1"/>
  <c r="AD4" i="1"/>
  <c r="V4" i="1"/>
  <c r="AA4" i="1" s="1"/>
  <c r="AG4" i="1" s="1"/>
  <c r="AB4" i="1"/>
  <c r="AH4" i="1" s="1"/>
  <c r="AJ51" i="1"/>
  <c r="AF46" i="1"/>
  <c r="AJ55" i="1"/>
  <c r="AF64" i="1"/>
  <c r="AJ38" i="1"/>
  <c r="AF38" i="1"/>
  <c r="AC8" i="1"/>
  <c r="AI8" i="1" s="1"/>
  <c r="AE8" i="1"/>
  <c r="AE42" i="1"/>
  <c r="AC42" i="1"/>
  <c r="AI42" i="1" s="1"/>
  <c r="AF48" i="1"/>
  <c r="AD16" i="1"/>
  <c r="AB16" i="1"/>
  <c r="AH16" i="1" s="1"/>
  <c r="V16" i="1"/>
  <c r="AA16" i="1" s="1"/>
  <c r="AG16" i="1" s="1"/>
  <c r="AJ5" i="1"/>
  <c r="AF52" i="1"/>
  <c r="AF55" i="1"/>
  <c r="AF3" i="1"/>
  <c r="AF30" i="1"/>
  <c r="AB42" i="1"/>
  <c r="AH42" i="1" s="1"/>
  <c r="V42" i="1"/>
  <c r="AA42" i="1" s="1"/>
  <c r="AG42" i="1" s="1"/>
  <c r="AD42" i="1"/>
  <c r="AE56" i="1"/>
  <c r="AC56" i="1"/>
  <c r="AI56" i="1" s="1"/>
  <c r="AJ52" i="1"/>
  <c r="AD8" i="1"/>
  <c r="V8" i="1"/>
  <c r="AA8" i="1" s="1"/>
  <c r="AG8" i="1" s="1"/>
  <c r="AB8" i="1"/>
  <c r="AH8" i="1" s="1"/>
  <c r="AF19" i="1"/>
  <c r="AC28" i="1"/>
  <c r="AI28" i="1" s="1"/>
  <c r="AE28" i="1"/>
  <c r="AF62" i="1"/>
  <c r="AC49" i="1"/>
  <c r="AI49" i="1" s="1"/>
  <c r="AE49" i="1"/>
  <c r="AF13" i="1"/>
  <c r="AC4" i="1"/>
  <c r="AI4" i="1" s="1"/>
  <c r="AE4" i="1"/>
  <c r="AC45" i="1"/>
  <c r="AI45" i="1" s="1"/>
  <c r="AE45" i="1"/>
  <c r="AF39" i="1"/>
  <c r="AJ62" i="1"/>
  <c r="AD12" i="1"/>
  <c r="V12" i="1"/>
  <c r="AA12" i="1" s="1"/>
  <c r="AG12" i="1" s="1"/>
  <c r="AB12" i="1"/>
  <c r="AH12" i="1" s="1"/>
  <c r="AJ13" i="1"/>
  <c r="AJ7" i="1"/>
  <c r="AF44" i="1"/>
  <c r="AJ56" i="1" l="1"/>
  <c r="AJ12" i="1"/>
  <c r="AJ3" i="1"/>
  <c r="AJ45" i="1"/>
  <c r="AF56" i="1"/>
  <c r="AJ40" i="1"/>
  <c r="AG70" i="1"/>
  <c r="AF28" i="1"/>
  <c r="AJ16" i="1"/>
  <c r="AF40" i="1"/>
  <c r="AF45" i="1"/>
  <c r="AJ57" i="1"/>
  <c r="AF57" i="1"/>
  <c r="AF42" i="1"/>
  <c r="AJ42" i="1"/>
  <c r="AC70" i="1"/>
  <c r="AI70" i="1"/>
  <c r="AJ4" i="1"/>
  <c r="AF49" i="1"/>
  <c r="AJ49" i="1"/>
  <c r="AF4" i="1"/>
  <c r="AJ28" i="1"/>
  <c r="AH70" i="1"/>
  <c r="AJ8" i="1"/>
  <c r="AF16" i="1"/>
  <c r="AF12" i="1"/>
  <c r="AF8" i="1"/>
  <c r="AB70" i="1"/>
  <c r="AJ70" i="1" l="1"/>
</calcChain>
</file>

<file path=xl/sharedStrings.xml><?xml version="1.0" encoding="utf-8"?>
<sst xmlns="http://schemas.openxmlformats.org/spreadsheetml/2006/main" count="175" uniqueCount="175">
  <si>
    <t>WILLOW CREST HOSPITAL</t>
  </si>
  <si>
    <t>200673510G</t>
  </si>
  <si>
    <t>WAGONER COMMUNITY HOSPITAL</t>
  </si>
  <si>
    <t>200100890B</t>
  </si>
  <si>
    <t>VALIR REHABILITATION HOSPITAL OF OKC</t>
  </si>
  <si>
    <t>200028650A</t>
  </si>
  <si>
    <t>ST. ANTHONY SHAWNEE HOSPITAL, INC</t>
  </si>
  <si>
    <t>100740840B</t>
  </si>
  <si>
    <t>TULSA SPINE HOSPITAL</t>
  </si>
  <si>
    <t>200006260A</t>
  </si>
  <si>
    <t>TULSA REHABILITATION HOSPITAL, LLC</t>
  </si>
  <si>
    <t>201128410A</t>
  </si>
  <si>
    <t>STILLWATER MEDICAL CENTER</t>
  </si>
  <si>
    <t>100699950A</t>
  </si>
  <si>
    <t>STILLWATER MEDICAL - PERRY</t>
  </si>
  <si>
    <t>200417790W</t>
  </si>
  <si>
    <t>ST. JOHN REHABILITATION HOSPITAL</t>
  </si>
  <si>
    <t>200682470A</t>
  </si>
  <si>
    <t>ST MARY'S REGIONAL MEDICAL CENTER</t>
  </si>
  <si>
    <t>100690020A</t>
  </si>
  <si>
    <t>ST JOHN OWASSO</t>
  </si>
  <si>
    <t>200106410A</t>
  </si>
  <si>
    <t>ST JOHN MED CTR</t>
  </si>
  <si>
    <t>100699400A</t>
  </si>
  <si>
    <t>ST JOHN BROKEN ARROW, INC</t>
  </si>
  <si>
    <t>200310990A</t>
  </si>
  <si>
    <t>ST ANTHONY HSP</t>
  </si>
  <si>
    <t>100699540A</t>
  </si>
  <si>
    <t>SSM HEALTH ST. ANTHONY HOSPITAL - MIDWEST</t>
  </si>
  <si>
    <t>200423910P</t>
  </si>
  <si>
    <t>SOUTHWESTERN MEDICAL CENT</t>
  </si>
  <si>
    <t>100697950B</t>
  </si>
  <si>
    <t>SEQUOYAH COUNTY CITY OF SALLISAW HOSPITAL AUTHORIT</t>
  </si>
  <si>
    <t>100700190A</t>
  </si>
  <si>
    <t>SAINT FRANCIS HOSPITAL VINITA</t>
  </si>
  <si>
    <t>200702430B</t>
  </si>
  <si>
    <t>SAINT FRANCIS HOSPITAL SOUTH</t>
  </si>
  <si>
    <t>200031310A</t>
  </si>
  <si>
    <t>SAINT FRANCIS HOSPITAL MUSKOGEE INC</t>
  </si>
  <si>
    <t>200700900A</t>
  </si>
  <si>
    <t>SAINT FRANCIS HOSPITAL</t>
  </si>
  <si>
    <t>100699570A</t>
  </si>
  <si>
    <t>ROLLING HILLS HOSPITAL, LLC</t>
  </si>
  <si>
    <t>100701680L</t>
  </si>
  <si>
    <t>PUSHMATAHA HSP</t>
  </si>
  <si>
    <t>100700770A</t>
  </si>
  <si>
    <t>PURCELL MUNICIPAL HOSPITAL</t>
  </si>
  <si>
    <t>100699900A</t>
  </si>
  <si>
    <t>PAULS VALLEY HOSPITAL</t>
  </si>
  <si>
    <t>200994090B</t>
  </si>
  <si>
    <t>PARKSIDE PSYCHIATRIC HOSPITAL &amp; CLINIC</t>
  </si>
  <si>
    <t>100738360L</t>
  </si>
  <si>
    <t>PAM REHABILITATION HOSPITAL OF TULSA</t>
  </si>
  <si>
    <t>200707260A</t>
  </si>
  <si>
    <t>OKLAHOMA STATE UNIVERSITY MEDICAL TRUST</t>
  </si>
  <si>
    <t>200242900A</t>
  </si>
  <si>
    <t>OKLAHOMA CITY REHABILITATION HOSPITAL</t>
  </si>
  <si>
    <t>201154860A</t>
  </si>
  <si>
    <t>OAKWOOD SPRINGS, LLC</t>
  </si>
  <si>
    <t>200718040B</t>
  </si>
  <si>
    <t>NORTHEASTERN HEALTH SYSTEM</t>
  </si>
  <si>
    <t>100700680A</t>
  </si>
  <si>
    <t>NORMAN REGIONAL HOSPITAL</t>
  </si>
  <si>
    <t>100700690A</t>
  </si>
  <si>
    <t>MERCY HOSPITAL OKLAHOMA CITY</t>
  </si>
  <si>
    <t>100699390A</t>
  </si>
  <si>
    <t>MERCY HOSPITAL ARDMORE INC</t>
  </si>
  <si>
    <t>100262320C</t>
  </si>
  <si>
    <t>MERCY HOSPITAL ADA, INC.</t>
  </si>
  <si>
    <t>200509290A</t>
  </si>
  <si>
    <t>MCALESTER REGIONAL</t>
  </si>
  <si>
    <t>100710530D</t>
  </si>
  <si>
    <t>LAUREATE PSYCHIATRIC CLINIC &amp; HOSPITAL INC</t>
  </si>
  <si>
    <t>100700380P</t>
  </si>
  <si>
    <t>JANE PHILLIPS EP HSP</t>
  </si>
  <si>
    <t>100699490A</t>
  </si>
  <si>
    <t>JACKSON CO MEM HSP</t>
  </si>
  <si>
    <t>100699350A</t>
  </si>
  <si>
    <t>INTEGRIS SOUTHWEST MEDICAL CENTER</t>
  </si>
  <si>
    <t>100700200A</t>
  </si>
  <si>
    <t>INTEGRIS MIAMI HOSPITAL</t>
  </si>
  <si>
    <t>100699440A</t>
  </si>
  <si>
    <t>INTEGRIS HEALTH EDMOND, INC.</t>
  </si>
  <si>
    <t>200405550A</t>
  </si>
  <si>
    <t>INTEGRIS GROVE HOSPITAL</t>
  </si>
  <si>
    <t>100699700A</t>
  </si>
  <si>
    <t>INTEGRIS COMMUNITY HOSPITAL COUNCIL CROSSING</t>
  </si>
  <si>
    <t>200834400A</t>
  </si>
  <si>
    <t>INTEGRIS CANADIAN VALLEY HOSPITAL</t>
  </si>
  <si>
    <t>100700610A</t>
  </si>
  <si>
    <t>INTEGRIS BASS MEM BAP</t>
  </si>
  <si>
    <t>100699500A</t>
  </si>
  <si>
    <t>INTEGRIS BAPTIST MEDICAL C</t>
  </si>
  <si>
    <t>100806400C</t>
  </si>
  <si>
    <t>HILLCREST MEDICAL CENTER</t>
  </si>
  <si>
    <t>200044210A</t>
  </si>
  <si>
    <t>HILLCREST HOSPITAL PRYOR</t>
  </si>
  <si>
    <t>200735850A</t>
  </si>
  <si>
    <t>HILLCREST HOSPITAL CUSHING</t>
  </si>
  <si>
    <t>200044190A</t>
  </si>
  <si>
    <t>GREAT PLAINS REGIONAL MEDICAL CENTER</t>
  </si>
  <si>
    <t>100699410A</t>
  </si>
  <si>
    <t>GRADY MEMORIAL HOSPITAL</t>
  </si>
  <si>
    <t>100700820A</t>
  </si>
  <si>
    <t>ELKVIEW GEN HSP</t>
  </si>
  <si>
    <t>100700880A</t>
  </si>
  <si>
    <t>DUNCAN REGIONAL HOSPITAL</t>
  </si>
  <si>
    <t>100700120A</t>
  </si>
  <si>
    <t>COMANCHE CO MEM HSP</t>
  </si>
  <si>
    <t>100749570S</t>
  </si>
  <si>
    <t>CHOCTAW MEMORIAL HOSPITAL</t>
  </si>
  <si>
    <t>100700720A</t>
  </si>
  <si>
    <t>CEDAR RIDGE PSYCHIATRIC HOSPITAL</t>
  </si>
  <si>
    <t>200085660H</t>
  </si>
  <si>
    <t>BRISTOW ENDEAVOR HEALTHCARE, LLC</t>
  </si>
  <si>
    <t>200573000A</t>
  </si>
  <si>
    <t>BLACKWELL REGIONAL HOSPITAL</t>
  </si>
  <si>
    <t>200668710A</t>
  </si>
  <si>
    <t>BAILEY MEDICAL CENTER LLC</t>
  </si>
  <si>
    <t>200102450A</t>
  </si>
  <si>
    <t>ALLIANCEHEALTH WOODWARD</t>
  </si>
  <si>
    <t>200019120A</t>
  </si>
  <si>
    <t>ALLIANCEHEALTH PONCA CITY</t>
  </si>
  <si>
    <t>100699420A</t>
  </si>
  <si>
    <t>ALLIANCEHEALTH DURANT</t>
  </si>
  <si>
    <t>100696610B</t>
  </si>
  <si>
    <t>AHS SOUTHCREST HOSPITAL, LLC</t>
  </si>
  <si>
    <t>200439230A</t>
  </si>
  <si>
    <t>AHS HENRYETTA HOSPITAL, LLC</t>
  </si>
  <si>
    <t>200045700C</t>
  </si>
  <si>
    <t>AHS CLAREMORE REGIONAL HOSPITAL, LLC</t>
  </si>
  <si>
    <t>200435950A</t>
  </si>
  <si>
    <t>ADAIR COUNTY HC INC</t>
  </si>
  <si>
    <t>100700030A</t>
  </si>
  <si>
    <t>Taxed</t>
  </si>
  <si>
    <t xml:space="preserve">Net Patient  Revenue            (TAX BASE) </t>
  </si>
  <si>
    <t>check</t>
  </si>
  <si>
    <t>Gross Outpt Revenue</t>
  </si>
  <si>
    <t>Gross Inpt Revenue</t>
  </si>
  <si>
    <t>Net Outpt Revenue</t>
  </si>
  <si>
    <t>Net Inpt Revenue</t>
  </si>
  <si>
    <t>Gross Hosp Revenue</t>
  </si>
  <si>
    <t>G3, Col 1, Ln 3</t>
  </si>
  <si>
    <t>G3, Col 1, Ln 1</t>
  </si>
  <si>
    <t>Total Patient Revenue</t>
  </si>
  <si>
    <t>G2, Col 2, Ln 19</t>
  </si>
  <si>
    <t>G2, Col 2, Ln 18</t>
  </si>
  <si>
    <t>G2, Col 1, Ln 19</t>
  </si>
  <si>
    <t>G2, Col 1, Ln 18</t>
  </si>
  <si>
    <t>G2, Col 1, Ln 17</t>
  </si>
  <si>
    <t>Annualized if applicable</t>
  </si>
  <si>
    <t>net patient revenues</t>
  </si>
  <si>
    <t>total patient revenues</t>
  </si>
  <si>
    <t>outpatient services outpatient</t>
  </si>
  <si>
    <t>ancillary services outpatient</t>
  </si>
  <si>
    <t>outpatient services inpatient</t>
  </si>
  <si>
    <t>ancillary services inpatient</t>
  </si>
  <si>
    <t>total inpatient routine care services</t>
  </si>
  <si>
    <t>Flag</t>
  </si>
  <si>
    <t>Hosp FY End</t>
  </si>
  <si>
    <t>Hosp FY Begin</t>
  </si>
  <si>
    <t>Medicare Prov ID</t>
  </si>
  <si>
    <t>CR Months</t>
  </si>
  <si>
    <t>Hosp Name</t>
  </si>
  <si>
    <t>Medicaid Prov ID</t>
  </si>
  <si>
    <t>G300000_00300_00100</t>
  </si>
  <si>
    <t>G200000_02800_00300</t>
  </si>
  <si>
    <t>G200000_01900_00200</t>
  </si>
  <si>
    <t>G200000_01800_00200</t>
  </si>
  <si>
    <t>G200000_01900_00100</t>
  </si>
  <si>
    <t>G200000_01800_00100</t>
  </si>
  <si>
    <t>G200000_01700_00100</t>
  </si>
  <si>
    <t>Inpatient Provider Fee (4.00%)</t>
  </si>
  <si>
    <t>Outpatient Provider Fee (4.00%)</t>
  </si>
  <si>
    <t>Total Provider Fee (4.00%)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</si>
</sst>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0" fillId="0" borderId="0"/>
  </cellStyleXfs>
  <cellXfs count="43">
    <xf numFmtId="0" fontId="0" fillId="0" borderId="0" xfId="0"/>
    <xf numFmtId="0" fontId="3" fillId="0" borderId="0" xfId="1" applyFont="1"/>
    <xf numFmtId="164" fontId="3" fillId="0" borderId="0" xfId="2" applyNumberFormat="1" applyFont="1" applyBorder="1"/>
    <xf numFmtId="164" fontId="3" fillId="0" borderId="0" xfId="2" applyNumberFormat="1" applyFont="1" applyFill="1" applyBorder="1"/>
    <xf numFmtId="1" fontId="5" fillId="0" borderId="0" xfId="3" applyNumberFormat="1" applyFont="1"/>
    <xf numFmtId="14" fontId="5" fillId="0" borderId="0" xfId="3" applyNumberFormat="1" applyFont="1"/>
    <xf numFmtId="0" fontId="5" fillId="0" borderId="0" xfId="3" applyFont="1"/>
    <xf numFmtId="0" fontId="5" fillId="0" borderId="0" xfId="3" applyFont="1" applyAlignment="1">
      <alignment horizontal="right"/>
    </xf>
    <xf numFmtId="0" fontId="5" fillId="0" borderId="0" xfId="2" applyNumberFormat="1" applyFont="1" applyFill="1" applyBorder="1" applyAlignment="1">
      <alignment horizontal="center"/>
    </xf>
    <xf numFmtId="0" fontId="3" fillId="0" borderId="0" xfId="4" applyFont="1"/>
    <xf numFmtId="164" fontId="5" fillId="0" borderId="0" xfId="2" applyNumberFormat="1" applyFont="1" applyBorder="1"/>
    <xf numFmtId="0" fontId="3" fillId="0" borderId="0" xfId="2" applyNumberFormat="1" applyFont="1" applyFill="1" applyBorder="1"/>
    <xf numFmtId="164" fontId="3" fillId="0" borderId="0" xfId="1" applyNumberFormat="1" applyFont="1"/>
    <xf numFmtId="0" fontId="5" fillId="0" borderId="0" xfId="2" applyNumberFormat="1" applyFont="1" applyBorder="1"/>
    <xf numFmtId="164" fontId="6" fillId="0" borderId="0" xfId="2" applyNumberFormat="1" applyFont="1" applyFill="1" applyBorder="1"/>
    <xf numFmtId="43" fontId="3" fillId="0" borderId="0" xfId="1" applyNumberFormat="1" applyFont="1"/>
    <xf numFmtId="0" fontId="5" fillId="0" borderId="0" xfId="2" applyNumberFormat="1" applyFont="1" applyFill="1" applyBorder="1"/>
    <xf numFmtId="164" fontId="6" fillId="2" borderId="1" xfId="2" applyNumberFormat="1" applyFont="1" applyFill="1" applyBorder="1"/>
    <xf numFmtId="164" fontId="6" fillId="0" borderId="1" xfId="2" applyNumberFormat="1" applyFont="1" applyFill="1" applyBorder="1"/>
    <xf numFmtId="164" fontId="3" fillId="2" borderId="0" xfId="2" applyNumberFormat="1" applyFont="1" applyFill="1" applyBorder="1"/>
    <xf numFmtId="165" fontId="5" fillId="0" borderId="0" xfId="3" applyNumberFormat="1" applyFont="1"/>
    <xf numFmtId="0" fontId="5" fillId="0" borderId="0" xfId="5" applyFont="1" applyAlignment="1">
      <alignment horizontal="right"/>
    </xf>
    <xf numFmtId="0" fontId="7" fillId="0" borderId="2" xfId="6" applyFont="1" applyBorder="1"/>
    <xf numFmtId="0" fontId="7" fillId="0" borderId="0" xfId="7" applyFont="1"/>
    <xf numFmtId="49" fontId="5" fillId="0" borderId="0" xfId="3" applyNumberFormat="1" applyFont="1" applyAlignment="1">
      <alignment horizontal="right"/>
    </xf>
    <xf numFmtId="0" fontId="3" fillId="0" borderId="0" xfId="8" applyFont="1"/>
    <xf numFmtId="0" fontId="3" fillId="0" borderId="2" xfId="4" applyFont="1" applyBorder="1"/>
    <xf numFmtId="0" fontId="3" fillId="0" borderId="0" xfId="9" quotePrefix="1" applyFont="1"/>
    <xf numFmtId="0" fontId="11" fillId="0" borderId="0" xfId="10" applyFont="1" applyAlignment="1">
      <alignment wrapText="1"/>
    </xf>
    <xf numFmtId="0" fontId="6" fillId="0" borderId="0" xfId="1" applyFont="1" applyAlignment="1">
      <alignment horizontal="center" wrapText="1"/>
    </xf>
    <xf numFmtId="164" fontId="6" fillId="4" borderId="3" xfId="2" applyNumberFormat="1" applyFont="1" applyFill="1" applyBorder="1" applyAlignment="1">
      <alignment horizontal="center" wrapText="1"/>
    </xf>
    <xf numFmtId="0" fontId="12" fillId="0" borderId="3" xfId="3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164" fontId="6" fillId="0" borderId="3" xfId="2" applyNumberFormat="1" applyFont="1" applyFill="1" applyBorder="1" applyAlignment="1">
      <alignment horizontal="center" wrapText="1"/>
    </xf>
    <xf numFmtId="1" fontId="12" fillId="4" borderId="3" xfId="3" applyNumberFormat="1" applyFont="1" applyFill="1" applyBorder="1" applyAlignment="1">
      <alignment horizontal="center" wrapText="1"/>
    </xf>
    <xf numFmtId="14" fontId="12" fillId="4" borderId="3" xfId="3" applyNumberFormat="1" applyFont="1" applyFill="1" applyBorder="1" applyAlignment="1">
      <alignment horizontal="center" wrapText="1"/>
    </xf>
    <xf numFmtId="0" fontId="12" fillId="4" borderId="3" xfId="3" applyFont="1" applyFill="1" applyBorder="1" applyAlignment="1">
      <alignment horizontal="center" wrapText="1"/>
    </xf>
    <xf numFmtId="0" fontId="12" fillId="4" borderId="3" xfId="2" applyNumberFormat="1" applyFont="1" applyFill="1" applyBorder="1" applyAlignment="1">
      <alignment horizontal="center" wrapText="1"/>
    </xf>
    <xf numFmtId="0" fontId="6" fillId="4" borderId="3" xfId="1" applyFont="1" applyFill="1" applyBorder="1" applyAlignment="1">
      <alignment horizontal="center" wrapText="1"/>
    </xf>
    <xf numFmtId="10" fontId="6" fillId="0" borderId="0" xfId="1" applyNumberFormat="1" applyFont="1" applyAlignment="1">
      <alignment horizontal="center" wrapText="1"/>
    </xf>
    <xf numFmtId="10" fontId="6" fillId="3" borderId="3" xfId="1" applyNumberFormat="1" applyFont="1" applyFill="1" applyBorder="1" applyAlignment="1">
      <alignment horizontal="center" wrapText="1"/>
    </xf>
    <xf numFmtId="10" fontId="6" fillId="0" borderId="3" xfId="1" applyNumberFormat="1" applyFont="1" applyBorder="1" applyAlignment="1">
      <alignment horizontal="center" wrapText="1"/>
    </xf>
    <xf numFmtId="0" fontId="13" fillId="0" borderId="2" xfId="10" applyFont="1" applyBorder="1"/>
  </cellXfs>
  <cellStyles count="11">
    <cellStyle name="£Z_x0004_Ç_x0006_^_x0004_ 2" xfId="1" xr:uid="{02309723-4764-4799-BAAA-C9C9465404AF}"/>
    <cellStyle name="Comma 2" xfId="2" xr:uid="{8D40CFBD-DD7F-4283-B730-1BE2F85DAE56}"/>
    <cellStyle name="Normal" xfId="0" builtinId="0"/>
    <cellStyle name="Normal 13 5 2" xfId="8" xr:uid="{0FE1623F-E1E7-46AD-B100-708DF78B4059}"/>
    <cellStyle name="Normal 14" xfId="7" xr:uid="{721EC3DC-F544-4CDE-BEB5-0CF02C3D3BCB}"/>
    <cellStyle name="Normal 2 10 2" xfId="5" xr:uid="{A3CD371F-B9A0-485E-818F-24B7B4D1FD3B}"/>
    <cellStyle name="Normal 2 11" xfId="3" xr:uid="{B20ADBCD-2531-4434-811E-9CF864CE882E}"/>
    <cellStyle name="Normal 2 2" xfId="9" xr:uid="{08E8CC7E-890E-4C3F-9FB5-BB6F9D64B596}"/>
    <cellStyle name="Normal 58 8 2" xfId="6" xr:uid="{C568DC63-3228-49B6-A1FE-E84B5B2B63BC}"/>
    <cellStyle name="Normal_prov fee mcare #s" xfId="4" xr:uid="{CC2DE380-586D-412A-B0C4-EDBB9FEB7F05}"/>
    <cellStyle name="Normal_Sheet1 2" xfId="10" xr:uid="{0C30010E-E66B-4383-8B11-4594D3519E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1FE7-57FB-4B4D-97EF-BF60F52E126E}">
  <sheetPr>
    <tabColor theme="8"/>
  </sheetPr>
  <dimension ref="A1:AN215"/>
  <sheetViews>
    <sheetView tabSelected="1" workbookViewId="0">
      <pane xSplit="2" ySplit="2" topLeftCell="X3" activePane="bottomRight" state="frozen"/>
      <selection activeCell="B29" sqref="B29"/>
      <selection pane="topRight" activeCell="B29" sqref="B29"/>
      <selection pane="bottomLeft" activeCell="B29" sqref="B29"/>
      <selection pane="bottomRight" activeCell="AK2" sqref="AK2"/>
    </sheetView>
  </sheetViews>
  <sheetFormatPr defaultColWidth="9.140625" defaultRowHeight="12.75"/>
  <cols>
    <col min="1" max="1" width="11.7109375" style="1" bestFit="1" customWidth="1"/>
    <col min="2" max="2" width="72.140625" style="6" bestFit="1" customWidth="1"/>
    <col min="3" max="3" width="7" style="8" bestFit="1" customWidth="1"/>
    <col min="4" max="4" width="8.28515625" style="7" customWidth="1"/>
    <col min="5" max="5" width="10.42578125" style="6" bestFit="1" customWidth="1"/>
    <col min="6" max="6" width="10.42578125" style="5" bestFit="1" customWidth="1"/>
    <col min="7" max="7" width="8.140625" style="4" bestFit="1" customWidth="1"/>
    <col min="8" max="14" width="17.85546875" style="3" bestFit="1" customWidth="1"/>
    <col min="15" max="15" width="10.140625" style="1" bestFit="1" customWidth="1"/>
    <col min="16" max="16" width="13.5703125" style="3" bestFit="1" customWidth="1"/>
    <col min="17" max="20" width="13.5703125" style="2" bestFit="1" customWidth="1"/>
    <col min="21" max="21" width="3.42578125" style="2" customWidth="1"/>
    <col min="22" max="22" width="13.5703125" style="2" bestFit="1" customWidth="1"/>
    <col min="23" max="23" width="3.5703125" style="1" customWidth="1"/>
    <col min="24" max="25" width="13.5703125" style="2" bestFit="1" customWidth="1"/>
    <col min="26" max="26" width="6.140625" style="1" customWidth="1"/>
    <col min="27" max="30" width="13.5703125" style="2" bestFit="1" customWidth="1"/>
    <col min="31" max="31" width="16.5703125" style="2" bestFit="1" customWidth="1"/>
    <col min="32" max="32" width="10.5703125" style="2" bestFit="1" customWidth="1"/>
    <col min="33" max="33" width="13.5703125" style="2" bestFit="1" customWidth="1"/>
    <col min="34" max="35" width="12.42578125" style="2" bestFit="1" customWidth="1"/>
    <col min="36" max="36" width="13.7109375" style="2" bestFit="1" customWidth="1"/>
    <col min="37" max="37" width="6" style="2" bestFit="1" customWidth="1"/>
    <col min="38" max="38" width="17" style="1" bestFit="1" customWidth="1"/>
    <col min="39" max="39" width="30.85546875" style="1" bestFit="1" customWidth="1"/>
    <col min="40" max="40" width="16" style="1" bestFit="1" customWidth="1"/>
    <col min="41" max="16384" width="9.140625" style="1"/>
  </cols>
  <sheetData>
    <row r="1" spans="1:37">
      <c r="H1" s="42" t="s">
        <v>171</v>
      </c>
      <c r="I1" s="42" t="s">
        <v>170</v>
      </c>
      <c r="J1" s="42" t="s">
        <v>169</v>
      </c>
      <c r="K1" s="42" t="s">
        <v>168</v>
      </c>
      <c r="L1" s="42" t="s">
        <v>167</v>
      </c>
      <c r="M1" s="42" t="s">
        <v>166</v>
      </c>
      <c r="N1" s="42" t="s">
        <v>165</v>
      </c>
      <c r="AH1" s="41">
        <f>AJ1</f>
        <v>0.04</v>
      </c>
      <c r="AI1" s="41">
        <f>AJ1</f>
        <v>0.04</v>
      </c>
      <c r="AJ1" s="40">
        <v>0.04</v>
      </c>
      <c r="AK1" s="39"/>
    </row>
    <row r="2" spans="1:37" s="29" customFormat="1" ht="38.25">
      <c r="A2" s="38" t="s">
        <v>164</v>
      </c>
      <c r="B2" s="36" t="s">
        <v>163</v>
      </c>
      <c r="C2" s="37" t="s">
        <v>162</v>
      </c>
      <c r="D2" s="36" t="s">
        <v>161</v>
      </c>
      <c r="E2" s="36" t="s">
        <v>160</v>
      </c>
      <c r="F2" s="35" t="s">
        <v>159</v>
      </c>
      <c r="G2" s="34" t="s">
        <v>158</v>
      </c>
      <c r="H2" s="30" t="s">
        <v>157</v>
      </c>
      <c r="I2" s="30" t="s">
        <v>156</v>
      </c>
      <c r="J2" s="30" t="s">
        <v>155</v>
      </c>
      <c r="K2" s="30" t="s">
        <v>154</v>
      </c>
      <c r="L2" s="30" t="s">
        <v>153</v>
      </c>
      <c r="M2" s="30" t="s">
        <v>152</v>
      </c>
      <c r="N2" s="30" t="s">
        <v>151</v>
      </c>
      <c r="O2" s="30" t="s">
        <v>150</v>
      </c>
      <c r="P2" s="30" t="s">
        <v>149</v>
      </c>
      <c r="Q2" s="30" t="s">
        <v>148</v>
      </c>
      <c r="R2" s="30" t="s">
        <v>147</v>
      </c>
      <c r="S2" s="30" t="s">
        <v>146</v>
      </c>
      <c r="T2" s="30" t="s">
        <v>145</v>
      </c>
      <c r="U2" s="33"/>
      <c r="V2" s="30" t="s">
        <v>144</v>
      </c>
      <c r="W2" s="32"/>
      <c r="X2" s="30" t="s">
        <v>143</v>
      </c>
      <c r="Y2" s="30" t="s">
        <v>142</v>
      </c>
      <c r="Z2" s="31"/>
      <c r="AA2" s="30" t="s">
        <v>141</v>
      </c>
      <c r="AB2" s="30" t="s">
        <v>140</v>
      </c>
      <c r="AC2" s="30" t="s">
        <v>139</v>
      </c>
      <c r="AD2" s="30" t="s">
        <v>138</v>
      </c>
      <c r="AE2" s="30" t="s">
        <v>137</v>
      </c>
      <c r="AF2" s="30" t="s">
        <v>136</v>
      </c>
      <c r="AG2" s="30" t="s">
        <v>135</v>
      </c>
      <c r="AH2" s="30" t="s">
        <v>172</v>
      </c>
      <c r="AI2" s="30" t="s">
        <v>173</v>
      </c>
      <c r="AJ2" s="30" t="s">
        <v>174</v>
      </c>
      <c r="AK2" s="30" t="s">
        <v>134</v>
      </c>
    </row>
    <row r="3" spans="1:37">
      <c r="A3" s="9" t="s">
        <v>133</v>
      </c>
      <c r="B3" s="6" t="s">
        <v>132</v>
      </c>
      <c r="C3" s="8">
        <v>12</v>
      </c>
      <c r="D3" s="7">
        <v>370178</v>
      </c>
      <c r="E3" s="5">
        <v>44378</v>
      </c>
      <c r="F3" s="5">
        <v>44742</v>
      </c>
      <c r="G3" s="20">
        <f t="shared" ref="G3:G34" si="0">365/(F3-E3+1)</f>
        <v>1</v>
      </c>
      <c r="H3" s="10">
        <v>2722967</v>
      </c>
      <c r="I3" s="10">
        <v>7380830</v>
      </c>
      <c r="J3" s="10">
        <v>0</v>
      </c>
      <c r="K3" s="10">
        <v>10831803</v>
      </c>
      <c r="L3" s="10">
        <v>3704284</v>
      </c>
      <c r="M3" s="10">
        <v>29169352</v>
      </c>
      <c r="N3" s="10">
        <v>13991660</v>
      </c>
      <c r="P3" s="2">
        <f t="shared" ref="P3:P34" si="1">H3*$G3</f>
        <v>2722967</v>
      </c>
      <c r="Q3" s="2">
        <f t="shared" ref="Q3:Q34" si="2">I3*$G3</f>
        <v>7380830</v>
      </c>
      <c r="R3" s="2">
        <f t="shared" ref="R3:R34" si="3">J3*$G3</f>
        <v>0</v>
      </c>
      <c r="S3" s="2">
        <f t="shared" ref="S3:S34" si="4">K3*$G3</f>
        <v>10831803</v>
      </c>
      <c r="T3" s="2">
        <f t="shared" ref="T3:T34" si="5">L3*$G3</f>
        <v>3704284</v>
      </c>
      <c r="V3" s="2">
        <f t="shared" ref="V3:V34" si="6">SUM(P3:T3)</f>
        <v>24639884</v>
      </c>
      <c r="W3" s="12"/>
      <c r="X3" s="2">
        <f t="shared" ref="X3:X34" si="7">M3*$G3</f>
        <v>29169352</v>
      </c>
      <c r="Y3" s="2">
        <f t="shared" ref="Y3:Y34" si="8">N3*$G3</f>
        <v>13991660</v>
      </c>
      <c r="Z3" s="12"/>
      <c r="AA3" s="2">
        <f t="shared" ref="AA3:AA34" si="9">V3</f>
        <v>24639884</v>
      </c>
      <c r="AB3" s="2">
        <f t="shared" ref="AB3:AB34" si="10">IF(ISERROR(((P3+Q3+R3)/X3)*Y3),0,((P3+Q3+R3)/X3)*Y3)</f>
        <v>4846487.2422609869</v>
      </c>
      <c r="AC3" s="2">
        <f t="shared" ref="AC3:AC34" si="11">IF(ISERROR(((S3+T3)/X3)*Y3),0,((S3+T3)/X3)*Y3)</f>
        <v>6972523.3194902642</v>
      </c>
      <c r="AD3" s="2">
        <f t="shared" ref="AD3:AD34" si="12">SUM(P3:R3)</f>
        <v>10103797</v>
      </c>
      <c r="AE3" s="2">
        <f t="shared" ref="AE3:AE34" si="13">SUM(S3:T3)</f>
        <v>14536087</v>
      </c>
      <c r="AF3" s="2">
        <f t="shared" ref="AF3:AF34" si="14">AD3+AE3-AA3</f>
        <v>0</v>
      </c>
      <c r="AG3" s="2">
        <f t="shared" ref="AG3:AG34" si="15">IF(ISERROR((AA3/X3)*Y3),0,(AA3/X3)*Y3)</f>
        <v>11819010.561751252</v>
      </c>
      <c r="AH3" s="3">
        <f t="shared" ref="AH3:AH34" si="16">ROUND($AB3*$AH$1,0)</f>
        <v>193859</v>
      </c>
      <c r="AI3" s="3">
        <f t="shared" ref="AI3:AI34" si="17">ROUND($AC3*$AI$1,0)</f>
        <v>278901</v>
      </c>
      <c r="AJ3" s="19">
        <f t="shared" ref="AJ3:AJ34" si="18">ROUND(AH3+AI3,0)</f>
        <v>472760</v>
      </c>
      <c r="AK3" s="11">
        <v>1</v>
      </c>
    </row>
    <row r="4" spans="1:37">
      <c r="A4" s="1" t="s">
        <v>131</v>
      </c>
      <c r="B4" s="6" t="s">
        <v>130</v>
      </c>
      <c r="C4" s="8">
        <v>12</v>
      </c>
      <c r="D4" s="7">
        <v>370039</v>
      </c>
      <c r="E4" s="5">
        <v>44501</v>
      </c>
      <c r="F4" s="5">
        <v>44865</v>
      </c>
      <c r="G4" s="20">
        <f t="shared" si="0"/>
        <v>1</v>
      </c>
      <c r="H4" s="10">
        <v>11465337</v>
      </c>
      <c r="I4" s="10">
        <v>82480095</v>
      </c>
      <c r="J4" s="10">
        <v>8653926</v>
      </c>
      <c r="K4" s="10">
        <v>253777296</v>
      </c>
      <c r="L4" s="10">
        <v>65706630</v>
      </c>
      <c r="M4" s="10">
        <v>437997426</v>
      </c>
      <c r="N4" s="10">
        <v>68490757</v>
      </c>
      <c r="P4" s="2">
        <f t="shared" si="1"/>
        <v>11465337</v>
      </c>
      <c r="Q4" s="2">
        <f t="shared" si="2"/>
        <v>82480095</v>
      </c>
      <c r="R4" s="2">
        <f t="shared" si="3"/>
        <v>8653926</v>
      </c>
      <c r="S4" s="2">
        <f t="shared" si="4"/>
        <v>253777296</v>
      </c>
      <c r="T4" s="2">
        <f t="shared" si="5"/>
        <v>65706630</v>
      </c>
      <c r="V4" s="2">
        <f t="shared" si="6"/>
        <v>422083284</v>
      </c>
      <c r="W4" s="12"/>
      <c r="X4" s="2">
        <f t="shared" si="7"/>
        <v>437997426</v>
      </c>
      <c r="Y4" s="2">
        <f t="shared" si="8"/>
        <v>68490757</v>
      </c>
      <c r="Z4" s="12"/>
      <c r="AA4" s="2">
        <f t="shared" si="9"/>
        <v>422083284</v>
      </c>
      <c r="AB4" s="2">
        <f t="shared" si="10"/>
        <v>16043719.163623592</v>
      </c>
      <c r="AC4" s="2">
        <f t="shared" si="11"/>
        <v>49958503.502876714</v>
      </c>
      <c r="AD4" s="2">
        <f t="shared" si="12"/>
        <v>102599358</v>
      </c>
      <c r="AE4" s="2">
        <f t="shared" si="13"/>
        <v>319483926</v>
      </c>
      <c r="AF4" s="2">
        <f t="shared" si="14"/>
        <v>0</v>
      </c>
      <c r="AG4" s="2">
        <f t="shared" si="15"/>
        <v>66002222.6665003</v>
      </c>
      <c r="AH4" s="3">
        <f t="shared" si="16"/>
        <v>641749</v>
      </c>
      <c r="AI4" s="3">
        <f t="shared" si="17"/>
        <v>1998340</v>
      </c>
      <c r="AJ4" s="19">
        <f t="shared" si="18"/>
        <v>2640089</v>
      </c>
      <c r="AK4" s="11">
        <v>1</v>
      </c>
    </row>
    <row r="5" spans="1:37">
      <c r="A5" s="9" t="s">
        <v>129</v>
      </c>
      <c r="B5" s="6" t="s">
        <v>128</v>
      </c>
      <c r="C5" s="8">
        <v>12</v>
      </c>
      <c r="D5" s="7">
        <v>370183</v>
      </c>
      <c r="E5" s="5">
        <v>44531</v>
      </c>
      <c r="F5" s="5">
        <v>44895</v>
      </c>
      <c r="G5" s="20">
        <f t="shared" si="0"/>
        <v>1</v>
      </c>
      <c r="H5" s="10">
        <v>1723729</v>
      </c>
      <c r="I5" s="10">
        <v>6896791</v>
      </c>
      <c r="J5" s="10">
        <v>1308073</v>
      </c>
      <c r="K5" s="10">
        <v>57373829</v>
      </c>
      <c r="L5" s="10">
        <v>21258905</v>
      </c>
      <c r="M5" s="10">
        <v>93102723</v>
      </c>
      <c r="N5" s="10">
        <v>15753972</v>
      </c>
      <c r="P5" s="2">
        <f t="shared" si="1"/>
        <v>1723729</v>
      </c>
      <c r="Q5" s="2">
        <f t="shared" si="2"/>
        <v>6896791</v>
      </c>
      <c r="R5" s="2">
        <f t="shared" si="3"/>
        <v>1308073</v>
      </c>
      <c r="S5" s="2">
        <f t="shared" si="4"/>
        <v>57373829</v>
      </c>
      <c r="T5" s="2">
        <f t="shared" si="5"/>
        <v>21258905</v>
      </c>
      <c r="V5" s="2">
        <f t="shared" si="6"/>
        <v>88561327</v>
      </c>
      <c r="W5" s="12"/>
      <c r="X5" s="2">
        <f t="shared" si="7"/>
        <v>93102723</v>
      </c>
      <c r="Y5" s="2">
        <f t="shared" si="8"/>
        <v>15753972</v>
      </c>
      <c r="Z5" s="12"/>
      <c r="AA5" s="2">
        <f t="shared" si="9"/>
        <v>88561327</v>
      </c>
      <c r="AB5" s="2">
        <f t="shared" si="10"/>
        <v>1680023.6457251201</v>
      </c>
      <c r="AC5" s="2">
        <f t="shared" si="11"/>
        <v>13305495.798650788</v>
      </c>
      <c r="AD5" s="2">
        <f t="shared" si="12"/>
        <v>9928593</v>
      </c>
      <c r="AE5" s="2">
        <f t="shared" si="13"/>
        <v>78632734</v>
      </c>
      <c r="AF5" s="2">
        <f t="shared" si="14"/>
        <v>0</v>
      </c>
      <c r="AG5" s="2">
        <f t="shared" si="15"/>
        <v>14985519.444375906</v>
      </c>
      <c r="AH5" s="3">
        <f t="shared" si="16"/>
        <v>67201</v>
      </c>
      <c r="AI5" s="3">
        <f t="shared" si="17"/>
        <v>532220</v>
      </c>
      <c r="AJ5" s="19">
        <f t="shared" si="18"/>
        <v>599421</v>
      </c>
      <c r="AK5" s="11">
        <v>1</v>
      </c>
    </row>
    <row r="6" spans="1:37">
      <c r="A6" s="1" t="s">
        <v>127</v>
      </c>
      <c r="B6" s="6" t="s">
        <v>126</v>
      </c>
      <c r="C6" s="8">
        <v>12</v>
      </c>
      <c r="D6" s="7">
        <v>370202</v>
      </c>
      <c r="E6" s="5">
        <v>44562</v>
      </c>
      <c r="F6" s="5">
        <v>44926</v>
      </c>
      <c r="G6" s="20">
        <f t="shared" si="0"/>
        <v>1</v>
      </c>
      <c r="H6" s="10">
        <v>87843214</v>
      </c>
      <c r="I6" s="10">
        <v>459670301</v>
      </c>
      <c r="J6" s="10">
        <v>26903129</v>
      </c>
      <c r="K6" s="10">
        <v>544327521</v>
      </c>
      <c r="L6" s="10">
        <v>68070946</v>
      </c>
      <c r="M6" s="10">
        <v>1186815111</v>
      </c>
      <c r="N6" s="10">
        <v>218898874</v>
      </c>
      <c r="P6" s="2">
        <f t="shared" si="1"/>
        <v>87843214</v>
      </c>
      <c r="Q6" s="2">
        <f t="shared" si="2"/>
        <v>459670301</v>
      </c>
      <c r="R6" s="2">
        <f t="shared" si="3"/>
        <v>26903129</v>
      </c>
      <c r="S6" s="2">
        <f t="shared" si="4"/>
        <v>544327521</v>
      </c>
      <c r="T6" s="2">
        <f t="shared" si="5"/>
        <v>68070946</v>
      </c>
      <c r="V6" s="2">
        <f t="shared" si="6"/>
        <v>1186815111</v>
      </c>
      <c r="W6" s="12"/>
      <c r="X6" s="2">
        <f t="shared" si="7"/>
        <v>1186815111</v>
      </c>
      <c r="Y6" s="2">
        <f t="shared" si="8"/>
        <v>218898874</v>
      </c>
      <c r="Z6" s="12"/>
      <c r="AA6" s="2">
        <f t="shared" si="9"/>
        <v>1186815111</v>
      </c>
      <c r="AB6" s="2">
        <f t="shared" si="10"/>
        <v>105946710.15985982</v>
      </c>
      <c r="AC6" s="2">
        <f t="shared" si="11"/>
        <v>112952163.84014018</v>
      </c>
      <c r="AD6" s="2">
        <f t="shared" si="12"/>
        <v>574416644</v>
      </c>
      <c r="AE6" s="2">
        <f t="shared" si="13"/>
        <v>612398467</v>
      </c>
      <c r="AF6" s="2">
        <f t="shared" si="14"/>
        <v>0</v>
      </c>
      <c r="AG6" s="2">
        <f t="shared" si="15"/>
        <v>218898874</v>
      </c>
      <c r="AH6" s="3">
        <f t="shared" si="16"/>
        <v>4237868</v>
      </c>
      <c r="AI6" s="3">
        <f t="shared" si="17"/>
        <v>4518087</v>
      </c>
      <c r="AJ6" s="19">
        <f t="shared" si="18"/>
        <v>8755955</v>
      </c>
      <c r="AK6" s="11">
        <v>1</v>
      </c>
    </row>
    <row r="7" spans="1:37">
      <c r="A7" s="9" t="s">
        <v>125</v>
      </c>
      <c r="B7" s="6" t="s">
        <v>124</v>
      </c>
      <c r="C7" s="8">
        <v>12</v>
      </c>
      <c r="D7" s="7">
        <v>370014</v>
      </c>
      <c r="E7" s="5">
        <v>44470</v>
      </c>
      <c r="F7" s="5">
        <v>44834</v>
      </c>
      <c r="G7" s="20">
        <f t="shared" si="0"/>
        <v>1</v>
      </c>
      <c r="H7" s="10">
        <v>73708568</v>
      </c>
      <c r="I7" s="10">
        <v>569945651</v>
      </c>
      <c r="J7" s="10">
        <v>34576133</v>
      </c>
      <c r="K7" s="10">
        <v>564717515</v>
      </c>
      <c r="L7" s="10">
        <v>68386870</v>
      </c>
      <c r="M7" s="10">
        <v>1311483118</v>
      </c>
      <c r="N7" s="10">
        <v>113655843</v>
      </c>
      <c r="P7" s="2">
        <f t="shared" si="1"/>
        <v>73708568</v>
      </c>
      <c r="Q7" s="2">
        <f t="shared" si="2"/>
        <v>569945651</v>
      </c>
      <c r="R7" s="2">
        <f t="shared" si="3"/>
        <v>34576133</v>
      </c>
      <c r="S7" s="2">
        <f t="shared" si="4"/>
        <v>564717515</v>
      </c>
      <c r="T7" s="2">
        <f t="shared" si="5"/>
        <v>68386870</v>
      </c>
      <c r="V7" s="2">
        <f t="shared" si="6"/>
        <v>1311334737</v>
      </c>
      <c r="W7" s="12"/>
      <c r="X7" s="2">
        <f t="shared" si="7"/>
        <v>1311483118</v>
      </c>
      <c r="Y7" s="2">
        <f t="shared" si="8"/>
        <v>113655843</v>
      </c>
      <c r="Z7" s="12"/>
      <c r="AA7" s="2">
        <f t="shared" si="9"/>
        <v>1311334737</v>
      </c>
      <c r="AB7" s="2">
        <f t="shared" si="10"/>
        <v>58776846.874171309</v>
      </c>
      <c r="AC7" s="2">
        <f t="shared" si="11"/>
        <v>54866137.121081538</v>
      </c>
      <c r="AD7" s="2">
        <f t="shared" si="12"/>
        <v>678230352</v>
      </c>
      <c r="AE7" s="2">
        <f t="shared" si="13"/>
        <v>633104385</v>
      </c>
      <c r="AF7" s="2">
        <f t="shared" si="14"/>
        <v>0</v>
      </c>
      <c r="AG7" s="2">
        <f t="shared" si="15"/>
        <v>113642983.99525283</v>
      </c>
      <c r="AH7" s="3">
        <f t="shared" si="16"/>
        <v>2351074</v>
      </c>
      <c r="AI7" s="3">
        <f t="shared" si="17"/>
        <v>2194645</v>
      </c>
      <c r="AJ7" s="19">
        <f t="shared" si="18"/>
        <v>4545719</v>
      </c>
      <c r="AK7" s="11">
        <v>1</v>
      </c>
    </row>
    <row r="8" spans="1:37">
      <c r="A8" s="9" t="s">
        <v>123</v>
      </c>
      <c r="B8" s="6" t="s">
        <v>122</v>
      </c>
      <c r="C8" s="8">
        <v>12</v>
      </c>
      <c r="D8" s="7">
        <v>370006</v>
      </c>
      <c r="E8" s="5">
        <v>44348</v>
      </c>
      <c r="F8" s="5">
        <v>44712</v>
      </c>
      <c r="G8" s="20">
        <f t="shared" si="0"/>
        <v>1</v>
      </c>
      <c r="H8" s="10">
        <v>26651283</v>
      </c>
      <c r="I8" s="10">
        <v>116270286</v>
      </c>
      <c r="J8" s="10">
        <v>9434894</v>
      </c>
      <c r="K8" s="10">
        <v>218582022</v>
      </c>
      <c r="L8" s="10">
        <v>38924593</v>
      </c>
      <c r="M8" s="10">
        <v>411925042</v>
      </c>
      <c r="N8" s="10">
        <v>60406310</v>
      </c>
      <c r="P8" s="2">
        <f t="shared" si="1"/>
        <v>26651283</v>
      </c>
      <c r="Q8" s="2">
        <f t="shared" si="2"/>
        <v>116270286</v>
      </c>
      <c r="R8" s="2">
        <f t="shared" si="3"/>
        <v>9434894</v>
      </c>
      <c r="S8" s="2">
        <f t="shared" si="4"/>
        <v>218582022</v>
      </c>
      <c r="T8" s="2">
        <f t="shared" si="5"/>
        <v>38924593</v>
      </c>
      <c r="V8" s="2">
        <f t="shared" si="6"/>
        <v>409863078</v>
      </c>
      <c r="W8" s="12"/>
      <c r="X8" s="2">
        <f t="shared" si="7"/>
        <v>411925042</v>
      </c>
      <c r="Y8" s="2">
        <f t="shared" si="8"/>
        <v>60406310</v>
      </c>
      <c r="Z8" s="12"/>
      <c r="AA8" s="2">
        <f t="shared" si="9"/>
        <v>409863078</v>
      </c>
      <c r="AB8" s="2">
        <f t="shared" si="10"/>
        <v>22342151.595827308</v>
      </c>
      <c r="AC8" s="2">
        <f t="shared" si="11"/>
        <v>37761783.884798758</v>
      </c>
      <c r="AD8" s="2">
        <f t="shared" si="12"/>
        <v>152356463</v>
      </c>
      <c r="AE8" s="2">
        <f t="shared" si="13"/>
        <v>257506615</v>
      </c>
      <c r="AF8" s="2">
        <f t="shared" si="14"/>
        <v>0</v>
      </c>
      <c r="AG8" s="2">
        <f t="shared" si="15"/>
        <v>60103935.480626062</v>
      </c>
      <c r="AH8" s="3">
        <f t="shared" si="16"/>
        <v>893686</v>
      </c>
      <c r="AI8" s="3">
        <f t="shared" si="17"/>
        <v>1510471</v>
      </c>
      <c r="AJ8" s="19">
        <f t="shared" si="18"/>
        <v>2404157</v>
      </c>
      <c r="AK8" s="11">
        <v>1</v>
      </c>
    </row>
    <row r="9" spans="1:37">
      <c r="A9" s="9" t="s">
        <v>121</v>
      </c>
      <c r="B9" s="6" t="s">
        <v>120</v>
      </c>
      <c r="C9" s="8">
        <v>12</v>
      </c>
      <c r="D9" s="7">
        <v>370002</v>
      </c>
      <c r="E9" s="5">
        <v>44348</v>
      </c>
      <c r="F9" s="5">
        <v>44712</v>
      </c>
      <c r="G9" s="20">
        <f t="shared" si="0"/>
        <v>1</v>
      </c>
      <c r="H9" s="10">
        <v>10506488</v>
      </c>
      <c r="I9" s="10">
        <v>56802069</v>
      </c>
      <c r="J9" s="10">
        <v>4176264</v>
      </c>
      <c r="K9" s="10">
        <v>146521508</v>
      </c>
      <c r="L9" s="10">
        <v>27309523</v>
      </c>
      <c r="M9" s="10">
        <v>251977993</v>
      </c>
      <c r="N9" s="10">
        <v>44336064</v>
      </c>
      <c r="P9" s="2">
        <f t="shared" si="1"/>
        <v>10506488</v>
      </c>
      <c r="Q9" s="2">
        <f t="shared" si="2"/>
        <v>56802069</v>
      </c>
      <c r="R9" s="2">
        <f t="shared" si="3"/>
        <v>4176264</v>
      </c>
      <c r="S9" s="2">
        <f t="shared" si="4"/>
        <v>146521508</v>
      </c>
      <c r="T9" s="2">
        <f t="shared" si="5"/>
        <v>27309523</v>
      </c>
      <c r="V9" s="2">
        <f t="shared" si="6"/>
        <v>245315852</v>
      </c>
      <c r="W9" s="12"/>
      <c r="X9" s="2">
        <f t="shared" si="7"/>
        <v>251977993</v>
      </c>
      <c r="Y9" s="2">
        <f t="shared" si="8"/>
        <v>44336064</v>
      </c>
      <c r="Z9" s="12"/>
      <c r="AA9" s="2">
        <f t="shared" si="9"/>
        <v>245315852</v>
      </c>
      <c r="AB9" s="2">
        <f t="shared" si="10"/>
        <v>12577906.352657329</v>
      </c>
      <c r="AC9" s="2">
        <f t="shared" si="11"/>
        <v>30585939.76340618</v>
      </c>
      <c r="AD9" s="2">
        <f t="shared" si="12"/>
        <v>71484821</v>
      </c>
      <c r="AE9" s="2">
        <f t="shared" si="13"/>
        <v>173831031</v>
      </c>
      <c r="AF9" s="2">
        <f t="shared" si="14"/>
        <v>0</v>
      </c>
      <c r="AG9" s="2">
        <f t="shared" si="15"/>
        <v>43163846.116063505</v>
      </c>
      <c r="AH9" s="3">
        <f t="shared" si="16"/>
        <v>503116</v>
      </c>
      <c r="AI9" s="3">
        <f t="shared" si="17"/>
        <v>1223438</v>
      </c>
      <c r="AJ9" s="19">
        <f t="shared" si="18"/>
        <v>1726554</v>
      </c>
      <c r="AK9" s="11">
        <v>1</v>
      </c>
    </row>
    <row r="10" spans="1:37">
      <c r="A10" s="9" t="s">
        <v>119</v>
      </c>
      <c r="B10" s="6" t="s">
        <v>118</v>
      </c>
      <c r="C10" s="8">
        <v>12</v>
      </c>
      <c r="D10" s="7">
        <v>370228</v>
      </c>
      <c r="E10" s="5">
        <v>44562</v>
      </c>
      <c r="F10" s="5">
        <v>44926</v>
      </c>
      <c r="G10" s="20">
        <f t="shared" si="0"/>
        <v>1</v>
      </c>
      <c r="H10" s="10">
        <v>5576601</v>
      </c>
      <c r="I10" s="10">
        <v>59581056</v>
      </c>
      <c r="J10" s="10">
        <v>2090544</v>
      </c>
      <c r="K10" s="10">
        <v>229985503</v>
      </c>
      <c r="L10" s="10">
        <v>48049350</v>
      </c>
      <c r="M10" s="10">
        <v>345283054</v>
      </c>
      <c r="N10" s="10">
        <v>54616349</v>
      </c>
      <c r="P10" s="2">
        <f t="shared" si="1"/>
        <v>5576601</v>
      </c>
      <c r="Q10" s="2">
        <f t="shared" si="2"/>
        <v>59581056</v>
      </c>
      <c r="R10" s="2">
        <f t="shared" si="3"/>
        <v>2090544</v>
      </c>
      <c r="S10" s="2">
        <f t="shared" si="4"/>
        <v>229985503</v>
      </c>
      <c r="T10" s="2">
        <f t="shared" si="5"/>
        <v>48049350</v>
      </c>
      <c r="V10" s="2">
        <f t="shared" si="6"/>
        <v>345283054</v>
      </c>
      <c r="W10" s="12"/>
      <c r="X10" s="2">
        <f t="shared" si="7"/>
        <v>345283054</v>
      </c>
      <c r="Y10" s="2">
        <f t="shared" si="8"/>
        <v>54616349</v>
      </c>
      <c r="Z10" s="12"/>
      <c r="AA10" s="2">
        <f t="shared" si="9"/>
        <v>345283054</v>
      </c>
      <c r="AB10" s="2">
        <f t="shared" si="10"/>
        <v>10637218.284793522</v>
      </c>
      <c r="AC10" s="2">
        <f t="shared" si="11"/>
        <v>43979130.715206474</v>
      </c>
      <c r="AD10" s="2">
        <f t="shared" si="12"/>
        <v>67248201</v>
      </c>
      <c r="AE10" s="2">
        <f t="shared" si="13"/>
        <v>278034853</v>
      </c>
      <c r="AF10" s="2">
        <f t="shared" si="14"/>
        <v>0</v>
      </c>
      <c r="AG10" s="2">
        <f t="shared" si="15"/>
        <v>54616349</v>
      </c>
      <c r="AH10" s="3">
        <f t="shared" si="16"/>
        <v>425489</v>
      </c>
      <c r="AI10" s="3">
        <f t="shared" si="17"/>
        <v>1759165</v>
      </c>
      <c r="AJ10" s="19">
        <f t="shared" si="18"/>
        <v>2184654</v>
      </c>
      <c r="AK10" s="11">
        <v>1</v>
      </c>
    </row>
    <row r="11" spans="1:37">
      <c r="A11" s="9" t="s">
        <v>117</v>
      </c>
      <c r="B11" s="6" t="s">
        <v>116</v>
      </c>
      <c r="C11" s="8">
        <v>12</v>
      </c>
      <c r="D11" s="7">
        <v>370030</v>
      </c>
      <c r="E11" s="5">
        <v>44562</v>
      </c>
      <c r="F11" s="5">
        <v>44926</v>
      </c>
      <c r="G11" s="20">
        <f t="shared" si="0"/>
        <v>1</v>
      </c>
      <c r="H11" s="10">
        <v>1992231</v>
      </c>
      <c r="I11" s="10">
        <v>6523850</v>
      </c>
      <c r="J11" s="10">
        <v>1428919</v>
      </c>
      <c r="K11" s="10">
        <v>30737477</v>
      </c>
      <c r="L11" s="10">
        <v>15786685</v>
      </c>
      <c r="M11" s="10">
        <v>58205419</v>
      </c>
      <c r="N11" s="10">
        <v>7871866</v>
      </c>
      <c r="P11" s="2">
        <f t="shared" si="1"/>
        <v>1992231</v>
      </c>
      <c r="Q11" s="2">
        <f t="shared" si="2"/>
        <v>6523850</v>
      </c>
      <c r="R11" s="2">
        <f t="shared" si="3"/>
        <v>1428919</v>
      </c>
      <c r="S11" s="2">
        <f t="shared" si="4"/>
        <v>30737477</v>
      </c>
      <c r="T11" s="2">
        <f t="shared" si="5"/>
        <v>15786685</v>
      </c>
      <c r="V11" s="2">
        <f t="shared" si="6"/>
        <v>56469162</v>
      </c>
      <c r="W11" s="12"/>
      <c r="X11" s="2">
        <f t="shared" si="7"/>
        <v>58205419</v>
      </c>
      <c r="Y11" s="2">
        <f t="shared" si="8"/>
        <v>7871866</v>
      </c>
      <c r="Z11" s="12"/>
      <c r="AA11" s="2">
        <f t="shared" si="9"/>
        <v>56469162</v>
      </c>
      <c r="AB11" s="2">
        <f t="shared" si="10"/>
        <v>1344990.0149331456</v>
      </c>
      <c r="AC11" s="2">
        <f t="shared" si="11"/>
        <v>6292059.6624567201</v>
      </c>
      <c r="AD11" s="2">
        <f t="shared" si="12"/>
        <v>9945000</v>
      </c>
      <c r="AE11" s="2">
        <f t="shared" si="13"/>
        <v>46524162</v>
      </c>
      <c r="AF11" s="2">
        <f t="shared" si="14"/>
        <v>0</v>
      </c>
      <c r="AG11" s="2">
        <f t="shared" si="15"/>
        <v>7637049.6773898667</v>
      </c>
      <c r="AH11" s="3">
        <f t="shared" si="16"/>
        <v>53800</v>
      </c>
      <c r="AI11" s="3">
        <f t="shared" si="17"/>
        <v>251682</v>
      </c>
      <c r="AJ11" s="19">
        <f t="shared" si="18"/>
        <v>305482</v>
      </c>
      <c r="AK11" s="11">
        <v>1</v>
      </c>
    </row>
    <row r="12" spans="1:37">
      <c r="A12" s="28" t="s">
        <v>115</v>
      </c>
      <c r="B12" s="6" t="s">
        <v>114</v>
      </c>
      <c r="C12" s="8">
        <v>12</v>
      </c>
      <c r="D12" s="7">
        <v>370041</v>
      </c>
      <c r="E12" s="5">
        <v>44562</v>
      </c>
      <c r="F12" s="5">
        <v>44926</v>
      </c>
      <c r="G12" s="20">
        <f t="shared" si="0"/>
        <v>1</v>
      </c>
      <c r="H12" s="10">
        <v>1294094</v>
      </c>
      <c r="I12" s="10">
        <v>113308036</v>
      </c>
      <c r="J12" s="10">
        <v>78341</v>
      </c>
      <c r="K12" s="10">
        <v>162937759</v>
      </c>
      <c r="L12" s="10">
        <v>1892351</v>
      </c>
      <c r="M12" s="10">
        <v>279510581</v>
      </c>
      <c r="N12" s="10">
        <v>48484601</v>
      </c>
      <c r="P12" s="2">
        <f t="shared" si="1"/>
        <v>1294094</v>
      </c>
      <c r="Q12" s="2">
        <f t="shared" si="2"/>
        <v>113308036</v>
      </c>
      <c r="R12" s="2">
        <f t="shared" si="3"/>
        <v>78341</v>
      </c>
      <c r="S12" s="2">
        <f t="shared" si="4"/>
        <v>162937759</v>
      </c>
      <c r="T12" s="2">
        <f t="shared" si="5"/>
        <v>1892351</v>
      </c>
      <c r="V12" s="2">
        <f t="shared" si="6"/>
        <v>279510581</v>
      </c>
      <c r="W12" s="12"/>
      <c r="X12" s="2">
        <f t="shared" si="7"/>
        <v>279510581</v>
      </c>
      <c r="Y12" s="2">
        <f t="shared" si="8"/>
        <v>48484601</v>
      </c>
      <c r="Z12" s="12"/>
      <c r="AA12" s="2">
        <f t="shared" si="9"/>
        <v>279510581</v>
      </c>
      <c r="AB12" s="2">
        <f t="shared" si="10"/>
        <v>19892759.905669086</v>
      </c>
      <c r="AC12" s="2">
        <f t="shared" si="11"/>
        <v>28591841.094330914</v>
      </c>
      <c r="AD12" s="2">
        <f t="shared" si="12"/>
        <v>114680471</v>
      </c>
      <c r="AE12" s="2">
        <f t="shared" si="13"/>
        <v>164830110</v>
      </c>
      <c r="AF12" s="2">
        <f t="shared" si="14"/>
        <v>0</v>
      </c>
      <c r="AG12" s="2">
        <f t="shared" si="15"/>
        <v>48484601</v>
      </c>
      <c r="AH12" s="3">
        <f t="shared" si="16"/>
        <v>795710</v>
      </c>
      <c r="AI12" s="3">
        <f t="shared" si="17"/>
        <v>1143674</v>
      </c>
      <c r="AJ12" s="19">
        <f t="shared" si="18"/>
        <v>1939384</v>
      </c>
      <c r="AK12" s="11">
        <v>1</v>
      </c>
    </row>
    <row r="13" spans="1:37">
      <c r="A13" s="27" t="s">
        <v>113</v>
      </c>
      <c r="B13" s="6" t="s">
        <v>112</v>
      </c>
      <c r="C13" s="8">
        <v>12</v>
      </c>
      <c r="D13" s="7">
        <v>374023</v>
      </c>
      <c r="E13" s="5">
        <v>44562</v>
      </c>
      <c r="F13" s="5">
        <v>44926</v>
      </c>
      <c r="G13" s="20">
        <f t="shared" si="0"/>
        <v>1</v>
      </c>
      <c r="H13" s="10">
        <v>43276520</v>
      </c>
      <c r="I13" s="10">
        <v>0</v>
      </c>
      <c r="J13" s="10">
        <v>0</v>
      </c>
      <c r="K13" s="10">
        <v>0</v>
      </c>
      <c r="L13" s="10">
        <v>922950</v>
      </c>
      <c r="M13" s="10">
        <v>44199470</v>
      </c>
      <c r="N13" s="10">
        <v>27326574</v>
      </c>
      <c r="P13" s="2">
        <f t="shared" si="1"/>
        <v>43276520</v>
      </c>
      <c r="Q13" s="2">
        <f t="shared" si="2"/>
        <v>0</v>
      </c>
      <c r="R13" s="2">
        <f t="shared" si="3"/>
        <v>0</v>
      </c>
      <c r="S13" s="2">
        <f t="shared" si="4"/>
        <v>0</v>
      </c>
      <c r="T13" s="2">
        <f t="shared" si="5"/>
        <v>922950</v>
      </c>
      <c r="V13" s="2">
        <f t="shared" si="6"/>
        <v>44199470</v>
      </c>
      <c r="W13" s="12"/>
      <c r="X13" s="2">
        <f t="shared" si="7"/>
        <v>44199470</v>
      </c>
      <c r="Y13" s="2">
        <f t="shared" si="8"/>
        <v>27326574</v>
      </c>
      <c r="Z13" s="12"/>
      <c r="AA13" s="2">
        <f t="shared" si="9"/>
        <v>44199470</v>
      </c>
      <c r="AB13" s="2">
        <f t="shared" si="10"/>
        <v>26755954.907207709</v>
      </c>
      <c r="AC13" s="2">
        <f t="shared" si="11"/>
        <v>570619.0927922891</v>
      </c>
      <c r="AD13" s="2">
        <f t="shared" si="12"/>
        <v>43276520</v>
      </c>
      <c r="AE13" s="2">
        <f t="shared" si="13"/>
        <v>922950</v>
      </c>
      <c r="AF13" s="2">
        <f t="shared" si="14"/>
        <v>0</v>
      </c>
      <c r="AG13" s="2">
        <f t="shared" si="15"/>
        <v>27326574</v>
      </c>
      <c r="AH13" s="3">
        <f t="shared" si="16"/>
        <v>1070238</v>
      </c>
      <c r="AI13" s="3">
        <f t="shared" si="17"/>
        <v>22825</v>
      </c>
      <c r="AJ13" s="19">
        <f t="shared" si="18"/>
        <v>1093063</v>
      </c>
      <c r="AK13" s="11">
        <v>1</v>
      </c>
    </row>
    <row r="14" spans="1:37">
      <c r="A14" s="9" t="s">
        <v>111</v>
      </c>
      <c r="B14" s="6" t="s">
        <v>110</v>
      </c>
      <c r="C14" s="8">
        <v>12</v>
      </c>
      <c r="D14" s="7">
        <v>370100</v>
      </c>
      <c r="E14" s="5">
        <v>44378</v>
      </c>
      <c r="F14" s="5">
        <v>44742</v>
      </c>
      <c r="G14" s="20">
        <f t="shared" si="0"/>
        <v>1</v>
      </c>
      <c r="H14" s="10">
        <v>1869049</v>
      </c>
      <c r="I14" s="10">
        <v>4738726</v>
      </c>
      <c r="J14" s="10">
        <v>854173</v>
      </c>
      <c r="K14" s="10">
        <v>20510763</v>
      </c>
      <c r="L14" s="10">
        <v>8556352</v>
      </c>
      <c r="M14" s="10">
        <v>36529063</v>
      </c>
      <c r="N14" s="10">
        <v>10430963</v>
      </c>
      <c r="P14" s="2">
        <f t="shared" si="1"/>
        <v>1869049</v>
      </c>
      <c r="Q14" s="2">
        <f t="shared" si="2"/>
        <v>4738726</v>
      </c>
      <c r="R14" s="2">
        <f t="shared" si="3"/>
        <v>854173</v>
      </c>
      <c r="S14" s="2">
        <f t="shared" si="4"/>
        <v>20510763</v>
      </c>
      <c r="T14" s="2">
        <f t="shared" si="5"/>
        <v>8556352</v>
      </c>
      <c r="V14" s="2">
        <f t="shared" si="6"/>
        <v>36529063</v>
      </c>
      <c r="W14" s="12"/>
      <c r="X14" s="2">
        <f t="shared" si="7"/>
        <v>36529063</v>
      </c>
      <c r="Y14" s="2">
        <f t="shared" si="8"/>
        <v>10430963</v>
      </c>
      <c r="Z14" s="12"/>
      <c r="AA14" s="2">
        <f t="shared" si="9"/>
        <v>36529063</v>
      </c>
      <c r="AB14" s="2">
        <f t="shared" si="10"/>
        <v>2130777.4441387672</v>
      </c>
      <c r="AC14" s="2">
        <f t="shared" si="11"/>
        <v>8300185.5558612337</v>
      </c>
      <c r="AD14" s="2">
        <f t="shared" si="12"/>
        <v>7461948</v>
      </c>
      <c r="AE14" s="2">
        <f t="shared" si="13"/>
        <v>29067115</v>
      </c>
      <c r="AF14" s="2">
        <f t="shared" si="14"/>
        <v>0</v>
      </c>
      <c r="AG14" s="2">
        <f t="shared" si="15"/>
        <v>10430963</v>
      </c>
      <c r="AH14" s="3">
        <f t="shared" si="16"/>
        <v>85231</v>
      </c>
      <c r="AI14" s="3">
        <f t="shared" si="17"/>
        <v>332007</v>
      </c>
      <c r="AJ14" s="19">
        <f t="shared" si="18"/>
        <v>417238</v>
      </c>
      <c r="AK14" s="11">
        <v>1</v>
      </c>
    </row>
    <row r="15" spans="1:37">
      <c r="A15" s="9" t="s">
        <v>109</v>
      </c>
      <c r="B15" s="6" t="s">
        <v>108</v>
      </c>
      <c r="C15" s="8">
        <v>12</v>
      </c>
      <c r="D15" s="7">
        <v>370056</v>
      </c>
      <c r="E15" s="5">
        <v>44378</v>
      </c>
      <c r="F15" s="5">
        <v>44742</v>
      </c>
      <c r="G15" s="20">
        <f t="shared" si="0"/>
        <v>1</v>
      </c>
      <c r="H15" s="10">
        <v>143682463</v>
      </c>
      <c r="I15" s="10">
        <v>316722480</v>
      </c>
      <c r="J15" s="10">
        <v>17187558</v>
      </c>
      <c r="K15" s="10">
        <v>578312508</v>
      </c>
      <c r="L15" s="10">
        <v>116534206</v>
      </c>
      <c r="M15" s="10">
        <v>1200518794</v>
      </c>
      <c r="N15" s="10">
        <v>298289037</v>
      </c>
      <c r="P15" s="2">
        <f t="shared" si="1"/>
        <v>143682463</v>
      </c>
      <c r="Q15" s="2">
        <f t="shared" si="2"/>
        <v>316722480</v>
      </c>
      <c r="R15" s="2">
        <f t="shared" si="3"/>
        <v>17187558</v>
      </c>
      <c r="S15" s="2">
        <f t="shared" si="4"/>
        <v>578312508</v>
      </c>
      <c r="T15" s="2">
        <f t="shared" si="5"/>
        <v>116534206</v>
      </c>
      <c r="V15" s="2">
        <f t="shared" si="6"/>
        <v>1172439215</v>
      </c>
      <c r="W15" s="12"/>
      <c r="X15" s="2">
        <f t="shared" si="7"/>
        <v>1200518794</v>
      </c>
      <c r="Y15" s="2">
        <f t="shared" si="8"/>
        <v>298289037</v>
      </c>
      <c r="Z15" s="12"/>
      <c r="AA15" s="2">
        <f t="shared" si="9"/>
        <v>1172439215</v>
      </c>
      <c r="AB15" s="2">
        <f t="shared" si="10"/>
        <v>118665870.05027057</v>
      </c>
      <c r="AC15" s="2">
        <f t="shared" si="11"/>
        <v>172646324.42036924</v>
      </c>
      <c r="AD15" s="2">
        <f t="shared" si="12"/>
        <v>477592501</v>
      </c>
      <c r="AE15" s="2">
        <f t="shared" si="13"/>
        <v>694846714</v>
      </c>
      <c r="AF15" s="2">
        <f t="shared" si="14"/>
        <v>0</v>
      </c>
      <c r="AG15" s="2">
        <f t="shared" si="15"/>
        <v>291312194.47063977</v>
      </c>
      <c r="AH15" s="3">
        <f t="shared" si="16"/>
        <v>4746635</v>
      </c>
      <c r="AI15" s="3">
        <f t="shared" si="17"/>
        <v>6905853</v>
      </c>
      <c r="AJ15" s="19">
        <f t="shared" si="18"/>
        <v>11652488</v>
      </c>
      <c r="AK15" s="11">
        <v>1</v>
      </c>
    </row>
    <row r="16" spans="1:37">
      <c r="A16" s="9" t="s">
        <v>107</v>
      </c>
      <c r="B16" s="6" t="s">
        <v>106</v>
      </c>
      <c r="C16" s="8">
        <v>12</v>
      </c>
      <c r="D16" s="7">
        <v>370023</v>
      </c>
      <c r="E16" s="5">
        <v>44378</v>
      </c>
      <c r="F16" s="5">
        <v>44742</v>
      </c>
      <c r="G16" s="20">
        <f t="shared" si="0"/>
        <v>1</v>
      </c>
      <c r="H16" s="10">
        <v>42612610</v>
      </c>
      <c r="I16" s="10">
        <v>111430946</v>
      </c>
      <c r="J16" s="10">
        <v>5245617</v>
      </c>
      <c r="K16" s="10">
        <v>308299934</v>
      </c>
      <c r="L16" s="10">
        <v>38905702</v>
      </c>
      <c r="M16" s="10">
        <v>510135799</v>
      </c>
      <c r="N16" s="10">
        <v>114416138</v>
      </c>
      <c r="P16" s="2">
        <f t="shared" si="1"/>
        <v>42612610</v>
      </c>
      <c r="Q16" s="2">
        <f t="shared" si="2"/>
        <v>111430946</v>
      </c>
      <c r="R16" s="2">
        <f t="shared" si="3"/>
        <v>5245617</v>
      </c>
      <c r="S16" s="2">
        <f t="shared" si="4"/>
        <v>308299934</v>
      </c>
      <c r="T16" s="2">
        <f t="shared" si="5"/>
        <v>38905702</v>
      </c>
      <c r="V16" s="2">
        <f t="shared" si="6"/>
        <v>506494809</v>
      </c>
      <c r="W16" s="12"/>
      <c r="X16" s="2">
        <f t="shared" si="7"/>
        <v>510135799</v>
      </c>
      <c r="Y16" s="2">
        <f t="shared" si="8"/>
        <v>114416138</v>
      </c>
      <c r="Z16" s="12"/>
      <c r="AA16" s="2">
        <f t="shared" si="9"/>
        <v>506494809</v>
      </c>
      <c r="AB16" s="2">
        <f t="shared" si="10"/>
        <v>35726275.308653399</v>
      </c>
      <c r="AC16" s="2">
        <f t="shared" si="11"/>
        <v>77873240.891595945</v>
      </c>
      <c r="AD16" s="2">
        <f t="shared" si="12"/>
        <v>159289173</v>
      </c>
      <c r="AE16" s="2">
        <f t="shared" si="13"/>
        <v>347205636</v>
      </c>
      <c r="AF16" s="2">
        <f t="shared" si="14"/>
        <v>0</v>
      </c>
      <c r="AG16" s="2">
        <f t="shared" si="15"/>
        <v>113599516.20024934</v>
      </c>
      <c r="AH16" s="3">
        <f t="shared" si="16"/>
        <v>1429051</v>
      </c>
      <c r="AI16" s="3">
        <f t="shared" si="17"/>
        <v>3114930</v>
      </c>
      <c r="AJ16" s="19">
        <f t="shared" si="18"/>
        <v>4543981</v>
      </c>
      <c r="AK16" s="11">
        <v>1</v>
      </c>
    </row>
    <row r="17" spans="1:40">
      <c r="A17" s="9" t="s">
        <v>105</v>
      </c>
      <c r="B17" s="6" t="s">
        <v>104</v>
      </c>
      <c r="C17" s="8">
        <v>12</v>
      </c>
      <c r="D17" s="7">
        <v>370153</v>
      </c>
      <c r="E17" s="5">
        <v>44378</v>
      </c>
      <c r="F17" s="5">
        <v>44742</v>
      </c>
      <c r="G17" s="20">
        <f t="shared" si="0"/>
        <v>1</v>
      </c>
      <c r="H17" s="10">
        <v>1268263</v>
      </c>
      <c r="I17" s="10">
        <v>4906310</v>
      </c>
      <c r="J17" s="10">
        <v>426318</v>
      </c>
      <c r="K17" s="10">
        <v>13385521</v>
      </c>
      <c r="L17" s="10">
        <v>2351143</v>
      </c>
      <c r="M17" s="10">
        <v>25251565</v>
      </c>
      <c r="N17" s="10">
        <v>10970053</v>
      </c>
      <c r="P17" s="2">
        <f t="shared" si="1"/>
        <v>1268263</v>
      </c>
      <c r="Q17" s="2">
        <f t="shared" si="2"/>
        <v>4906310</v>
      </c>
      <c r="R17" s="2">
        <f t="shared" si="3"/>
        <v>426318</v>
      </c>
      <c r="S17" s="2">
        <f t="shared" si="4"/>
        <v>13385521</v>
      </c>
      <c r="T17" s="2">
        <f t="shared" si="5"/>
        <v>2351143</v>
      </c>
      <c r="V17" s="2">
        <f t="shared" si="6"/>
        <v>22337555</v>
      </c>
      <c r="W17" s="12"/>
      <c r="X17" s="2">
        <f t="shared" si="7"/>
        <v>25251565</v>
      </c>
      <c r="Y17" s="2">
        <f t="shared" si="8"/>
        <v>10970053</v>
      </c>
      <c r="Z17" s="12"/>
      <c r="AA17" s="2">
        <f t="shared" si="9"/>
        <v>22337555</v>
      </c>
      <c r="AB17" s="2">
        <f t="shared" si="10"/>
        <v>2867629.1595084504</v>
      </c>
      <c r="AC17" s="2">
        <f t="shared" si="11"/>
        <v>6836488.6739967205</v>
      </c>
      <c r="AD17" s="2">
        <f t="shared" si="12"/>
        <v>6600891</v>
      </c>
      <c r="AE17" s="2">
        <f t="shared" si="13"/>
        <v>15736664</v>
      </c>
      <c r="AF17" s="2">
        <f t="shared" si="14"/>
        <v>0</v>
      </c>
      <c r="AG17" s="2">
        <f t="shared" si="15"/>
        <v>9704117.8335051704</v>
      </c>
      <c r="AH17" s="3">
        <f t="shared" si="16"/>
        <v>114705</v>
      </c>
      <c r="AI17" s="3">
        <f t="shared" si="17"/>
        <v>273460</v>
      </c>
      <c r="AJ17" s="19">
        <f t="shared" si="18"/>
        <v>388165</v>
      </c>
      <c r="AK17" s="11">
        <v>1</v>
      </c>
    </row>
    <row r="18" spans="1:40">
      <c r="A18" s="9" t="s">
        <v>103</v>
      </c>
      <c r="B18" s="6" t="s">
        <v>102</v>
      </c>
      <c r="C18" s="8">
        <v>12</v>
      </c>
      <c r="D18" s="7">
        <v>370054</v>
      </c>
      <c r="E18" s="5">
        <v>44562</v>
      </c>
      <c r="F18" s="5">
        <v>44926</v>
      </c>
      <c r="G18" s="20">
        <f t="shared" si="0"/>
        <v>1</v>
      </c>
      <c r="H18" s="10">
        <v>9196312</v>
      </c>
      <c r="I18" s="10">
        <v>15207081</v>
      </c>
      <c r="J18" s="10">
        <v>2116151</v>
      </c>
      <c r="K18" s="10">
        <v>74506924</v>
      </c>
      <c r="L18" s="10">
        <v>19390104</v>
      </c>
      <c r="M18" s="10">
        <v>138622347</v>
      </c>
      <c r="N18" s="10">
        <v>45133781</v>
      </c>
      <c r="P18" s="2">
        <f t="shared" si="1"/>
        <v>9196312</v>
      </c>
      <c r="Q18" s="2">
        <f t="shared" si="2"/>
        <v>15207081</v>
      </c>
      <c r="R18" s="2">
        <f t="shared" si="3"/>
        <v>2116151</v>
      </c>
      <c r="S18" s="2">
        <f t="shared" si="4"/>
        <v>74506924</v>
      </c>
      <c r="T18" s="2">
        <f t="shared" si="5"/>
        <v>19390104</v>
      </c>
      <c r="V18" s="2">
        <f t="shared" si="6"/>
        <v>120416572</v>
      </c>
      <c r="W18" s="12"/>
      <c r="X18" s="2">
        <f t="shared" si="7"/>
        <v>138622347</v>
      </c>
      <c r="Y18" s="2">
        <f t="shared" si="8"/>
        <v>45133781</v>
      </c>
      <c r="Z18" s="12"/>
      <c r="AA18" s="2">
        <f t="shared" si="9"/>
        <v>120416572</v>
      </c>
      <c r="AB18" s="2">
        <f t="shared" si="10"/>
        <v>8634446.8768507</v>
      </c>
      <c r="AC18" s="2">
        <f t="shared" si="11"/>
        <v>30571751.164354965</v>
      </c>
      <c r="AD18" s="2">
        <f t="shared" si="12"/>
        <v>26519544</v>
      </c>
      <c r="AE18" s="2">
        <f t="shared" si="13"/>
        <v>93897028</v>
      </c>
      <c r="AF18" s="2">
        <f t="shared" si="14"/>
        <v>0</v>
      </c>
      <c r="AG18" s="2">
        <f t="shared" si="15"/>
        <v>39206198.041205667</v>
      </c>
      <c r="AH18" s="3">
        <f t="shared" si="16"/>
        <v>345378</v>
      </c>
      <c r="AI18" s="3">
        <f t="shared" si="17"/>
        <v>1222870</v>
      </c>
      <c r="AJ18" s="19">
        <f t="shared" si="18"/>
        <v>1568248</v>
      </c>
      <c r="AK18" s="11">
        <v>1</v>
      </c>
    </row>
    <row r="19" spans="1:40">
      <c r="A19" s="9" t="s">
        <v>101</v>
      </c>
      <c r="B19" s="6" t="s">
        <v>100</v>
      </c>
      <c r="C19" s="8">
        <v>12</v>
      </c>
      <c r="D19" s="7">
        <v>370019</v>
      </c>
      <c r="E19" s="5">
        <v>44378</v>
      </c>
      <c r="F19" s="5">
        <v>44742</v>
      </c>
      <c r="G19" s="20">
        <f t="shared" si="0"/>
        <v>1</v>
      </c>
      <c r="H19" s="10">
        <v>19229243</v>
      </c>
      <c r="I19" s="10">
        <v>31361089</v>
      </c>
      <c r="J19" s="10">
        <v>2088617</v>
      </c>
      <c r="K19" s="10">
        <v>102707154</v>
      </c>
      <c r="L19" s="10">
        <v>19716473</v>
      </c>
      <c r="M19" s="10">
        <v>184204127</v>
      </c>
      <c r="N19" s="10">
        <v>52708449</v>
      </c>
      <c r="P19" s="2">
        <f t="shared" si="1"/>
        <v>19229243</v>
      </c>
      <c r="Q19" s="2">
        <f t="shared" si="2"/>
        <v>31361089</v>
      </c>
      <c r="R19" s="2">
        <f t="shared" si="3"/>
        <v>2088617</v>
      </c>
      <c r="S19" s="2">
        <f t="shared" si="4"/>
        <v>102707154</v>
      </c>
      <c r="T19" s="2">
        <f t="shared" si="5"/>
        <v>19716473</v>
      </c>
      <c r="V19" s="2">
        <f t="shared" si="6"/>
        <v>175102576</v>
      </c>
      <c r="W19" s="12"/>
      <c r="X19" s="2">
        <f t="shared" si="7"/>
        <v>184204127</v>
      </c>
      <c r="Y19" s="2">
        <f t="shared" si="8"/>
        <v>52708449</v>
      </c>
      <c r="Z19" s="12"/>
      <c r="AA19" s="2">
        <f t="shared" si="9"/>
        <v>175102576</v>
      </c>
      <c r="AB19" s="2">
        <f t="shared" si="10"/>
        <v>15073634.570305262</v>
      </c>
      <c r="AC19" s="2">
        <f t="shared" si="11"/>
        <v>35030482.786764726</v>
      </c>
      <c r="AD19" s="2">
        <f t="shared" si="12"/>
        <v>52678949</v>
      </c>
      <c r="AE19" s="2">
        <f t="shared" si="13"/>
        <v>122423627</v>
      </c>
      <c r="AF19" s="2">
        <f t="shared" si="14"/>
        <v>0</v>
      </c>
      <c r="AG19" s="2">
        <f t="shared" si="15"/>
        <v>50104117.357069984</v>
      </c>
      <c r="AH19" s="3">
        <f t="shared" si="16"/>
        <v>602945</v>
      </c>
      <c r="AI19" s="3">
        <f t="shared" si="17"/>
        <v>1401219</v>
      </c>
      <c r="AJ19" s="19">
        <f t="shared" si="18"/>
        <v>2004164</v>
      </c>
      <c r="AK19" s="11">
        <v>1</v>
      </c>
    </row>
    <row r="20" spans="1:40">
      <c r="A20" s="9" t="s">
        <v>99</v>
      </c>
      <c r="B20" s="6" t="s">
        <v>98</v>
      </c>
      <c r="C20" s="8">
        <v>12</v>
      </c>
      <c r="D20" s="7">
        <v>370099</v>
      </c>
      <c r="E20" s="5">
        <v>44531</v>
      </c>
      <c r="F20" s="5">
        <v>44895</v>
      </c>
      <c r="G20" s="20">
        <f t="shared" si="0"/>
        <v>1</v>
      </c>
      <c r="H20" s="10">
        <v>2209368</v>
      </c>
      <c r="I20" s="10">
        <v>6330216</v>
      </c>
      <c r="J20" s="10">
        <v>1422854</v>
      </c>
      <c r="K20" s="10">
        <v>39644741</v>
      </c>
      <c r="L20" s="10">
        <v>18225386</v>
      </c>
      <c r="M20" s="10">
        <v>67832565</v>
      </c>
      <c r="N20" s="10">
        <v>10954393</v>
      </c>
      <c r="P20" s="2">
        <f t="shared" si="1"/>
        <v>2209368</v>
      </c>
      <c r="Q20" s="2">
        <f t="shared" si="2"/>
        <v>6330216</v>
      </c>
      <c r="R20" s="2">
        <f t="shared" si="3"/>
        <v>1422854</v>
      </c>
      <c r="S20" s="2">
        <f t="shared" si="4"/>
        <v>39644741</v>
      </c>
      <c r="T20" s="2">
        <f t="shared" si="5"/>
        <v>18225386</v>
      </c>
      <c r="V20" s="2">
        <f t="shared" si="6"/>
        <v>67832565</v>
      </c>
      <c r="W20" s="12"/>
      <c r="X20" s="2">
        <f t="shared" si="7"/>
        <v>67832565</v>
      </c>
      <c r="Y20" s="2">
        <f t="shared" si="8"/>
        <v>10954393</v>
      </c>
      <c r="Z20" s="12"/>
      <c r="AA20" s="2">
        <f t="shared" si="9"/>
        <v>67832565</v>
      </c>
      <c r="AB20" s="2">
        <f t="shared" si="10"/>
        <v>1608850.5733217371</v>
      </c>
      <c r="AC20" s="2">
        <f t="shared" si="11"/>
        <v>9345542.4266782627</v>
      </c>
      <c r="AD20" s="2">
        <f t="shared" si="12"/>
        <v>9962438</v>
      </c>
      <c r="AE20" s="2">
        <f t="shared" si="13"/>
        <v>57870127</v>
      </c>
      <c r="AF20" s="2">
        <f t="shared" si="14"/>
        <v>0</v>
      </c>
      <c r="AG20" s="2">
        <f t="shared" si="15"/>
        <v>10954393</v>
      </c>
      <c r="AH20" s="3">
        <f t="shared" si="16"/>
        <v>64354</v>
      </c>
      <c r="AI20" s="3">
        <f t="shared" si="17"/>
        <v>373822</v>
      </c>
      <c r="AJ20" s="19">
        <f t="shared" si="18"/>
        <v>438176</v>
      </c>
      <c r="AK20" s="11">
        <v>1</v>
      </c>
    </row>
    <row r="21" spans="1:40">
      <c r="A21" s="9" t="s">
        <v>97</v>
      </c>
      <c r="B21" s="6" t="s">
        <v>96</v>
      </c>
      <c r="C21" s="8">
        <v>12</v>
      </c>
      <c r="D21" s="7">
        <v>370015</v>
      </c>
      <c r="E21" s="5">
        <v>44287</v>
      </c>
      <c r="F21" s="5">
        <v>44651</v>
      </c>
      <c r="G21" s="20">
        <f t="shared" si="0"/>
        <v>1</v>
      </c>
      <c r="H21" s="10">
        <v>2116295</v>
      </c>
      <c r="I21" s="10">
        <v>9755834</v>
      </c>
      <c r="J21" s="10">
        <v>1276056</v>
      </c>
      <c r="K21" s="10">
        <v>104037831</v>
      </c>
      <c r="L21" s="10">
        <v>20336817</v>
      </c>
      <c r="M21" s="10">
        <v>148039671</v>
      </c>
      <c r="N21" s="10">
        <v>29870326</v>
      </c>
      <c r="P21" s="2">
        <f t="shared" si="1"/>
        <v>2116295</v>
      </c>
      <c r="Q21" s="2">
        <f t="shared" si="2"/>
        <v>9755834</v>
      </c>
      <c r="R21" s="2">
        <f t="shared" si="3"/>
        <v>1276056</v>
      </c>
      <c r="S21" s="2">
        <f t="shared" si="4"/>
        <v>104037831</v>
      </c>
      <c r="T21" s="2">
        <f t="shared" si="5"/>
        <v>20336817</v>
      </c>
      <c r="V21" s="2">
        <f t="shared" si="6"/>
        <v>137522833</v>
      </c>
      <c r="W21" s="12"/>
      <c r="X21" s="2">
        <f t="shared" si="7"/>
        <v>148039671</v>
      </c>
      <c r="Y21" s="2">
        <f t="shared" si="8"/>
        <v>29870326</v>
      </c>
      <c r="Z21" s="12"/>
      <c r="AA21" s="2">
        <f t="shared" si="9"/>
        <v>137522833</v>
      </c>
      <c r="AB21" s="2">
        <f t="shared" si="10"/>
        <v>2652941.4014862948</v>
      </c>
      <c r="AC21" s="2">
        <f t="shared" si="11"/>
        <v>25095376.508201294</v>
      </c>
      <c r="AD21" s="2">
        <f t="shared" si="12"/>
        <v>13148185</v>
      </c>
      <c r="AE21" s="2">
        <f t="shared" si="13"/>
        <v>124374648</v>
      </c>
      <c r="AF21" s="2">
        <f t="shared" si="14"/>
        <v>0</v>
      </c>
      <c r="AG21" s="2">
        <f t="shared" si="15"/>
        <v>27748317.909687586</v>
      </c>
      <c r="AH21" s="3">
        <f t="shared" si="16"/>
        <v>106118</v>
      </c>
      <c r="AI21" s="3">
        <f t="shared" si="17"/>
        <v>1003815</v>
      </c>
      <c r="AJ21" s="19">
        <f t="shared" si="18"/>
        <v>1109933</v>
      </c>
      <c r="AK21" s="11">
        <v>1</v>
      </c>
    </row>
    <row r="22" spans="1:40">
      <c r="A22" s="26" t="s">
        <v>95</v>
      </c>
      <c r="B22" s="6" t="s">
        <v>94</v>
      </c>
      <c r="C22" s="8">
        <v>12</v>
      </c>
      <c r="D22" s="7">
        <v>370001</v>
      </c>
      <c r="E22" s="5">
        <v>44378</v>
      </c>
      <c r="F22" s="5">
        <v>44742</v>
      </c>
      <c r="G22" s="20">
        <f t="shared" si="0"/>
        <v>1</v>
      </c>
      <c r="H22" s="10">
        <v>366278504</v>
      </c>
      <c r="I22" s="10">
        <v>1795093612</v>
      </c>
      <c r="J22" s="10">
        <v>76317968</v>
      </c>
      <c r="K22" s="10">
        <v>1466936823</v>
      </c>
      <c r="L22" s="10">
        <v>131101988</v>
      </c>
      <c r="M22" s="10">
        <v>3835858909</v>
      </c>
      <c r="N22" s="10">
        <v>563802300</v>
      </c>
      <c r="P22" s="2">
        <f t="shared" si="1"/>
        <v>366278504</v>
      </c>
      <c r="Q22" s="2">
        <f t="shared" si="2"/>
        <v>1795093612</v>
      </c>
      <c r="R22" s="2">
        <f t="shared" si="3"/>
        <v>76317968</v>
      </c>
      <c r="S22" s="2">
        <f t="shared" si="4"/>
        <v>1466936823</v>
      </c>
      <c r="T22" s="2">
        <f t="shared" si="5"/>
        <v>131101988</v>
      </c>
      <c r="V22" s="2">
        <f t="shared" si="6"/>
        <v>3835728895</v>
      </c>
      <c r="W22" s="12"/>
      <c r="X22" s="2">
        <f t="shared" si="7"/>
        <v>3835858909</v>
      </c>
      <c r="Y22" s="2">
        <f t="shared" si="8"/>
        <v>563802300</v>
      </c>
      <c r="Z22" s="12"/>
      <c r="AA22" s="2">
        <f t="shared" si="9"/>
        <v>3835728895</v>
      </c>
      <c r="AB22" s="2">
        <f t="shared" si="10"/>
        <v>328900214.00064832</v>
      </c>
      <c r="AC22" s="2">
        <f t="shared" si="11"/>
        <v>234882976.27869433</v>
      </c>
      <c r="AD22" s="2">
        <f t="shared" si="12"/>
        <v>2237690084</v>
      </c>
      <c r="AE22" s="2">
        <f t="shared" si="13"/>
        <v>1598038811</v>
      </c>
      <c r="AF22" s="2">
        <f t="shared" si="14"/>
        <v>0</v>
      </c>
      <c r="AG22" s="2">
        <f t="shared" si="15"/>
        <v>563783190.27934253</v>
      </c>
      <c r="AH22" s="3">
        <f t="shared" si="16"/>
        <v>13156009</v>
      </c>
      <c r="AI22" s="3">
        <f t="shared" si="17"/>
        <v>9395319</v>
      </c>
      <c r="AJ22" s="19">
        <f t="shared" si="18"/>
        <v>22551328</v>
      </c>
      <c r="AK22" s="11">
        <v>1</v>
      </c>
    </row>
    <row r="23" spans="1:40">
      <c r="A23" s="9" t="s">
        <v>93</v>
      </c>
      <c r="B23" s="6" t="s">
        <v>92</v>
      </c>
      <c r="C23" s="8">
        <v>12</v>
      </c>
      <c r="D23" s="7">
        <v>370028</v>
      </c>
      <c r="E23" s="5">
        <v>44378</v>
      </c>
      <c r="F23" s="5">
        <v>44742</v>
      </c>
      <c r="G23" s="20">
        <f t="shared" si="0"/>
        <v>1</v>
      </c>
      <c r="H23" s="10">
        <v>642182652</v>
      </c>
      <c r="I23" s="10">
        <v>2351466727</v>
      </c>
      <c r="J23" s="10">
        <v>0</v>
      </c>
      <c r="K23" s="10">
        <v>2219218637</v>
      </c>
      <c r="L23" s="10">
        <v>0</v>
      </c>
      <c r="M23" s="10">
        <v>5277894704</v>
      </c>
      <c r="N23" s="10">
        <v>981883479</v>
      </c>
      <c r="P23" s="2">
        <f t="shared" si="1"/>
        <v>642182652</v>
      </c>
      <c r="Q23" s="2">
        <f t="shared" si="2"/>
        <v>2351466727</v>
      </c>
      <c r="R23" s="2">
        <f t="shared" si="3"/>
        <v>0</v>
      </c>
      <c r="S23" s="2">
        <f t="shared" si="4"/>
        <v>2219218637</v>
      </c>
      <c r="T23" s="2">
        <f t="shared" si="5"/>
        <v>0</v>
      </c>
      <c r="V23" s="2">
        <f t="shared" si="6"/>
        <v>5212868016</v>
      </c>
      <c r="W23" s="12"/>
      <c r="X23" s="2">
        <f t="shared" si="7"/>
        <v>5277894704</v>
      </c>
      <c r="Y23" s="2">
        <f t="shared" si="8"/>
        <v>981883479</v>
      </c>
      <c r="Z23" s="12"/>
      <c r="AA23" s="2">
        <f t="shared" si="9"/>
        <v>5212868016</v>
      </c>
      <c r="AB23" s="2">
        <f t="shared" si="10"/>
        <v>556929425.84303403</v>
      </c>
      <c r="AC23" s="2">
        <f t="shared" si="11"/>
        <v>412856685.88798696</v>
      </c>
      <c r="AD23" s="2">
        <f t="shared" si="12"/>
        <v>2993649379</v>
      </c>
      <c r="AE23" s="2">
        <f t="shared" si="13"/>
        <v>2219218637</v>
      </c>
      <c r="AF23" s="2">
        <f t="shared" si="14"/>
        <v>0</v>
      </c>
      <c r="AG23" s="2">
        <f t="shared" si="15"/>
        <v>969786111.73102093</v>
      </c>
      <c r="AH23" s="3">
        <f t="shared" si="16"/>
        <v>22277177</v>
      </c>
      <c r="AI23" s="3">
        <f t="shared" si="17"/>
        <v>16514267</v>
      </c>
      <c r="AJ23" s="19">
        <f t="shared" si="18"/>
        <v>38791444</v>
      </c>
      <c r="AK23" s="11">
        <v>1</v>
      </c>
      <c r="AN23" s="15"/>
    </row>
    <row r="24" spans="1:40">
      <c r="A24" s="9" t="s">
        <v>91</v>
      </c>
      <c r="B24" s="6" t="s">
        <v>90</v>
      </c>
      <c r="C24" s="8">
        <v>12</v>
      </c>
      <c r="D24" s="7">
        <v>370016</v>
      </c>
      <c r="E24" s="5">
        <v>44378</v>
      </c>
      <c r="F24" s="5">
        <v>44742</v>
      </c>
      <c r="G24" s="20">
        <f t="shared" si="0"/>
        <v>1</v>
      </c>
      <c r="H24" s="10">
        <v>62883039</v>
      </c>
      <c r="I24" s="10">
        <v>123516469</v>
      </c>
      <c r="J24" s="10">
        <v>0</v>
      </c>
      <c r="K24" s="10">
        <v>340813871</v>
      </c>
      <c r="L24" s="10">
        <v>0</v>
      </c>
      <c r="M24" s="10">
        <v>537471410</v>
      </c>
      <c r="N24" s="10">
        <v>91474632</v>
      </c>
      <c r="P24" s="2">
        <f t="shared" si="1"/>
        <v>62883039</v>
      </c>
      <c r="Q24" s="2">
        <f t="shared" si="2"/>
        <v>123516469</v>
      </c>
      <c r="R24" s="2">
        <f t="shared" si="3"/>
        <v>0</v>
      </c>
      <c r="S24" s="2">
        <f t="shared" si="4"/>
        <v>340813871</v>
      </c>
      <c r="T24" s="2">
        <f t="shared" si="5"/>
        <v>0</v>
      </c>
      <c r="V24" s="2">
        <f t="shared" si="6"/>
        <v>527213379</v>
      </c>
      <c r="W24" s="12"/>
      <c r="X24" s="2">
        <f t="shared" si="7"/>
        <v>537471410</v>
      </c>
      <c r="Y24" s="2">
        <f t="shared" si="8"/>
        <v>91474632</v>
      </c>
      <c r="Z24" s="12"/>
      <c r="AA24" s="2">
        <f t="shared" si="9"/>
        <v>527213379</v>
      </c>
      <c r="AB24" s="2">
        <f t="shared" si="10"/>
        <v>31724155.1495382</v>
      </c>
      <c r="AC24" s="2">
        <f t="shared" si="11"/>
        <v>58004617.26926177</v>
      </c>
      <c r="AD24" s="2">
        <f t="shared" si="12"/>
        <v>186399508</v>
      </c>
      <c r="AE24" s="2">
        <f t="shared" si="13"/>
        <v>340813871</v>
      </c>
      <c r="AF24" s="2">
        <f t="shared" si="14"/>
        <v>0</v>
      </c>
      <c r="AG24" s="2">
        <f t="shared" si="15"/>
        <v>89728772.418799967</v>
      </c>
      <c r="AH24" s="3">
        <f t="shared" si="16"/>
        <v>1268966</v>
      </c>
      <c r="AI24" s="3">
        <f t="shared" si="17"/>
        <v>2320185</v>
      </c>
      <c r="AJ24" s="19">
        <f t="shared" si="18"/>
        <v>3589151</v>
      </c>
      <c r="AK24" s="11">
        <v>1</v>
      </c>
      <c r="AN24" s="15"/>
    </row>
    <row r="25" spans="1:40">
      <c r="A25" s="9" t="s">
        <v>89</v>
      </c>
      <c r="B25" s="6" t="s">
        <v>88</v>
      </c>
      <c r="C25" s="8">
        <v>12</v>
      </c>
      <c r="D25" s="7">
        <v>370211</v>
      </c>
      <c r="E25" s="5">
        <v>44378</v>
      </c>
      <c r="F25" s="5">
        <v>44742</v>
      </c>
      <c r="G25" s="20">
        <f t="shared" si="0"/>
        <v>1</v>
      </c>
      <c r="H25" s="10">
        <v>39155653</v>
      </c>
      <c r="I25" s="10">
        <v>168524170</v>
      </c>
      <c r="J25" s="10">
        <v>13425104</v>
      </c>
      <c r="K25" s="10">
        <v>240462352</v>
      </c>
      <c r="L25" s="10">
        <v>67325457</v>
      </c>
      <c r="M25" s="10">
        <v>528932386</v>
      </c>
      <c r="N25" s="10">
        <v>90794990</v>
      </c>
      <c r="P25" s="2">
        <f t="shared" si="1"/>
        <v>39155653</v>
      </c>
      <c r="Q25" s="2">
        <f t="shared" si="2"/>
        <v>168524170</v>
      </c>
      <c r="R25" s="2">
        <f t="shared" si="3"/>
        <v>13425104</v>
      </c>
      <c r="S25" s="2">
        <f t="shared" si="4"/>
        <v>240462352</v>
      </c>
      <c r="T25" s="2">
        <f t="shared" si="5"/>
        <v>67325457</v>
      </c>
      <c r="V25" s="2">
        <f t="shared" si="6"/>
        <v>528892736</v>
      </c>
      <c r="W25" s="12"/>
      <c r="X25" s="2">
        <f t="shared" si="7"/>
        <v>528932386</v>
      </c>
      <c r="Y25" s="2">
        <f t="shared" si="8"/>
        <v>90794990</v>
      </c>
      <c r="Z25" s="12"/>
      <c r="AA25" s="2">
        <f t="shared" si="9"/>
        <v>528892736</v>
      </c>
      <c r="AB25" s="2">
        <f t="shared" si="10"/>
        <v>37954226.603011847</v>
      </c>
      <c r="AC25" s="2">
        <f t="shared" si="11"/>
        <v>52833957.193683565</v>
      </c>
      <c r="AD25" s="2">
        <f t="shared" si="12"/>
        <v>221104927</v>
      </c>
      <c r="AE25" s="2">
        <f t="shared" si="13"/>
        <v>307787809</v>
      </c>
      <c r="AF25" s="2">
        <f t="shared" si="14"/>
        <v>0</v>
      </c>
      <c r="AG25" s="2">
        <f t="shared" si="15"/>
        <v>90788183.796695411</v>
      </c>
      <c r="AH25" s="3">
        <f t="shared" si="16"/>
        <v>1518169</v>
      </c>
      <c r="AI25" s="3">
        <f t="shared" si="17"/>
        <v>2113358</v>
      </c>
      <c r="AJ25" s="19">
        <f t="shared" si="18"/>
        <v>3631527</v>
      </c>
      <c r="AK25" s="11">
        <v>1</v>
      </c>
      <c r="AN25" s="15"/>
    </row>
    <row r="26" spans="1:40">
      <c r="A26" s="25" t="s">
        <v>87</v>
      </c>
      <c r="B26" s="6" t="s">
        <v>86</v>
      </c>
      <c r="C26" s="8">
        <v>12</v>
      </c>
      <c r="D26" s="7">
        <v>370240</v>
      </c>
      <c r="E26" s="5">
        <v>44562</v>
      </c>
      <c r="F26" s="5">
        <v>44926</v>
      </c>
      <c r="G26" s="20">
        <f t="shared" si="0"/>
        <v>1</v>
      </c>
      <c r="H26" s="10">
        <v>1411471</v>
      </c>
      <c r="I26" s="10">
        <v>6941003</v>
      </c>
      <c r="J26" s="10">
        <v>1531656</v>
      </c>
      <c r="K26" s="10">
        <v>117339494</v>
      </c>
      <c r="L26" s="10">
        <v>135036827</v>
      </c>
      <c r="M26" s="10">
        <v>262260451</v>
      </c>
      <c r="N26" s="10">
        <v>29575895</v>
      </c>
      <c r="P26" s="2">
        <f t="shared" si="1"/>
        <v>1411471</v>
      </c>
      <c r="Q26" s="2">
        <f t="shared" si="2"/>
        <v>6941003</v>
      </c>
      <c r="R26" s="2">
        <f t="shared" si="3"/>
        <v>1531656</v>
      </c>
      <c r="S26" s="2">
        <f t="shared" si="4"/>
        <v>117339494</v>
      </c>
      <c r="T26" s="2">
        <f t="shared" si="5"/>
        <v>135036827</v>
      </c>
      <c r="V26" s="2">
        <f t="shared" si="6"/>
        <v>262260451</v>
      </c>
      <c r="W26" s="12"/>
      <c r="X26" s="2">
        <f t="shared" si="7"/>
        <v>262260451</v>
      </c>
      <c r="Y26" s="2">
        <f t="shared" si="8"/>
        <v>29575895</v>
      </c>
      <c r="Z26" s="12"/>
      <c r="AA26" s="2">
        <f t="shared" si="9"/>
        <v>262260451</v>
      </c>
      <c r="AB26" s="2">
        <f t="shared" si="10"/>
        <v>1114662.8854319709</v>
      </c>
      <c r="AC26" s="2">
        <f t="shared" si="11"/>
        <v>28461232.114568029</v>
      </c>
      <c r="AD26" s="2">
        <f t="shared" si="12"/>
        <v>9884130</v>
      </c>
      <c r="AE26" s="2">
        <f t="shared" si="13"/>
        <v>252376321</v>
      </c>
      <c r="AF26" s="2">
        <f t="shared" si="14"/>
        <v>0</v>
      </c>
      <c r="AG26" s="2">
        <f t="shared" si="15"/>
        <v>29575895</v>
      </c>
      <c r="AH26" s="3">
        <f t="shared" si="16"/>
        <v>44587</v>
      </c>
      <c r="AI26" s="3">
        <f t="shared" si="17"/>
        <v>1138449</v>
      </c>
      <c r="AJ26" s="19">
        <f t="shared" si="18"/>
        <v>1183036</v>
      </c>
      <c r="AK26" s="11">
        <v>1</v>
      </c>
      <c r="AN26" s="15"/>
    </row>
    <row r="27" spans="1:40">
      <c r="A27" s="9" t="s">
        <v>85</v>
      </c>
      <c r="B27" s="6" t="s">
        <v>84</v>
      </c>
      <c r="C27" s="8">
        <v>12</v>
      </c>
      <c r="D27" s="7">
        <v>370113</v>
      </c>
      <c r="E27" s="5">
        <v>44378</v>
      </c>
      <c r="F27" s="5">
        <v>44742</v>
      </c>
      <c r="G27" s="20">
        <f t="shared" si="0"/>
        <v>1</v>
      </c>
      <c r="H27" s="10">
        <v>19126055</v>
      </c>
      <c r="I27" s="10">
        <v>55503391</v>
      </c>
      <c r="J27" s="10">
        <v>0</v>
      </c>
      <c r="K27" s="10">
        <v>0</v>
      </c>
      <c r="L27" s="10">
        <v>158799881</v>
      </c>
      <c r="M27" s="10">
        <v>245442027</v>
      </c>
      <c r="N27" s="10">
        <v>51769850</v>
      </c>
      <c r="P27" s="2">
        <f t="shared" si="1"/>
        <v>19126055</v>
      </c>
      <c r="Q27" s="2">
        <f t="shared" si="2"/>
        <v>55503391</v>
      </c>
      <c r="R27" s="2">
        <f t="shared" si="3"/>
        <v>0</v>
      </c>
      <c r="S27" s="2">
        <f t="shared" si="4"/>
        <v>0</v>
      </c>
      <c r="T27" s="2">
        <f t="shared" si="5"/>
        <v>158799881</v>
      </c>
      <c r="V27" s="2">
        <f t="shared" si="6"/>
        <v>233429327</v>
      </c>
      <c r="W27" s="12"/>
      <c r="X27" s="2">
        <f t="shared" si="7"/>
        <v>245442027</v>
      </c>
      <c r="Y27" s="2">
        <f t="shared" si="8"/>
        <v>51769850</v>
      </c>
      <c r="Z27" s="12"/>
      <c r="AA27" s="2">
        <f t="shared" si="9"/>
        <v>233429327</v>
      </c>
      <c r="AB27" s="2">
        <f t="shared" si="10"/>
        <v>15741212.995291552</v>
      </c>
      <c r="AC27" s="2">
        <f t="shared" si="11"/>
        <v>33494858.724369358</v>
      </c>
      <c r="AD27" s="2">
        <f t="shared" si="12"/>
        <v>74629446</v>
      </c>
      <c r="AE27" s="2">
        <f t="shared" si="13"/>
        <v>158799881</v>
      </c>
      <c r="AF27" s="2">
        <f t="shared" si="14"/>
        <v>0</v>
      </c>
      <c r="AG27" s="2">
        <f t="shared" si="15"/>
        <v>49236071.719660908</v>
      </c>
      <c r="AH27" s="3">
        <f t="shared" si="16"/>
        <v>629649</v>
      </c>
      <c r="AI27" s="3">
        <f t="shared" si="17"/>
        <v>1339794</v>
      </c>
      <c r="AJ27" s="19">
        <f t="shared" si="18"/>
        <v>1969443</v>
      </c>
      <c r="AK27" s="11">
        <v>1</v>
      </c>
      <c r="AN27" s="15"/>
    </row>
    <row r="28" spans="1:40">
      <c r="A28" s="9" t="s">
        <v>83</v>
      </c>
      <c r="B28" s="6" t="s">
        <v>82</v>
      </c>
      <c r="C28" s="8">
        <v>12</v>
      </c>
      <c r="D28" s="24">
        <v>370236</v>
      </c>
      <c r="E28" s="5">
        <v>44378</v>
      </c>
      <c r="F28" s="5">
        <v>44742</v>
      </c>
      <c r="G28" s="20">
        <f t="shared" si="0"/>
        <v>1</v>
      </c>
      <c r="H28" s="10">
        <v>46908256</v>
      </c>
      <c r="I28" s="10">
        <v>202065711</v>
      </c>
      <c r="J28" s="10">
        <v>13450568</v>
      </c>
      <c r="K28" s="10">
        <v>268555431</v>
      </c>
      <c r="L28" s="10">
        <v>78400466</v>
      </c>
      <c r="M28" s="10">
        <v>609408779</v>
      </c>
      <c r="N28" s="10">
        <v>111230003</v>
      </c>
      <c r="P28" s="2">
        <f t="shared" si="1"/>
        <v>46908256</v>
      </c>
      <c r="Q28" s="2">
        <f t="shared" si="2"/>
        <v>202065711</v>
      </c>
      <c r="R28" s="2">
        <f t="shared" si="3"/>
        <v>13450568</v>
      </c>
      <c r="S28" s="2">
        <f t="shared" si="4"/>
        <v>268555431</v>
      </c>
      <c r="T28" s="2">
        <f t="shared" si="5"/>
        <v>78400466</v>
      </c>
      <c r="V28" s="2">
        <f t="shared" si="6"/>
        <v>609380432</v>
      </c>
      <c r="W28" s="12"/>
      <c r="X28" s="2">
        <f t="shared" si="7"/>
        <v>609408779</v>
      </c>
      <c r="Y28" s="2">
        <f t="shared" si="8"/>
        <v>111230003</v>
      </c>
      <c r="Z28" s="12"/>
      <c r="AA28" s="2">
        <f t="shared" si="9"/>
        <v>609380432</v>
      </c>
      <c r="AB28" s="2">
        <f t="shared" si="10"/>
        <v>47898033.013606459</v>
      </c>
      <c r="AC28" s="2">
        <f t="shared" si="11"/>
        <v>63326796.058803894</v>
      </c>
      <c r="AD28" s="2">
        <f t="shared" si="12"/>
        <v>262424535</v>
      </c>
      <c r="AE28" s="2">
        <f t="shared" si="13"/>
        <v>346955897</v>
      </c>
      <c r="AF28" s="2">
        <f t="shared" si="14"/>
        <v>0</v>
      </c>
      <c r="AG28" s="2">
        <f t="shared" si="15"/>
        <v>111224829.07241035</v>
      </c>
      <c r="AH28" s="3">
        <f t="shared" si="16"/>
        <v>1915921</v>
      </c>
      <c r="AI28" s="3">
        <f t="shared" si="17"/>
        <v>2533072</v>
      </c>
      <c r="AJ28" s="19">
        <f t="shared" si="18"/>
        <v>4448993</v>
      </c>
      <c r="AK28" s="11">
        <v>1</v>
      </c>
      <c r="AN28" s="15"/>
    </row>
    <row r="29" spans="1:40">
      <c r="A29" s="9" t="s">
        <v>81</v>
      </c>
      <c r="B29" s="6" t="s">
        <v>80</v>
      </c>
      <c r="C29" s="8">
        <v>12</v>
      </c>
      <c r="D29" s="7">
        <v>370004</v>
      </c>
      <c r="E29" s="5">
        <v>44378</v>
      </c>
      <c r="F29" s="5">
        <v>44742</v>
      </c>
      <c r="G29" s="20">
        <f t="shared" si="0"/>
        <v>1</v>
      </c>
      <c r="H29" s="10">
        <v>15892209</v>
      </c>
      <c r="I29" s="10">
        <v>44006117</v>
      </c>
      <c r="J29" s="10">
        <v>0</v>
      </c>
      <c r="K29" s="10">
        <v>0</v>
      </c>
      <c r="L29" s="10">
        <v>128684034</v>
      </c>
      <c r="M29" s="10">
        <v>201235350</v>
      </c>
      <c r="N29" s="10">
        <v>46470543</v>
      </c>
      <c r="P29" s="2">
        <f t="shared" si="1"/>
        <v>15892209</v>
      </c>
      <c r="Q29" s="2">
        <f t="shared" si="2"/>
        <v>44006117</v>
      </c>
      <c r="R29" s="2">
        <f t="shared" si="3"/>
        <v>0</v>
      </c>
      <c r="S29" s="2">
        <f t="shared" si="4"/>
        <v>0</v>
      </c>
      <c r="T29" s="2">
        <f t="shared" si="5"/>
        <v>128684034</v>
      </c>
      <c r="V29" s="2">
        <f t="shared" si="6"/>
        <v>188582360</v>
      </c>
      <c r="W29" s="12"/>
      <c r="X29" s="2">
        <f t="shared" si="7"/>
        <v>201235350</v>
      </c>
      <c r="Y29" s="2">
        <f t="shared" si="8"/>
        <v>46470543</v>
      </c>
      <c r="Z29" s="12"/>
      <c r="AA29" s="2">
        <f t="shared" si="9"/>
        <v>188582360</v>
      </c>
      <c r="AB29" s="2">
        <f t="shared" si="10"/>
        <v>13832101.238728771</v>
      </c>
      <c r="AC29" s="2">
        <f t="shared" si="11"/>
        <v>29716533.081342131</v>
      </c>
      <c r="AD29" s="2">
        <f t="shared" si="12"/>
        <v>59898326</v>
      </c>
      <c r="AE29" s="2">
        <f t="shared" si="13"/>
        <v>128684034</v>
      </c>
      <c r="AF29" s="2">
        <f t="shared" si="14"/>
        <v>0</v>
      </c>
      <c r="AG29" s="2">
        <f t="shared" si="15"/>
        <v>43548634.320070907</v>
      </c>
      <c r="AH29" s="3">
        <f t="shared" si="16"/>
        <v>553284</v>
      </c>
      <c r="AI29" s="3">
        <f t="shared" si="17"/>
        <v>1188661</v>
      </c>
      <c r="AJ29" s="19">
        <f t="shared" si="18"/>
        <v>1741945</v>
      </c>
      <c r="AK29" s="11">
        <v>1</v>
      </c>
      <c r="AN29" s="15"/>
    </row>
    <row r="30" spans="1:40">
      <c r="A30" s="9" t="s">
        <v>79</v>
      </c>
      <c r="B30" s="6" t="s">
        <v>78</v>
      </c>
      <c r="C30" s="8">
        <v>12</v>
      </c>
      <c r="D30" s="7">
        <v>370106</v>
      </c>
      <c r="E30" s="5">
        <v>44378</v>
      </c>
      <c r="F30" s="5">
        <v>44742</v>
      </c>
      <c r="G30" s="20">
        <f t="shared" si="0"/>
        <v>1</v>
      </c>
      <c r="H30" s="10">
        <v>226419677</v>
      </c>
      <c r="I30" s="10">
        <v>658936066</v>
      </c>
      <c r="J30" s="10">
        <v>46634806</v>
      </c>
      <c r="K30" s="10">
        <v>556923485</v>
      </c>
      <c r="L30" s="10">
        <v>155391278</v>
      </c>
      <c r="M30" s="10">
        <v>1644360847</v>
      </c>
      <c r="N30" s="10">
        <v>252301805</v>
      </c>
      <c r="P30" s="2">
        <f t="shared" si="1"/>
        <v>226419677</v>
      </c>
      <c r="Q30" s="2">
        <f t="shared" si="2"/>
        <v>658936066</v>
      </c>
      <c r="R30" s="2">
        <f t="shared" si="3"/>
        <v>46634806</v>
      </c>
      <c r="S30" s="2">
        <f t="shared" si="4"/>
        <v>556923485</v>
      </c>
      <c r="T30" s="2">
        <f t="shared" si="5"/>
        <v>155391278</v>
      </c>
      <c r="V30" s="2">
        <f t="shared" si="6"/>
        <v>1644305312</v>
      </c>
      <c r="W30" s="12"/>
      <c r="X30" s="2">
        <f t="shared" si="7"/>
        <v>1644360847</v>
      </c>
      <c r="Y30" s="2">
        <f t="shared" si="8"/>
        <v>252301805</v>
      </c>
      <c r="Z30" s="12"/>
      <c r="AA30" s="2">
        <f t="shared" si="9"/>
        <v>1644305312</v>
      </c>
      <c r="AB30" s="2">
        <f t="shared" si="10"/>
        <v>142999572.25607729</v>
      </c>
      <c r="AC30" s="2">
        <f t="shared" si="11"/>
        <v>109293711.75489148</v>
      </c>
      <c r="AD30" s="2">
        <f t="shared" si="12"/>
        <v>931990549</v>
      </c>
      <c r="AE30" s="2">
        <f t="shared" si="13"/>
        <v>712314763</v>
      </c>
      <c r="AF30" s="2">
        <f t="shared" si="14"/>
        <v>0</v>
      </c>
      <c r="AG30" s="2">
        <f t="shared" si="15"/>
        <v>252293284.01096877</v>
      </c>
      <c r="AH30" s="3">
        <f t="shared" si="16"/>
        <v>5719983</v>
      </c>
      <c r="AI30" s="3">
        <f t="shared" si="17"/>
        <v>4371748</v>
      </c>
      <c r="AJ30" s="19">
        <f t="shared" si="18"/>
        <v>10091731</v>
      </c>
      <c r="AK30" s="11">
        <v>1</v>
      </c>
      <c r="AN30" s="15"/>
    </row>
    <row r="31" spans="1:40">
      <c r="A31" s="9" t="s">
        <v>77</v>
      </c>
      <c r="B31" s="6" t="s">
        <v>76</v>
      </c>
      <c r="C31" s="8">
        <v>12</v>
      </c>
      <c r="D31" s="7">
        <v>370022</v>
      </c>
      <c r="E31" s="5">
        <v>44378</v>
      </c>
      <c r="F31" s="5">
        <v>44742</v>
      </c>
      <c r="G31" s="20">
        <f t="shared" si="0"/>
        <v>1</v>
      </c>
      <c r="H31" s="10">
        <v>19645034</v>
      </c>
      <c r="I31" s="10">
        <v>43690308</v>
      </c>
      <c r="J31" s="10">
        <v>2595950</v>
      </c>
      <c r="K31" s="10">
        <v>74156366</v>
      </c>
      <c r="L31" s="10">
        <v>23111293</v>
      </c>
      <c r="M31" s="10">
        <v>189992826</v>
      </c>
      <c r="N31" s="10">
        <v>73727175</v>
      </c>
      <c r="P31" s="2">
        <f t="shared" si="1"/>
        <v>19645034</v>
      </c>
      <c r="Q31" s="2">
        <f t="shared" si="2"/>
        <v>43690308</v>
      </c>
      <c r="R31" s="2">
        <f t="shared" si="3"/>
        <v>2595950</v>
      </c>
      <c r="S31" s="2">
        <f t="shared" si="4"/>
        <v>74156366</v>
      </c>
      <c r="T31" s="2">
        <f t="shared" si="5"/>
        <v>23111293</v>
      </c>
      <c r="V31" s="2">
        <f t="shared" si="6"/>
        <v>163198951</v>
      </c>
      <c r="W31" s="12"/>
      <c r="X31" s="2">
        <f t="shared" si="7"/>
        <v>189992826</v>
      </c>
      <c r="Y31" s="2">
        <f t="shared" si="8"/>
        <v>73727175</v>
      </c>
      <c r="Z31" s="12"/>
      <c r="AA31" s="2">
        <f t="shared" si="9"/>
        <v>163198951</v>
      </c>
      <c r="AB31" s="2">
        <f t="shared" si="10"/>
        <v>25584797.097865686</v>
      </c>
      <c r="AC31" s="2">
        <f t="shared" si="11"/>
        <v>37744949.99581366</v>
      </c>
      <c r="AD31" s="2">
        <f t="shared" si="12"/>
        <v>65931292</v>
      </c>
      <c r="AE31" s="2">
        <f t="shared" si="13"/>
        <v>97267659</v>
      </c>
      <c r="AF31" s="2">
        <f t="shared" si="14"/>
        <v>0</v>
      </c>
      <c r="AG31" s="2">
        <f t="shared" si="15"/>
        <v>63329747.093679339</v>
      </c>
      <c r="AH31" s="3">
        <f t="shared" si="16"/>
        <v>1023392</v>
      </c>
      <c r="AI31" s="3">
        <f t="shared" si="17"/>
        <v>1509798</v>
      </c>
      <c r="AJ31" s="19">
        <f t="shared" si="18"/>
        <v>2533190</v>
      </c>
      <c r="AK31" s="11">
        <v>1</v>
      </c>
      <c r="AN31" s="15"/>
    </row>
    <row r="32" spans="1:40">
      <c r="A32" s="9" t="s">
        <v>75</v>
      </c>
      <c r="B32" s="6" t="s">
        <v>74</v>
      </c>
      <c r="C32" s="8">
        <v>12</v>
      </c>
      <c r="D32" s="7">
        <v>370018</v>
      </c>
      <c r="E32" s="5">
        <v>44378</v>
      </c>
      <c r="F32" s="5">
        <v>44742</v>
      </c>
      <c r="G32" s="20">
        <f t="shared" si="0"/>
        <v>1</v>
      </c>
      <c r="H32" s="10">
        <v>30827697</v>
      </c>
      <c r="I32" s="10">
        <v>93727786</v>
      </c>
      <c r="J32" s="10">
        <v>10702970</v>
      </c>
      <c r="K32" s="10">
        <v>245354180</v>
      </c>
      <c r="L32" s="10">
        <v>36202449</v>
      </c>
      <c r="M32" s="10">
        <v>416815082</v>
      </c>
      <c r="N32" s="10">
        <v>114847917</v>
      </c>
      <c r="P32" s="2">
        <f t="shared" si="1"/>
        <v>30827697</v>
      </c>
      <c r="Q32" s="2">
        <f t="shared" si="2"/>
        <v>93727786</v>
      </c>
      <c r="R32" s="2">
        <f t="shared" si="3"/>
        <v>10702970</v>
      </c>
      <c r="S32" s="2">
        <f t="shared" si="4"/>
        <v>245354180</v>
      </c>
      <c r="T32" s="2">
        <f t="shared" si="5"/>
        <v>36202449</v>
      </c>
      <c r="V32" s="2">
        <f t="shared" si="6"/>
        <v>416815082</v>
      </c>
      <c r="W32" s="12"/>
      <c r="X32" s="2">
        <f t="shared" si="7"/>
        <v>416815082</v>
      </c>
      <c r="Y32" s="2">
        <f t="shared" si="8"/>
        <v>114847917</v>
      </c>
      <c r="Z32" s="12"/>
      <c r="AA32" s="2">
        <f t="shared" si="9"/>
        <v>416815082</v>
      </c>
      <c r="AB32" s="2">
        <f t="shared" si="10"/>
        <v>37268688.81316632</v>
      </c>
      <c r="AC32" s="2">
        <f t="shared" si="11"/>
        <v>77579228.186833695</v>
      </c>
      <c r="AD32" s="2">
        <f t="shared" si="12"/>
        <v>135258453</v>
      </c>
      <c r="AE32" s="2">
        <f t="shared" si="13"/>
        <v>281556629</v>
      </c>
      <c r="AF32" s="2">
        <f t="shared" si="14"/>
        <v>0</v>
      </c>
      <c r="AG32" s="2">
        <f t="shared" si="15"/>
        <v>114847917</v>
      </c>
      <c r="AH32" s="3">
        <f t="shared" si="16"/>
        <v>1490748</v>
      </c>
      <c r="AI32" s="3">
        <f t="shared" si="17"/>
        <v>3103169</v>
      </c>
      <c r="AJ32" s="19">
        <f t="shared" si="18"/>
        <v>4593917</v>
      </c>
      <c r="AK32" s="11">
        <v>1</v>
      </c>
      <c r="AN32" s="15"/>
    </row>
    <row r="33" spans="1:40">
      <c r="A33" s="9" t="s">
        <v>73</v>
      </c>
      <c r="B33" s="6" t="s">
        <v>72</v>
      </c>
      <c r="C33" s="8">
        <v>12</v>
      </c>
      <c r="D33" s="7">
        <v>374020</v>
      </c>
      <c r="E33" s="5">
        <v>44378</v>
      </c>
      <c r="F33" s="5">
        <v>44742</v>
      </c>
      <c r="G33" s="20">
        <f t="shared" si="0"/>
        <v>1</v>
      </c>
      <c r="H33" s="10">
        <v>45377763</v>
      </c>
      <c r="I33" s="10">
        <v>10111079</v>
      </c>
      <c r="J33" s="10">
        <v>0</v>
      </c>
      <c r="K33" s="10">
        <v>540476</v>
      </c>
      <c r="L33" s="10">
        <v>8510807</v>
      </c>
      <c r="M33" s="10">
        <v>80370576</v>
      </c>
      <c r="N33" s="10">
        <v>45049642</v>
      </c>
      <c r="P33" s="2">
        <f t="shared" si="1"/>
        <v>45377763</v>
      </c>
      <c r="Q33" s="2">
        <f t="shared" si="2"/>
        <v>10111079</v>
      </c>
      <c r="R33" s="2">
        <f t="shared" si="3"/>
        <v>0</v>
      </c>
      <c r="S33" s="2">
        <f t="shared" si="4"/>
        <v>540476</v>
      </c>
      <c r="T33" s="2">
        <f t="shared" si="5"/>
        <v>8510807</v>
      </c>
      <c r="V33" s="2">
        <f t="shared" si="6"/>
        <v>64540125</v>
      </c>
      <c r="W33" s="12"/>
      <c r="X33" s="2">
        <f t="shared" si="7"/>
        <v>80370576</v>
      </c>
      <c r="Y33" s="2">
        <f t="shared" si="8"/>
        <v>45049642</v>
      </c>
      <c r="Z33" s="12"/>
      <c r="AA33" s="2">
        <f t="shared" si="9"/>
        <v>64540125</v>
      </c>
      <c r="AB33" s="2">
        <f t="shared" si="10"/>
        <v>31102831.303517897</v>
      </c>
      <c r="AC33" s="2">
        <f t="shared" si="11"/>
        <v>5073461.9444644265</v>
      </c>
      <c r="AD33" s="2">
        <f t="shared" si="12"/>
        <v>55488842</v>
      </c>
      <c r="AE33" s="2">
        <f t="shared" si="13"/>
        <v>9051283</v>
      </c>
      <c r="AF33" s="2">
        <f t="shared" si="14"/>
        <v>0</v>
      </c>
      <c r="AG33" s="2">
        <f t="shared" si="15"/>
        <v>36176293.247982323</v>
      </c>
      <c r="AH33" s="3">
        <f t="shared" si="16"/>
        <v>1244113</v>
      </c>
      <c r="AI33" s="3">
        <f t="shared" si="17"/>
        <v>202938</v>
      </c>
      <c r="AJ33" s="19">
        <f t="shared" si="18"/>
        <v>1447051</v>
      </c>
      <c r="AK33" s="11">
        <v>1</v>
      </c>
      <c r="AN33" s="15"/>
    </row>
    <row r="34" spans="1:40">
      <c r="A34" s="9" t="s">
        <v>71</v>
      </c>
      <c r="B34" s="6" t="s">
        <v>70</v>
      </c>
      <c r="C34" s="8">
        <v>12</v>
      </c>
      <c r="D34" s="7">
        <v>370034</v>
      </c>
      <c r="E34" s="5">
        <v>44378</v>
      </c>
      <c r="F34" s="5">
        <v>44742</v>
      </c>
      <c r="G34" s="20">
        <f t="shared" si="0"/>
        <v>1</v>
      </c>
      <c r="H34" s="10">
        <v>18544206</v>
      </c>
      <c r="I34" s="10">
        <v>54860046</v>
      </c>
      <c r="J34" s="10">
        <v>1762605</v>
      </c>
      <c r="K34" s="10">
        <v>113803013</v>
      </c>
      <c r="L34" s="10">
        <v>10921603</v>
      </c>
      <c r="M34" s="10">
        <v>244372037</v>
      </c>
      <c r="N34" s="10">
        <v>75402459</v>
      </c>
      <c r="P34" s="2">
        <f t="shared" si="1"/>
        <v>18544206</v>
      </c>
      <c r="Q34" s="2">
        <f t="shared" si="2"/>
        <v>54860046</v>
      </c>
      <c r="R34" s="2">
        <f t="shared" si="3"/>
        <v>1762605</v>
      </c>
      <c r="S34" s="2">
        <f t="shared" si="4"/>
        <v>113803013</v>
      </c>
      <c r="T34" s="2">
        <f t="shared" si="5"/>
        <v>10921603</v>
      </c>
      <c r="V34" s="2">
        <f t="shared" si="6"/>
        <v>199891473</v>
      </c>
      <c r="W34" s="12"/>
      <c r="X34" s="2">
        <f t="shared" si="7"/>
        <v>244372037</v>
      </c>
      <c r="Y34" s="2">
        <f t="shared" si="8"/>
        <v>75402459</v>
      </c>
      <c r="Z34" s="12"/>
      <c r="AA34" s="2">
        <f t="shared" si="9"/>
        <v>199891473</v>
      </c>
      <c r="AB34" s="2">
        <f t="shared" si="10"/>
        <v>23193184.959625158</v>
      </c>
      <c r="AC34" s="2">
        <f t="shared" si="11"/>
        <v>38484528.998016022</v>
      </c>
      <c r="AD34" s="2">
        <f t="shared" si="12"/>
        <v>75166857</v>
      </c>
      <c r="AE34" s="2">
        <f t="shared" si="13"/>
        <v>124724616</v>
      </c>
      <c r="AF34" s="2">
        <f t="shared" si="14"/>
        <v>0</v>
      </c>
      <c r="AG34" s="2">
        <f t="shared" si="15"/>
        <v>61677713.957641177</v>
      </c>
      <c r="AH34" s="3">
        <f t="shared" si="16"/>
        <v>927727</v>
      </c>
      <c r="AI34" s="3">
        <f t="shared" si="17"/>
        <v>1539381</v>
      </c>
      <c r="AJ34" s="19">
        <f t="shared" si="18"/>
        <v>2467108</v>
      </c>
      <c r="AK34" s="11">
        <v>1</v>
      </c>
      <c r="AN34" s="15"/>
    </row>
    <row r="35" spans="1:40">
      <c r="A35" s="9" t="s">
        <v>69</v>
      </c>
      <c r="B35" s="6" t="s">
        <v>68</v>
      </c>
      <c r="C35" s="8">
        <v>12</v>
      </c>
      <c r="D35" s="7">
        <v>370020</v>
      </c>
      <c r="E35" s="5">
        <v>44378</v>
      </c>
      <c r="F35" s="5">
        <v>44742</v>
      </c>
      <c r="G35" s="20">
        <f t="shared" ref="G35:G66" si="19">365/(F35-E35+1)</f>
        <v>1</v>
      </c>
      <c r="H35" s="10">
        <v>36275714</v>
      </c>
      <c r="I35" s="10">
        <v>78884822</v>
      </c>
      <c r="J35" s="10">
        <v>5880494</v>
      </c>
      <c r="K35" s="10">
        <v>188705273</v>
      </c>
      <c r="L35" s="10">
        <v>31693196</v>
      </c>
      <c r="M35" s="10">
        <v>341496594</v>
      </c>
      <c r="N35" s="10">
        <v>91913739</v>
      </c>
      <c r="P35" s="2">
        <f t="shared" ref="P35:P69" si="20">H35*$G35</f>
        <v>36275714</v>
      </c>
      <c r="Q35" s="2">
        <f t="shared" ref="Q35:Q69" si="21">I35*$G35</f>
        <v>78884822</v>
      </c>
      <c r="R35" s="2">
        <f t="shared" ref="R35:R69" si="22">J35*$G35</f>
        <v>5880494</v>
      </c>
      <c r="S35" s="2">
        <f t="shared" ref="S35:S69" si="23">K35*$G35</f>
        <v>188705273</v>
      </c>
      <c r="T35" s="2">
        <f t="shared" ref="T35:T69" si="24">L35*$G35</f>
        <v>31693196</v>
      </c>
      <c r="V35" s="2">
        <f t="shared" ref="V35:V69" si="25">SUM(P35:T35)</f>
        <v>341439499</v>
      </c>
      <c r="W35" s="12"/>
      <c r="X35" s="2">
        <f t="shared" ref="X35:X69" si="26">M35*$G35</f>
        <v>341496594</v>
      </c>
      <c r="Y35" s="2">
        <f t="shared" ref="Y35:Y69" si="27">N35*$G35</f>
        <v>91913739</v>
      </c>
      <c r="Z35" s="12"/>
      <c r="AA35" s="2">
        <f t="shared" ref="AA35:AA69" si="28">V35</f>
        <v>341439499</v>
      </c>
      <c r="AB35" s="2">
        <f t="shared" ref="AB35:AB69" si="29">IF(ISERROR(((P35+Q35+R35)/X35)*Y35),0,((P35+Q35+R35)/X35)*Y35)</f>
        <v>32578168.670435317</v>
      </c>
      <c r="AC35" s="2">
        <f t="shared" ref="AC35:AC69" si="30">IF(ISERROR(((S35+T35)/X35)*Y35),0,((S35+T35)/X35)*Y35)</f>
        <v>59320203.221896827</v>
      </c>
      <c r="AD35" s="2">
        <f t="shared" ref="AD35:AD69" si="31">SUM(P35:R35)</f>
        <v>121041030</v>
      </c>
      <c r="AE35" s="2">
        <f t="shared" ref="AE35:AE69" si="32">SUM(S35:T35)</f>
        <v>220398469</v>
      </c>
      <c r="AF35" s="2">
        <f t="shared" ref="AF35:AF66" si="33">AD35+AE35-AA35</f>
        <v>0</v>
      </c>
      <c r="AG35" s="2">
        <f t="shared" ref="AG35:AG69" si="34">IF(ISERROR((AA35/X35)*Y35),0,(AA35/X35)*Y35)</f>
        <v>91898371.892332137</v>
      </c>
      <c r="AH35" s="3">
        <f t="shared" ref="AH35:AH69" si="35">ROUND($AB35*$AH$1,0)</f>
        <v>1303127</v>
      </c>
      <c r="AI35" s="3">
        <f t="shared" ref="AI35:AI69" si="36">ROUND($AC35*$AI$1,0)</f>
        <v>2372808</v>
      </c>
      <c r="AJ35" s="19">
        <f t="shared" ref="AJ35:AJ66" si="37">ROUND(AH35+AI35,0)</f>
        <v>3675935</v>
      </c>
      <c r="AK35" s="11">
        <v>1</v>
      </c>
      <c r="AN35" s="15"/>
    </row>
    <row r="36" spans="1:40">
      <c r="A36" s="9" t="s">
        <v>67</v>
      </c>
      <c r="B36" s="6" t="s">
        <v>66</v>
      </c>
      <c r="C36" s="8">
        <v>12</v>
      </c>
      <c r="D36" s="7">
        <v>370047</v>
      </c>
      <c r="E36" s="5">
        <v>44378</v>
      </c>
      <c r="F36" s="5">
        <v>44742</v>
      </c>
      <c r="G36" s="20">
        <f t="shared" si="19"/>
        <v>1</v>
      </c>
      <c r="H36" s="10">
        <v>67726733</v>
      </c>
      <c r="I36" s="10">
        <v>163190407</v>
      </c>
      <c r="J36" s="10">
        <v>12939301</v>
      </c>
      <c r="K36" s="10">
        <v>323917157</v>
      </c>
      <c r="L36" s="10">
        <v>57596622</v>
      </c>
      <c r="M36" s="10">
        <v>627530295</v>
      </c>
      <c r="N36" s="10">
        <v>150007336</v>
      </c>
      <c r="P36" s="2">
        <f t="shared" si="20"/>
        <v>67726733</v>
      </c>
      <c r="Q36" s="2">
        <f t="shared" si="21"/>
        <v>163190407</v>
      </c>
      <c r="R36" s="2">
        <f t="shared" si="22"/>
        <v>12939301</v>
      </c>
      <c r="S36" s="2">
        <f t="shared" si="23"/>
        <v>323917157</v>
      </c>
      <c r="T36" s="2">
        <f t="shared" si="24"/>
        <v>57596622</v>
      </c>
      <c r="V36" s="2">
        <f t="shared" si="25"/>
        <v>625370220</v>
      </c>
      <c r="W36" s="12"/>
      <c r="X36" s="2">
        <f t="shared" si="26"/>
        <v>627530295</v>
      </c>
      <c r="Y36" s="2">
        <f t="shared" si="27"/>
        <v>150007336</v>
      </c>
      <c r="Z36" s="12"/>
      <c r="AA36" s="2">
        <f t="shared" si="28"/>
        <v>625370220</v>
      </c>
      <c r="AB36" s="2">
        <f t="shared" si="29"/>
        <v>58292412.927811205</v>
      </c>
      <c r="AC36" s="2">
        <f t="shared" si="30"/>
        <v>91198570.158406049</v>
      </c>
      <c r="AD36" s="2">
        <f t="shared" si="31"/>
        <v>243856441</v>
      </c>
      <c r="AE36" s="2">
        <f t="shared" si="32"/>
        <v>381513779</v>
      </c>
      <c r="AF36" s="2">
        <f t="shared" si="33"/>
        <v>0</v>
      </c>
      <c r="AG36" s="2">
        <f t="shared" si="34"/>
        <v>149490983.08621725</v>
      </c>
      <c r="AH36" s="3">
        <f t="shared" si="35"/>
        <v>2331697</v>
      </c>
      <c r="AI36" s="3">
        <f t="shared" si="36"/>
        <v>3647943</v>
      </c>
      <c r="AJ36" s="19">
        <f t="shared" si="37"/>
        <v>5979640</v>
      </c>
      <c r="AK36" s="11">
        <v>1</v>
      </c>
      <c r="AN36" s="15"/>
    </row>
    <row r="37" spans="1:40">
      <c r="A37" s="9" t="s">
        <v>65</v>
      </c>
      <c r="B37" s="6" t="s">
        <v>64</v>
      </c>
      <c r="C37" s="8">
        <v>12</v>
      </c>
      <c r="D37" s="7">
        <v>370013</v>
      </c>
      <c r="E37" s="5">
        <v>44378</v>
      </c>
      <c r="F37" s="5">
        <v>44742</v>
      </c>
      <c r="G37" s="20">
        <f t="shared" si="19"/>
        <v>1</v>
      </c>
      <c r="H37" s="10">
        <v>282093082</v>
      </c>
      <c r="I37" s="10">
        <v>524110718</v>
      </c>
      <c r="J37" s="10">
        <v>31009235</v>
      </c>
      <c r="K37" s="10">
        <v>1479142849</v>
      </c>
      <c r="L37" s="10">
        <v>130939163</v>
      </c>
      <c r="M37" s="10">
        <v>2483292690</v>
      </c>
      <c r="N37" s="10">
        <v>599390727</v>
      </c>
      <c r="P37" s="2">
        <f t="shared" si="20"/>
        <v>282093082</v>
      </c>
      <c r="Q37" s="2">
        <f t="shared" si="21"/>
        <v>524110718</v>
      </c>
      <c r="R37" s="2">
        <f t="shared" si="22"/>
        <v>31009235</v>
      </c>
      <c r="S37" s="2">
        <f t="shared" si="23"/>
        <v>1479142849</v>
      </c>
      <c r="T37" s="2">
        <f t="shared" si="24"/>
        <v>130939163</v>
      </c>
      <c r="V37" s="2">
        <f t="shared" si="25"/>
        <v>2447295047</v>
      </c>
      <c r="W37" s="12"/>
      <c r="X37" s="2">
        <f t="shared" si="26"/>
        <v>2483292690</v>
      </c>
      <c r="Y37" s="2">
        <f t="shared" si="27"/>
        <v>599390727</v>
      </c>
      <c r="Z37" s="12"/>
      <c r="AA37" s="2">
        <f t="shared" si="28"/>
        <v>2447295047</v>
      </c>
      <c r="AB37" s="2">
        <f t="shared" si="29"/>
        <v>202077560.86235911</v>
      </c>
      <c r="AC37" s="2">
        <f t="shared" si="30"/>
        <v>388624438.66908932</v>
      </c>
      <c r="AD37" s="2">
        <f t="shared" si="31"/>
        <v>837213035</v>
      </c>
      <c r="AE37" s="2">
        <f t="shared" si="32"/>
        <v>1610082012</v>
      </c>
      <c r="AF37" s="2">
        <f t="shared" si="33"/>
        <v>0</v>
      </c>
      <c r="AG37" s="2">
        <f t="shared" si="34"/>
        <v>590701999.53144836</v>
      </c>
      <c r="AH37" s="3">
        <f t="shared" si="35"/>
        <v>8083102</v>
      </c>
      <c r="AI37" s="3">
        <f t="shared" si="36"/>
        <v>15544978</v>
      </c>
      <c r="AJ37" s="19">
        <f t="shared" si="37"/>
        <v>23628080</v>
      </c>
      <c r="AK37" s="11">
        <v>1</v>
      </c>
      <c r="AN37" s="15"/>
    </row>
    <row r="38" spans="1:40">
      <c r="A38" s="9" t="s">
        <v>63</v>
      </c>
      <c r="B38" s="6" t="s">
        <v>62</v>
      </c>
      <c r="C38" s="8">
        <v>12</v>
      </c>
      <c r="D38" s="7">
        <v>370008</v>
      </c>
      <c r="E38" s="5">
        <v>44378</v>
      </c>
      <c r="F38" s="5">
        <v>44742</v>
      </c>
      <c r="G38" s="20">
        <f t="shared" si="19"/>
        <v>1</v>
      </c>
      <c r="H38" s="10">
        <v>188013416</v>
      </c>
      <c r="I38" s="10">
        <v>694224759</v>
      </c>
      <c r="J38" s="10">
        <v>59831961</v>
      </c>
      <c r="K38" s="10">
        <v>1096258768</v>
      </c>
      <c r="L38" s="10">
        <v>253836270</v>
      </c>
      <c r="M38" s="10">
        <v>2509818712</v>
      </c>
      <c r="N38" s="10">
        <v>517696972</v>
      </c>
      <c r="P38" s="2">
        <f t="shared" si="20"/>
        <v>188013416</v>
      </c>
      <c r="Q38" s="2">
        <f t="shared" si="21"/>
        <v>694224759</v>
      </c>
      <c r="R38" s="2">
        <f t="shared" si="22"/>
        <v>59831961</v>
      </c>
      <c r="S38" s="2">
        <f t="shared" si="23"/>
        <v>1096258768</v>
      </c>
      <c r="T38" s="2">
        <f t="shared" si="24"/>
        <v>253836270</v>
      </c>
      <c r="V38" s="2">
        <f t="shared" si="25"/>
        <v>2292165174</v>
      </c>
      <c r="W38" s="12"/>
      <c r="X38" s="2">
        <f t="shared" si="26"/>
        <v>2509818712</v>
      </c>
      <c r="Y38" s="2">
        <f t="shared" si="27"/>
        <v>517696972</v>
      </c>
      <c r="Z38" s="12"/>
      <c r="AA38" s="2">
        <f t="shared" si="28"/>
        <v>2292165174</v>
      </c>
      <c r="AB38" s="2">
        <f t="shared" si="29"/>
        <v>194319555.62646556</v>
      </c>
      <c r="AC38" s="2">
        <f t="shared" si="30"/>
        <v>278482310.1935758</v>
      </c>
      <c r="AD38" s="2">
        <f t="shared" si="31"/>
        <v>942070136</v>
      </c>
      <c r="AE38" s="2">
        <f t="shared" si="32"/>
        <v>1350095038</v>
      </c>
      <c r="AF38" s="2">
        <f t="shared" si="33"/>
        <v>0</v>
      </c>
      <c r="AG38" s="2">
        <f t="shared" si="34"/>
        <v>472801865.82004142</v>
      </c>
      <c r="AH38" s="3">
        <f t="shared" si="35"/>
        <v>7772782</v>
      </c>
      <c r="AI38" s="3">
        <f t="shared" si="36"/>
        <v>11139292</v>
      </c>
      <c r="AJ38" s="19">
        <f t="shared" si="37"/>
        <v>18912074</v>
      </c>
      <c r="AK38" s="11">
        <v>1</v>
      </c>
      <c r="AN38" s="15"/>
    </row>
    <row r="39" spans="1:40">
      <c r="A39" s="9" t="s">
        <v>61</v>
      </c>
      <c r="B39" s="6" t="s">
        <v>60</v>
      </c>
      <c r="C39" s="8">
        <v>12</v>
      </c>
      <c r="D39" s="7">
        <v>370089</v>
      </c>
      <c r="E39" s="5">
        <v>44378</v>
      </c>
      <c r="F39" s="5">
        <v>44742</v>
      </c>
      <c r="G39" s="20">
        <f t="shared" si="19"/>
        <v>1</v>
      </c>
      <c r="H39" s="10">
        <v>50945522</v>
      </c>
      <c r="I39" s="10">
        <v>90101493</v>
      </c>
      <c r="J39" s="10">
        <v>7846398</v>
      </c>
      <c r="K39" s="10">
        <v>135774019</v>
      </c>
      <c r="L39" s="10">
        <v>63339105</v>
      </c>
      <c r="M39" s="10">
        <v>362158137</v>
      </c>
      <c r="N39" s="10">
        <v>127066958</v>
      </c>
      <c r="P39" s="2">
        <f t="shared" si="20"/>
        <v>50945522</v>
      </c>
      <c r="Q39" s="2">
        <f t="shared" si="21"/>
        <v>90101493</v>
      </c>
      <c r="R39" s="2">
        <f t="shared" si="22"/>
        <v>7846398</v>
      </c>
      <c r="S39" s="2">
        <f t="shared" si="23"/>
        <v>135774019</v>
      </c>
      <c r="T39" s="2">
        <f t="shared" si="24"/>
        <v>63339105</v>
      </c>
      <c r="V39" s="2">
        <f t="shared" si="25"/>
        <v>348006537</v>
      </c>
      <c r="W39" s="12"/>
      <c r="X39" s="2">
        <f t="shared" si="26"/>
        <v>362158137</v>
      </c>
      <c r="Y39" s="2">
        <f t="shared" si="27"/>
        <v>127066958</v>
      </c>
      <c r="Z39" s="12"/>
      <c r="AA39" s="2">
        <f t="shared" si="28"/>
        <v>348006537</v>
      </c>
      <c r="AB39" s="2">
        <f t="shared" si="29"/>
        <v>52240806.220371224</v>
      </c>
      <c r="AC39" s="2">
        <f t="shared" si="30"/>
        <v>69860915.383924663</v>
      </c>
      <c r="AD39" s="2">
        <f t="shared" si="31"/>
        <v>148893413</v>
      </c>
      <c r="AE39" s="2">
        <f t="shared" si="32"/>
        <v>199113124</v>
      </c>
      <c r="AF39" s="2">
        <f t="shared" si="33"/>
        <v>0</v>
      </c>
      <c r="AG39" s="2">
        <f t="shared" si="34"/>
        <v>122101721.60429588</v>
      </c>
      <c r="AH39" s="3">
        <f t="shared" si="35"/>
        <v>2089632</v>
      </c>
      <c r="AI39" s="3">
        <f t="shared" si="36"/>
        <v>2794437</v>
      </c>
      <c r="AJ39" s="19">
        <f t="shared" si="37"/>
        <v>4884069</v>
      </c>
      <c r="AK39" s="11">
        <v>1</v>
      </c>
      <c r="AN39" s="15"/>
    </row>
    <row r="40" spans="1:40">
      <c r="A40" s="9" t="s">
        <v>59</v>
      </c>
      <c r="B40" s="6" t="s">
        <v>58</v>
      </c>
      <c r="C40" s="8">
        <v>12</v>
      </c>
      <c r="D40" s="7">
        <v>374025</v>
      </c>
      <c r="E40" s="5">
        <v>44562</v>
      </c>
      <c r="F40" s="5">
        <v>44926</v>
      </c>
      <c r="G40" s="20">
        <f t="shared" si="19"/>
        <v>1</v>
      </c>
      <c r="H40" s="10">
        <v>47613768</v>
      </c>
      <c r="I40" s="10">
        <v>669914</v>
      </c>
      <c r="J40" s="10">
        <v>0</v>
      </c>
      <c r="K40" s="10">
        <v>0</v>
      </c>
      <c r="L40" s="10">
        <v>8131019</v>
      </c>
      <c r="M40" s="10">
        <v>60028189</v>
      </c>
      <c r="N40" s="10">
        <v>16651771</v>
      </c>
      <c r="P40" s="2">
        <f t="shared" si="20"/>
        <v>47613768</v>
      </c>
      <c r="Q40" s="2">
        <f t="shared" si="21"/>
        <v>669914</v>
      </c>
      <c r="R40" s="2">
        <f t="shared" si="22"/>
        <v>0</v>
      </c>
      <c r="S40" s="2">
        <f t="shared" si="23"/>
        <v>0</v>
      </c>
      <c r="T40" s="2">
        <f t="shared" si="24"/>
        <v>8131019</v>
      </c>
      <c r="V40" s="2">
        <f t="shared" si="25"/>
        <v>56414701</v>
      </c>
      <c r="W40" s="12"/>
      <c r="X40" s="2">
        <f t="shared" si="26"/>
        <v>60028189</v>
      </c>
      <c r="Y40" s="2">
        <f t="shared" si="27"/>
        <v>16651771</v>
      </c>
      <c r="Z40" s="12"/>
      <c r="AA40" s="2">
        <f t="shared" si="28"/>
        <v>56414701</v>
      </c>
      <c r="AB40" s="2">
        <f t="shared" si="29"/>
        <v>13393854.272378966</v>
      </c>
      <c r="AC40" s="2">
        <f t="shared" si="30"/>
        <v>2255538.0836934629</v>
      </c>
      <c r="AD40" s="2">
        <f t="shared" si="31"/>
        <v>48283682</v>
      </c>
      <c r="AE40" s="2">
        <f t="shared" si="32"/>
        <v>8131019</v>
      </c>
      <c r="AF40" s="2">
        <f t="shared" si="33"/>
        <v>0</v>
      </c>
      <c r="AG40" s="2">
        <f t="shared" si="34"/>
        <v>15649392.356072428</v>
      </c>
      <c r="AH40" s="3">
        <f t="shared" si="35"/>
        <v>535754</v>
      </c>
      <c r="AI40" s="3">
        <f t="shared" si="36"/>
        <v>90222</v>
      </c>
      <c r="AJ40" s="19">
        <f t="shared" si="37"/>
        <v>625976</v>
      </c>
      <c r="AK40" s="11">
        <v>1</v>
      </c>
      <c r="AN40" s="15"/>
    </row>
    <row r="41" spans="1:40">
      <c r="A41" s="9" t="s">
        <v>57</v>
      </c>
      <c r="B41" s="6" t="s">
        <v>56</v>
      </c>
      <c r="C41" s="8">
        <v>12</v>
      </c>
      <c r="D41" s="7">
        <v>373038</v>
      </c>
      <c r="E41" s="5">
        <v>44835</v>
      </c>
      <c r="F41" s="5">
        <v>45199</v>
      </c>
      <c r="G41" s="20">
        <f t="shared" si="19"/>
        <v>1</v>
      </c>
      <c r="H41" s="10">
        <v>10288500</v>
      </c>
      <c r="I41" s="10">
        <v>12208965</v>
      </c>
      <c r="J41" s="10">
        <v>0</v>
      </c>
      <c r="K41" s="10">
        <v>0</v>
      </c>
      <c r="L41" s="10">
        <v>0</v>
      </c>
      <c r="M41" s="10">
        <v>22497465</v>
      </c>
      <c r="N41" s="10">
        <v>11715548</v>
      </c>
      <c r="P41" s="2">
        <f t="shared" si="20"/>
        <v>10288500</v>
      </c>
      <c r="Q41" s="2">
        <f t="shared" si="21"/>
        <v>12208965</v>
      </c>
      <c r="R41" s="2">
        <f t="shared" si="22"/>
        <v>0</v>
      </c>
      <c r="S41" s="2">
        <f t="shared" si="23"/>
        <v>0</v>
      </c>
      <c r="T41" s="2">
        <f t="shared" si="24"/>
        <v>0</v>
      </c>
      <c r="V41" s="2">
        <f t="shared" si="25"/>
        <v>22497465</v>
      </c>
      <c r="W41" s="12"/>
      <c r="X41" s="2">
        <f t="shared" si="26"/>
        <v>22497465</v>
      </c>
      <c r="Y41" s="2">
        <f t="shared" si="27"/>
        <v>11715548</v>
      </c>
      <c r="Z41" s="12"/>
      <c r="AA41" s="2">
        <f t="shared" si="28"/>
        <v>22497465</v>
      </c>
      <c r="AB41" s="2">
        <f t="shared" si="29"/>
        <v>11715548</v>
      </c>
      <c r="AC41" s="2">
        <f t="shared" si="30"/>
        <v>0</v>
      </c>
      <c r="AD41" s="2">
        <f t="shared" si="31"/>
        <v>22497465</v>
      </c>
      <c r="AE41" s="2">
        <f t="shared" si="32"/>
        <v>0</v>
      </c>
      <c r="AF41" s="2">
        <f t="shared" si="33"/>
        <v>0</v>
      </c>
      <c r="AG41" s="2">
        <f t="shared" si="34"/>
        <v>11715548</v>
      </c>
      <c r="AH41" s="3">
        <f t="shared" si="35"/>
        <v>468622</v>
      </c>
      <c r="AI41" s="3">
        <f t="shared" si="36"/>
        <v>0</v>
      </c>
      <c r="AJ41" s="19">
        <f t="shared" si="37"/>
        <v>468622</v>
      </c>
      <c r="AK41" s="11">
        <v>1</v>
      </c>
      <c r="AN41" s="15"/>
    </row>
    <row r="42" spans="1:40">
      <c r="A42" s="9" t="s">
        <v>55</v>
      </c>
      <c r="B42" s="6" t="s">
        <v>54</v>
      </c>
      <c r="C42" s="8">
        <v>12</v>
      </c>
      <c r="D42" s="7">
        <v>370078</v>
      </c>
      <c r="E42" s="5">
        <v>44378</v>
      </c>
      <c r="F42" s="5">
        <v>44742</v>
      </c>
      <c r="G42" s="20">
        <f t="shared" si="19"/>
        <v>1</v>
      </c>
      <c r="H42" s="10">
        <v>57174950</v>
      </c>
      <c r="I42" s="10">
        <v>257980301</v>
      </c>
      <c r="J42" s="10">
        <v>15900690</v>
      </c>
      <c r="K42" s="10">
        <v>153371844</v>
      </c>
      <c r="L42" s="10">
        <v>54361744</v>
      </c>
      <c r="M42" s="10">
        <v>550110976</v>
      </c>
      <c r="N42" s="10">
        <v>152428232</v>
      </c>
      <c r="P42" s="2">
        <f t="shared" si="20"/>
        <v>57174950</v>
      </c>
      <c r="Q42" s="2">
        <f t="shared" si="21"/>
        <v>257980301</v>
      </c>
      <c r="R42" s="2">
        <f t="shared" si="22"/>
        <v>15900690</v>
      </c>
      <c r="S42" s="2">
        <f t="shared" si="23"/>
        <v>153371844</v>
      </c>
      <c r="T42" s="2">
        <f t="shared" si="24"/>
        <v>54361744</v>
      </c>
      <c r="V42" s="2">
        <f t="shared" si="25"/>
        <v>538789529</v>
      </c>
      <c r="W42" s="12"/>
      <c r="X42" s="2">
        <f t="shared" si="26"/>
        <v>550110976</v>
      </c>
      <c r="Y42" s="2">
        <f t="shared" si="27"/>
        <v>152428232</v>
      </c>
      <c r="Z42" s="12"/>
      <c r="AA42" s="2">
        <f t="shared" si="28"/>
        <v>538789529</v>
      </c>
      <c r="AB42" s="2">
        <f t="shared" si="29"/>
        <v>91731076.057872206</v>
      </c>
      <c r="AC42" s="2">
        <f t="shared" si="30"/>
        <v>57560137.730930164</v>
      </c>
      <c r="AD42" s="2">
        <f t="shared" si="31"/>
        <v>331055941</v>
      </c>
      <c r="AE42" s="2">
        <f t="shared" si="32"/>
        <v>207733588</v>
      </c>
      <c r="AF42" s="2">
        <f t="shared" si="33"/>
        <v>0</v>
      </c>
      <c r="AG42" s="2">
        <f t="shared" si="34"/>
        <v>149291213.78880236</v>
      </c>
      <c r="AH42" s="3">
        <f t="shared" si="35"/>
        <v>3669243</v>
      </c>
      <c r="AI42" s="3">
        <f t="shared" si="36"/>
        <v>2302406</v>
      </c>
      <c r="AJ42" s="19">
        <f t="shared" si="37"/>
        <v>5971649</v>
      </c>
      <c r="AK42" s="11">
        <v>1</v>
      </c>
      <c r="AN42" s="15"/>
    </row>
    <row r="43" spans="1:40">
      <c r="A43" s="9" t="s">
        <v>53</v>
      </c>
      <c r="B43" s="6" t="s">
        <v>52</v>
      </c>
      <c r="C43" s="8">
        <v>12</v>
      </c>
      <c r="D43" s="21">
        <v>373035</v>
      </c>
      <c r="E43" s="5">
        <v>44317</v>
      </c>
      <c r="F43" s="5">
        <v>44681</v>
      </c>
      <c r="G43" s="20">
        <f t="shared" si="19"/>
        <v>1</v>
      </c>
      <c r="H43" s="10">
        <v>38154654</v>
      </c>
      <c r="I43" s="10">
        <v>38629606</v>
      </c>
      <c r="J43" s="10">
        <v>0</v>
      </c>
      <c r="K43" s="10">
        <v>0</v>
      </c>
      <c r="L43" s="10">
        <v>3620119</v>
      </c>
      <c r="M43" s="10">
        <v>80404379</v>
      </c>
      <c r="N43" s="10">
        <v>32686887</v>
      </c>
      <c r="P43" s="2">
        <f t="shared" si="20"/>
        <v>38154654</v>
      </c>
      <c r="Q43" s="2">
        <f t="shared" si="21"/>
        <v>38629606</v>
      </c>
      <c r="R43" s="2">
        <f t="shared" si="22"/>
        <v>0</v>
      </c>
      <c r="S43" s="2">
        <f t="shared" si="23"/>
        <v>0</v>
      </c>
      <c r="T43" s="2">
        <f t="shared" si="24"/>
        <v>3620119</v>
      </c>
      <c r="V43" s="2">
        <f t="shared" si="25"/>
        <v>80404379</v>
      </c>
      <c r="W43" s="12"/>
      <c r="X43" s="2">
        <f t="shared" si="26"/>
        <v>80404379</v>
      </c>
      <c r="Y43" s="2">
        <f t="shared" si="27"/>
        <v>32686887</v>
      </c>
      <c r="Z43" s="12"/>
      <c r="AA43" s="2">
        <f t="shared" si="28"/>
        <v>80404379</v>
      </c>
      <c r="AB43" s="2">
        <f t="shared" si="29"/>
        <v>31215195.754432976</v>
      </c>
      <c r="AC43" s="2">
        <f t="shared" si="30"/>
        <v>1471691.2455670231</v>
      </c>
      <c r="AD43" s="2">
        <f t="shared" si="31"/>
        <v>76784260</v>
      </c>
      <c r="AE43" s="2">
        <f t="shared" si="32"/>
        <v>3620119</v>
      </c>
      <c r="AF43" s="2">
        <f t="shared" si="33"/>
        <v>0</v>
      </c>
      <c r="AG43" s="2">
        <f t="shared" si="34"/>
        <v>32686887</v>
      </c>
      <c r="AH43" s="3">
        <f t="shared" si="35"/>
        <v>1248608</v>
      </c>
      <c r="AI43" s="3">
        <f t="shared" si="36"/>
        <v>58868</v>
      </c>
      <c r="AJ43" s="19">
        <f t="shared" si="37"/>
        <v>1307476</v>
      </c>
      <c r="AK43" s="11">
        <v>1</v>
      </c>
      <c r="AN43" s="15"/>
    </row>
    <row r="44" spans="1:40">
      <c r="A44" s="9" t="s">
        <v>51</v>
      </c>
      <c r="B44" s="6" t="s">
        <v>50</v>
      </c>
      <c r="C44" s="8">
        <v>12</v>
      </c>
      <c r="D44" s="7">
        <v>374021</v>
      </c>
      <c r="E44" s="5">
        <v>44562</v>
      </c>
      <c r="F44" s="5">
        <v>44926</v>
      </c>
      <c r="G44" s="20">
        <f t="shared" si="19"/>
        <v>1</v>
      </c>
      <c r="H44" s="10">
        <v>25633409</v>
      </c>
      <c r="I44" s="10">
        <v>0</v>
      </c>
      <c r="J44" s="10">
        <v>0</v>
      </c>
      <c r="K44" s="10">
        <v>1218409</v>
      </c>
      <c r="L44" s="10">
        <v>208985</v>
      </c>
      <c r="M44" s="10">
        <v>27060803</v>
      </c>
      <c r="N44" s="10">
        <v>11842117</v>
      </c>
      <c r="P44" s="2">
        <f t="shared" si="20"/>
        <v>25633409</v>
      </c>
      <c r="Q44" s="2">
        <f t="shared" si="21"/>
        <v>0</v>
      </c>
      <c r="R44" s="2">
        <f t="shared" si="22"/>
        <v>0</v>
      </c>
      <c r="S44" s="2">
        <f t="shared" si="23"/>
        <v>1218409</v>
      </c>
      <c r="T44" s="2">
        <f t="shared" si="24"/>
        <v>208985</v>
      </c>
      <c r="V44" s="2">
        <f t="shared" si="25"/>
        <v>27060803</v>
      </c>
      <c r="W44" s="12"/>
      <c r="X44" s="2">
        <f t="shared" si="26"/>
        <v>27060803</v>
      </c>
      <c r="Y44" s="2">
        <f t="shared" si="27"/>
        <v>11842117</v>
      </c>
      <c r="Z44" s="12"/>
      <c r="AA44" s="2">
        <f t="shared" si="28"/>
        <v>27060803</v>
      </c>
      <c r="AB44" s="2">
        <f t="shared" si="29"/>
        <v>11217473.054545091</v>
      </c>
      <c r="AC44" s="2">
        <f t="shared" si="30"/>
        <v>624643.9454549076</v>
      </c>
      <c r="AD44" s="2">
        <f t="shared" si="31"/>
        <v>25633409</v>
      </c>
      <c r="AE44" s="2">
        <f t="shared" si="32"/>
        <v>1427394</v>
      </c>
      <c r="AF44" s="2">
        <f t="shared" si="33"/>
        <v>0</v>
      </c>
      <c r="AG44" s="2">
        <f t="shared" si="34"/>
        <v>11842117</v>
      </c>
      <c r="AH44" s="3">
        <f t="shared" si="35"/>
        <v>448699</v>
      </c>
      <c r="AI44" s="3">
        <f t="shared" si="36"/>
        <v>24986</v>
      </c>
      <c r="AJ44" s="19">
        <f t="shared" si="37"/>
        <v>473685</v>
      </c>
      <c r="AK44" s="11">
        <v>1</v>
      </c>
      <c r="AN44" s="15"/>
    </row>
    <row r="45" spans="1:40">
      <c r="A45" s="9" t="s">
        <v>49</v>
      </c>
      <c r="B45" s="6" t="s">
        <v>48</v>
      </c>
      <c r="C45" s="8">
        <v>12</v>
      </c>
      <c r="D45" s="7">
        <v>370243</v>
      </c>
      <c r="E45" s="5">
        <v>44562</v>
      </c>
      <c r="F45" s="5">
        <v>44926</v>
      </c>
      <c r="G45" s="20">
        <f t="shared" si="19"/>
        <v>1</v>
      </c>
      <c r="H45" s="10">
        <v>23879983</v>
      </c>
      <c r="I45" s="10">
        <v>47081</v>
      </c>
      <c r="J45" s="10">
        <v>0</v>
      </c>
      <c r="K45" s="10">
        <v>2609176</v>
      </c>
      <c r="L45" s="10">
        <v>1777397</v>
      </c>
      <c r="M45" s="10">
        <v>28313637</v>
      </c>
      <c r="N45" s="10">
        <v>28313636</v>
      </c>
      <c r="P45" s="2">
        <f t="shared" si="20"/>
        <v>23879983</v>
      </c>
      <c r="Q45" s="2">
        <f t="shared" si="21"/>
        <v>47081</v>
      </c>
      <c r="R45" s="2">
        <f t="shared" si="22"/>
        <v>0</v>
      </c>
      <c r="S45" s="2">
        <f t="shared" si="23"/>
        <v>2609176</v>
      </c>
      <c r="T45" s="2">
        <f t="shared" si="24"/>
        <v>1777397</v>
      </c>
      <c r="V45" s="2">
        <f t="shared" si="25"/>
        <v>28313637</v>
      </c>
      <c r="W45" s="12"/>
      <c r="X45" s="2">
        <f t="shared" si="26"/>
        <v>28313637</v>
      </c>
      <c r="Y45" s="2">
        <f t="shared" si="27"/>
        <v>28313636</v>
      </c>
      <c r="Z45" s="12"/>
      <c r="AA45" s="2">
        <f t="shared" si="28"/>
        <v>28313637</v>
      </c>
      <c r="AB45" s="2">
        <f t="shared" si="29"/>
        <v>23927063.154927924</v>
      </c>
      <c r="AC45" s="2">
        <f t="shared" si="30"/>
        <v>4386572.8450720767</v>
      </c>
      <c r="AD45" s="2">
        <f t="shared" si="31"/>
        <v>23927064</v>
      </c>
      <c r="AE45" s="2">
        <f t="shared" si="32"/>
        <v>4386573</v>
      </c>
      <c r="AF45" s="2">
        <f t="shared" si="33"/>
        <v>0</v>
      </c>
      <c r="AG45" s="2">
        <f t="shared" si="34"/>
        <v>28313636</v>
      </c>
      <c r="AH45" s="3">
        <f t="shared" si="35"/>
        <v>957083</v>
      </c>
      <c r="AI45" s="3">
        <f t="shared" si="36"/>
        <v>175463</v>
      </c>
      <c r="AJ45" s="19">
        <f t="shared" si="37"/>
        <v>1132546</v>
      </c>
      <c r="AK45" s="11">
        <v>1</v>
      </c>
      <c r="AN45" s="15"/>
    </row>
    <row r="46" spans="1:40">
      <c r="A46" s="9" t="s">
        <v>47</v>
      </c>
      <c r="B46" s="6" t="s">
        <v>46</v>
      </c>
      <c r="C46" s="8">
        <v>12</v>
      </c>
      <c r="D46" s="7">
        <v>370158</v>
      </c>
      <c r="E46" s="5">
        <v>44378</v>
      </c>
      <c r="F46" s="5">
        <v>44742</v>
      </c>
      <c r="G46" s="20">
        <f t="shared" si="19"/>
        <v>1</v>
      </c>
      <c r="H46" s="10">
        <v>1150335</v>
      </c>
      <c r="I46" s="10">
        <v>1745659</v>
      </c>
      <c r="J46" s="10">
        <v>367732</v>
      </c>
      <c r="K46" s="10">
        <v>18053378</v>
      </c>
      <c r="L46" s="10">
        <v>8774917</v>
      </c>
      <c r="M46" s="10">
        <v>30092021</v>
      </c>
      <c r="N46" s="10">
        <v>8541993</v>
      </c>
      <c r="P46" s="2">
        <f t="shared" si="20"/>
        <v>1150335</v>
      </c>
      <c r="Q46" s="2">
        <f t="shared" si="21"/>
        <v>1745659</v>
      </c>
      <c r="R46" s="2">
        <f t="shared" si="22"/>
        <v>367732</v>
      </c>
      <c r="S46" s="2">
        <f t="shared" si="23"/>
        <v>18053378</v>
      </c>
      <c r="T46" s="2">
        <f t="shared" si="24"/>
        <v>8774917</v>
      </c>
      <c r="V46" s="2">
        <f t="shared" si="25"/>
        <v>30092021</v>
      </c>
      <c r="W46" s="12"/>
      <c r="X46" s="2">
        <f t="shared" si="26"/>
        <v>30092021</v>
      </c>
      <c r="Y46" s="2">
        <f t="shared" si="27"/>
        <v>8541993</v>
      </c>
      <c r="Z46" s="12"/>
      <c r="AA46" s="2">
        <f t="shared" si="28"/>
        <v>30092021</v>
      </c>
      <c r="AB46" s="2">
        <f t="shared" si="29"/>
        <v>926449.06255774584</v>
      </c>
      <c r="AC46" s="2">
        <f t="shared" si="30"/>
        <v>7615543.9374422543</v>
      </c>
      <c r="AD46" s="2">
        <f t="shared" si="31"/>
        <v>3263726</v>
      </c>
      <c r="AE46" s="2">
        <f t="shared" si="32"/>
        <v>26828295</v>
      </c>
      <c r="AF46" s="2">
        <f t="shared" si="33"/>
        <v>0</v>
      </c>
      <c r="AG46" s="2">
        <f t="shared" si="34"/>
        <v>8541993</v>
      </c>
      <c r="AH46" s="3">
        <f t="shared" si="35"/>
        <v>37058</v>
      </c>
      <c r="AI46" s="3">
        <f t="shared" si="36"/>
        <v>304622</v>
      </c>
      <c r="AJ46" s="19">
        <f t="shared" si="37"/>
        <v>341680</v>
      </c>
      <c r="AK46" s="11">
        <v>1</v>
      </c>
      <c r="AN46" s="15"/>
    </row>
    <row r="47" spans="1:40">
      <c r="A47" s="9" t="s">
        <v>45</v>
      </c>
      <c r="B47" s="6" t="s">
        <v>44</v>
      </c>
      <c r="C47" s="8">
        <v>12</v>
      </c>
      <c r="D47" s="7">
        <v>370083</v>
      </c>
      <c r="E47" s="5">
        <v>44287</v>
      </c>
      <c r="F47" s="5">
        <v>44651</v>
      </c>
      <c r="G47" s="20">
        <f t="shared" si="19"/>
        <v>1</v>
      </c>
      <c r="H47" s="10">
        <v>3020004</v>
      </c>
      <c r="I47" s="10">
        <v>2187672</v>
      </c>
      <c r="J47" s="10">
        <v>267573</v>
      </c>
      <c r="K47" s="10">
        <v>8287345</v>
      </c>
      <c r="L47" s="10">
        <v>3716551</v>
      </c>
      <c r="M47" s="10">
        <v>19196365</v>
      </c>
      <c r="N47" s="10">
        <v>6287093</v>
      </c>
      <c r="P47" s="2">
        <f t="shared" si="20"/>
        <v>3020004</v>
      </c>
      <c r="Q47" s="2">
        <f t="shared" si="21"/>
        <v>2187672</v>
      </c>
      <c r="R47" s="2">
        <f t="shared" si="22"/>
        <v>267573</v>
      </c>
      <c r="S47" s="2">
        <f t="shared" si="23"/>
        <v>8287345</v>
      </c>
      <c r="T47" s="2">
        <f t="shared" si="24"/>
        <v>3716551</v>
      </c>
      <c r="V47" s="2">
        <f t="shared" si="25"/>
        <v>17479145</v>
      </c>
      <c r="W47" s="12"/>
      <c r="X47" s="2">
        <f t="shared" si="26"/>
        <v>19196365</v>
      </c>
      <c r="Y47" s="2">
        <f t="shared" si="27"/>
        <v>6287093</v>
      </c>
      <c r="Z47" s="12"/>
      <c r="AA47" s="2">
        <f t="shared" si="28"/>
        <v>17479145</v>
      </c>
      <c r="AB47" s="2">
        <f t="shared" si="29"/>
        <v>1793224.8975864439</v>
      </c>
      <c r="AC47" s="2">
        <f t="shared" si="30"/>
        <v>3931453.1951402258</v>
      </c>
      <c r="AD47" s="2">
        <f t="shared" si="31"/>
        <v>5475249</v>
      </c>
      <c r="AE47" s="2">
        <f t="shared" si="32"/>
        <v>12003896</v>
      </c>
      <c r="AF47" s="2">
        <f t="shared" si="33"/>
        <v>0</v>
      </c>
      <c r="AG47" s="2">
        <f t="shared" si="34"/>
        <v>5724678.0927266693</v>
      </c>
      <c r="AH47" s="3">
        <f t="shared" si="35"/>
        <v>71729</v>
      </c>
      <c r="AI47" s="3">
        <f t="shared" si="36"/>
        <v>157258</v>
      </c>
      <c r="AJ47" s="19">
        <f t="shared" si="37"/>
        <v>228987</v>
      </c>
      <c r="AK47" s="11">
        <v>1</v>
      </c>
      <c r="AN47" s="15"/>
    </row>
    <row r="48" spans="1:40">
      <c r="A48" s="23" t="s">
        <v>43</v>
      </c>
      <c r="B48" s="6" t="s">
        <v>42</v>
      </c>
      <c r="C48" s="8">
        <v>12</v>
      </c>
      <c r="D48" s="7">
        <v>374016</v>
      </c>
      <c r="E48" s="5">
        <v>44562</v>
      </c>
      <c r="F48" s="5">
        <v>44926</v>
      </c>
      <c r="G48" s="20">
        <f t="shared" si="19"/>
        <v>1</v>
      </c>
      <c r="H48" s="10">
        <v>52599671</v>
      </c>
      <c r="I48" s="10">
        <v>7798024</v>
      </c>
      <c r="J48" s="10">
        <v>0</v>
      </c>
      <c r="K48" s="10">
        <v>0</v>
      </c>
      <c r="L48" s="10">
        <v>871000</v>
      </c>
      <c r="M48" s="10">
        <v>61290645</v>
      </c>
      <c r="N48" s="10">
        <v>22180396</v>
      </c>
      <c r="P48" s="2">
        <f t="shared" si="20"/>
        <v>52599671</v>
      </c>
      <c r="Q48" s="2">
        <f t="shared" si="21"/>
        <v>7798024</v>
      </c>
      <c r="R48" s="2">
        <f t="shared" si="22"/>
        <v>0</v>
      </c>
      <c r="S48" s="2">
        <f t="shared" si="23"/>
        <v>0</v>
      </c>
      <c r="T48" s="2">
        <f t="shared" si="24"/>
        <v>871000</v>
      </c>
      <c r="V48" s="2">
        <f t="shared" si="25"/>
        <v>61268695</v>
      </c>
      <c r="W48" s="12"/>
      <c r="X48" s="2">
        <f t="shared" si="26"/>
        <v>61290645</v>
      </c>
      <c r="Y48" s="2">
        <f t="shared" si="27"/>
        <v>22180396</v>
      </c>
      <c r="Z48" s="12"/>
      <c r="AA48" s="2">
        <f t="shared" si="28"/>
        <v>61268695</v>
      </c>
      <c r="AB48" s="2">
        <f t="shared" si="29"/>
        <v>21857247.424745161</v>
      </c>
      <c r="AC48" s="2">
        <f t="shared" si="30"/>
        <v>315205.11680045136</v>
      </c>
      <c r="AD48" s="2">
        <f t="shared" si="31"/>
        <v>60397695</v>
      </c>
      <c r="AE48" s="2">
        <f t="shared" si="32"/>
        <v>871000</v>
      </c>
      <c r="AF48" s="2">
        <f t="shared" si="33"/>
        <v>0</v>
      </c>
      <c r="AG48" s="2">
        <f t="shared" si="34"/>
        <v>22172452.541545615</v>
      </c>
      <c r="AH48" s="3">
        <f t="shared" si="35"/>
        <v>874290</v>
      </c>
      <c r="AI48" s="3">
        <f t="shared" si="36"/>
        <v>12608</v>
      </c>
      <c r="AJ48" s="19">
        <f t="shared" si="37"/>
        <v>886898</v>
      </c>
      <c r="AK48" s="11">
        <v>1</v>
      </c>
      <c r="AN48" s="15"/>
    </row>
    <row r="49" spans="1:40">
      <c r="A49" s="9" t="s">
        <v>41</v>
      </c>
      <c r="B49" s="6" t="s">
        <v>40</v>
      </c>
      <c r="C49" s="8">
        <v>12</v>
      </c>
      <c r="D49" s="7">
        <v>370091</v>
      </c>
      <c r="E49" s="5">
        <v>44378</v>
      </c>
      <c r="F49" s="5">
        <v>44742</v>
      </c>
      <c r="G49" s="20">
        <f t="shared" si="19"/>
        <v>1</v>
      </c>
      <c r="H49" s="10">
        <v>415690988</v>
      </c>
      <c r="I49" s="10">
        <v>1832979186</v>
      </c>
      <c r="J49" s="10">
        <v>134458843</v>
      </c>
      <c r="K49" s="10">
        <v>1758931422</v>
      </c>
      <c r="L49" s="10">
        <v>184871566</v>
      </c>
      <c r="M49" s="10">
        <v>4666681991</v>
      </c>
      <c r="N49" s="10">
        <v>1374133615</v>
      </c>
      <c r="P49" s="2">
        <f t="shared" si="20"/>
        <v>415690988</v>
      </c>
      <c r="Q49" s="2">
        <f t="shared" si="21"/>
        <v>1832979186</v>
      </c>
      <c r="R49" s="2">
        <f t="shared" si="22"/>
        <v>134458843</v>
      </c>
      <c r="S49" s="2">
        <f t="shared" si="23"/>
        <v>1758931422</v>
      </c>
      <c r="T49" s="2">
        <f t="shared" si="24"/>
        <v>184871566</v>
      </c>
      <c r="V49" s="2">
        <f t="shared" si="25"/>
        <v>4326932005</v>
      </c>
      <c r="W49" s="12"/>
      <c r="X49" s="2">
        <f t="shared" si="26"/>
        <v>4666681991</v>
      </c>
      <c r="Y49" s="2">
        <f t="shared" si="27"/>
        <v>1374133615</v>
      </c>
      <c r="Z49" s="12"/>
      <c r="AA49" s="2">
        <f t="shared" si="28"/>
        <v>4326932005</v>
      </c>
      <c r="AB49" s="2">
        <f t="shared" si="29"/>
        <v>701727200.92287219</v>
      </c>
      <c r="AC49" s="2">
        <f t="shared" si="30"/>
        <v>572364911.92233062</v>
      </c>
      <c r="AD49" s="2">
        <f t="shared" si="31"/>
        <v>2383129017</v>
      </c>
      <c r="AE49" s="2">
        <f t="shared" si="32"/>
        <v>1943802988</v>
      </c>
      <c r="AF49" s="2">
        <f t="shared" si="33"/>
        <v>0</v>
      </c>
      <c r="AG49" s="2">
        <f t="shared" si="34"/>
        <v>1274092112.8452029</v>
      </c>
      <c r="AH49" s="3">
        <f t="shared" si="35"/>
        <v>28069088</v>
      </c>
      <c r="AI49" s="3">
        <f t="shared" si="36"/>
        <v>22894596</v>
      </c>
      <c r="AJ49" s="19">
        <f t="shared" si="37"/>
        <v>50963684</v>
      </c>
      <c r="AK49" s="11">
        <v>1</v>
      </c>
      <c r="AN49" s="15"/>
    </row>
    <row r="50" spans="1:40">
      <c r="A50" s="9" t="s">
        <v>39</v>
      </c>
      <c r="B50" s="6" t="s">
        <v>38</v>
      </c>
      <c r="C50" s="8">
        <v>12</v>
      </c>
      <c r="D50" s="7">
        <v>370025</v>
      </c>
      <c r="E50" s="5">
        <v>44378</v>
      </c>
      <c r="F50" s="5">
        <v>44742</v>
      </c>
      <c r="G50" s="20">
        <f t="shared" si="19"/>
        <v>1</v>
      </c>
      <c r="H50" s="10">
        <v>64543872</v>
      </c>
      <c r="I50" s="10">
        <v>254498734</v>
      </c>
      <c r="J50" s="10">
        <v>38340495</v>
      </c>
      <c r="K50" s="10">
        <v>293301007</v>
      </c>
      <c r="L50" s="10">
        <v>62169680</v>
      </c>
      <c r="M50" s="10">
        <v>726676220</v>
      </c>
      <c r="N50" s="10">
        <v>181806187</v>
      </c>
      <c r="P50" s="2">
        <f t="shared" si="20"/>
        <v>64543872</v>
      </c>
      <c r="Q50" s="2">
        <f t="shared" si="21"/>
        <v>254498734</v>
      </c>
      <c r="R50" s="2">
        <f t="shared" si="22"/>
        <v>38340495</v>
      </c>
      <c r="S50" s="2">
        <f t="shared" si="23"/>
        <v>293301007</v>
      </c>
      <c r="T50" s="2">
        <f t="shared" si="24"/>
        <v>62169680</v>
      </c>
      <c r="V50" s="2">
        <f t="shared" si="25"/>
        <v>712853788</v>
      </c>
      <c r="W50" s="12"/>
      <c r="X50" s="2">
        <f t="shared" si="26"/>
        <v>726676220</v>
      </c>
      <c r="Y50" s="2">
        <f t="shared" si="27"/>
        <v>181806187</v>
      </c>
      <c r="Z50" s="12"/>
      <c r="AA50" s="2">
        <f t="shared" si="28"/>
        <v>712853788</v>
      </c>
      <c r="AB50" s="2">
        <f t="shared" si="29"/>
        <v>89413217.47262609</v>
      </c>
      <c r="AC50" s="2">
        <f t="shared" si="30"/>
        <v>88934753.07853128</v>
      </c>
      <c r="AD50" s="2">
        <f t="shared" si="31"/>
        <v>357383101</v>
      </c>
      <c r="AE50" s="2">
        <f t="shared" si="32"/>
        <v>355470687</v>
      </c>
      <c r="AF50" s="2">
        <f t="shared" si="33"/>
        <v>0</v>
      </c>
      <c r="AG50" s="2">
        <f t="shared" si="34"/>
        <v>178347970.55115736</v>
      </c>
      <c r="AH50" s="3">
        <f t="shared" si="35"/>
        <v>3576529</v>
      </c>
      <c r="AI50" s="3">
        <f t="shared" si="36"/>
        <v>3557390</v>
      </c>
      <c r="AJ50" s="19">
        <f t="shared" si="37"/>
        <v>7133919</v>
      </c>
      <c r="AK50" s="11">
        <v>1</v>
      </c>
      <c r="AN50" s="15"/>
    </row>
    <row r="51" spans="1:40">
      <c r="A51" s="9" t="s">
        <v>37</v>
      </c>
      <c r="B51" s="6" t="s">
        <v>36</v>
      </c>
      <c r="C51" s="8">
        <v>12</v>
      </c>
      <c r="D51" s="7">
        <v>370218</v>
      </c>
      <c r="E51" s="5">
        <v>44378</v>
      </c>
      <c r="F51" s="5">
        <v>44742</v>
      </c>
      <c r="G51" s="20">
        <f t="shared" si="19"/>
        <v>1</v>
      </c>
      <c r="H51" s="10">
        <v>43006853</v>
      </c>
      <c r="I51" s="10">
        <v>169985182</v>
      </c>
      <c r="J51" s="10">
        <v>29436834</v>
      </c>
      <c r="K51" s="10">
        <v>305793010</v>
      </c>
      <c r="L51" s="10">
        <v>85332661</v>
      </c>
      <c r="M51" s="10">
        <v>642767036</v>
      </c>
      <c r="N51" s="10">
        <v>194050786</v>
      </c>
      <c r="P51" s="2">
        <f t="shared" si="20"/>
        <v>43006853</v>
      </c>
      <c r="Q51" s="2">
        <f t="shared" si="21"/>
        <v>169985182</v>
      </c>
      <c r="R51" s="2">
        <f t="shared" si="22"/>
        <v>29436834</v>
      </c>
      <c r="S51" s="2">
        <f t="shared" si="23"/>
        <v>305793010</v>
      </c>
      <c r="T51" s="2">
        <f t="shared" si="24"/>
        <v>85332661</v>
      </c>
      <c r="V51" s="2">
        <f t="shared" si="25"/>
        <v>633554540</v>
      </c>
      <c r="W51" s="12"/>
      <c r="X51" s="2">
        <f t="shared" si="26"/>
        <v>642767036</v>
      </c>
      <c r="Y51" s="2">
        <f t="shared" si="27"/>
        <v>194050786</v>
      </c>
      <c r="Z51" s="12"/>
      <c r="AA51" s="2">
        <f t="shared" si="28"/>
        <v>633554540</v>
      </c>
      <c r="AB51" s="2">
        <f t="shared" si="29"/>
        <v>73189055.977881595</v>
      </c>
      <c r="AC51" s="2">
        <f t="shared" si="30"/>
        <v>118080485.82368092</v>
      </c>
      <c r="AD51" s="2">
        <f t="shared" si="31"/>
        <v>242428869</v>
      </c>
      <c r="AE51" s="2">
        <f t="shared" si="32"/>
        <v>391125671</v>
      </c>
      <c r="AF51" s="2">
        <f t="shared" si="33"/>
        <v>0</v>
      </c>
      <c r="AG51" s="2">
        <f t="shared" si="34"/>
        <v>191269541.80156252</v>
      </c>
      <c r="AH51" s="3">
        <f t="shared" si="35"/>
        <v>2927562</v>
      </c>
      <c r="AI51" s="3">
        <f t="shared" si="36"/>
        <v>4723219</v>
      </c>
      <c r="AJ51" s="19">
        <f t="shared" si="37"/>
        <v>7650781</v>
      </c>
      <c r="AK51" s="11">
        <v>1</v>
      </c>
      <c r="AN51" s="15"/>
    </row>
    <row r="52" spans="1:40">
      <c r="A52" s="9" t="s">
        <v>35</v>
      </c>
      <c r="B52" s="6" t="s">
        <v>34</v>
      </c>
      <c r="C52" s="8">
        <v>12</v>
      </c>
      <c r="D52" s="7">
        <v>370237</v>
      </c>
      <c r="E52" s="5">
        <v>44378</v>
      </c>
      <c r="F52" s="5">
        <v>44742</v>
      </c>
      <c r="G52" s="20">
        <f t="shared" si="19"/>
        <v>1</v>
      </c>
      <c r="H52" s="10">
        <v>8769854</v>
      </c>
      <c r="I52" s="10">
        <v>12811575</v>
      </c>
      <c r="J52" s="10">
        <v>4548977</v>
      </c>
      <c r="K52" s="10">
        <v>43956822</v>
      </c>
      <c r="L52" s="10">
        <v>23587323</v>
      </c>
      <c r="M52" s="10">
        <v>95338779</v>
      </c>
      <c r="N52" s="10">
        <v>25262985</v>
      </c>
      <c r="P52" s="2">
        <f t="shared" si="20"/>
        <v>8769854</v>
      </c>
      <c r="Q52" s="2">
        <f t="shared" si="21"/>
        <v>12811575</v>
      </c>
      <c r="R52" s="2">
        <f t="shared" si="22"/>
        <v>4548977</v>
      </c>
      <c r="S52" s="2">
        <f t="shared" si="23"/>
        <v>43956822</v>
      </c>
      <c r="T52" s="2">
        <f t="shared" si="24"/>
        <v>23587323</v>
      </c>
      <c r="V52" s="2">
        <f t="shared" si="25"/>
        <v>93674551</v>
      </c>
      <c r="W52" s="12"/>
      <c r="X52" s="2">
        <f t="shared" si="26"/>
        <v>95338779</v>
      </c>
      <c r="Y52" s="2">
        <f t="shared" si="27"/>
        <v>25262985</v>
      </c>
      <c r="Z52" s="12"/>
      <c r="AA52" s="2">
        <f t="shared" si="28"/>
        <v>93674551</v>
      </c>
      <c r="AB52" s="2">
        <f t="shared" si="29"/>
        <v>6924066.594369852</v>
      </c>
      <c r="AC52" s="2">
        <f t="shared" si="30"/>
        <v>17897929.256811913</v>
      </c>
      <c r="AD52" s="2">
        <f t="shared" si="31"/>
        <v>26130406</v>
      </c>
      <c r="AE52" s="2">
        <f t="shared" si="32"/>
        <v>67544145</v>
      </c>
      <c r="AF52" s="2">
        <f t="shared" si="33"/>
        <v>0</v>
      </c>
      <c r="AG52" s="2">
        <f t="shared" si="34"/>
        <v>24821995.85118176</v>
      </c>
      <c r="AH52" s="3">
        <f t="shared" si="35"/>
        <v>276963</v>
      </c>
      <c r="AI52" s="3">
        <f t="shared" si="36"/>
        <v>715917</v>
      </c>
      <c r="AJ52" s="19">
        <f t="shared" si="37"/>
        <v>992880</v>
      </c>
      <c r="AK52" s="11">
        <v>1</v>
      </c>
      <c r="AN52" s="15"/>
    </row>
    <row r="53" spans="1:40">
      <c r="A53" s="9" t="s">
        <v>33</v>
      </c>
      <c r="B53" s="6" t="s">
        <v>32</v>
      </c>
      <c r="C53" s="8">
        <v>12</v>
      </c>
      <c r="D53" s="7">
        <v>370112</v>
      </c>
      <c r="E53" s="5">
        <v>44287</v>
      </c>
      <c r="F53" s="5">
        <v>44651</v>
      </c>
      <c r="G53" s="20">
        <f t="shared" si="19"/>
        <v>1</v>
      </c>
      <c r="H53" s="10">
        <v>6044826</v>
      </c>
      <c r="I53" s="10">
        <v>8310519</v>
      </c>
      <c r="J53" s="10">
        <v>322764</v>
      </c>
      <c r="K53" s="10">
        <v>24775321</v>
      </c>
      <c r="L53" s="10">
        <v>8223581</v>
      </c>
      <c r="M53" s="10">
        <v>49306861</v>
      </c>
      <c r="N53" s="10">
        <v>18752973</v>
      </c>
      <c r="P53" s="2">
        <f t="shared" si="20"/>
        <v>6044826</v>
      </c>
      <c r="Q53" s="2">
        <f t="shared" si="21"/>
        <v>8310519</v>
      </c>
      <c r="R53" s="2">
        <f t="shared" si="22"/>
        <v>322764</v>
      </c>
      <c r="S53" s="2">
        <f t="shared" si="23"/>
        <v>24775321</v>
      </c>
      <c r="T53" s="2">
        <f t="shared" si="24"/>
        <v>8223581</v>
      </c>
      <c r="V53" s="2">
        <f t="shared" si="25"/>
        <v>47677011</v>
      </c>
      <c r="W53" s="12"/>
      <c r="X53" s="2">
        <f t="shared" si="26"/>
        <v>49306861</v>
      </c>
      <c r="Y53" s="2">
        <f t="shared" si="27"/>
        <v>18752973</v>
      </c>
      <c r="Z53" s="12"/>
      <c r="AA53" s="2">
        <f t="shared" si="28"/>
        <v>47677011</v>
      </c>
      <c r="AB53" s="2">
        <f t="shared" si="29"/>
        <v>5582553.3442101907</v>
      </c>
      <c r="AC53" s="2">
        <f t="shared" si="30"/>
        <v>12550535.679723071</v>
      </c>
      <c r="AD53" s="2">
        <f t="shared" si="31"/>
        <v>14678109</v>
      </c>
      <c r="AE53" s="2">
        <f t="shared" si="32"/>
        <v>32998902</v>
      </c>
      <c r="AF53" s="2">
        <f t="shared" si="33"/>
        <v>0</v>
      </c>
      <c r="AG53" s="2">
        <f t="shared" si="34"/>
        <v>18133089.023933262</v>
      </c>
      <c r="AH53" s="3">
        <f t="shared" si="35"/>
        <v>223302</v>
      </c>
      <c r="AI53" s="3">
        <f t="shared" si="36"/>
        <v>502021</v>
      </c>
      <c r="AJ53" s="19">
        <f t="shared" si="37"/>
        <v>725323</v>
      </c>
      <c r="AK53" s="11">
        <v>1</v>
      </c>
      <c r="AN53" s="15"/>
    </row>
    <row r="54" spans="1:40">
      <c r="A54" s="9" t="s">
        <v>31</v>
      </c>
      <c r="B54" s="6" t="s">
        <v>30</v>
      </c>
      <c r="C54" s="8">
        <v>12</v>
      </c>
      <c r="D54" s="7">
        <v>370097</v>
      </c>
      <c r="E54" s="5">
        <v>44501</v>
      </c>
      <c r="F54" s="5">
        <v>44865</v>
      </c>
      <c r="G54" s="20">
        <f t="shared" si="19"/>
        <v>1</v>
      </c>
      <c r="H54" s="10">
        <v>35064091</v>
      </c>
      <c r="I54" s="10">
        <v>90171729</v>
      </c>
      <c r="J54" s="10">
        <v>4462624</v>
      </c>
      <c r="K54" s="10">
        <v>183948498</v>
      </c>
      <c r="L54" s="10">
        <v>30837319</v>
      </c>
      <c r="M54" s="10">
        <v>370004110</v>
      </c>
      <c r="N54" s="10">
        <v>69499477</v>
      </c>
      <c r="P54" s="2">
        <f t="shared" si="20"/>
        <v>35064091</v>
      </c>
      <c r="Q54" s="2">
        <f t="shared" si="21"/>
        <v>90171729</v>
      </c>
      <c r="R54" s="2">
        <f t="shared" si="22"/>
        <v>4462624</v>
      </c>
      <c r="S54" s="2">
        <f t="shared" si="23"/>
        <v>183948498</v>
      </c>
      <c r="T54" s="2">
        <f t="shared" si="24"/>
        <v>30837319</v>
      </c>
      <c r="V54" s="2">
        <f t="shared" si="25"/>
        <v>344484261</v>
      </c>
      <c r="W54" s="12"/>
      <c r="X54" s="2">
        <f t="shared" si="26"/>
        <v>370004110</v>
      </c>
      <c r="Y54" s="2">
        <f t="shared" si="27"/>
        <v>69499477</v>
      </c>
      <c r="Z54" s="12"/>
      <c r="AA54" s="2">
        <f t="shared" si="28"/>
        <v>344484261</v>
      </c>
      <c r="AB54" s="2">
        <f t="shared" si="29"/>
        <v>24361821.347643375</v>
      </c>
      <c r="AC54" s="2">
        <f t="shared" si="30"/>
        <v>40344151.713659905</v>
      </c>
      <c r="AD54" s="2">
        <f t="shared" si="31"/>
        <v>129698444</v>
      </c>
      <c r="AE54" s="2">
        <f t="shared" si="32"/>
        <v>214785817</v>
      </c>
      <c r="AF54" s="2">
        <f t="shared" si="33"/>
        <v>0</v>
      </c>
      <c r="AG54" s="2">
        <f t="shared" si="34"/>
        <v>64705973.06130328</v>
      </c>
      <c r="AH54" s="3">
        <f t="shared" si="35"/>
        <v>974473</v>
      </c>
      <c r="AI54" s="3">
        <f t="shared" si="36"/>
        <v>1613766</v>
      </c>
      <c r="AJ54" s="19">
        <f t="shared" si="37"/>
        <v>2588239</v>
      </c>
      <c r="AK54" s="11">
        <v>1</v>
      </c>
      <c r="AN54" s="15"/>
    </row>
    <row r="55" spans="1:40">
      <c r="A55" s="9" t="s">
        <v>29</v>
      </c>
      <c r="B55" s="6" t="s">
        <v>28</v>
      </c>
      <c r="C55" s="8">
        <v>12</v>
      </c>
      <c r="D55" s="7">
        <v>370094</v>
      </c>
      <c r="E55" s="5">
        <v>44562</v>
      </c>
      <c r="F55" s="5">
        <v>44926</v>
      </c>
      <c r="G55" s="20">
        <f t="shared" si="19"/>
        <v>1</v>
      </c>
      <c r="H55" s="10">
        <v>85877162</v>
      </c>
      <c r="I55" s="10">
        <v>513860714</v>
      </c>
      <c r="J55" s="10">
        <v>28871733</v>
      </c>
      <c r="K55" s="10">
        <v>373858485</v>
      </c>
      <c r="L55" s="10">
        <v>72370955</v>
      </c>
      <c r="M55" s="10">
        <v>1100383126</v>
      </c>
      <c r="N55" s="10">
        <v>98699205</v>
      </c>
      <c r="P55" s="2">
        <f t="shared" si="20"/>
        <v>85877162</v>
      </c>
      <c r="Q55" s="2">
        <f t="shared" si="21"/>
        <v>513860714</v>
      </c>
      <c r="R55" s="2">
        <f t="shared" si="22"/>
        <v>28871733</v>
      </c>
      <c r="S55" s="2">
        <f t="shared" si="23"/>
        <v>373858485</v>
      </c>
      <c r="T55" s="2">
        <f t="shared" si="24"/>
        <v>72370955</v>
      </c>
      <c r="V55" s="2">
        <f t="shared" si="25"/>
        <v>1074839049</v>
      </c>
      <c r="W55" s="12"/>
      <c r="X55" s="2">
        <f t="shared" si="26"/>
        <v>1100383126</v>
      </c>
      <c r="Y55" s="2">
        <f t="shared" si="27"/>
        <v>98699205</v>
      </c>
      <c r="Z55" s="12"/>
      <c r="AA55" s="2">
        <f t="shared" si="28"/>
        <v>1074839049</v>
      </c>
      <c r="AB55" s="2">
        <f t="shared" si="29"/>
        <v>56383333.402425192</v>
      </c>
      <c r="AC55" s="2">
        <f t="shared" si="30"/>
        <v>40024687.706448168</v>
      </c>
      <c r="AD55" s="2">
        <f t="shared" si="31"/>
        <v>628609609</v>
      </c>
      <c r="AE55" s="2">
        <f t="shared" si="32"/>
        <v>446229440</v>
      </c>
      <c r="AF55" s="2">
        <f t="shared" si="33"/>
        <v>0</v>
      </c>
      <c r="AG55" s="2">
        <f t="shared" si="34"/>
        <v>96408021.108873352</v>
      </c>
      <c r="AH55" s="3">
        <f t="shared" si="35"/>
        <v>2255333</v>
      </c>
      <c r="AI55" s="3">
        <f t="shared" si="36"/>
        <v>1600988</v>
      </c>
      <c r="AJ55" s="19">
        <f t="shared" si="37"/>
        <v>3856321</v>
      </c>
      <c r="AK55" s="11">
        <v>1</v>
      </c>
      <c r="AN55" s="15"/>
    </row>
    <row r="56" spans="1:40">
      <c r="A56" s="9" t="s">
        <v>27</v>
      </c>
      <c r="B56" s="6" t="s">
        <v>26</v>
      </c>
      <c r="C56" s="8">
        <v>12</v>
      </c>
      <c r="D56" s="7">
        <v>370037</v>
      </c>
      <c r="E56" s="5">
        <v>44562</v>
      </c>
      <c r="F56" s="5">
        <v>44926</v>
      </c>
      <c r="G56" s="20">
        <f t="shared" si="19"/>
        <v>1</v>
      </c>
      <c r="H56" s="10">
        <v>271022895</v>
      </c>
      <c r="I56" s="10">
        <v>1108267763</v>
      </c>
      <c r="J56" s="10">
        <v>58452160</v>
      </c>
      <c r="K56" s="10">
        <v>1339647042</v>
      </c>
      <c r="L56" s="10">
        <v>733084195</v>
      </c>
      <c r="M56" s="10">
        <v>3510474055</v>
      </c>
      <c r="N56" s="10">
        <v>711164425</v>
      </c>
      <c r="P56" s="2">
        <f t="shared" si="20"/>
        <v>271022895</v>
      </c>
      <c r="Q56" s="2">
        <f t="shared" si="21"/>
        <v>1108267763</v>
      </c>
      <c r="R56" s="2">
        <f t="shared" si="22"/>
        <v>58452160</v>
      </c>
      <c r="S56" s="2">
        <f t="shared" si="23"/>
        <v>1339647042</v>
      </c>
      <c r="T56" s="2">
        <f t="shared" si="24"/>
        <v>733084195</v>
      </c>
      <c r="V56" s="2">
        <f t="shared" si="25"/>
        <v>3510474055</v>
      </c>
      <c r="W56" s="12"/>
      <c r="X56" s="2">
        <f t="shared" si="26"/>
        <v>3510474055</v>
      </c>
      <c r="Y56" s="2">
        <f t="shared" si="27"/>
        <v>711164425</v>
      </c>
      <c r="Z56" s="12"/>
      <c r="AA56" s="2">
        <f t="shared" si="28"/>
        <v>3510474055</v>
      </c>
      <c r="AB56" s="2">
        <f t="shared" si="29"/>
        <v>291263096.79017115</v>
      </c>
      <c r="AC56" s="2">
        <f t="shared" si="30"/>
        <v>419901328.20982879</v>
      </c>
      <c r="AD56" s="2">
        <f t="shared" si="31"/>
        <v>1437742818</v>
      </c>
      <c r="AE56" s="2">
        <f t="shared" si="32"/>
        <v>2072731237</v>
      </c>
      <c r="AF56" s="2">
        <f t="shared" si="33"/>
        <v>0</v>
      </c>
      <c r="AG56" s="2">
        <f t="shared" si="34"/>
        <v>711164425</v>
      </c>
      <c r="AH56" s="3">
        <f t="shared" si="35"/>
        <v>11650524</v>
      </c>
      <c r="AI56" s="3">
        <f t="shared" si="36"/>
        <v>16796053</v>
      </c>
      <c r="AJ56" s="19">
        <f t="shared" si="37"/>
        <v>28446577</v>
      </c>
      <c r="AK56" s="11">
        <v>1</v>
      </c>
      <c r="AN56" s="15"/>
    </row>
    <row r="57" spans="1:40">
      <c r="A57" s="9" t="s">
        <v>25</v>
      </c>
      <c r="B57" s="6" t="s">
        <v>24</v>
      </c>
      <c r="C57" s="8">
        <v>12</v>
      </c>
      <c r="D57" s="7">
        <v>370235</v>
      </c>
      <c r="E57" s="5">
        <v>44378</v>
      </c>
      <c r="F57" s="5">
        <v>44742</v>
      </c>
      <c r="G57" s="20">
        <f t="shared" si="19"/>
        <v>1</v>
      </c>
      <c r="H57" s="10">
        <v>5271089</v>
      </c>
      <c r="I57" s="10">
        <v>39864229</v>
      </c>
      <c r="J57" s="10">
        <v>3547975</v>
      </c>
      <c r="K57" s="10">
        <v>190439802</v>
      </c>
      <c r="L57" s="10">
        <v>33916839</v>
      </c>
      <c r="M57" s="10">
        <v>273039934</v>
      </c>
      <c r="N57" s="10">
        <v>67589513</v>
      </c>
      <c r="P57" s="2">
        <f t="shared" si="20"/>
        <v>5271089</v>
      </c>
      <c r="Q57" s="2">
        <f t="shared" si="21"/>
        <v>39864229</v>
      </c>
      <c r="R57" s="2">
        <f t="shared" si="22"/>
        <v>3547975</v>
      </c>
      <c r="S57" s="2">
        <f t="shared" si="23"/>
        <v>190439802</v>
      </c>
      <c r="T57" s="2">
        <f t="shared" si="24"/>
        <v>33916839</v>
      </c>
      <c r="V57" s="2">
        <f t="shared" si="25"/>
        <v>273039934</v>
      </c>
      <c r="W57" s="12"/>
      <c r="X57" s="2">
        <f t="shared" si="26"/>
        <v>273039934</v>
      </c>
      <c r="Y57" s="2">
        <f t="shared" si="27"/>
        <v>67589513</v>
      </c>
      <c r="Z57" s="12"/>
      <c r="AA57" s="2">
        <f t="shared" si="28"/>
        <v>273039934</v>
      </c>
      <c r="AB57" s="2">
        <f t="shared" si="29"/>
        <v>12051277.690047745</v>
      </c>
      <c r="AC57" s="2">
        <f t="shared" si="30"/>
        <v>55538235.309952252</v>
      </c>
      <c r="AD57" s="2">
        <f t="shared" si="31"/>
        <v>48683293</v>
      </c>
      <c r="AE57" s="2">
        <f t="shared" si="32"/>
        <v>224356641</v>
      </c>
      <c r="AF57" s="2">
        <f t="shared" si="33"/>
        <v>0</v>
      </c>
      <c r="AG57" s="2">
        <f t="shared" si="34"/>
        <v>67589513</v>
      </c>
      <c r="AH57" s="3">
        <f t="shared" si="35"/>
        <v>482051</v>
      </c>
      <c r="AI57" s="3">
        <f t="shared" si="36"/>
        <v>2221529</v>
      </c>
      <c r="AJ57" s="19">
        <f t="shared" si="37"/>
        <v>2703580</v>
      </c>
      <c r="AK57" s="11">
        <v>1</v>
      </c>
      <c r="AN57" s="15"/>
    </row>
    <row r="58" spans="1:40">
      <c r="A58" s="9" t="s">
        <v>23</v>
      </c>
      <c r="B58" s="6" t="s">
        <v>22</v>
      </c>
      <c r="C58" s="8">
        <v>12</v>
      </c>
      <c r="D58" s="7">
        <v>370114</v>
      </c>
      <c r="E58" s="5">
        <v>44378</v>
      </c>
      <c r="F58" s="5">
        <v>44742</v>
      </c>
      <c r="G58" s="20">
        <f t="shared" si="19"/>
        <v>1</v>
      </c>
      <c r="H58" s="10">
        <v>276912671</v>
      </c>
      <c r="I58" s="10">
        <v>864408417</v>
      </c>
      <c r="J58" s="10">
        <v>54696363</v>
      </c>
      <c r="K58" s="10">
        <v>634902200</v>
      </c>
      <c r="L58" s="10">
        <v>65540703</v>
      </c>
      <c r="M58" s="10">
        <v>1901896813</v>
      </c>
      <c r="N58" s="10">
        <v>553927361</v>
      </c>
      <c r="P58" s="2">
        <f t="shared" si="20"/>
        <v>276912671</v>
      </c>
      <c r="Q58" s="2">
        <f t="shared" si="21"/>
        <v>864408417</v>
      </c>
      <c r="R58" s="2">
        <f t="shared" si="22"/>
        <v>54696363</v>
      </c>
      <c r="S58" s="2">
        <f t="shared" si="23"/>
        <v>634902200</v>
      </c>
      <c r="T58" s="2">
        <f t="shared" si="24"/>
        <v>65540703</v>
      </c>
      <c r="V58" s="2">
        <f t="shared" si="25"/>
        <v>1896460354</v>
      </c>
      <c r="W58" s="12"/>
      <c r="X58" s="2">
        <f t="shared" si="26"/>
        <v>1901896813</v>
      </c>
      <c r="Y58" s="2">
        <f t="shared" si="27"/>
        <v>553927361</v>
      </c>
      <c r="Z58" s="12"/>
      <c r="AA58" s="2">
        <f t="shared" si="28"/>
        <v>1896460354</v>
      </c>
      <c r="AB58" s="2">
        <f t="shared" si="29"/>
        <v>348340028.65663183</v>
      </c>
      <c r="AC58" s="2">
        <f t="shared" si="30"/>
        <v>204003963.90483302</v>
      </c>
      <c r="AD58" s="2">
        <f t="shared" si="31"/>
        <v>1196017451</v>
      </c>
      <c r="AE58" s="2">
        <f t="shared" si="32"/>
        <v>700442903</v>
      </c>
      <c r="AF58" s="2">
        <f t="shared" si="33"/>
        <v>0</v>
      </c>
      <c r="AG58" s="2">
        <f t="shared" si="34"/>
        <v>552343992.56146491</v>
      </c>
      <c r="AH58" s="3">
        <f t="shared" si="35"/>
        <v>13933601</v>
      </c>
      <c r="AI58" s="3">
        <f t="shared" si="36"/>
        <v>8160159</v>
      </c>
      <c r="AJ58" s="19">
        <f t="shared" si="37"/>
        <v>22093760</v>
      </c>
      <c r="AK58" s="11">
        <v>1</v>
      </c>
      <c r="AN58" s="15"/>
    </row>
    <row r="59" spans="1:40">
      <c r="A59" s="9" t="s">
        <v>21</v>
      </c>
      <c r="B59" s="6" t="s">
        <v>20</v>
      </c>
      <c r="C59" s="8">
        <v>12</v>
      </c>
      <c r="D59" s="7">
        <v>370227</v>
      </c>
      <c r="E59" s="5">
        <v>44378</v>
      </c>
      <c r="F59" s="5">
        <v>44742</v>
      </c>
      <c r="G59" s="20">
        <f t="shared" si="19"/>
        <v>1</v>
      </c>
      <c r="H59" s="10">
        <v>5631977</v>
      </c>
      <c r="I59" s="10">
        <v>22349860</v>
      </c>
      <c r="J59" s="10">
        <v>3341636</v>
      </c>
      <c r="K59" s="10">
        <v>79799932</v>
      </c>
      <c r="L59" s="10">
        <v>35166698</v>
      </c>
      <c r="M59" s="10">
        <v>146290103</v>
      </c>
      <c r="N59" s="10">
        <v>38250618</v>
      </c>
      <c r="P59" s="2">
        <f t="shared" si="20"/>
        <v>5631977</v>
      </c>
      <c r="Q59" s="2">
        <f t="shared" si="21"/>
        <v>22349860</v>
      </c>
      <c r="R59" s="2">
        <f t="shared" si="22"/>
        <v>3341636</v>
      </c>
      <c r="S59" s="2">
        <f t="shared" si="23"/>
        <v>79799932</v>
      </c>
      <c r="T59" s="2">
        <f t="shared" si="24"/>
        <v>35166698</v>
      </c>
      <c r="V59" s="2">
        <f t="shared" si="25"/>
        <v>146290103</v>
      </c>
      <c r="W59" s="12"/>
      <c r="X59" s="2">
        <f t="shared" si="26"/>
        <v>146290103</v>
      </c>
      <c r="Y59" s="2">
        <f t="shared" si="27"/>
        <v>38250618</v>
      </c>
      <c r="Z59" s="12"/>
      <c r="AA59" s="2">
        <f t="shared" si="28"/>
        <v>146290103</v>
      </c>
      <c r="AB59" s="2">
        <f t="shared" si="29"/>
        <v>8190179.4829983404</v>
      </c>
      <c r="AC59" s="2">
        <f t="shared" si="30"/>
        <v>30060438.517001659</v>
      </c>
      <c r="AD59" s="2">
        <f t="shared" si="31"/>
        <v>31323473</v>
      </c>
      <c r="AE59" s="2">
        <f t="shared" si="32"/>
        <v>114966630</v>
      </c>
      <c r="AF59" s="2">
        <f t="shared" si="33"/>
        <v>0</v>
      </c>
      <c r="AG59" s="2">
        <f t="shared" si="34"/>
        <v>38250618</v>
      </c>
      <c r="AH59" s="3">
        <f t="shared" si="35"/>
        <v>327607</v>
      </c>
      <c r="AI59" s="3">
        <f t="shared" si="36"/>
        <v>1202418</v>
      </c>
      <c r="AJ59" s="19">
        <f t="shared" si="37"/>
        <v>1530025</v>
      </c>
      <c r="AK59" s="11">
        <v>1</v>
      </c>
    </row>
    <row r="60" spans="1:40">
      <c r="A60" s="9" t="s">
        <v>19</v>
      </c>
      <c r="B60" s="6" t="s">
        <v>18</v>
      </c>
      <c r="C60" s="8">
        <v>12</v>
      </c>
      <c r="D60" s="7">
        <v>370026</v>
      </c>
      <c r="E60" s="5">
        <v>44562</v>
      </c>
      <c r="F60" s="5">
        <v>44926</v>
      </c>
      <c r="G60" s="20">
        <f t="shared" si="19"/>
        <v>1</v>
      </c>
      <c r="H60" s="10">
        <v>78108945</v>
      </c>
      <c r="I60" s="10">
        <v>181467723</v>
      </c>
      <c r="J60" s="10">
        <v>16045389</v>
      </c>
      <c r="K60" s="10">
        <v>365370118</v>
      </c>
      <c r="L60" s="10">
        <v>39539367</v>
      </c>
      <c r="M60" s="10">
        <v>680531542</v>
      </c>
      <c r="N60" s="10">
        <v>96253526</v>
      </c>
      <c r="P60" s="2">
        <f t="shared" si="20"/>
        <v>78108945</v>
      </c>
      <c r="Q60" s="2">
        <f t="shared" si="21"/>
        <v>181467723</v>
      </c>
      <c r="R60" s="2">
        <f t="shared" si="22"/>
        <v>16045389</v>
      </c>
      <c r="S60" s="2">
        <f t="shared" si="23"/>
        <v>365370118</v>
      </c>
      <c r="T60" s="2">
        <f t="shared" si="24"/>
        <v>39539367</v>
      </c>
      <c r="V60" s="2">
        <f t="shared" si="25"/>
        <v>680531542</v>
      </c>
      <c r="W60" s="12"/>
      <c r="X60" s="2">
        <f t="shared" si="26"/>
        <v>680531542</v>
      </c>
      <c r="Y60" s="2">
        <f t="shared" si="27"/>
        <v>96253526</v>
      </c>
      <c r="Z60" s="12"/>
      <c r="AA60" s="2">
        <f t="shared" si="28"/>
        <v>680531542</v>
      </c>
      <c r="AB60" s="2">
        <f t="shared" si="29"/>
        <v>38983637.336861283</v>
      </c>
      <c r="AC60" s="2">
        <f t="shared" si="30"/>
        <v>57269888.663138717</v>
      </c>
      <c r="AD60" s="2">
        <f t="shared" si="31"/>
        <v>275622057</v>
      </c>
      <c r="AE60" s="2">
        <f t="shared" si="32"/>
        <v>404909485</v>
      </c>
      <c r="AF60" s="2">
        <f t="shared" si="33"/>
        <v>0</v>
      </c>
      <c r="AG60" s="2">
        <f t="shared" si="34"/>
        <v>96253526</v>
      </c>
      <c r="AH60" s="3">
        <f t="shared" si="35"/>
        <v>1559345</v>
      </c>
      <c r="AI60" s="3">
        <f t="shared" si="36"/>
        <v>2290796</v>
      </c>
      <c r="AJ60" s="19">
        <f t="shared" si="37"/>
        <v>3850141</v>
      </c>
      <c r="AK60" s="11">
        <v>1</v>
      </c>
    </row>
    <row r="61" spans="1:40">
      <c r="A61" s="22" t="s">
        <v>17</v>
      </c>
      <c r="B61" s="6" t="s">
        <v>16</v>
      </c>
      <c r="C61" s="8">
        <v>12</v>
      </c>
      <c r="D61" s="21">
        <v>373034</v>
      </c>
      <c r="E61" s="5">
        <v>44470</v>
      </c>
      <c r="F61" s="5">
        <v>44834</v>
      </c>
      <c r="G61" s="20">
        <f t="shared" si="19"/>
        <v>1</v>
      </c>
      <c r="H61" s="10">
        <v>28518068</v>
      </c>
      <c r="I61" s="10">
        <v>24544549</v>
      </c>
      <c r="J61" s="10">
        <v>0</v>
      </c>
      <c r="K61" s="10">
        <v>0</v>
      </c>
      <c r="L61" s="10">
        <v>0</v>
      </c>
      <c r="M61" s="10">
        <v>53062617</v>
      </c>
      <c r="N61" s="10">
        <v>31365875</v>
      </c>
      <c r="P61" s="2">
        <f t="shared" si="20"/>
        <v>28518068</v>
      </c>
      <c r="Q61" s="2">
        <f t="shared" si="21"/>
        <v>24544549</v>
      </c>
      <c r="R61" s="2">
        <f t="shared" si="22"/>
        <v>0</v>
      </c>
      <c r="S61" s="2">
        <f t="shared" si="23"/>
        <v>0</v>
      </c>
      <c r="T61" s="2">
        <f t="shared" si="24"/>
        <v>0</v>
      </c>
      <c r="V61" s="2">
        <f t="shared" si="25"/>
        <v>53062617</v>
      </c>
      <c r="W61" s="12"/>
      <c r="X61" s="2">
        <f t="shared" si="26"/>
        <v>53062617</v>
      </c>
      <c r="Y61" s="2">
        <f t="shared" si="27"/>
        <v>31365875</v>
      </c>
      <c r="Z61" s="12"/>
      <c r="AA61" s="2">
        <f t="shared" si="28"/>
        <v>53062617</v>
      </c>
      <c r="AB61" s="2">
        <f t="shared" si="29"/>
        <v>31365875</v>
      </c>
      <c r="AC61" s="2">
        <f t="shared" si="30"/>
        <v>0</v>
      </c>
      <c r="AD61" s="2">
        <f t="shared" si="31"/>
        <v>53062617</v>
      </c>
      <c r="AE61" s="2">
        <f t="shared" si="32"/>
        <v>0</v>
      </c>
      <c r="AF61" s="2">
        <f t="shared" si="33"/>
        <v>0</v>
      </c>
      <c r="AG61" s="2">
        <f t="shared" si="34"/>
        <v>31365875</v>
      </c>
      <c r="AH61" s="3">
        <f t="shared" si="35"/>
        <v>1254635</v>
      </c>
      <c r="AI61" s="3">
        <f t="shared" si="36"/>
        <v>0</v>
      </c>
      <c r="AJ61" s="19">
        <f t="shared" si="37"/>
        <v>1254635</v>
      </c>
      <c r="AK61" s="11">
        <v>1</v>
      </c>
    </row>
    <row r="62" spans="1:40">
      <c r="A62" s="9" t="s">
        <v>15</v>
      </c>
      <c r="B62" s="6" t="s">
        <v>14</v>
      </c>
      <c r="C62" s="8">
        <v>12</v>
      </c>
      <c r="D62" s="7">
        <v>370139</v>
      </c>
      <c r="E62" s="5">
        <v>44562</v>
      </c>
      <c r="F62" s="5">
        <v>44926</v>
      </c>
      <c r="G62" s="20">
        <f t="shared" si="19"/>
        <v>1</v>
      </c>
      <c r="H62" s="10">
        <v>1588825</v>
      </c>
      <c r="I62" s="10">
        <v>2343791</v>
      </c>
      <c r="J62" s="10">
        <v>742806</v>
      </c>
      <c r="K62" s="10">
        <v>18202965</v>
      </c>
      <c r="L62" s="10">
        <v>6481403</v>
      </c>
      <c r="M62" s="10">
        <v>32958171</v>
      </c>
      <c r="N62" s="10">
        <v>7898491</v>
      </c>
      <c r="P62" s="2">
        <f t="shared" si="20"/>
        <v>1588825</v>
      </c>
      <c r="Q62" s="2">
        <f t="shared" si="21"/>
        <v>2343791</v>
      </c>
      <c r="R62" s="2">
        <f t="shared" si="22"/>
        <v>742806</v>
      </c>
      <c r="S62" s="2">
        <f t="shared" si="23"/>
        <v>18202965</v>
      </c>
      <c r="T62" s="2">
        <f t="shared" si="24"/>
        <v>6481403</v>
      </c>
      <c r="V62" s="2">
        <f t="shared" si="25"/>
        <v>29359790</v>
      </c>
      <c r="W62" s="12"/>
      <c r="X62" s="2">
        <f t="shared" si="26"/>
        <v>32958171</v>
      </c>
      <c r="Y62" s="2">
        <f t="shared" si="27"/>
        <v>7898491</v>
      </c>
      <c r="Z62" s="12"/>
      <c r="AA62" s="2">
        <f t="shared" si="28"/>
        <v>29359790</v>
      </c>
      <c r="AB62" s="2">
        <f t="shared" si="29"/>
        <v>1120474.1485260818</v>
      </c>
      <c r="AC62" s="2">
        <f t="shared" si="30"/>
        <v>5915657.7131870575</v>
      </c>
      <c r="AD62" s="2">
        <f t="shared" si="31"/>
        <v>4675422</v>
      </c>
      <c r="AE62" s="2">
        <f t="shared" si="32"/>
        <v>24684368</v>
      </c>
      <c r="AF62" s="2">
        <f t="shared" si="33"/>
        <v>0</v>
      </c>
      <c r="AG62" s="2">
        <f t="shared" si="34"/>
        <v>7036131.8617131393</v>
      </c>
      <c r="AH62" s="3">
        <f t="shared" si="35"/>
        <v>44819</v>
      </c>
      <c r="AI62" s="3">
        <f t="shared" si="36"/>
        <v>236626</v>
      </c>
      <c r="AJ62" s="19">
        <f t="shared" si="37"/>
        <v>281445</v>
      </c>
      <c r="AK62" s="11">
        <v>1</v>
      </c>
    </row>
    <row r="63" spans="1:40">
      <c r="A63" s="9" t="s">
        <v>13</v>
      </c>
      <c r="B63" s="6" t="s">
        <v>12</v>
      </c>
      <c r="C63" s="8">
        <v>12</v>
      </c>
      <c r="D63" s="7">
        <v>370049</v>
      </c>
      <c r="E63" s="5">
        <v>44562</v>
      </c>
      <c r="F63" s="5">
        <v>44926</v>
      </c>
      <c r="G63" s="20">
        <f t="shared" si="19"/>
        <v>1</v>
      </c>
      <c r="H63" s="10">
        <v>23092104</v>
      </c>
      <c r="I63" s="10">
        <v>143242219</v>
      </c>
      <c r="J63" s="10">
        <v>13084536</v>
      </c>
      <c r="K63" s="10">
        <v>440254069</v>
      </c>
      <c r="L63" s="10">
        <v>261344850</v>
      </c>
      <c r="M63" s="10">
        <v>984731153</v>
      </c>
      <c r="N63" s="10">
        <v>270211649</v>
      </c>
      <c r="P63" s="2">
        <f t="shared" si="20"/>
        <v>23092104</v>
      </c>
      <c r="Q63" s="2">
        <f t="shared" si="21"/>
        <v>143242219</v>
      </c>
      <c r="R63" s="2">
        <f t="shared" si="22"/>
        <v>13084536</v>
      </c>
      <c r="S63" s="2">
        <f t="shared" si="23"/>
        <v>440254069</v>
      </c>
      <c r="T63" s="2">
        <f t="shared" si="24"/>
        <v>261344850</v>
      </c>
      <c r="V63" s="2">
        <f t="shared" si="25"/>
        <v>881017778</v>
      </c>
      <c r="W63" s="12"/>
      <c r="X63" s="2">
        <f t="shared" si="26"/>
        <v>984731153</v>
      </c>
      <c r="Y63" s="2">
        <f t="shared" si="27"/>
        <v>270211649</v>
      </c>
      <c r="Z63" s="12"/>
      <c r="AA63" s="2">
        <f t="shared" si="28"/>
        <v>881017778</v>
      </c>
      <c r="AB63" s="2">
        <f t="shared" si="29"/>
        <v>49232793.747196995</v>
      </c>
      <c r="AC63" s="2">
        <f t="shared" si="30"/>
        <v>192519755.53129211</v>
      </c>
      <c r="AD63" s="2">
        <f t="shared" si="31"/>
        <v>179418859</v>
      </c>
      <c r="AE63" s="2">
        <f t="shared" si="32"/>
        <v>701598919</v>
      </c>
      <c r="AF63" s="2">
        <f t="shared" si="33"/>
        <v>0</v>
      </c>
      <c r="AG63" s="2">
        <f t="shared" si="34"/>
        <v>241752549.27848914</v>
      </c>
      <c r="AH63" s="3">
        <f t="shared" si="35"/>
        <v>1969312</v>
      </c>
      <c r="AI63" s="3">
        <f t="shared" si="36"/>
        <v>7700790</v>
      </c>
      <c r="AJ63" s="19">
        <f t="shared" si="37"/>
        <v>9670102</v>
      </c>
      <c r="AK63" s="11">
        <v>1</v>
      </c>
    </row>
    <row r="64" spans="1:40">
      <c r="A64" s="9" t="s">
        <v>11</v>
      </c>
      <c r="B64" s="6" t="s">
        <v>10</v>
      </c>
      <c r="C64" s="8">
        <v>12</v>
      </c>
      <c r="D64" s="7">
        <v>373037</v>
      </c>
      <c r="E64" s="5">
        <v>44835</v>
      </c>
      <c r="F64" s="5">
        <v>45199</v>
      </c>
      <c r="G64" s="20">
        <f t="shared" si="19"/>
        <v>1</v>
      </c>
      <c r="H64" s="10">
        <v>13077000</v>
      </c>
      <c r="I64" s="10">
        <v>15891214</v>
      </c>
      <c r="J64" s="10">
        <v>0</v>
      </c>
      <c r="K64" s="10">
        <v>0</v>
      </c>
      <c r="L64" s="10">
        <v>0</v>
      </c>
      <c r="M64" s="10">
        <v>28968214</v>
      </c>
      <c r="N64" s="10">
        <v>13945670</v>
      </c>
      <c r="P64" s="2">
        <f t="shared" si="20"/>
        <v>13077000</v>
      </c>
      <c r="Q64" s="2">
        <f t="shared" si="21"/>
        <v>15891214</v>
      </c>
      <c r="R64" s="2">
        <f t="shared" si="22"/>
        <v>0</v>
      </c>
      <c r="S64" s="2">
        <f t="shared" si="23"/>
        <v>0</v>
      </c>
      <c r="T64" s="2">
        <f t="shared" si="24"/>
        <v>0</v>
      </c>
      <c r="V64" s="2">
        <f t="shared" si="25"/>
        <v>28968214</v>
      </c>
      <c r="W64" s="12"/>
      <c r="X64" s="2">
        <f t="shared" si="26"/>
        <v>28968214</v>
      </c>
      <c r="Y64" s="2">
        <f t="shared" si="27"/>
        <v>13945670</v>
      </c>
      <c r="Z64" s="12"/>
      <c r="AA64" s="2">
        <f t="shared" si="28"/>
        <v>28968214</v>
      </c>
      <c r="AB64" s="2">
        <f t="shared" si="29"/>
        <v>13945670</v>
      </c>
      <c r="AC64" s="2">
        <f t="shared" si="30"/>
        <v>0</v>
      </c>
      <c r="AD64" s="2">
        <f t="shared" si="31"/>
        <v>28968214</v>
      </c>
      <c r="AE64" s="2">
        <f t="shared" si="32"/>
        <v>0</v>
      </c>
      <c r="AF64" s="2">
        <f t="shared" si="33"/>
        <v>0</v>
      </c>
      <c r="AG64" s="2">
        <f t="shared" si="34"/>
        <v>13945670</v>
      </c>
      <c r="AH64" s="3">
        <f t="shared" si="35"/>
        <v>557827</v>
      </c>
      <c r="AI64" s="3">
        <f t="shared" si="36"/>
        <v>0</v>
      </c>
      <c r="AJ64" s="19">
        <f t="shared" si="37"/>
        <v>557827</v>
      </c>
      <c r="AK64" s="11">
        <v>1</v>
      </c>
    </row>
    <row r="65" spans="1:37">
      <c r="A65" s="9" t="s">
        <v>9</v>
      </c>
      <c r="B65" s="6" t="s">
        <v>8</v>
      </c>
      <c r="C65" s="8">
        <v>12</v>
      </c>
      <c r="D65" s="7">
        <v>370216</v>
      </c>
      <c r="E65" s="5">
        <v>44562</v>
      </c>
      <c r="F65" s="5">
        <v>44926</v>
      </c>
      <c r="G65" s="20">
        <f t="shared" si="19"/>
        <v>1</v>
      </c>
      <c r="H65" s="10">
        <v>2405603</v>
      </c>
      <c r="I65" s="10">
        <v>85913944</v>
      </c>
      <c r="J65" s="10">
        <v>4043</v>
      </c>
      <c r="K65" s="10">
        <v>258052010</v>
      </c>
      <c r="L65" s="10">
        <v>19294025</v>
      </c>
      <c r="M65" s="10">
        <v>365669625</v>
      </c>
      <c r="N65" s="10">
        <v>69520657</v>
      </c>
      <c r="P65" s="2">
        <f t="shared" si="20"/>
        <v>2405603</v>
      </c>
      <c r="Q65" s="2">
        <f t="shared" si="21"/>
        <v>85913944</v>
      </c>
      <c r="R65" s="2">
        <f t="shared" si="22"/>
        <v>4043</v>
      </c>
      <c r="S65" s="2">
        <f t="shared" si="23"/>
        <v>258052010</v>
      </c>
      <c r="T65" s="2">
        <f t="shared" si="24"/>
        <v>19294025</v>
      </c>
      <c r="V65" s="2">
        <f t="shared" si="25"/>
        <v>365669625</v>
      </c>
      <c r="W65" s="12"/>
      <c r="X65" s="2">
        <f t="shared" si="26"/>
        <v>365669625</v>
      </c>
      <c r="Y65" s="2">
        <f t="shared" si="27"/>
        <v>69520657</v>
      </c>
      <c r="Z65" s="12"/>
      <c r="AA65" s="2">
        <f t="shared" si="28"/>
        <v>365669625</v>
      </c>
      <c r="AB65" s="2">
        <f t="shared" si="29"/>
        <v>16791971.729668908</v>
      </c>
      <c r="AC65" s="2">
        <f t="shared" si="30"/>
        <v>52728685.270331092</v>
      </c>
      <c r="AD65" s="2">
        <f t="shared" si="31"/>
        <v>88323590</v>
      </c>
      <c r="AE65" s="2">
        <f t="shared" si="32"/>
        <v>277346035</v>
      </c>
      <c r="AF65" s="2">
        <f t="shared" si="33"/>
        <v>0</v>
      </c>
      <c r="AG65" s="2">
        <f t="shared" si="34"/>
        <v>69520657</v>
      </c>
      <c r="AH65" s="3">
        <f t="shared" si="35"/>
        <v>671679</v>
      </c>
      <c r="AI65" s="3">
        <f t="shared" si="36"/>
        <v>2109147</v>
      </c>
      <c r="AJ65" s="19">
        <f t="shared" si="37"/>
        <v>2780826</v>
      </c>
      <c r="AK65" s="11">
        <v>1</v>
      </c>
    </row>
    <row r="66" spans="1:37">
      <c r="A66" s="9" t="s">
        <v>7</v>
      </c>
      <c r="B66" s="6" t="s">
        <v>6</v>
      </c>
      <c r="C66" s="8">
        <v>12</v>
      </c>
      <c r="D66" s="7">
        <v>370149</v>
      </c>
      <c r="E66" s="5">
        <v>44562</v>
      </c>
      <c r="F66" s="5">
        <v>44926</v>
      </c>
      <c r="G66" s="20">
        <f t="shared" si="19"/>
        <v>1</v>
      </c>
      <c r="H66" s="10">
        <v>31596594</v>
      </c>
      <c r="I66" s="10">
        <v>77939416</v>
      </c>
      <c r="J66" s="10">
        <v>7004946</v>
      </c>
      <c r="K66" s="10">
        <v>301165094</v>
      </c>
      <c r="L66" s="10">
        <v>179776955</v>
      </c>
      <c r="M66" s="10">
        <v>597483005</v>
      </c>
      <c r="N66" s="10">
        <v>169157086</v>
      </c>
      <c r="P66" s="2">
        <f t="shared" si="20"/>
        <v>31596594</v>
      </c>
      <c r="Q66" s="2">
        <f t="shared" si="21"/>
        <v>77939416</v>
      </c>
      <c r="R66" s="2">
        <f t="shared" si="22"/>
        <v>7004946</v>
      </c>
      <c r="S66" s="2">
        <f t="shared" si="23"/>
        <v>301165094</v>
      </c>
      <c r="T66" s="2">
        <f t="shared" si="24"/>
        <v>179776955</v>
      </c>
      <c r="V66" s="2">
        <f t="shared" si="25"/>
        <v>597483005</v>
      </c>
      <c r="W66" s="12"/>
      <c r="X66" s="2">
        <f t="shared" si="26"/>
        <v>597483005</v>
      </c>
      <c r="Y66" s="2">
        <f t="shared" si="27"/>
        <v>169157086</v>
      </c>
      <c r="Z66" s="12"/>
      <c r="AA66" s="2">
        <f t="shared" si="28"/>
        <v>597483005</v>
      </c>
      <c r="AB66" s="2">
        <f t="shared" si="29"/>
        <v>32994626.377053544</v>
      </c>
      <c r="AC66" s="2">
        <f t="shared" si="30"/>
        <v>136162459.62294644</v>
      </c>
      <c r="AD66" s="2">
        <f t="shared" si="31"/>
        <v>116540956</v>
      </c>
      <c r="AE66" s="2">
        <f t="shared" si="32"/>
        <v>480942049</v>
      </c>
      <c r="AF66" s="2">
        <f t="shared" si="33"/>
        <v>0</v>
      </c>
      <c r="AG66" s="2">
        <f t="shared" si="34"/>
        <v>169157086</v>
      </c>
      <c r="AH66" s="3">
        <f t="shared" si="35"/>
        <v>1319785</v>
      </c>
      <c r="AI66" s="3">
        <f t="shared" si="36"/>
        <v>5446498</v>
      </c>
      <c r="AJ66" s="19">
        <f t="shared" si="37"/>
        <v>6766283</v>
      </c>
      <c r="AK66" s="11">
        <v>1</v>
      </c>
    </row>
    <row r="67" spans="1:37">
      <c r="A67" s="9" t="s">
        <v>5</v>
      </c>
      <c r="B67" s="6" t="s">
        <v>4</v>
      </c>
      <c r="C67" s="8">
        <v>12</v>
      </c>
      <c r="D67" s="7">
        <v>373025</v>
      </c>
      <c r="E67" s="5">
        <v>44562</v>
      </c>
      <c r="F67" s="5">
        <v>44926</v>
      </c>
      <c r="G67" s="20">
        <f t="shared" ref="G67:G98" si="38">365/(F67-E67+1)</f>
        <v>1</v>
      </c>
      <c r="H67" s="10">
        <v>13669743</v>
      </c>
      <c r="I67" s="10">
        <v>12205754</v>
      </c>
      <c r="J67" s="10">
        <v>0</v>
      </c>
      <c r="K67" s="10">
        <v>0</v>
      </c>
      <c r="L67" s="10">
        <v>0</v>
      </c>
      <c r="M67" s="10">
        <v>25875497</v>
      </c>
      <c r="N67" s="10">
        <v>16843197</v>
      </c>
      <c r="P67" s="2">
        <f t="shared" si="20"/>
        <v>13669743</v>
      </c>
      <c r="Q67" s="2">
        <f t="shared" si="21"/>
        <v>12205754</v>
      </c>
      <c r="R67" s="2">
        <f t="shared" si="22"/>
        <v>0</v>
      </c>
      <c r="S67" s="2">
        <f t="shared" si="23"/>
        <v>0</v>
      </c>
      <c r="T67" s="2">
        <f t="shared" si="24"/>
        <v>0</v>
      </c>
      <c r="V67" s="2">
        <f t="shared" si="25"/>
        <v>25875497</v>
      </c>
      <c r="W67" s="12"/>
      <c r="X67" s="2">
        <f t="shared" si="26"/>
        <v>25875497</v>
      </c>
      <c r="Y67" s="2">
        <f t="shared" si="27"/>
        <v>16843197</v>
      </c>
      <c r="Z67" s="12"/>
      <c r="AA67" s="2">
        <f t="shared" si="28"/>
        <v>25875497</v>
      </c>
      <c r="AB67" s="2">
        <f t="shared" si="29"/>
        <v>16843197</v>
      </c>
      <c r="AC67" s="2">
        <f t="shared" si="30"/>
        <v>0</v>
      </c>
      <c r="AD67" s="2">
        <f t="shared" si="31"/>
        <v>25875497</v>
      </c>
      <c r="AE67" s="2">
        <f t="shared" si="32"/>
        <v>0</v>
      </c>
      <c r="AF67" s="2">
        <f t="shared" ref="AF67:AF98" si="39">AD67+AE67-AA67</f>
        <v>0</v>
      </c>
      <c r="AG67" s="2">
        <f t="shared" si="34"/>
        <v>16843197</v>
      </c>
      <c r="AH67" s="3">
        <f t="shared" si="35"/>
        <v>673728</v>
      </c>
      <c r="AI67" s="3">
        <f t="shared" si="36"/>
        <v>0</v>
      </c>
      <c r="AJ67" s="19">
        <f t="shared" ref="AJ67:AJ98" si="40">ROUND(AH67+AI67,0)</f>
        <v>673728</v>
      </c>
      <c r="AK67" s="11">
        <v>1</v>
      </c>
    </row>
    <row r="68" spans="1:37">
      <c r="A68" s="9" t="s">
        <v>3</v>
      </c>
      <c r="B68" s="6" t="s">
        <v>2</v>
      </c>
      <c r="C68" s="8">
        <v>12</v>
      </c>
      <c r="D68" s="7">
        <v>370166</v>
      </c>
      <c r="E68" s="5">
        <v>44470</v>
      </c>
      <c r="F68" s="5">
        <v>44834</v>
      </c>
      <c r="G68" s="20">
        <f t="shared" si="38"/>
        <v>1</v>
      </c>
      <c r="H68" s="10">
        <v>13774420</v>
      </c>
      <c r="I68" s="10">
        <v>7818547</v>
      </c>
      <c r="J68" s="10">
        <v>162604</v>
      </c>
      <c r="K68" s="10">
        <v>21756182</v>
      </c>
      <c r="L68" s="10">
        <v>7131994</v>
      </c>
      <c r="M68" s="10">
        <v>57792595</v>
      </c>
      <c r="N68" s="10">
        <v>21901992</v>
      </c>
      <c r="P68" s="2">
        <f t="shared" si="20"/>
        <v>13774420</v>
      </c>
      <c r="Q68" s="2">
        <f t="shared" si="21"/>
        <v>7818547</v>
      </c>
      <c r="R68" s="2">
        <f t="shared" si="22"/>
        <v>162604</v>
      </c>
      <c r="S68" s="2">
        <f t="shared" si="23"/>
        <v>21756182</v>
      </c>
      <c r="T68" s="2">
        <f t="shared" si="24"/>
        <v>7131994</v>
      </c>
      <c r="V68" s="2">
        <f t="shared" si="25"/>
        <v>50643747</v>
      </c>
      <c r="W68" s="12"/>
      <c r="X68" s="2">
        <f t="shared" si="26"/>
        <v>57792595</v>
      </c>
      <c r="Y68" s="2">
        <f t="shared" si="27"/>
        <v>21901992</v>
      </c>
      <c r="Z68" s="12"/>
      <c r="AA68" s="2">
        <f t="shared" si="28"/>
        <v>50643747</v>
      </c>
      <c r="AB68" s="2">
        <f t="shared" si="29"/>
        <v>8244833.8233891726</v>
      </c>
      <c r="AC68" s="2">
        <f t="shared" si="30"/>
        <v>10947918.148451233</v>
      </c>
      <c r="AD68" s="2">
        <f t="shared" si="31"/>
        <v>21755571</v>
      </c>
      <c r="AE68" s="2">
        <f t="shared" si="32"/>
        <v>28888176</v>
      </c>
      <c r="AF68" s="2">
        <f t="shared" si="39"/>
        <v>0</v>
      </c>
      <c r="AG68" s="2">
        <f t="shared" si="34"/>
        <v>19192751.971840404</v>
      </c>
      <c r="AH68" s="3">
        <f t="shared" si="35"/>
        <v>329793</v>
      </c>
      <c r="AI68" s="3">
        <f t="shared" si="36"/>
        <v>437917</v>
      </c>
      <c r="AJ68" s="19">
        <f t="shared" si="40"/>
        <v>767710</v>
      </c>
      <c r="AK68" s="11">
        <v>1</v>
      </c>
    </row>
    <row r="69" spans="1:37">
      <c r="A69" s="9" t="s">
        <v>1</v>
      </c>
      <c r="B69" s="6" t="s">
        <v>0</v>
      </c>
      <c r="C69" s="8">
        <v>12</v>
      </c>
      <c r="D69" s="7">
        <v>374017</v>
      </c>
      <c r="E69" s="5">
        <v>44562</v>
      </c>
      <c r="F69" s="5">
        <v>44926</v>
      </c>
      <c r="G69" s="20">
        <f t="shared" si="38"/>
        <v>1</v>
      </c>
      <c r="H69" s="10">
        <v>11182000</v>
      </c>
      <c r="I69" s="10">
        <v>4837940</v>
      </c>
      <c r="J69" s="10">
        <v>0</v>
      </c>
      <c r="K69" s="10">
        <v>0</v>
      </c>
      <c r="L69" s="10">
        <v>0</v>
      </c>
      <c r="M69" s="10">
        <v>16019940</v>
      </c>
      <c r="N69" s="10">
        <v>13364316</v>
      </c>
      <c r="P69" s="2">
        <f t="shared" si="20"/>
        <v>11182000</v>
      </c>
      <c r="Q69" s="2">
        <f t="shared" si="21"/>
        <v>4837940</v>
      </c>
      <c r="R69" s="2">
        <f t="shared" si="22"/>
        <v>0</v>
      </c>
      <c r="S69" s="2">
        <f t="shared" si="23"/>
        <v>0</v>
      </c>
      <c r="T69" s="2">
        <f t="shared" si="24"/>
        <v>0</v>
      </c>
      <c r="V69" s="2">
        <f t="shared" si="25"/>
        <v>16019940</v>
      </c>
      <c r="W69" s="12"/>
      <c r="X69" s="2">
        <f t="shared" si="26"/>
        <v>16019940</v>
      </c>
      <c r="Y69" s="2">
        <f t="shared" si="27"/>
        <v>13364316</v>
      </c>
      <c r="Z69" s="12"/>
      <c r="AA69" s="2">
        <f t="shared" si="28"/>
        <v>16019940</v>
      </c>
      <c r="AB69" s="2">
        <f t="shared" si="29"/>
        <v>13364316</v>
      </c>
      <c r="AC69" s="2">
        <f t="shared" si="30"/>
        <v>0</v>
      </c>
      <c r="AD69" s="2">
        <f t="shared" si="31"/>
        <v>16019940</v>
      </c>
      <c r="AE69" s="2">
        <f t="shared" si="32"/>
        <v>0</v>
      </c>
      <c r="AF69" s="2">
        <f t="shared" si="39"/>
        <v>0</v>
      </c>
      <c r="AG69" s="2">
        <f t="shared" si="34"/>
        <v>13364316</v>
      </c>
      <c r="AH69" s="3">
        <f t="shared" si="35"/>
        <v>534573</v>
      </c>
      <c r="AI69" s="3">
        <f t="shared" si="36"/>
        <v>0</v>
      </c>
      <c r="AJ69" s="19">
        <f t="shared" si="40"/>
        <v>534573</v>
      </c>
      <c r="AK69" s="11">
        <v>1</v>
      </c>
    </row>
    <row r="70" spans="1:37" ht="13.5" thickBot="1">
      <c r="E70" s="5"/>
      <c r="H70" s="13"/>
      <c r="I70" s="13"/>
      <c r="J70" s="13"/>
      <c r="K70" s="13"/>
      <c r="L70" s="13"/>
      <c r="M70" s="13"/>
      <c r="N70" s="13"/>
      <c r="P70" s="2"/>
      <c r="W70" s="12"/>
      <c r="Z70" s="12"/>
      <c r="AB70" s="18">
        <f>SUM(AB3:AB69)</f>
        <v>4350047162.5218697</v>
      </c>
      <c r="AC70" s="18">
        <f>SUM(AC3:AC69)</f>
        <v>4954182137.5109243</v>
      </c>
      <c r="AG70" s="18">
        <f>SUM(AG3:AG69)</f>
        <v>9304229300.032795</v>
      </c>
      <c r="AH70" s="18">
        <f>SUM(AH3:AH69)</f>
        <v>174001887</v>
      </c>
      <c r="AI70" s="18">
        <f>SUM(AI3:AI69)</f>
        <v>198167284</v>
      </c>
      <c r="AJ70" s="17">
        <f>SUM(AJ3:AJ69)</f>
        <v>372169171</v>
      </c>
      <c r="AK70" s="11"/>
    </row>
    <row r="71" spans="1:37" ht="13.5" thickTop="1">
      <c r="E71" s="5"/>
      <c r="H71" s="16"/>
      <c r="I71" s="16"/>
      <c r="J71" s="16"/>
      <c r="K71" s="16"/>
      <c r="L71" s="16"/>
      <c r="M71" s="16"/>
      <c r="N71" s="16"/>
      <c r="Q71" s="3"/>
      <c r="R71" s="3"/>
      <c r="S71" s="3"/>
      <c r="T71" s="3"/>
      <c r="U71" s="3"/>
      <c r="V71" s="3"/>
      <c r="W71" s="12"/>
      <c r="X71" s="3"/>
      <c r="Y71" s="3"/>
      <c r="Z71" s="12"/>
      <c r="AA71" s="3"/>
      <c r="AB71" s="3"/>
      <c r="AC71" s="3"/>
      <c r="AD71" s="3"/>
      <c r="AE71" s="3"/>
      <c r="AF71" s="3"/>
      <c r="AG71" s="14"/>
      <c r="AH71" s="14"/>
      <c r="AI71" s="14"/>
      <c r="AJ71" s="14"/>
      <c r="AK71" s="11"/>
    </row>
    <row r="72" spans="1:37">
      <c r="H72" s="2"/>
      <c r="I72" s="2"/>
      <c r="J72" s="2"/>
      <c r="P72" s="2"/>
    </row>
    <row r="73" spans="1:37">
      <c r="H73" s="2"/>
      <c r="I73" s="2"/>
      <c r="J73" s="2"/>
      <c r="P73" s="2"/>
    </row>
    <row r="74" spans="1:37">
      <c r="H74" s="2"/>
      <c r="I74" s="2"/>
      <c r="J74" s="2"/>
      <c r="P74" s="2"/>
    </row>
    <row r="75" spans="1:37">
      <c r="H75" s="2"/>
      <c r="I75" s="2"/>
      <c r="J75" s="2"/>
      <c r="P75" s="2"/>
    </row>
    <row r="76" spans="1:37">
      <c r="H76" s="2"/>
      <c r="I76" s="2"/>
      <c r="J76" s="2"/>
      <c r="P76" s="2"/>
    </row>
    <row r="77" spans="1:37">
      <c r="H77" s="2"/>
      <c r="I77" s="2"/>
      <c r="J77" s="2"/>
      <c r="P77" s="2"/>
    </row>
    <row r="78" spans="1:37">
      <c r="H78" s="2"/>
      <c r="I78" s="2"/>
      <c r="J78" s="2"/>
      <c r="P78" s="2"/>
    </row>
    <row r="79" spans="1:37">
      <c r="H79" s="2"/>
      <c r="I79" s="2"/>
      <c r="J79" s="2"/>
      <c r="P79" s="2"/>
    </row>
    <row r="80" spans="1:37">
      <c r="H80" s="2"/>
      <c r="I80" s="2"/>
      <c r="J80" s="2"/>
      <c r="P80" s="2"/>
    </row>
    <row r="81" spans="8:16">
      <c r="H81" s="2"/>
      <c r="I81" s="2"/>
      <c r="J81" s="2"/>
      <c r="P81" s="2"/>
    </row>
    <row r="82" spans="8:16">
      <c r="H82" s="2"/>
      <c r="I82" s="2"/>
      <c r="J82" s="2"/>
      <c r="P82" s="2"/>
    </row>
    <row r="83" spans="8:16">
      <c r="H83" s="2"/>
      <c r="I83" s="2"/>
      <c r="J83" s="2"/>
      <c r="P83" s="2"/>
    </row>
    <row r="84" spans="8:16">
      <c r="H84" s="2"/>
      <c r="I84" s="2"/>
      <c r="J84" s="2"/>
      <c r="P84" s="2"/>
    </row>
    <row r="85" spans="8:16">
      <c r="H85" s="2"/>
      <c r="I85" s="2"/>
      <c r="J85" s="2"/>
      <c r="P85" s="2"/>
    </row>
    <row r="86" spans="8:16">
      <c r="H86" s="2"/>
      <c r="I86" s="2"/>
      <c r="J86" s="2"/>
      <c r="P86" s="2"/>
    </row>
    <row r="87" spans="8:16">
      <c r="H87" s="2"/>
      <c r="I87" s="2"/>
      <c r="J87" s="2"/>
      <c r="P87" s="2"/>
    </row>
    <row r="88" spans="8:16">
      <c r="H88" s="2"/>
      <c r="I88" s="2"/>
      <c r="J88" s="2"/>
      <c r="P88" s="2"/>
    </row>
    <row r="89" spans="8:16">
      <c r="H89" s="2"/>
      <c r="I89" s="2"/>
      <c r="J89" s="2"/>
      <c r="P89" s="2"/>
    </row>
    <row r="90" spans="8:16">
      <c r="H90" s="2"/>
      <c r="I90" s="2"/>
      <c r="J90" s="2"/>
      <c r="P90" s="2"/>
    </row>
    <row r="91" spans="8:16">
      <c r="H91" s="2"/>
      <c r="I91" s="2"/>
      <c r="J91" s="2"/>
      <c r="P91" s="2"/>
    </row>
    <row r="92" spans="8:16">
      <c r="H92" s="2"/>
      <c r="I92" s="2"/>
      <c r="J92" s="2"/>
      <c r="P92" s="2"/>
    </row>
    <row r="93" spans="8:16">
      <c r="H93" s="2"/>
      <c r="I93" s="2"/>
      <c r="J93" s="2"/>
      <c r="P93" s="2"/>
    </row>
    <row r="94" spans="8:16">
      <c r="H94" s="2"/>
      <c r="I94" s="2"/>
      <c r="J94" s="2"/>
      <c r="P94" s="2"/>
    </row>
    <row r="95" spans="8:16">
      <c r="H95" s="2"/>
      <c r="I95" s="2"/>
      <c r="J95" s="2"/>
      <c r="P95" s="2"/>
    </row>
    <row r="96" spans="8:16">
      <c r="H96" s="2"/>
      <c r="I96" s="2"/>
      <c r="J96" s="2"/>
      <c r="P96" s="2"/>
    </row>
    <row r="97" spans="8:16">
      <c r="H97" s="2"/>
      <c r="I97" s="2"/>
      <c r="J97" s="2"/>
      <c r="P97" s="2"/>
    </row>
    <row r="98" spans="8:16">
      <c r="H98" s="2"/>
      <c r="I98" s="2"/>
      <c r="J98" s="2"/>
      <c r="P98" s="2"/>
    </row>
    <row r="99" spans="8:16">
      <c r="H99" s="2"/>
      <c r="I99" s="2"/>
      <c r="J99" s="2"/>
      <c r="P99" s="2"/>
    </row>
    <row r="100" spans="8:16">
      <c r="H100" s="2"/>
      <c r="I100" s="2"/>
      <c r="J100" s="2"/>
      <c r="P100" s="2"/>
    </row>
    <row r="101" spans="8:16">
      <c r="H101" s="2"/>
      <c r="I101" s="2"/>
      <c r="J101" s="2"/>
      <c r="P101" s="2"/>
    </row>
    <row r="102" spans="8:16">
      <c r="H102" s="2"/>
      <c r="I102" s="2"/>
      <c r="J102" s="2"/>
      <c r="P102" s="2"/>
    </row>
    <row r="103" spans="8:16">
      <c r="H103" s="2"/>
      <c r="I103" s="2"/>
      <c r="J103" s="2"/>
      <c r="P103" s="2"/>
    </row>
    <row r="104" spans="8:16">
      <c r="H104" s="2"/>
      <c r="I104" s="2"/>
      <c r="J104" s="2"/>
      <c r="P104" s="2"/>
    </row>
    <row r="105" spans="8:16">
      <c r="H105" s="2"/>
      <c r="I105" s="2"/>
      <c r="J105" s="2"/>
      <c r="P105" s="2"/>
    </row>
    <row r="106" spans="8:16">
      <c r="H106" s="2"/>
      <c r="I106" s="2"/>
      <c r="J106" s="2"/>
      <c r="P106" s="2"/>
    </row>
    <row r="107" spans="8:16">
      <c r="H107" s="2"/>
      <c r="I107" s="2"/>
      <c r="J107" s="2"/>
      <c r="P107" s="2"/>
    </row>
    <row r="108" spans="8:16">
      <c r="H108" s="2"/>
      <c r="I108" s="2"/>
      <c r="J108" s="2"/>
      <c r="P108" s="2"/>
    </row>
    <row r="109" spans="8:16">
      <c r="H109" s="2"/>
      <c r="I109" s="2"/>
      <c r="J109" s="2"/>
      <c r="P109" s="2"/>
    </row>
    <row r="110" spans="8:16">
      <c r="H110" s="2"/>
      <c r="I110" s="2"/>
      <c r="J110" s="2"/>
      <c r="P110" s="2"/>
    </row>
    <row r="111" spans="8:16">
      <c r="H111" s="2"/>
      <c r="I111" s="2"/>
      <c r="J111" s="2"/>
      <c r="P111" s="2"/>
    </row>
    <row r="112" spans="8:16">
      <c r="H112" s="2"/>
      <c r="I112" s="2"/>
      <c r="J112" s="2"/>
      <c r="P112" s="2"/>
    </row>
    <row r="113" spans="8:16">
      <c r="H113" s="2"/>
      <c r="I113" s="2"/>
      <c r="J113" s="2"/>
      <c r="P113" s="2"/>
    </row>
    <row r="114" spans="8:16">
      <c r="H114" s="2"/>
      <c r="I114" s="2"/>
      <c r="J114" s="2"/>
      <c r="P114" s="2"/>
    </row>
    <row r="115" spans="8:16">
      <c r="H115" s="2"/>
      <c r="I115" s="2"/>
      <c r="J115" s="2"/>
      <c r="P115" s="2"/>
    </row>
    <row r="116" spans="8:16">
      <c r="H116" s="2"/>
      <c r="I116" s="2"/>
      <c r="J116" s="2"/>
      <c r="P116" s="2"/>
    </row>
    <row r="117" spans="8:16">
      <c r="H117" s="2"/>
      <c r="I117" s="2"/>
      <c r="J117" s="2"/>
      <c r="P117" s="2"/>
    </row>
    <row r="118" spans="8:16">
      <c r="H118" s="2"/>
      <c r="I118" s="2"/>
      <c r="J118" s="2"/>
      <c r="P118" s="2"/>
    </row>
    <row r="119" spans="8:16">
      <c r="H119" s="2"/>
      <c r="I119" s="2"/>
      <c r="J119" s="2"/>
      <c r="P119" s="2"/>
    </row>
    <row r="120" spans="8:16">
      <c r="H120" s="2"/>
      <c r="I120" s="2"/>
      <c r="J120" s="2"/>
      <c r="P120" s="2"/>
    </row>
    <row r="121" spans="8:16">
      <c r="H121" s="2"/>
      <c r="I121" s="2"/>
      <c r="J121" s="2"/>
      <c r="P121" s="2"/>
    </row>
    <row r="122" spans="8:16">
      <c r="H122" s="2"/>
      <c r="I122" s="2"/>
      <c r="J122" s="2"/>
      <c r="P122" s="2"/>
    </row>
    <row r="123" spans="8:16">
      <c r="H123" s="2"/>
      <c r="I123" s="2"/>
      <c r="J123" s="2"/>
      <c r="P123" s="2"/>
    </row>
    <row r="124" spans="8:16">
      <c r="H124" s="2"/>
      <c r="I124" s="2"/>
      <c r="J124" s="2"/>
      <c r="P124" s="2"/>
    </row>
    <row r="125" spans="8:16">
      <c r="H125" s="2"/>
      <c r="I125" s="2"/>
      <c r="J125" s="2"/>
      <c r="P125" s="2"/>
    </row>
    <row r="126" spans="8:16">
      <c r="H126" s="2"/>
      <c r="I126" s="2"/>
      <c r="J126" s="2"/>
      <c r="P126" s="2"/>
    </row>
    <row r="127" spans="8:16">
      <c r="H127" s="2"/>
      <c r="I127" s="2"/>
      <c r="J127" s="2"/>
      <c r="P127" s="2"/>
    </row>
    <row r="128" spans="8:16">
      <c r="H128" s="2"/>
      <c r="I128" s="2"/>
      <c r="J128" s="2"/>
      <c r="P128" s="2"/>
    </row>
    <row r="129" spans="8:16">
      <c r="H129" s="2"/>
      <c r="I129" s="2"/>
      <c r="J129" s="2"/>
      <c r="P129" s="2"/>
    </row>
    <row r="130" spans="8:16">
      <c r="H130" s="2"/>
      <c r="I130" s="2"/>
      <c r="J130" s="2"/>
      <c r="P130" s="2"/>
    </row>
    <row r="131" spans="8:16">
      <c r="H131" s="2"/>
      <c r="I131" s="2"/>
      <c r="J131" s="2"/>
      <c r="P131" s="2"/>
    </row>
    <row r="132" spans="8:16">
      <c r="H132" s="2"/>
      <c r="I132" s="2"/>
      <c r="J132" s="2"/>
      <c r="P132" s="2"/>
    </row>
    <row r="133" spans="8:16">
      <c r="H133" s="2"/>
      <c r="I133" s="2"/>
      <c r="J133" s="2"/>
      <c r="P133" s="2"/>
    </row>
    <row r="134" spans="8:16">
      <c r="H134" s="2"/>
      <c r="I134" s="2"/>
      <c r="J134" s="2"/>
      <c r="P134" s="2"/>
    </row>
    <row r="135" spans="8:16">
      <c r="H135" s="2"/>
      <c r="I135" s="2"/>
      <c r="J135" s="2"/>
      <c r="P135" s="2"/>
    </row>
    <row r="136" spans="8:16">
      <c r="H136" s="2"/>
      <c r="I136" s="2"/>
      <c r="J136" s="2"/>
      <c r="P136" s="2"/>
    </row>
    <row r="137" spans="8:16">
      <c r="H137" s="2"/>
      <c r="I137" s="2"/>
      <c r="J137" s="2"/>
      <c r="P137" s="2"/>
    </row>
    <row r="138" spans="8:16">
      <c r="H138" s="2"/>
      <c r="I138" s="2"/>
      <c r="J138" s="2"/>
      <c r="P138" s="2"/>
    </row>
    <row r="139" spans="8:16">
      <c r="H139" s="2"/>
      <c r="I139" s="2"/>
      <c r="J139" s="2"/>
      <c r="P139" s="2"/>
    </row>
    <row r="140" spans="8:16">
      <c r="H140" s="2"/>
      <c r="I140" s="2"/>
      <c r="J140" s="2"/>
      <c r="P140" s="2"/>
    </row>
    <row r="141" spans="8:16">
      <c r="H141" s="2"/>
      <c r="I141" s="2"/>
      <c r="J141" s="2"/>
      <c r="P141" s="2"/>
    </row>
    <row r="142" spans="8:16">
      <c r="H142" s="2"/>
      <c r="I142" s="2"/>
      <c r="J142" s="2"/>
      <c r="P142" s="2"/>
    </row>
    <row r="143" spans="8:16">
      <c r="H143" s="2"/>
      <c r="I143" s="2"/>
      <c r="J143" s="2"/>
      <c r="P143" s="2"/>
    </row>
    <row r="144" spans="8:16">
      <c r="H144" s="2"/>
      <c r="I144" s="2"/>
      <c r="J144" s="2"/>
      <c r="P144" s="2"/>
    </row>
    <row r="145" spans="8:16">
      <c r="H145" s="2"/>
      <c r="I145" s="2"/>
      <c r="J145" s="2"/>
      <c r="P145" s="2"/>
    </row>
    <row r="146" spans="8:16">
      <c r="H146" s="2"/>
      <c r="I146" s="2"/>
      <c r="J146" s="2"/>
      <c r="P146" s="2"/>
    </row>
    <row r="147" spans="8:16">
      <c r="H147" s="2"/>
      <c r="I147" s="2"/>
      <c r="J147" s="2"/>
      <c r="P147" s="2"/>
    </row>
    <row r="148" spans="8:16">
      <c r="H148" s="2"/>
      <c r="I148" s="2"/>
      <c r="J148" s="2"/>
      <c r="P148" s="2"/>
    </row>
    <row r="149" spans="8:16">
      <c r="H149" s="2"/>
      <c r="I149" s="2"/>
      <c r="J149" s="2"/>
      <c r="P149" s="2"/>
    </row>
    <row r="150" spans="8:16">
      <c r="H150" s="2"/>
      <c r="I150" s="2"/>
      <c r="J150" s="2"/>
      <c r="P150" s="2"/>
    </row>
    <row r="151" spans="8:16">
      <c r="H151" s="2"/>
      <c r="I151" s="2"/>
      <c r="J151" s="2"/>
      <c r="P151" s="2"/>
    </row>
    <row r="152" spans="8:16">
      <c r="H152" s="2"/>
      <c r="I152" s="2"/>
      <c r="J152" s="2"/>
      <c r="P152" s="2"/>
    </row>
    <row r="153" spans="8:16">
      <c r="H153" s="2"/>
      <c r="I153" s="2"/>
      <c r="J153" s="2"/>
      <c r="P153" s="2"/>
    </row>
    <row r="154" spans="8:16">
      <c r="H154" s="2"/>
      <c r="I154" s="2"/>
      <c r="J154" s="2"/>
      <c r="P154" s="2"/>
    </row>
    <row r="155" spans="8:16">
      <c r="H155" s="2"/>
      <c r="I155" s="2"/>
      <c r="J155" s="2"/>
      <c r="P155" s="2"/>
    </row>
    <row r="156" spans="8:16">
      <c r="H156" s="2"/>
      <c r="I156" s="2"/>
      <c r="J156" s="2"/>
      <c r="P156" s="2"/>
    </row>
    <row r="157" spans="8:16">
      <c r="H157" s="2"/>
      <c r="I157" s="2"/>
      <c r="J157" s="2"/>
      <c r="P157" s="2"/>
    </row>
    <row r="158" spans="8:16">
      <c r="H158" s="2"/>
      <c r="I158" s="2"/>
      <c r="J158" s="2"/>
      <c r="P158" s="2"/>
    </row>
    <row r="159" spans="8:16">
      <c r="H159" s="2"/>
      <c r="I159" s="2"/>
      <c r="J159" s="2"/>
      <c r="P159" s="2"/>
    </row>
    <row r="160" spans="8:16">
      <c r="H160" s="2"/>
      <c r="I160" s="2"/>
      <c r="J160" s="2"/>
      <c r="P160" s="2"/>
    </row>
    <row r="161" spans="8:16">
      <c r="H161" s="2"/>
      <c r="I161" s="2"/>
      <c r="J161" s="2"/>
      <c r="P161" s="2"/>
    </row>
    <row r="162" spans="8:16">
      <c r="H162" s="2"/>
      <c r="I162" s="2"/>
      <c r="J162" s="2"/>
      <c r="P162" s="2"/>
    </row>
    <row r="163" spans="8:16">
      <c r="H163" s="2"/>
      <c r="I163" s="2"/>
      <c r="J163" s="2"/>
      <c r="P163" s="2"/>
    </row>
    <row r="164" spans="8:16">
      <c r="H164" s="2"/>
      <c r="I164" s="2"/>
      <c r="J164" s="2"/>
      <c r="P164" s="2"/>
    </row>
    <row r="165" spans="8:16">
      <c r="H165" s="2"/>
      <c r="I165" s="2"/>
      <c r="J165" s="2"/>
      <c r="P165" s="2"/>
    </row>
    <row r="166" spans="8:16">
      <c r="H166" s="2"/>
      <c r="I166" s="2"/>
      <c r="J166" s="2"/>
      <c r="P166" s="2"/>
    </row>
    <row r="167" spans="8:16">
      <c r="H167" s="2"/>
      <c r="I167" s="2"/>
      <c r="J167" s="2"/>
      <c r="P167" s="2"/>
    </row>
    <row r="168" spans="8:16">
      <c r="H168" s="2"/>
      <c r="I168" s="2"/>
      <c r="J168" s="2"/>
      <c r="P168" s="2"/>
    </row>
    <row r="169" spans="8:16">
      <c r="H169" s="2"/>
      <c r="I169" s="2"/>
      <c r="J169" s="2"/>
      <c r="P169" s="2"/>
    </row>
    <row r="170" spans="8:16">
      <c r="H170" s="2"/>
      <c r="I170" s="2"/>
      <c r="J170" s="2"/>
      <c r="P170" s="2"/>
    </row>
    <row r="171" spans="8:16">
      <c r="H171" s="2"/>
      <c r="I171" s="2"/>
      <c r="J171" s="2"/>
      <c r="P171" s="2"/>
    </row>
    <row r="172" spans="8:16">
      <c r="H172" s="2"/>
      <c r="I172" s="2"/>
      <c r="J172" s="2"/>
      <c r="P172" s="2"/>
    </row>
    <row r="173" spans="8:16">
      <c r="H173" s="2"/>
      <c r="I173" s="2"/>
      <c r="J173" s="2"/>
      <c r="P173" s="2"/>
    </row>
    <row r="174" spans="8:16">
      <c r="H174" s="2"/>
      <c r="I174" s="2"/>
      <c r="J174" s="2"/>
      <c r="P174" s="2"/>
    </row>
    <row r="175" spans="8:16">
      <c r="H175" s="2"/>
      <c r="I175" s="2"/>
      <c r="J175" s="2"/>
      <c r="P175" s="2"/>
    </row>
    <row r="176" spans="8:16">
      <c r="H176" s="2"/>
      <c r="I176" s="2"/>
      <c r="J176" s="2"/>
      <c r="P176" s="2"/>
    </row>
    <row r="177" spans="8:16">
      <c r="H177" s="2"/>
      <c r="I177" s="2"/>
      <c r="J177" s="2"/>
      <c r="P177" s="2"/>
    </row>
    <row r="178" spans="8:16">
      <c r="H178" s="2"/>
      <c r="I178" s="2"/>
      <c r="J178" s="2"/>
      <c r="P178" s="2"/>
    </row>
    <row r="179" spans="8:16">
      <c r="H179" s="2"/>
      <c r="I179" s="2"/>
      <c r="J179" s="2"/>
      <c r="P179" s="2"/>
    </row>
    <row r="180" spans="8:16">
      <c r="H180" s="2"/>
      <c r="I180" s="2"/>
      <c r="J180" s="2"/>
      <c r="P180" s="2"/>
    </row>
    <row r="181" spans="8:16">
      <c r="H181" s="2"/>
      <c r="I181" s="2"/>
      <c r="J181" s="2"/>
      <c r="P181" s="2"/>
    </row>
    <row r="182" spans="8:16">
      <c r="H182" s="2"/>
      <c r="I182" s="2"/>
      <c r="J182" s="2"/>
      <c r="P182" s="2"/>
    </row>
    <row r="183" spans="8:16">
      <c r="H183" s="2"/>
      <c r="I183" s="2"/>
      <c r="J183" s="2"/>
      <c r="P183" s="2"/>
    </row>
    <row r="184" spans="8:16">
      <c r="H184" s="2"/>
      <c r="I184" s="2"/>
      <c r="J184" s="2"/>
      <c r="P184" s="2"/>
    </row>
    <row r="185" spans="8:16">
      <c r="H185" s="2"/>
      <c r="I185" s="2"/>
      <c r="J185" s="2"/>
      <c r="P185" s="2"/>
    </row>
    <row r="186" spans="8:16">
      <c r="H186" s="2"/>
      <c r="I186" s="2"/>
      <c r="J186" s="2"/>
      <c r="P186" s="2"/>
    </row>
    <row r="187" spans="8:16">
      <c r="H187" s="2"/>
      <c r="I187" s="2"/>
      <c r="J187" s="2"/>
      <c r="P187" s="2"/>
    </row>
    <row r="188" spans="8:16">
      <c r="H188" s="2"/>
      <c r="I188" s="2"/>
      <c r="J188" s="2"/>
      <c r="P188" s="2"/>
    </row>
    <row r="189" spans="8:16">
      <c r="H189" s="2"/>
      <c r="I189" s="2"/>
      <c r="J189" s="2"/>
      <c r="P189" s="2"/>
    </row>
    <row r="190" spans="8:16">
      <c r="H190" s="2"/>
      <c r="I190" s="2"/>
      <c r="J190" s="2"/>
      <c r="P190" s="2"/>
    </row>
    <row r="191" spans="8:16">
      <c r="H191" s="2"/>
      <c r="I191" s="2"/>
      <c r="J191" s="2"/>
      <c r="P191" s="2"/>
    </row>
    <row r="192" spans="8:16">
      <c r="H192" s="2"/>
      <c r="I192" s="2"/>
      <c r="J192" s="2"/>
      <c r="P192" s="2"/>
    </row>
    <row r="193" spans="8:16">
      <c r="H193" s="2"/>
      <c r="I193" s="2"/>
      <c r="J193" s="2"/>
      <c r="P193" s="2"/>
    </row>
    <row r="194" spans="8:16">
      <c r="H194" s="2"/>
      <c r="I194" s="2"/>
      <c r="J194" s="2"/>
      <c r="P194" s="2"/>
    </row>
    <row r="195" spans="8:16">
      <c r="H195" s="2"/>
      <c r="I195" s="2"/>
      <c r="J195" s="2"/>
      <c r="P195" s="2"/>
    </row>
    <row r="196" spans="8:16">
      <c r="H196" s="2"/>
      <c r="I196" s="2"/>
      <c r="J196" s="2"/>
      <c r="P196" s="2"/>
    </row>
    <row r="197" spans="8:16">
      <c r="H197" s="2"/>
      <c r="I197" s="2"/>
      <c r="J197" s="2"/>
      <c r="P197" s="2"/>
    </row>
    <row r="198" spans="8:16">
      <c r="H198" s="2"/>
      <c r="I198" s="2"/>
      <c r="J198" s="2"/>
      <c r="P198" s="2"/>
    </row>
    <row r="199" spans="8:16">
      <c r="H199" s="2"/>
      <c r="I199" s="2"/>
      <c r="J199" s="2"/>
      <c r="P199" s="2"/>
    </row>
    <row r="200" spans="8:16">
      <c r="H200" s="2"/>
      <c r="I200" s="2"/>
      <c r="J200" s="2"/>
      <c r="P200" s="2"/>
    </row>
    <row r="201" spans="8:16">
      <c r="H201" s="2"/>
      <c r="I201" s="2"/>
      <c r="J201" s="2"/>
      <c r="P201" s="2"/>
    </row>
    <row r="202" spans="8:16">
      <c r="H202" s="2"/>
      <c r="I202" s="2"/>
      <c r="J202" s="2"/>
      <c r="P202" s="2"/>
    </row>
    <row r="203" spans="8:16">
      <c r="H203" s="2"/>
      <c r="I203" s="2"/>
      <c r="J203" s="2"/>
      <c r="P203" s="2"/>
    </row>
    <row r="204" spans="8:16">
      <c r="H204" s="2"/>
      <c r="I204" s="2"/>
      <c r="J204" s="2"/>
      <c r="P204" s="2"/>
    </row>
    <row r="205" spans="8:16">
      <c r="H205" s="2"/>
      <c r="I205" s="2"/>
      <c r="J205" s="2"/>
      <c r="P205" s="2"/>
    </row>
    <row r="206" spans="8:16">
      <c r="H206" s="2"/>
      <c r="I206" s="2"/>
      <c r="J206" s="2"/>
      <c r="P206" s="2"/>
    </row>
    <row r="207" spans="8:16">
      <c r="H207" s="2"/>
      <c r="I207" s="2"/>
      <c r="J207" s="2"/>
      <c r="P207" s="2"/>
    </row>
    <row r="208" spans="8:16">
      <c r="H208" s="2"/>
      <c r="I208" s="2"/>
      <c r="J208" s="2"/>
      <c r="P208" s="2"/>
    </row>
    <row r="209" spans="8:16">
      <c r="H209" s="2"/>
      <c r="I209" s="2"/>
      <c r="J209" s="2"/>
      <c r="P209" s="2"/>
    </row>
    <row r="210" spans="8:16">
      <c r="H210" s="2"/>
      <c r="I210" s="2"/>
      <c r="J210" s="2"/>
      <c r="P210" s="2"/>
    </row>
    <row r="211" spans="8:16">
      <c r="H211" s="2"/>
      <c r="I211" s="2"/>
      <c r="J211" s="2"/>
      <c r="P211" s="2"/>
    </row>
    <row r="212" spans="8:16">
      <c r="H212" s="2"/>
      <c r="I212" s="2"/>
      <c r="J212" s="2"/>
      <c r="P212" s="2"/>
    </row>
    <row r="213" spans="8:16">
      <c r="H213" s="2"/>
      <c r="I213" s="2"/>
      <c r="J213" s="2"/>
      <c r="P213" s="2"/>
    </row>
    <row r="214" spans="8:16">
      <c r="H214" s="2"/>
      <c r="I214" s="2"/>
      <c r="J214" s="2"/>
      <c r="P214" s="2"/>
    </row>
    <row r="215" spans="8:16">
      <c r="H215" s="2"/>
      <c r="I215" s="2"/>
      <c r="J215" s="2"/>
      <c r="P215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196616-23D0-4569-B6F2-9F7878B573D0}"/>
</file>

<file path=customXml/itemProps2.xml><?xml version="1.0" encoding="utf-8"?>
<ds:datastoreItem xmlns:ds="http://schemas.openxmlformats.org/officeDocument/2006/customXml" ds:itemID="{71B361A1-AAF6-40AA-B6CF-C0A0D2031F83}"/>
</file>

<file path=customXml/itemProps3.xml><?xml version="1.0" encoding="utf-8"?>
<ds:datastoreItem xmlns:ds="http://schemas.openxmlformats.org/officeDocument/2006/customXml" ds:itemID="{496E8D17-F23B-4E4C-978C-4D23DA0A44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 @ 4%</vt:lpstr>
      <vt:lpstr>'Assessment @ 4%'!Print_Area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Lisa Montgomery</cp:lastModifiedBy>
  <dcterms:created xsi:type="dcterms:W3CDTF">2023-11-30T15:35:53Z</dcterms:created>
  <dcterms:modified xsi:type="dcterms:W3CDTF">2023-11-30T16:54:06Z</dcterms:modified>
</cp:coreProperties>
</file>