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7715\Documents\"/>
    </mc:Choice>
  </mc:AlternateContent>
  <bookViews>
    <workbookView xWindow="0" yWindow="0" windowWidth="28800" windowHeight="12300"/>
  </bookViews>
  <sheets>
    <sheet name="Existing" sheetId="2" r:id="rId1"/>
    <sheet name="Proposed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2" l="1"/>
  <c r="N15" i="2"/>
  <c r="N18" i="1"/>
  <c r="N16" i="1"/>
  <c r="M18" i="1"/>
  <c r="M20" i="1"/>
  <c r="B27" i="2"/>
  <c r="B40" i="2"/>
  <c r="B44" i="1"/>
  <c r="B30" i="1"/>
  <c r="B16" i="1"/>
  <c r="B15" i="2"/>
  <c r="M18" i="2" s="1"/>
  <c r="G38" i="2" l="1"/>
  <c r="I38" i="2" s="1"/>
  <c r="F38" i="2"/>
  <c r="H38" i="2" s="1"/>
  <c r="G37" i="2"/>
  <c r="I37" i="2" s="1"/>
  <c r="F37" i="2"/>
  <c r="H37" i="2" s="1"/>
  <c r="G36" i="2"/>
  <c r="I36" i="2" s="1"/>
  <c r="F36" i="2"/>
  <c r="H36" i="2" s="1"/>
  <c r="G35" i="2"/>
  <c r="I35" i="2" s="1"/>
  <c r="F35" i="2"/>
  <c r="H35" i="2" s="1"/>
  <c r="G34" i="2"/>
  <c r="I34" i="2" s="1"/>
  <c r="F34" i="2"/>
  <c r="H34" i="2" s="1"/>
  <c r="G33" i="2"/>
  <c r="I33" i="2" s="1"/>
  <c r="F33" i="2"/>
  <c r="H33" i="2" s="1"/>
  <c r="G32" i="2"/>
  <c r="I32" i="2" s="1"/>
  <c r="F32" i="2"/>
  <c r="H32" i="2" s="1"/>
  <c r="G31" i="2"/>
  <c r="I31" i="2" s="1"/>
  <c r="F31" i="2"/>
  <c r="H31" i="2" s="1"/>
  <c r="G30" i="2"/>
  <c r="I30" i="2" s="1"/>
  <c r="F30" i="2"/>
  <c r="H30" i="2" s="1"/>
  <c r="G25" i="2"/>
  <c r="I25" i="2" s="1"/>
  <c r="F25" i="2"/>
  <c r="H25" i="2" s="1"/>
  <c r="G24" i="2"/>
  <c r="I24" i="2" s="1"/>
  <c r="F24" i="2"/>
  <c r="H24" i="2" s="1"/>
  <c r="G23" i="2"/>
  <c r="I23" i="2" s="1"/>
  <c r="F23" i="2"/>
  <c r="H23" i="2" s="1"/>
  <c r="G22" i="2"/>
  <c r="I22" i="2" s="1"/>
  <c r="F22" i="2"/>
  <c r="H22" i="2" s="1"/>
  <c r="G21" i="2"/>
  <c r="I21" i="2" s="1"/>
  <c r="F21" i="2"/>
  <c r="H21" i="2" s="1"/>
  <c r="G20" i="2"/>
  <c r="I20" i="2" s="1"/>
  <c r="F20" i="2"/>
  <c r="H20" i="2" s="1"/>
  <c r="G19" i="2"/>
  <c r="I19" i="2" s="1"/>
  <c r="F19" i="2"/>
  <c r="H19" i="2" s="1"/>
  <c r="G18" i="2"/>
  <c r="I18" i="2" s="1"/>
  <c r="F18" i="2"/>
  <c r="H18" i="2" s="1"/>
  <c r="G13" i="2"/>
  <c r="I13" i="2" s="1"/>
  <c r="F13" i="2"/>
  <c r="H13" i="2" s="1"/>
  <c r="G12" i="2"/>
  <c r="I12" i="2" s="1"/>
  <c r="F12" i="2"/>
  <c r="H12" i="2" s="1"/>
  <c r="G11" i="2"/>
  <c r="I11" i="2" s="1"/>
  <c r="F11" i="2"/>
  <c r="H11" i="2" s="1"/>
  <c r="G10" i="2"/>
  <c r="I10" i="2" s="1"/>
  <c r="F10" i="2"/>
  <c r="H10" i="2" s="1"/>
  <c r="G9" i="2"/>
  <c r="I9" i="2" s="1"/>
  <c r="F9" i="2"/>
  <c r="H9" i="2" s="1"/>
  <c r="G8" i="2"/>
  <c r="I8" i="2" s="1"/>
  <c r="F8" i="2"/>
  <c r="H8" i="2" s="1"/>
  <c r="G7" i="2"/>
  <c r="I7" i="2" s="1"/>
  <c r="F7" i="2"/>
  <c r="H7" i="2" s="1"/>
  <c r="G6" i="2"/>
  <c r="I6" i="2" s="1"/>
  <c r="F6" i="2"/>
  <c r="H6" i="2" s="1"/>
  <c r="G5" i="2"/>
  <c r="I5" i="2" s="1"/>
  <c r="F5" i="2"/>
  <c r="H5" i="2" s="1"/>
  <c r="G4" i="2"/>
  <c r="I4" i="2" s="1"/>
  <c r="F4" i="2"/>
  <c r="H4" i="2" s="1"/>
  <c r="G3" i="2"/>
  <c r="I3" i="2" s="1"/>
  <c r="F3" i="2"/>
  <c r="H3" i="2" s="1"/>
  <c r="G2" i="2"/>
  <c r="I2" i="2" s="1"/>
  <c r="F2" i="2"/>
  <c r="H2" i="2" s="1"/>
  <c r="G26" i="2" l="1"/>
  <c r="G27" i="2" s="1"/>
  <c r="I39" i="2"/>
  <c r="I40" i="2" s="1"/>
  <c r="H14" i="2"/>
  <c r="H15" i="2" s="1"/>
  <c r="H26" i="2"/>
  <c r="H27" i="2" s="1"/>
  <c r="I26" i="2"/>
  <c r="I27" i="2" s="1"/>
  <c r="I14" i="2"/>
  <c r="I15" i="2" s="1"/>
  <c r="H39" i="2"/>
  <c r="H40" i="2" s="1"/>
  <c r="F14" i="2"/>
  <c r="F15" i="2" s="1"/>
  <c r="F26" i="2"/>
  <c r="F27" i="2" s="1"/>
  <c r="F39" i="2"/>
  <c r="F40" i="2" s="1"/>
  <c r="G14" i="2"/>
  <c r="G15" i="2" s="1"/>
  <c r="G39" i="2"/>
  <c r="G40" i="2" s="1"/>
  <c r="G16" i="1"/>
  <c r="F16" i="1"/>
  <c r="G30" i="1"/>
  <c r="F30" i="1"/>
  <c r="G44" i="1"/>
  <c r="F44" i="1"/>
  <c r="I2" i="1"/>
  <c r="H2" i="1"/>
  <c r="F3" i="1"/>
  <c r="G3" i="1"/>
  <c r="F4" i="1"/>
  <c r="H4" i="1" s="1"/>
  <c r="G4" i="1"/>
  <c r="I4" i="1" s="1"/>
  <c r="F5" i="1"/>
  <c r="H5" i="1" s="1"/>
  <c r="G5" i="1"/>
  <c r="I5" i="1" s="1"/>
  <c r="F6" i="1"/>
  <c r="H6" i="1" s="1"/>
  <c r="G6" i="1"/>
  <c r="I6" i="1" s="1"/>
  <c r="F7" i="1"/>
  <c r="H7" i="1" s="1"/>
  <c r="G7" i="1"/>
  <c r="I7" i="1" s="1"/>
  <c r="F8" i="1"/>
  <c r="H8" i="1" s="1"/>
  <c r="G8" i="1"/>
  <c r="I8" i="1" s="1"/>
  <c r="F9" i="1"/>
  <c r="H9" i="1" s="1"/>
  <c r="G9" i="1"/>
  <c r="I9" i="1" s="1"/>
  <c r="F10" i="1"/>
  <c r="H10" i="1" s="1"/>
  <c r="G10" i="1"/>
  <c r="I10" i="1" s="1"/>
  <c r="F11" i="1"/>
  <c r="H11" i="1" s="1"/>
  <c r="G11" i="1"/>
  <c r="I11" i="1" s="1"/>
  <c r="F12" i="1"/>
  <c r="H12" i="1" s="1"/>
  <c r="G12" i="1"/>
  <c r="I12" i="1" s="1"/>
  <c r="F13" i="1"/>
  <c r="H13" i="1" s="1"/>
  <c r="G13" i="1"/>
  <c r="I13" i="1" s="1"/>
  <c r="F14" i="1"/>
  <c r="H14" i="1" s="1"/>
  <c r="G14" i="1"/>
  <c r="I14" i="1" s="1"/>
  <c r="F19" i="1"/>
  <c r="H19" i="1" s="1"/>
  <c r="G19" i="1"/>
  <c r="F20" i="1"/>
  <c r="H20" i="1" s="1"/>
  <c r="G20" i="1"/>
  <c r="I20" i="1" s="1"/>
  <c r="F21" i="1"/>
  <c r="H21" i="1" s="1"/>
  <c r="G21" i="1"/>
  <c r="I21" i="1" s="1"/>
  <c r="F22" i="1"/>
  <c r="H22" i="1" s="1"/>
  <c r="G22" i="1"/>
  <c r="I22" i="1" s="1"/>
  <c r="F23" i="1"/>
  <c r="H23" i="1" s="1"/>
  <c r="G23" i="1"/>
  <c r="I23" i="1" s="1"/>
  <c r="F24" i="1"/>
  <c r="H24" i="1" s="1"/>
  <c r="G24" i="1"/>
  <c r="I24" i="1" s="1"/>
  <c r="F25" i="1"/>
  <c r="H25" i="1" s="1"/>
  <c r="G25" i="1"/>
  <c r="I25" i="1" s="1"/>
  <c r="F26" i="1"/>
  <c r="H26" i="1" s="1"/>
  <c r="G26" i="1"/>
  <c r="I26" i="1" s="1"/>
  <c r="F27" i="1"/>
  <c r="H27" i="1" s="1"/>
  <c r="G27" i="1"/>
  <c r="I27" i="1" s="1"/>
  <c r="F28" i="1"/>
  <c r="H28" i="1" s="1"/>
  <c r="G28" i="1"/>
  <c r="I28" i="1" s="1"/>
  <c r="F33" i="1"/>
  <c r="H33" i="1" s="1"/>
  <c r="G33" i="1"/>
  <c r="F34" i="1"/>
  <c r="H34" i="1" s="1"/>
  <c r="G34" i="1"/>
  <c r="I34" i="1" s="1"/>
  <c r="F35" i="1"/>
  <c r="H35" i="1" s="1"/>
  <c r="G35" i="1"/>
  <c r="I35" i="1" s="1"/>
  <c r="F36" i="1"/>
  <c r="H36" i="1" s="1"/>
  <c r="G36" i="1"/>
  <c r="I36" i="1" s="1"/>
  <c r="F37" i="1"/>
  <c r="H37" i="1" s="1"/>
  <c r="G37" i="1"/>
  <c r="I37" i="1" s="1"/>
  <c r="F38" i="1"/>
  <c r="H38" i="1" s="1"/>
  <c r="G38" i="1"/>
  <c r="I38" i="1" s="1"/>
  <c r="F39" i="1"/>
  <c r="H39" i="1" s="1"/>
  <c r="G39" i="1"/>
  <c r="I39" i="1" s="1"/>
  <c r="F40" i="1"/>
  <c r="H40" i="1" s="1"/>
  <c r="G40" i="1"/>
  <c r="I40" i="1" s="1"/>
  <c r="F41" i="1"/>
  <c r="H41" i="1" s="1"/>
  <c r="G41" i="1"/>
  <c r="I41" i="1" s="1"/>
  <c r="F42" i="1"/>
  <c r="H42" i="1" s="1"/>
  <c r="G42" i="1"/>
  <c r="I42" i="1" s="1"/>
  <c r="G2" i="1"/>
  <c r="F2" i="1"/>
  <c r="M17" i="2" l="1"/>
  <c r="M15" i="2"/>
  <c r="G43" i="1"/>
  <c r="H43" i="1"/>
  <c r="H44" i="1" s="1"/>
  <c r="G29" i="1"/>
  <c r="G15" i="1"/>
  <c r="F15" i="1"/>
  <c r="H29" i="1"/>
  <c r="H30" i="1" s="1"/>
  <c r="F29" i="1"/>
  <c r="I19" i="1"/>
  <c r="I29" i="1" s="1"/>
  <c r="I30" i="1" s="1"/>
  <c r="H3" i="1"/>
  <c r="H15" i="1" s="1"/>
  <c r="H16" i="1" s="1"/>
  <c r="F43" i="1"/>
  <c r="I3" i="1"/>
  <c r="I15" i="1" s="1"/>
  <c r="I16" i="1" s="1"/>
  <c r="I33" i="1"/>
  <c r="I43" i="1" s="1"/>
  <c r="I44" i="1" s="1"/>
  <c r="M16" i="1" l="1"/>
</calcChain>
</file>

<file path=xl/sharedStrings.xml><?xml version="1.0" encoding="utf-8"?>
<sst xmlns="http://schemas.openxmlformats.org/spreadsheetml/2006/main" count="94" uniqueCount="43">
  <si>
    <t>WP 2</t>
  </si>
  <si>
    <t>Frontage Rd</t>
  </si>
  <si>
    <t>miles</t>
  </si>
  <si>
    <t>mph</t>
  </si>
  <si>
    <t>Ramp E to S</t>
  </si>
  <si>
    <t>Ramp W to N</t>
  </si>
  <si>
    <t>Ramp W to S</t>
  </si>
  <si>
    <t>Combine W Ramps</t>
  </si>
  <si>
    <t>Combine S Ramps</t>
  </si>
  <si>
    <t>US 75 SB</t>
  </si>
  <si>
    <t>US 75 NB</t>
  </si>
  <si>
    <t>W 61st ST S</t>
  </si>
  <si>
    <t>SB on 61st</t>
  </si>
  <si>
    <t>SB off 61</t>
  </si>
  <si>
    <t>NB off 61st</t>
  </si>
  <si>
    <t>NB on 61st</t>
  </si>
  <si>
    <t>WP3</t>
  </si>
  <si>
    <t>N/S Frontage</t>
  </si>
  <si>
    <t>E/W Frontage</t>
  </si>
  <si>
    <t>Under Bridge Access Rd</t>
  </si>
  <si>
    <t>Combine N Ramps</t>
  </si>
  <si>
    <t>Ramp N to E</t>
  </si>
  <si>
    <t>Skelly Dr E on Ramp</t>
  </si>
  <si>
    <t>Skelly Dr W off Ramp</t>
  </si>
  <si>
    <t>I-44 WB</t>
  </si>
  <si>
    <t>I-44 EB</t>
  </si>
  <si>
    <t>WP5</t>
  </si>
  <si>
    <t>Ramp N to W</t>
  </si>
  <si>
    <t>Ramp E to N</t>
  </si>
  <si>
    <t>Ramp S to E</t>
  </si>
  <si>
    <t>Ramp S to W</t>
  </si>
  <si>
    <t>Combine S ramps</t>
  </si>
  <si>
    <t>E/W Frontage Rd</t>
  </si>
  <si>
    <t>2016 AADT</t>
  </si>
  <si>
    <t>2040 AADT</t>
  </si>
  <si>
    <t>W 46th ST</t>
  </si>
  <si>
    <t>DVMT 2016</t>
  </si>
  <si>
    <t>DVMT 2040</t>
  </si>
  <si>
    <t>DVHT 2016</t>
  </si>
  <si>
    <t>DVHT 2040</t>
  </si>
  <si>
    <t>Daily to Annual</t>
  </si>
  <si>
    <t>AVG Speed</t>
  </si>
  <si>
    <t>AVG AADT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</si>
</sst>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167" fontId="0" fillId="0" borderId="0" xfId="0" applyNumberFormat="1"/>
    <xf numFmtId="0" fontId="0" fillId="0" borderId="0" xfId="0" applyFill="1"/>
    <xf numFmtId="166" fontId="0" fillId="0" borderId="0" xfId="1" applyNumberFormat="1" applyFont="1"/>
    <xf numFmtId="43" fontId="0" fillId="0" borderId="0" xfId="0" applyNumberFormat="1"/>
    <xf numFmtId="2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M11" sqref="M11"/>
    </sheetView>
  </sheetViews>
  <sheetFormatPr defaultRowHeight="15" x14ac:dyDescent="0.25"/>
  <cols>
    <col min="1" max="1" width="22" bestFit="1" customWidth="1"/>
    <col min="4" max="4" width="10" bestFit="1" customWidth="1"/>
    <col min="6" max="7" width="11.5703125" bestFit="1" customWidth="1"/>
    <col min="12" max="12" width="18.28515625" bestFit="1" customWidth="1"/>
    <col min="13" max="13" width="13.28515625" bestFit="1" customWidth="1"/>
    <col min="14" max="14" width="10.5703125" bestFit="1" customWidth="1"/>
  </cols>
  <sheetData>
    <row r="1" spans="1:14" x14ac:dyDescent="0.25">
      <c r="A1" t="s">
        <v>0</v>
      </c>
      <c r="B1" t="s">
        <v>2</v>
      </c>
      <c r="C1" t="s">
        <v>3</v>
      </c>
      <c r="D1" t="s">
        <v>33</v>
      </c>
      <c r="E1" t="s">
        <v>34</v>
      </c>
      <c r="F1" t="s">
        <v>36</v>
      </c>
      <c r="G1" t="s">
        <v>37</v>
      </c>
      <c r="H1" t="s">
        <v>38</v>
      </c>
      <c r="I1" t="s">
        <v>39</v>
      </c>
    </row>
    <row r="2" spans="1:14" x14ac:dyDescent="0.25">
      <c r="A2" t="s">
        <v>1</v>
      </c>
      <c r="B2" s="5">
        <v>0.26</v>
      </c>
      <c r="C2" s="5">
        <v>30</v>
      </c>
      <c r="D2" s="5">
        <v>1700</v>
      </c>
      <c r="E2" s="5">
        <v>2200</v>
      </c>
      <c r="F2">
        <f>D2*B2</f>
        <v>442</v>
      </c>
      <c r="G2">
        <f>E2*B2</f>
        <v>572</v>
      </c>
      <c r="H2" s="1">
        <f>F2/C2</f>
        <v>14.733333333333333</v>
      </c>
      <c r="I2" s="1">
        <f>G2/C2</f>
        <v>19.066666666666666</v>
      </c>
    </row>
    <row r="3" spans="1:14" x14ac:dyDescent="0.25">
      <c r="A3" t="s">
        <v>4</v>
      </c>
      <c r="B3" s="5">
        <v>0.4</v>
      </c>
      <c r="C3" s="5">
        <v>40</v>
      </c>
      <c r="D3" s="5">
        <v>3500</v>
      </c>
      <c r="E3" s="5">
        <v>6700</v>
      </c>
      <c r="F3">
        <f t="shared" ref="F3:F38" si="0">D3*B3</f>
        <v>1400</v>
      </c>
      <c r="G3">
        <f t="shared" ref="G3:G38" si="1">E3*B3</f>
        <v>2680</v>
      </c>
      <c r="H3" s="1">
        <f t="shared" ref="H3:H38" si="2">F3/C3</f>
        <v>35</v>
      </c>
      <c r="I3" s="1">
        <f t="shared" ref="I3:I38" si="3">G3/C3</f>
        <v>67</v>
      </c>
    </row>
    <row r="4" spans="1:14" x14ac:dyDescent="0.25">
      <c r="A4" t="s">
        <v>5</v>
      </c>
      <c r="B4" s="5">
        <v>0.27</v>
      </c>
      <c r="C4" s="5">
        <v>30</v>
      </c>
      <c r="D4" s="5">
        <v>5800</v>
      </c>
      <c r="E4" s="5">
        <v>5930</v>
      </c>
      <c r="F4">
        <f t="shared" si="0"/>
        <v>1566</v>
      </c>
      <c r="G4">
        <f t="shared" si="1"/>
        <v>1601.1000000000001</v>
      </c>
      <c r="H4" s="1">
        <f t="shared" si="2"/>
        <v>52.2</v>
      </c>
      <c r="I4" s="1">
        <f t="shared" si="3"/>
        <v>53.370000000000005</v>
      </c>
    </row>
    <row r="5" spans="1:14" x14ac:dyDescent="0.25">
      <c r="A5" t="s">
        <v>6</v>
      </c>
      <c r="B5" s="5">
        <v>0.4</v>
      </c>
      <c r="C5" s="5">
        <v>25</v>
      </c>
      <c r="D5" s="5">
        <v>9200</v>
      </c>
      <c r="E5" s="5">
        <v>11880</v>
      </c>
      <c r="F5">
        <f t="shared" si="0"/>
        <v>3680</v>
      </c>
      <c r="G5">
        <f t="shared" si="1"/>
        <v>4752</v>
      </c>
      <c r="H5" s="1">
        <f t="shared" si="2"/>
        <v>147.19999999999999</v>
      </c>
      <c r="I5" s="1">
        <f t="shared" si="3"/>
        <v>190.08</v>
      </c>
    </row>
    <row r="6" spans="1:14" x14ac:dyDescent="0.25">
      <c r="A6" t="s">
        <v>7</v>
      </c>
      <c r="B6" s="5">
        <v>0.33</v>
      </c>
      <c r="C6" s="5">
        <v>30</v>
      </c>
      <c r="D6" s="5">
        <v>16900</v>
      </c>
      <c r="E6" s="5">
        <v>19750</v>
      </c>
      <c r="F6">
        <f t="shared" si="0"/>
        <v>5577</v>
      </c>
      <c r="G6">
        <f t="shared" si="1"/>
        <v>6517.5</v>
      </c>
      <c r="H6" s="1">
        <f t="shared" si="2"/>
        <v>185.9</v>
      </c>
      <c r="I6" s="1">
        <f t="shared" si="3"/>
        <v>217.25</v>
      </c>
    </row>
    <row r="7" spans="1:14" x14ac:dyDescent="0.25">
      <c r="A7" t="s">
        <v>9</v>
      </c>
      <c r="B7" s="5">
        <v>1.1599999999999999</v>
      </c>
      <c r="C7" s="5">
        <v>50</v>
      </c>
      <c r="D7" s="5">
        <v>32000</v>
      </c>
      <c r="E7" s="5">
        <v>47640</v>
      </c>
      <c r="F7">
        <f t="shared" si="0"/>
        <v>37120</v>
      </c>
      <c r="G7">
        <f t="shared" si="1"/>
        <v>55262.399999999994</v>
      </c>
      <c r="H7" s="1">
        <f t="shared" si="2"/>
        <v>742.4</v>
      </c>
      <c r="I7" s="1">
        <f t="shared" si="3"/>
        <v>1105.2479999999998</v>
      </c>
    </row>
    <row r="8" spans="1:14" x14ac:dyDescent="0.25">
      <c r="A8" t="s">
        <v>10</v>
      </c>
      <c r="B8" s="5">
        <v>0.92</v>
      </c>
      <c r="C8" s="5">
        <v>50</v>
      </c>
      <c r="D8" s="5">
        <v>32000</v>
      </c>
      <c r="E8" s="5">
        <v>47640</v>
      </c>
      <c r="F8">
        <f t="shared" si="0"/>
        <v>29440</v>
      </c>
      <c r="G8">
        <f t="shared" si="1"/>
        <v>43828.800000000003</v>
      </c>
      <c r="H8" s="1">
        <f t="shared" si="2"/>
        <v>588.79999999999995</v>
      </c>
      <c r="I8" s="1">
        <f t="shared" si="3"/>
        <v>876.57600000000002</v>
      </c>
    </row>
    <row r="9" spans="1:14" x14ac:dyDescent="0.25">
      <c r="A9" t="s">
        <v>11</v>
      </c>
      <c r="B9" s="5">
        <v>0.19</v>
      </c>
      <c r="C9" s="5">
        <v>25</v>
      </c>
      <c r="D9" s="5">
        <v>5850</v>
      </c>
      <c r="E9" s="5">
        <v>7550</v>
      </c>
      <c r="F9">
        <f t="shared" si="0"/>
        <v>1111.5</v>
      </c>
      <c r="G9">
        <f t="shared" si="1"/>
        <v>1434.5</v>
      </c>
      <c r="H9" s="1">
        <f t="shared" si="2"/>
        <v>44.46</v>
      </c>
      <c r="I9" s="1">
        <f t="shared" si="3"/>
        <v>57.38</v>
      </c>
    </row>
    <row r="10" spans="1:14" x14ac:dyDescent="0.25">
      <c r="A10" t="s">
        <v>13</v>
      </c>
      <c r="B10" s="5">
        <v>0.2</v>
      </c>
      <c r="C10" s="5">
        <v>35</v>
      </c>
      <c r="D10" s="5">
        <v>2400</v>
      </c>
      <c r="E10" s="5">
        <v>3100</v>
      </c>
      <c r="F10">
        <f t="shared" si="0"/>
        <v>480</v>
      </c>
      <c r="G10">
        <f t="shared" si="1"/>
        <v>620</v>
      </c>
      <c r="H10" s="1">
        <f t="shared" si="2"/>
        <v>13.714285714285714</v>
      </c>
      <c r="I10" s="1">
        <f t="shared" si="3"/>
        <v>17.714285714285715</v>
      </c>
    </row>
    <row r="11" spans="1:14" x14ac:dyDescent="0.25">
      <c r="A11" t="s">
        <v>12</v>
      </c>
      <c r="B11" s="5">
        <v>0.2</v>
      </c>
      <c r="C11" s="5">
        <v>35</v>
      </c>
      <c r="D11" s="5">
        <v>1350</v>
      </c>
      <c r="E11" s="5">
        <v>1750</v>
      </c>
      <c r="F11">
        <f t="shared" si="0"/>
        <v>270</v>
      </c>
      <c r="G11">
        <f t="shared" si="1"/>
        <v>350</v>
      </c>
      <c r="H11" s="1">
        <f t="shared" si="2"/>
        <v>7.7142857142857144</v>
      </c>
      <c r="I11" s="1">
        <f t="shared" si="3"/>
        <v>10</v>
      </c>
    </row>
    <row r="12" spans="1:14" x14ac:dyDescent="0.25">
      <c r="A12" t="s">
        <v>14</v>
      </c>
      <c r="B12" s="5">
        <v>0.2</v>
      </c>
      <c r="C12" s="5">
        <v>35</v>
      </c>
      <c r="D12" s="5">
        <v>1350</v>
      </c>
      <c r="E12" s="5">
        <v>1750</v>
      </c>
      <c r="F12">
        <f t="shared" si="0"/>
        <v>270</v>
      </c>
      <c r="G12">
        <f t="shared" si="1"/>
        <v>350</v>
      </c>
      <c r="H12" s="1">
        <f t="shared" si="2"/>
        <v>7.7142857142857144</v>
      </c>
      <c r="I12" s="1">
        <f t="shared" si="3"/>
        <v>10</v>
      </c>
    </row>
    <row r="13" spans="1:14" x14ac:dyDescent="0.25">
      <c r="A13" t="s">
        <v>15</v>
      </c>
      <c r="B13" s="5">
        <v>0.2</v>
      </c>
      <c r="C13" s="5">
        <v>35</v>
      </c>
      <c r="D13" s="5">
        <v>2400</v>
      </c>
      <c r="E13" s="5">
        <v>3100</v>
      </c>
      <c r="F13">
        <f t="shared" si="0"/>
        <v>480</v>
      </c>
      <c r="G13">
        <f t="shared" si="1"/>
        <v>620</v>
      </c>
      <c r="H13" s="1">
        <f t="shared" si="2"/>
        <v>13.714285714285714</v>
      </c>
      <c r="I13" s="1">
        <f t="shared" si="3"/>
        <v>17.714285714285715</v>
      </c>
      <c r="K13" s="3"/>
    </row>
    <row r="14" spans="1:14" x14ac:dyDescent="0.25">
      <c r="B14" s="5"/>
      <c r="C14" s="5"/>
      <c r="D14" s="5"/>
      <c r="E14" s="5"/>
      <c r="F14" s="2">
        <f>SUM(F2:F13)</f>
        <v>81836.5</v>
      </c>
      <c r="G14" s="2">
        <f>SUM(G2:G13)</f>
        <v>118588.3</v>
      </c>
      <c r="H14" s="2">
        <f>SUM(H2:H13)</f>
        <v>1853.5504761904765</v>
      </c>
      <c r="I14" s="2">
        <f>SUM(I2:I13)</f>
        <v>2641.3992380952382</v>
      </c>
      <c r="M14">
        <v>2016</v>
      </c>
      <c r="N14">
        <v>2040</v>
      </c>
    </row>
    <row r="15" spans="1:14" x14ac:dyDescent="0.25">
      <c r="A15" t="s">
        <v>40</v>
      </c>
      <c r="B15" s="5">
        <f>SUM(B2:B14)</f>
        <v>4.7300000000000004</v>
      </c>
      <c r="C15" s="5"/>
      <c r="D15" s="5"/>
      <c r="E15" s="5"/>
      <c r="F15" s="2">
        <f>F14*365</f>
        <v>29870322.5</v>
      </c>
      <c r="G15" s="2">
        <f>G14*365</f>
        <v>43284729.5</v>
      </c>
      <c r="H15" s="2">
        <f>H14*365</f>
        <v>676545.92380952393</v>
      </c>
      <c r="I15" s="2">
        <f>I14*365</f>
        <v>964110.72190476197</v>
      </c>
      <c r="K15" s="6"/>
      <c r="L15" t="s">
        <v>41</v>
      </c>
      <c r="M15" s="8">
        <f>SUM(F15,F27,F40)/SUM(H15,H27,H40)</f>
        <v>44.558367651044286</v>
      </c>
      <c r="N15" s="8">
        <f>SUM(G15,G27,G40)/SUM(I15,I27,I40)</f>
        <v>44.969854392330312</v>
      </c>
    </row>
    <row r="16" spans="1:14" x14ac:dyDescent="0.25">
      <c r="B16" s="5"/>
      <c r="C16" s="5"/>
      <c r="D16" s="5"/>
      <c r="E16" s="5"/>
      <c r="K16" s="3"/>
    </row>
    <row r="17" spans="1:14" x14ac:dyDescent="0.25">
      <c r="A17" t="s">
        <v>16</v>
      </c>
      <c r="B17" s="5"/>
      <c r="C17" s="5"/>
      <c r="D17" s="5"/>
      <c r="E17" s="5"/>
      <c r="H17" s="1"/>
      <c r="I17" s="1"/>
      <c r="K17" s="3"/>
      <c r="L17" t="s">
        <v>42</v>
      </c>
      <c r="M17" s="7">
        <f>SUM(F15,F27,F40)/SUM(B15,B27,B40)/365</f>
        <v>17197.061482820976</v>
      </c>
      <c r="N17" s="7">
        <f>SUM(G15,G27,G40)/SUM(B15,B27,B40)/365</f>
        <v>23995.632911392404</v>
      </c>
    </row>
    <row r="18" spans="1:14" x14ac:dyDescent="0.25">
      <c r="A18" t="s">
        <v>18</v>
      </c>
      <c r="B18" s="5">
        <v>0.7</v>
      </c>
      <c r="C18" s="5">
        <v>30</v>
      </c>
      <c r="D18" s="5">
        <v>1900</v>
      </c>
      <c r="E18" s="5">
        <v>2440</v>
      </c>
      <c r="F18">
        <f t="shared" si="0"/>
        <v>1330</v>
      </c>
      <c r="G18">
        <f t="shared" si="1"/>
        <v>1708</v>
      </c>
      <c r="H18" s="1">
        <f t="shared" si="2"/>
        <v>44.333333333333336</v>
      </c>
      <c r="I18" s="1">
        <f t="shared" si="3"/>
        <v>56.93333333333333</v>
      </c>
      <c r="K18" s="3"/>
      <c r="M18">
        <f>SUM(B15,B27,B40)</f>
        <v>11.06</v>
      </c>
    </row>
    <row r="19" spans="1:14" x14ac:dyDescent="0.25">
      <c r="A19" t="s">
        <v>19</v>
      </c>
      <c r="B19" s="5">
        <v>0.3</v>
      </c>
      <c r="C19" s="5">
        <v>30</v>
      </c>
      <c r="D19" s="5">
        <v>4000</v>
      </c>
      <c r="E19" s="5">
        <v>5150</v>
      </c>
      <c r="F19">
        <f t="shared" si="0"/>
        <v>1200</v>
      </c>
      <c r="G19">
        <f t="shared" si="1"/>
        <v>1545</v>
      </c>
      <c r="H19" s="1">
        <f t="shared" si="2"/>
        <v>40</v>
      </c>
      <c r="I19" s="1">
        <f t="shared" si="3"/>
        <v>51.5</v>
      </c>
      <c r="K19" s="3"/>
    </row>
    <row r="20" spans="1:14" x14ac:dyDescent="0.25">
      <c r="A20" t="s">
        <v>10</v>
      </c>
      <c r="B20" s="5">
        <v>0.25</v>
      </c>
      <c r="C20" s="5">
        <v>50</v>
      </c>
      <c r="D20" s="5">
        <v>32000</v>
      </c>
      <c r="E20" s="5">
        <v>47640</v>
      </c>
      <c r="F20">
        <f t="shared" si="0"/>
        <v>8000</v>
      </c>
      <c r="G20">
        <f t="shared" si="1"/>
        <v>11910</v>
      </c>
      <c r="H20" s="1">
        <f t="shared" si="2"/>
        <v>160</v>
      </c>
      <c r="I20" s="1">
        <f t="shared" si="3"/>
        <v>238.2</v>
      </c>
      <c r="K20" s="3"/>
    </row>
    <row r="21" spans="1:14" x14ac:dyDescent="0.25">
      <c r="A21" t="s">
        <v>21</v>
      </c>
      <c r="B21" s="5">
        <v>0.39</v>
      </c>
      <c r="C21" s="5">
        <v>40</v>
      </c>
      <c r="D21" s="5">
        <v>9200</v>
      </c>
      <c r="E21" s="5">
        <v>11880</v>
      </c>
      <c r="F21">
        <f t="shared" si="0"/>
        <v>3588</v>
      </c>
      <c r="G21">
        <f t="shared" si="1"/>
        <v>4633.2</v>
      </c>
      <c r="H21" s="1">
        <f t="shared" si="2"/>
        <v>89.7</v>
      </c>
      <c r="I21" s="1">
        <f t="shared" si="3"/>
        <v>115.83</v>
      </c>
      <c r="K21" s="3"/>
    </row>
    <row r="22" spans="1:14" x14ac:dyDescent="0.25">
      <c r="A22" t="s">
        <v>22</v>
      </c>
      <c r="B22" s="5">
        <v>0.2</v>
      </c>
      <c r="C22" s="5">
        <v>25</v>
      </c>
      <c r="D22" s="5">
        <v>3200</v>
      </c>
      <c r="E22" s="5">
        <v>4120</v>
      </c>
      <c r="F22">
        <f t="shared" si="0"/>
        <v>640</v>
      </c>
      <c r="G22">
        <f t="shared" si="1"/>
        <v>824</v>
      </c>
      <c r="H22" s="1">
        <f t="shared" si="2"/>
        <v>25.6</v>
      </c>
      <c r="I22" s="1">
        <f t="shared" si="3"/>
        <v>32.96</v>
      </c>
      <c r="K22" s="3"/>
    </row>
    <row r="23" spans="1:14" x14ac:dyDescent="0.25">
      <c r="A23" t="s">
        <v>23</v>
      </c>
      <c r="B23" s="5">
        <v>0.14000000000000001</v>
      </c>
      <c r="C23" s="5">
        <v>25</v>
      </c>
      <c r="D23" s="5">
        <v>3200</v>
      </c>
      <c r="E23" s="5">
        <v>4120</v>
      </c>
      <c r="F23">
        <f t="shared" si="0"/>
        <v>448.00000000000006</v>
      </c>
      <c r="G23">
        <f t="shared" si="1"/>
        <v>576.80000000000007</v>
      </c>
      <c r="H23" s="1">
        <f t="shared" si="2"/>
        <v>17.920000000000002</v>
      </c>
      <c r="I23" s="1">
        <f t="shared" si="3"/>
        <v>23.072000000000003</v>
      </c>
      <c r="K23" s="3"/>
    </row>
    <row r="24" spans="1:14" x14ac:dyDescent="0.25">
      <c r="A24" t="s">
        <v>24</v>
      </c>
      <c r="B24" s="5">
        <v>0.63</v>
      </c>
      <c r="C24" s="5">
        <v>45</v>
      </c>
      <c r="D24" s="5">
        <v>42250</v>
      </c>
      <c r="E24" s="5">
        <v>56120</v>
      </c>
      <c r="F24">
        <f t="shared" si="0"/>
        <v>26617.5</v>
      </c>
      <c r="G24">
        <f t="shared" si="1"/>
        <v>35355.599999999999</v>
      </c>
      <c r="H24" s="1">
        <f t="shared" si="2"/>
        <v>591.5</v>
      </c>
      <c r="I24" s="1">
        <f t="shared" si="3"/>
        <v>785.68</v>
      </c>
      <c r="K24" s="3"/>
    </row>
    <row r="25" spans="1:14" x14ac:dyDescent="0.25">
      <c r="A25" t="s">
        <v>25</v>
      </c>
      <c r="B25" s="5">
        <v>0.65</v>
      </c>
      <c r="C25" s="5">
        <v>45</v>
      </c>
      <c r="D25" s="5">
        <v>42250</v>
      </c>
      <c r="E25" s="5">
        <v>56120</v>
      </c>
      <c r="F25">
        <f t="shared" si="0"/>
        <v>27462.5</v>
      </c>
      <c r="G25">
        <f t="shared" si="1"/>
        <v>36478</v>
      </c>
      <c r="H25" s="1">
        <f t="shared" si="2"/>
        <v>610.27777777777783</v>
      </c>
      <c r="I25" s="1">
        <f t="shared" si="3"/>
        <v>810.62222222222226</v>
      </c>
      <c r="K25" s="3"/>
    </row>
    <row r="26" spans="1:14" x14ac:dyDescent="0.25">
      <c r="B26" s="5"/>
      <c r="C26" s="5"/>
      <c r="D26" s="5"/>
      <c r="E26" s="5"/>
      <c r="F26" s="2">
        <f>SUM(F18:F25)</f>
        <v>69286</v>
      </c>
      <c r="G26" s="2">
        <f>SUM(G18:G25)</f>
        <v>93030.6</v>
      </c>
      <c r="H26" s="2">
        <f>SUM(H18:H25)</f>
        <v>1579.3311111111111</v>
      </c>
      <c r="I26" s="2">
        <f>SUM(I18:I25)</f>
        <v>2114.7975555555554</v>
      </c>
      <c r="K26" s="3"/>
    </row>
    <row r="27" spans="1:14" x14ac:dyDescent="0.25">
      <c r="A27" t="s">
        <v>40</v>
      </c>
      <c r="B27" s="5">
        <f>SUM(B18:B26)</f>
        <v>3.26</v>
      </c>
      <c r="C27" s="5"/>
      <c r="D27" s="5"/>
      <c r="E27" s="5"/>
      <c r="F27" s="2">
        <f>F26*365</f>
        <v>25289390</v>
      </c>
      <c r="G27" s="2">
        <f>G26*365</f>
        <v>33956169</v>
      </c>
      <c r="H27" s="2">
        <f>H26*365</f>
        <v>576455.85555555555</v>
      </c>
      <c r="I27" s="2">
        <f>I26*365</f>
        <v>771901.10777777771</v>
      </c>
      <c r="K27" s="6"/>
    </row>
    <row r="28" spans="1:14" x14ac:dyDescent="0.25">
      <c r="B28" s="5"/>
      <c r="C28" s="5"/>
      <c r="D28" s="5"/>
      <c r="E28" s="5"/>
      <c r="K28" s="3"/>
    </row>
    <row r="29" spans="1:14" x14ac:dyDescent="0.25">
      <c r="A29" t="s">
        <v>26</v>
      </c>
      <c r="B29" s="5"/>
      <c r="C29" s="5"/>
      <c r="D29" s="5"/>
      <c r="E29" s="5"/>
      <c r="H29" s="1"/>
      <c r="I29" s="1"/>
      <c r="K29" s="3"/>
    </row>
    <row r="30" spans="1:14" x14ac:dyDescent="0.25">
      <c r="A30" t="s">
        <v>27</v>
      </c>
      <c r="B30" s="5">
        <v>0.18</v>
      </c>
      <c r="C30" s="5">
        <v>25</v>
      </c>
      <c r="D30" s="5">
        <v>3500</v>
      </c>
      <c r="E30" s="5">
        <v>6700</v>
      </c>
      <c r="F30">
        <f t="shared" si="0"/>
        <v>630</v>
      </c>
      <c r="G30">
        <f t="shared" si="1"/>
        <v>1206</v>
      </c>
      <c r="H30" s="1">
        <f t="shared" si="2"/>
        <v>25.2</v>
      </c>
      <c r="I30" s="1">
        <f t="shared" si="3"/>
        <v>48.24</v>
      </c>
      <c r="K30" s="3"/>
    </row>
    <row r="31" spans="1:14" x14ac:dyDescent="0.25">
      <c r="A31" t="s">
        <v>28</v>
      </c>
      <c r="B31" s="5">
        <v>0.26</v>
      </c>
      <c r="C31" s="5">
        <v>25</v>
      </c>
      <c r="D31" s="5">
        <v>1000</v>
      </c>
      <c r="E31" s="5">
        <v>1290</v>
      </c>
      <c r="F31">
        <f t="shared" si="0"/>
        <v>260</v>
      </c>
      <c r="G31">
        <f t="shared" si="1"/>
        <v>335.40000000000003</v>
      </c>
      <c r="H31" s="1">
        <f t="shared" si="2"/>
        <v>10.4</v>
      </c>
      <c r="I31" s="1">
        <f t="shared" si="3"/>
        <v>13.416000000000002</v>
      </c>
      <c r="K31" s="3"/>
    </row>
    <row r="32" spans="1:14" x14ac:dyDescent="0.25">
      <c r="A32" t="s">
        <v>29</v>
      </c>
      <c r="B32" s="5">
        <v>0.22</v>
      </c>
      <c r="C32" s="5">
        <v>25</v>
      </c>
      <c r="D32" s="5">
        <v>5800</v>
      </c>
      <c r="E32" s="5">
        <v>5930</v>
      </c>
      <c r="F32">
        <f t="shared" si="0"/>
        <v>1276</v>
      </c>
      <c r="G32">
        <f t="shared" si="1"/>
        <v>1304.5999999999999</v>
      </c>
      <c r="H32" s="1">
        <f t="shared" si="2"/>
        <v>51.04</v>
      </c>
      <c r="I32" s="1">
        <f t="shared" si="3"/>
        <v>52.183999999999997</v>
      </c>
      <c r="K32" s="3"/>
    </row>
    <row r="33" spans="1:11" x14ac:dyDescent="0.25">
      <c r="A33" t="s">
        <v>30</v>
      </c>
      <c r="B33" s="5">
        <v>0.3</v>
      </c>
      <c r="C33" s="5">
        <v>40</v>
      </c>
      <c r="D33" s="5">
        <v>1000</v>
      </c>
      <c r="E33" s="5">
        <v>1290</v>
      </c>
      <c r="F33">
        <f t="shared" si="0"/>
        <v>300</v>
      </c>
      <c r="G33">
        <f t="shared" si="1"/>
        <v>387</v>
      </c>
      <c r="H33" s="1">
        <f t="shared" si="2"/>
        <v>7.5</v>
      </c>
      <c r="I33" s="1">
        <f t="shared" si="3"/>
        <v>9.6750000000000007</v>
      </c>
      <c r="K33" s="3"/>
    </row>
    <row r="34" spans="1:11" x14ac:dyDescent="0.25">
      <c r="A34" t="s">
        <v>32</v>
      </c>
      <c r="B34" s="5">
        <v>0.44</v>
      </c>
      <c r="C34" s="5">
        <v>35</v>
      </c>
      <c r="D34" s="5">
        <v>1200</v>
      </c>
      <c r="E34" s="5">
        <v>1540</v>
      </c>
      <c r="F34">
        <f t="shared" si="0"/>
        <v>528</v>
      </c>
      <c r="G34">
        <f t="shared" si="1"/>
        <v>677.6</v>
      </c>
      <c r="H34" s="1">
        <f t="shared" si="2"/>
        <v>15.085714285714285</v>
      </c>
      <c r="I34" s="1">
        <f t="shared" si="3"/>
        <v>19.36</v>
      </c>
      <c r="K34" s="3"/>
    </row>
    <row r="35" spans="1:11" x14ac:dyDescent="0.25">
      <c r="A35" t="s">
        <v>5</v>
      </c>
      <c r="B35" s="5">
        <v>0.14000000000000001</v>
      </c>
      <c r="C35" s="5">
        <v>40</v>
      </c>
      <c r="D35" s="5">
        <v>5800</v>
      </c>
      <c r="E35" s="5">
        <v>5930</v>
      </c>
      <c r="F35">
        <f t="shared" si="0"/>
        <v>812.00000000000011</v>
      </c>
      <c r="G35">
        <f t="shared" si="1"/>
        <v>830.2</v>
      </c>
      <c r="H35" s="1">
        <f t="shared" si="2"/>
        <v>20.300000000000004</v>
      </c>
      <c r="I35" s="1">
        <f t="shared" si="3"/>
        <v>20.755000000000003</v>
      </c>
      <c r="K35" s="3"/>
    </row>
    <row r="36" spans="1:11" x14ac:dyDescent="0.25">
      <c r="A36" t="s">
        <v>10</v>
      </c>
      <c r="B36" s="5">
        <v>0.66</v>
      </c>
      <c r="C36" s="5">
        <v>50</v>
      </c>
      <c r="D36" s="5">
        <v>26100</v>
      </c>
      <c r="E36" s="5">
        <v>36280</v>
      </c>
      <c r="F36">
        <f t="shared" si="0"/>
        <v>17226</v>
      </c>
      <c r="G36">
        <f t="shared" si="1"/>
        <v>23944.800000000003</v>
      </c>
      <c r="H36" s="1">
        <f t="shared" si="2"/>
        <v>344.52</v>
      </c>
      <c r="I36" s="1">
        <f t="shared" si="3"/>
        <v>478.89600000000007</v>
      </c>
      <c r="K36" s="3"/>
    </row>
    <row r="37" spans="1:11" x14ac:dyDescent="0.25">
      <c r="A37" t="s">
        <v>9</v>
      </c>
      <c r="B37" s="5">
        <v>0.69</v>
      </c>
      <c r="C37" s="5">
        <v>50</v>
      </c>
      <c r="D37" s="5">
        <v>26100</v>
      </c>
      <c r="E37" s="5">
        <v>36280</v>
      </c>
      <c r="F37">
        <f t="shared" si="0"/>
        <v>18009</v>
      </c>
      <c r="G37">
        <f t="shared" si="1"/>
        <v>25033.199999999997</v>
      </c>
      <c r="H37" s="1">
        <f t="shared" si="2"/>
        <v>360.18</v>
      </c>
      <c r="I37" s="1">
        <f t="shared" si="3"/>
        <v>500.66399999999993</v>
      </c>
      <c r="K37" s="3"/>
    </row>
    <row r="38" spans="1:11" x14ac:dyDescent="0.25">
      <c r="A38" t="s">
        <v>35</v>
      </c>
      <c r="B38" s="5">
        <v>0.18</v>
      </c>
      <c r="C38" s="5">
        <v>25</v>
      </c>
      <c r="D38" s="5">
        <v>200</v>
      </c>
      <c r="E38" s="5">
        <v>300</v>
      </c>
      <c r="F38">
        <f t="shared" si="0"/>
        <v>36</v>
      </c>
      <c r="G38">
        <f t="shared" si="1"/>
        <v>54</v>
      </c>
      <c r="H38" s="1">
        <f t="shared" si="2"/>
        <v>1.44</v>
      </c>
      <c r="I38" s="1">
        <f t="shared" si="3"/>
        <v>2.16</v>
      </c>
      <c r="K38" s="3"/>
    </row>
    <row r="39" spans="1:11" x14ac:dyDescent="0.25">
      <c r="F39" s="2">
        <f>SUM(F30:F38)</f>
        <v>39077</v>
      </c>
      <c r="G39" s="2">
        <f t="shared" ref="G39:I39" si="4">SUM(G30:G38)</f>
        <v>53772.800000000003</v>
      </c>
      <c r="H39" s="2">
        <f t="shared" si="4"/>
        <v>835.66571428571433</v>
      </c>
      <c r="I39" s="2">
        <f t="shared" si="4"/>
        <v>1145.3500000000001</v>
      </c>
      <c r="K39" s="3"/>
    </row>
    <row r="40" spans="1:11" x14ac:dyDescent="0.25">
      <c r="A40" t="s">
        <v>40</v>
      </c>
      <c r="B40" s="5">
        <f>SUM(B30:B39)</f>
        <v>3.0700000000000003</v>
      </c>
      <c r="F40" s="2">
        <f>F39*365</f>
        <v>14263105</v>
      </c>
      <c r="G40" s="2">
        <f>G39*365</f>
        <v>19627072</v>
      </c>
      <c r="H40" s="2">
        <f>H39*365</f>
        <v>305017.98571428575</v>
      </c>
      <c r="I40" s="2">
        <f>I39*365</f>
        <v>418052.75000000006</v>
      </c>
      <c r="K4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N21" sqref="N21"/>
    </sheetView>
  </sheetViews>
  <sheetFormatPr defaultRowHeight="15" x14ac:dyDescent="0.25"/>
  <cols>
    <col min="1" max="1" width="22" bestFit="1" customWidth="1"/>
    <col min="4" max="5" width="10.28515625" bestFit="1" customWidth="1"/>
    <col min="6" max="7" width="11.5703125" bestFit="1" customWidth="1"/>
    <col min="8" max="9" width="10.28515625" bestFit="1" customWidth="1"/>
    <col min="12" max="12" width="18.28515625" bestFit="1" customWidth="1"/>
    <col min="13" max="13" width="12" bestFit="1" customWidth="1"/>
    <col min="14" max="14" width="10.5703125" bestFit="1" customWidth="1"/>
  </cols>
  <sheetData>
    <row r="1" spans="1:14" x14ac:dyDescent="0.25">
      <c r="A1" t="s">
        <v>0</v>
      </c>
      <c r="B1" t="s">
        <v>2</v>
      </c>
      <c r="C1" t="s">
        <v>3</v>
      </c>
      <c r="D1" t="s">
        <v>33</v>
      </c>
      <c r="E1" t="s">
        <v>34</v>
      </c>
      <c r="F1" t="s">
        <v>36</v>
      </c>
      <c r="G1" t="s">
        <v>37</v>
      </c>
      <c r="H1" t="s">
        <v>38</v>
      </c>
      <c r="I1" t="s">
        <v>39</v>
      </c>
    </row>
    <row r="2" spans="1:14" x14ac:dyDescent="0.25">
      <c r="A2" t="s">
        <v>1</v>
      </c>
      <c r="B2">
        <v>0.25</v>
      </c>
      <c r="C2">
        <v>30</v>
      </c>
      <c r="D2">
        <v>4260</v>
      </c>
      <c r="E2">
        <v>5370</v>
      </c>
      <c r="F2">
        <f>D2*B2</f>
        <v>1065</v>
      </c>
      <c r="G2">
        <f>E2*B2</f>
        <v>1342.5</v>
      </c>
      <c r="H2" s="1">
        <f>F2/C2</f>
        <v>35.5</v>
      </c>
      <c r="I2" s="1">
        <f>G2/C2</f>
        <v>44.75</v>
      </c>
    </row>
    <row r="3" spans="1:14" x14ac:dyDescent="0.25">
      <c r="A3" t="s">
        <v>4</v>
      </c>
      <c r="B3">
        <v>0.28999999999999998</v>
      </c>
      <c r="C3">
        <v>40</v>
      </c>
      <c r="D3">
        <v>2400</v>
      </c>
      <c r="E3">
        <v>4830</v>
      </c>
      <c r="F3">
        <f t="shared" ref="F3:F42" si="0">D3*B3</f>
        <v>696</v>
      </c>
      <c r="G3">
        <f t="shared" ref="G3:G42" si="1">E3*B3</f>
        <v>1400.6999999999998</v>
      </c>
      <c r="H3" s="1">
        <f t="shared" ref="H3:H42" si="2">F3/C3</f>
        <v>17.399999999999999</v>
      </c>
      <c r="I3" s="1">
        <f t="shared" ref="I3:I42" si="3">G3/C3</f>
        <v>35.017499999999998</v>
      </c>
    </row>
    <row r="4" spans="1:14" x14ac:dyDescent="0.25">
      <c r="A4" t="s">
        <v>5</v>
      </c>
      <c r="B4">
        <v>0.19</v>
      </c>
      <c r="C4">
        <v>40</v>
      </c>
      <c r="D4">
        <v>5500</v>
      </c>
      <c r="E4">
        <v>5520</v>
      </c>
      <c r="F4">
        <f t="shared" si="0"/>
        <v>1045</v>
      </c>
      <c r="G4">
        <f t="shared" si="1"/>
        <v>1048.8</v>
      </c>
      <c r="H4" s="1">
        <f t="shared" si="2"/>
        <v>26.125</v>
      </c>
      <c r="I4" s="1">
        <f t="shared" si="3"/>
        <v>26.22</v>
      </c>
    </row>
    <row r="5" spans="1:14" x14ac:dyDescent="0.25">
      <c r="A5" t="s">
        <v>6</v>
      </c>
      <c r="B5">
        <v>0.39</v>
      </c>
      <c r="C5">
        <v>40</v>
      </c>
      <c r="D5">
        <v>8700</v>
      </c>
      <c r="E5">
        <v>11180</v>
      </c>
      <c r="F5">
        <f t="shared" si="0"/>
        <v>3393</v>
      </c>
      <c r="G5">
        <f t="shared" si="1"/>
        <v>4360.2</v>
      </c>
      <c r="H5" s="1">
        <f t="shared" si="2"/>
        <v>84.825000000000003</v>
      </c>
      <c r="I5" s="1">
        <f t="shared" si="3"/>
        <v>109.005</v>
      </c>
    </row>
    <row r="6" spans="1:14" x14ac:dyDescent="0.25">
      <c r="A6" t="s">
        <v>7</v>
      </c>
      <c r="B6">
        <v>0.41</v>
      </c>
      <c r="C6">
        <v>40</v>
      </c>
      <c r="D6">
        <v>14200</v>
      </c>
      <c r="E6">
        <v>16700</v>
      </c>
      <c r="F6">
        <f t="shared" si="0"/>
        <v>5822</v>
      </c>
      <c r="G6">
        <f t="shared" si="1"/>
        <v>6847</v>
      </c>
      <c r="H6" s="1">
        <f t="shared" si="2"/>
        <v>145.55000000000001</v>
      </c>
      <c r="I6" s="1">
        <f t="shared" si="3"/>
        <v>171.17500000000001</v>
      </c>
    </row>
    <row r="7" spans="1:14" x14ac:dyDescent="0.25">
      <c r="A7" t="s">
        <v>8</v>
      </c>
      <c r="B7">
        <v>0.17</v>
      </c>
      <c r="C7">
        <v>40</v>
      </c>
      <c r="D7">
        <v>11100</v>
      </c>
      <c r="E7">
        <v>16010</v>
      </c>
      <c r="F7">
        <f t="shared" si="0"/>
        <v>1887.0000000000002</v>
      </c>
      <c r="G7">
        <f t="shared" si="1"/>
        <v>2721.7000000000003</v>
      </c>
      <c r="H7" s="1">
        <f t="shared" si="2"/>
        <v>47.175000000000004</v>
      </c>
      <c r="I7" s="1">
        <f t="shared" si="3"/>
        <v>68.042500000000004</v>
      </c>
    </row>
    <row r="8" spans="1:14" x14ac:dyDescent="0.25">
      <c r="A8" t="s">
        <v>9</v>
      </c>
      <c r="B8">
        <v>1.1599999999999999</v>
      </c>
      <c r="C8">
        <v>60</v>
      </c>
      <c r="D8">
        <v>30400</v>
      </c>
      <c r="E8">
        <v>45070</v>
      </c>
      <c r="F8">
        <f t="shared" si="0"/>
        <v>35264</v>
      </c>
      <c r="G8">
        <f t="shared" si="1"/>
        <v>52281.2</v>
      </c>
      <c r="H8" s="1">
        <f t="shared" si="2"/>
        <v>587.73333333333335</v>
      </c>
      <c r="I8" s="1">
        <f t="shared" si="3"/>
        <v>871.35333333333324</v>
      </c>
    </row>
    <row r="9" spans="1:14" x14ac:dyDescent="0.25">
      <c r="A9" t="s">
        <v>10</v>
      </c>
      <c r="B9">
        <v>0.92</v>
      </c>
      <c r="C9">
        <v>60</v>
      </c>
      <c r="D9">
        <v>30400</v>
      </c>
      <c r="E9">
        <v>45070</v>
      </c>
      <c r="F9">
        <f t="shared" si="0"/>
        <v>27968</v>
      </c>
      <c r="G9">
        <f t="shared" si="1"/>
        <v>41464.400000000001</v>
      </c>
      <c r="H9" s="1">
        <f t="shared" si="2"/>
        <v>466.13333333333333</v>
      </c>
      <c r="I9" s="1">
        <f t="shared" si="3"/>
        <v>691.07333333333338</v>
      </c>
    </row>
    <row r="10" spans="1:14" x14ac:dyDescent="0.25">
      <c r="A10" t="s">
        <v>11</v>
      </c>
      <c r="B10">
        <v>0.19</v>
      </c>
      <c r="C10">
        <v>25</v>
      </c>
      <c r="D10">
        <v>5740</v>
      </c>
      <c r="E10">
        <v>7485</v>
      </c>
      <c r="F10">
        <f t="shared" si="0"/>
        <v>1090.5999999999999</v>
      </c>
      <c r="G10">
        <f t="shared" si="1"/>
        <v>1422.15</v>
      </c>
      <c r="H10" s="1">
        <f t="shared" si="2"/>
        <v>43.623999999999995</v>
      </c>
      <c r="I10" s="1">
        <f t="shared" si="3"/>
        <v>56.886000000000003</v>
      </c>
    </row>
    <row r="11" spans="1:14" x14ac:dyDescent="0.25">
      <c r="A11" t="s">
        <v>13</v>
      </c>
      <c r="B11">
        <v>0.2</v>
      </c>
      <c r="C11">
        <v>35</v>
      </c>
      <c r="D11">
        <v>2400</v>
      </c>
      <c r="E11">
        <v>3100</v>
      </c>
      <c r="F11">
        <f t="shared" si="0"/>
        <v>480</v>
      </c>
      <c r="G11">
        <f t="shared" si="1"/>
        <v>620</v>
      </c>
      <c r="H11" s="1">
        <f t="shared" si="2"/>
        <v>13.714285714285714</v>
      </c>
      <c r="I11" s="1">
        <f t="shared" si="3"/>
        <v>17.714285714285715</v>
      </c>
    </row>
    <row r="12" spans="1:14" x14ac:dyDescent="0.25">
      <c r="A12" t="s">
        <v>12</v>
      </c>
      <c r="B12">
        <v>0.2</v>
      </c>
      <c r="C12">
        <v>35</v>
      </c>
      <c r="D12">
        <v>2950</v>
      </c>
      <c r="E12">
        <v>4320</v>
      </c>
      <c r="F12">
        <f t="shared" si="0"/>
        <v>590</v>
      </c>
      <c r="G12">
        <f t="shared" si="1"/>
        <v>864</v>
      </c>
      <c r="H12" s="1">
        <f t="shared" si="2"/>
        <v>16.857142857142858</v>
      </c>
      <c r="I12" s="1">
        <f t="shared" si="3"/>
        <v>24.685714285714287</v>
      </c>
    </row>
    <row r="13" spans="1:14" x14ac:dyDescent="0.25">
      <c r="A13" t="s">
        <v>14</v>
      </c>
      <c r="B13">
        <v>0.2</v>
      </c>
      <c r="C13">
        <v>35</v>
      </c>
      <c r="D13">
        <v>2950</v>
      </c>
      <c r="E13">
        <v>4320</v>
      </c>
      <c r="F13">
        <f t="shared" si="0"/>
        <v>590</v>
      </c>
      <c r="G13">
        <f t="shared" si="1"/>
        <v>864</v>
      </c>
      <c r="H13" s="1">
        <f t="shared" si="2"/>
        <v>16.857142857142858</v>
      </c>
      <c r="I13" s="1">
        <f t="shared" si="3"/>
        <v>24.685714285714287</v>
      </c>
    </row>
    <row r="14" spans="1:14" x14ac:dyDescent="0.25">
      <c r="A14" t="s">
        <v>15</v>
      </c>
      <c r="B14">
        <v>0.3</v>
      </c>
      <c r="C14">
        <v>35</v>
      </c>
      <c r="D14">
        <v>5290</v>
      </c>
      <c r="E14">
        <v>7405</v>
      </c>
      <c r="F14">
        <f t="shared" si="0"/>
        <v>1587</v>
      </c>
      <c r="G14">
        <f t="shared" si="1"/>
        <v>2221.5</v>
      </c>
      <c r="H14" s="1">
        <f t="shared" si="2"/>
        <v>45.342857142857142</v>
      </c>
      <c r="I14" s="1">
        <f t="shared" si="3"/>
        <v>63.471428571428568</v>
      </c>
    </row>
    <row r="15" spans="1:14" x14ac:dyDescent="0.25">
      <c r="F15" s="2">
        <f>SUM(F2:F14)</f>
        <v>81477.600000000006</v>
      </c>
      <c r="G15" s="2">
        <f t="shared" ref="G15:I15" si="4">SUM(G2:G14)</f>
        <v>117458.15</v>
      </c>
      <c r="H15" s="2">
        <f t="shared" si="4"/>
        <v>1546.8370952380953</v>
      </c>
      <c r="I15" s="2">
        <f t="shared" si="4"/>
        <v>2204.0798095238097</v>
      </c>
      <c r="K15" s="4"/>
      <c r="M15">
        <v>2016</v>
      </c>
      <c r="N15">
        <v>2040</v>
      </c>
    </row>
    <row r="16" spans="1:14" x14ac:dyDescent="0.25">
      <c r="A16" t="s">
        <v>40</v>
      </c>
      <c r="B16" s="5">
        <f>SUM(B2:B15)</f>
        <v>4.87</v>
      </c>
      <c r="F16" s="2">
        <f>F15*365</f>
        <v>29739324.000000004</v>
      </c>
      <c r="G16" s="2">
        <f>G15*365</f>
        <v>42872224.75</v>
      </c>
      <c r="H16" s="2">
        <f>H15*365</f>
        <v>564595.53976190474</v>
      </c>
      <c r="I16" s="2">
        <f>I15*365</f>
        <v>804489.13047619048</v>
      </c>
      <c r="L16" t="s">
        <v>41</v>
      </c>
      <c r="M16" s="8">
        <f>SUM(F16,F30,F44)/SUM(H16,H30,H44)</f>
        <v>52.137862914140364</v>
      </c>
      <c r="N16" s="8">
        <f>SUM(G16,G30,G44)/SUM(I16,I30,I44)</f>
        <v>52.670480002879451</v>
      </c>
    </row>
    <row r="18" spans="1:14" x14ac:dyDescent="0.25">
      <c r="A18" t="s">
        <v>16</v>
      </c>
      <c r="H18" s="1"/>
      <c r="I18" s="1"/>
      <c r="L18" t="s">
        <v>42</v>
      </c>
      <c r="M18" s="7">
        <f>SUM(F16,F30,F44)/SUM(B16,B30,B44)/365</f>
        <v>15080.230998509685</v>
      </c>
      <c r="N18" s="7">
        <f>SUM(G16,G30,G44)/SUM(B16,B30,B44)/365</f>
        <v>20853.014157973172</v>
      </c>
    </row>
    <row r="19" spans="1:14" x14ac:dyDescent="0.25">
      <c r="A19" t="s">
        <v>17</v>
      </c>
      <c r="B19">
        <v>0.71</v>
      </c>
      <c r="C19">
        <v>30</v>
      </c>
      <c r="D19">
        <v>2890</v>
      </c>
      <c r="E19">
        <v>4305</v>
      </c>
      <c r="F19">
        <f t="shared" si="0"/>
        <v>2051.9</v>
      </c>
      <c r="G19">
        <f t="shared" si="1"/>
        <v>3056.5499999999997</v>
      </c>
      <c r="H19" s="1">
        <f t="shared" si="2"/>
        <v>68.396666666666675</v>
      </c>
      <c r="I19" s="1">
        <f t="shared" si="3"/>
        <v>101.88499999999999</v>
      </c>
    </row>
    <row r="20" spans="1:14" x14ac:dyDescent="0.25">
      <c r="A20" t="s">
        <v>18</v>
      </c>
      <c r="B20">
        <v>0.7</v>
      </c>
      <c r="C20">
        <v>30</v>
      </c>
      <c r="D20">
        <v>3920</v>
      </c>
      <c r="E20">
        <v>4745</v>
      </c>
      <c r="F20">
        <f t="shared" si="0"/>
        <v>2744</v>
      </c>
      <c r="G20">
        <f t="shared" si="1"/>
        <v>3321.5</v>
      </c>
      <c r="H20" s="1">
        <f t="shared" si="2"/>
        <v>91.466666666666669</v>
      </c>
      <c r="I20" s="1">
        <f t="shared" si="3"/>
        <v>110.71666666666667</v>
      </c>
      <c r="M20">
        <f>SUM(B16,B30,B44)</f>
        <v>13.420000000000002</v>
      </c>
    </row>
    <row r="21" spans="1:14" x14ac:dyDescent="0.25">
      <c r="A21" t="s">
        <v>19</v>
      </c>
      <c r="B21">
        <v>0.3</v>
      </c>
      <c r="C21">
        <v>30</v>
      </c>
      <c r="D21">
        <v>3880</v>
      </c>
      <c r="E21">
        <v>5005</v>
      </c>
      <c r="F21">
        <f t="shared" si="0"/>
        <v>1164</v>
      </c>
      <c r="G21">
        <f t="shared" si="1"/>
        <v>1501.5</v>
      </c>
      <c r="H21" s="1">
        <f t="shared" si="2"/>
        <v>38.799999999999997</v>
      </c>
      <c r="I21" s="1">
        <f t="shared" si="3"/>
        <v>50.05</v>
      </c>
    </row>
    <row r="22" spans="1:14" x14ac:dyDescent="0.25">
      <c r="A22" t="s">
        <v>10</v>
      </c>
      <c r="B22">
        <v>0.25</v>
      </c>
      <c r="C22">
        <v>60</v>
      </c>
      <c r="D22">
        <v>30400</v>
      </c>
      <c r="E22">
        <v>45070</v>
      </c>
      <c r="F22">
        <f t="shared" si="0"/>
        <v>7600</v>
      </c>
      <c r="G22">
        <f t="shared" si="1"/>
        <v>11267.5</v>
      </c>
      <c r="H22" s="1">
        <f t="shared" si="2"/>
        <v>126.66666666666667</v>
      </c>
      <c r="I22" s="1">
        <f t="shared" si="3"/>
        <v>187.79166666666666</v>
      </c>
    </row>
    <row r="23" spans="1:14" x14ac:dyDescent="0.25">
      <c r="A23" t="s">
        <v>20</v>
      </c>
      <c r="B23">
        <v>0.25</v>
      </c>
      <c r="C23">
        <v>40</v>
      </c>
      <c r="D23">
        <v>11100</v>
      </c>
      <c r="E23">
        <v>16010</v>
      </c>
      <c r="F23">
        <f t="shared" si="0"/>
        <v>2775</v>
      </c>
      <c r="G23">
        <f t="shared" si="1"/>
        <v>4002.5</v>
      </c>
      <c r="H23" s="1">
        <f t="shared" si="2"/>
        <v>69.375</v>
      </c>
      <c r="I23" s="1">
        <f t="shared" si="3"/>
        <v>100.0625</v>
      </c>
    </row>
    <row r="24" spans="1:14" x14ac:dyDescent="0.25">
      <c r="A24" t="s">
        <v>21</v>
      </c>
      <c r="B24">
        <v>0.56999999999999995</v>
      </c>
      <c r="C24">
        <v>40</v>
      </c>
      <c r="D24">
        <v>8700</v>
      </c>
      <c r="E24">
        <v>11180</v>
      </c>
      <c r="F24">
        <f t="shared" si="0"/>
        <v>4959</v>
      </c>
      <c r="G24">
        <f t="shared" si="1"/>
        <v>6372.5999999999995</v>
      </c>
      <c r="H24" s="1">
        <f t="shared" si="2"/>
        <v>123.97499999999999</v>
      </c>
      <c r="I24" s="1">
        <f t="shared" si="3"/>
        <v>159.315</v>
      </c>
    </row>
    <row r="25" spans="1:14" x14ac:dyDescent="0.25">
      <c r="A25" t="s">
        <v>22</v>
      </c>
      <c r="B25">
        <v>0.3</v>
      </c>
      <c r="C25">
        <v>25</v>
      </c>
      <c r="D25">
        <v>4700</v>
      </c>
      <c r="E25">
        <v>5620</v>
      </c>
      <c r="F25">
        <f t="shared" si="0"/>
        <v>1410</v>
      </c>
      <c r="G25">
        <f t="shared" si="1"/>
        <v>1686</v>
      </c>
      <c r="H25" s="1">
        <f t="shared" si="2"/>
        <v>56.4</v>
      </c>
      <c r="I25" s="1">
        <f t="shared" si="3"/>
        <v>67.44</v>
      </c>
    </row>
    <row r="26" spans="1:14" x14ac:dyDescent="0.25">
      <c r="A26" t="s">
        <v>23</v>
      </c>
      <c r="B26">
        <v>0.25</v>
      </c>
      <c r="C26">
        <v>25</v>
      </c>
      <c r="D26">
        <v>4700</v>
      </c>
      <c r="E26">
        <v>5620</v>
      </c>
      <c r="F26">
        <f t="shared" si="0"/>
        <v>1175</v>
      </c>
      <c r="G26">
        <f t="shared" si="1"/>
        <v>1405</v>
      </c>
      <c r="H26" s="1">
        <f t="shared" si="2"/>
        <v>47</v>
      </c>
      <c r="I26" s="1">
        <f t="shared" si="3"/>
        <v>56.2</v>
      </c>
    </row>
    <row r="27" spans="1:14" x14ac:dyDescent="0.25">
      <c r="A27" t="s">
        <v>24</v>
      </c>
      <c r="B27">
        <v>0.63</v>
      </c>
      <c r="C27">
        <v>60</v>
      </c>
      <c r="D27">
        <v>42250</v>
      </c>
      <c r="E27">
        <v>56120</v>
      </c>
      <c r="F27">
        <f t="shared" si="0"/>
        <v>26617.5</v>
      </c>
      <c r="G27">
        <f t="shared" si="1"/>
        <v>35355.599999999999</v>
      </c>
      <c r="H27" s="1">
        <f t="shared" si="2"/>
        <v>443.625</v>
      </c>
      <c r="I27" s="1">
        <f t="shared" si="3"/>
        <v>589.26</v>
      </c>
      <c r="K27" s="3"/>
    </row>
    <row r="28" spans="1:14" x14ac:dyDescent="0.25">
      <c r="A28" t="s">
        <v>25</v>
      </c>
      <c r="B28">
        <v>0.65</v>
      </c>
      <c r="C28">
        <v>60</v>
      </c>
      <c r="D28">
        <v>42250</v>
      </c>
      <c r="E28">
        <v>56120</v>
      </c>
      <c r="F28">
        <f t="shared" si="0"/>
        <v>27462.5</v>
      </c>
      <c r="G28">
        <f t="shared" si="1"/>
        <v>36478</v>
      </c>
      <c r="H28" s="1">
        <f t="shared" si="2"/>
        <v>457.70833333333331</v>
      </c>
      <c r="I28" s="1">
        <f t="shared" si="3"/>
        <v>607.9666666666667</v>
      </c>
    </row>
    <row r="29" spans="1:14" x14ac:dyDescent="0.25">
      <c r="F29" s="2">
        <f>SUM(F19:F28)</f>
        <v>77958.899999999994</v>
      </c>
      <c r="G29" s="2">
        <f t="shared" ref="G29:I29" si="5">SUM(G19:G28)</f>
        <v>104446.75</v>
      </c>
      <c r="H29" s="2">
        <f t="shared" si="5"/>
        <v>1523.4133333333332</v>
      </c>
      <c r="I29" s="2">
        <f t="shared" si="5"/>
        <v>2030.6875</v>
      </c>
    </row>
    <row r="30" spans="1:14" x14ac:dyDescent="0.25">
      <c r="A30" t="s">
        <v>40</v>
      </c>
      <c r="B30">
        <f>SUM(B19:B29)</f>
        <v>4.6099999999999994</v>
      </c>
      <c r="F30" s="2">
        <f>F29*365</f>
        <v>28454998.499999996</v>
      </c>
      <c r="G30" s="2">
        <f>G29*365</f>
        <v>38123063.75</v>
      </c>
      <c r="H30" s="2">
        <f>H29*365</f>
        <v>556045.86666666658</v>
      </c>
      <c r="I30" s="2">
        <f>I29*365</f>
        <v>741200.9375</v>
      </c>
    </row>
    <row r="32" spans="1:14" x14ac:dyDescent="0.25">
      <c r="A32" t="s">
        <v>26</v>
      </c>
      <c r="H32" s="1"/>
      <c r="I32" s="1"/>
    </row>
    <row r="33" spans="1:9" x14ac:dyDescent="0.25">
      <c r="A33" t="s">
        <v>27</v>
      </c>
      <c r="B33">
        <v>0.37</v>
      </c>
      <c r="C33">
        <v>40</v>
      </c>
      <c r="D33">
        <v>2400</v>
      </c>
      <c r="E33">
        <v>4830</v>
      </c>
      <c r="F33">
        <f t="shared" si="0"/>
        <v>888</v>
      </c>
      <c r="G33">
        <f t="shared" si="1"/>
        <v>1787.1</v>
      </c>
      <c r="H33" s="1">
        <f t="shared" si="2"/>
        <v>22.2</v>
      </c>
      <c r="I33" s="1">
        <f t="shared" si="3"/>
        <v>44.677499999999995</v>
      </c>
    </row>
    <row r="34" spans="1:9" x14ac:dyDescent="0.25">
      <c r="A34" t="s">
        <v>28</v>
      </c>
      <c r="B34">
        <v>0.26</v>
      </c>
      <c r="C34">
        <v>25</v>
      </c>
      <c r="D34">
        <v>700</v>
      </c>
      <c r="E34">
        <v>920</v>
      </c>
      <c r="F34">
        <f t="shared" si="0"/>
        <v>182</v>
      </c>
      <c r="G34">
        <f t="shared" si="1"/>
        <v>239.20000000000002</v>
      </c>
      <c r="H34" s="1">
        <f t="shared" si="2"/>
        <v>7.28</v>
      </c>
      <c r="I34" s="1">
        <f t="shared" si="3"/>
        <v>9.5680000000000014</v>
      </c>
    </row>
    <row r="35" spans="1:9" x14ac:dyDescent="0.25">
      <c r="A35" t="s">
        <v>29</v>
      </c>
      <c r="B35">
        <v>0.38</v>
      </c>
      <c r="C35">
        <v>40</v>
      </c>
      <c r="D35">
        <v>5500</v>
      </c>
      <c r="E35">
        <v>5520</v>
      </c>
      <c r="F35">
        <f t="shared" si="0"/>
        <v>2090</v>
      </c>
      <c r="G35">
        <f t="shared" si="1"/>
        <v>2097.6</v>
      </c>
      <c r="H35" s="1">
        <f t="shared" si="2"/>
        <v>52.25</v>
      </c>
      <c r="I35" s="1">
        <f t="shared" si="3"/>
        <v>52.44</v>
      </c>
    </row>
    <row r="36" spans="1:9" x14ac:dyDescent="0.25">
      <c r="A36" t="s">
        <v>30</v>
      </c>
      <c r="B36">
        <v>0.25</v>
      </c>
      <c r="C36">
        <v>40</v>
      </c>
      <c r="D36">
        <v>700</v>
      </c>
      <c r="E36">
        <v>920</v>
      </c>
      <c r="F36">
        <f t="shared" si="0"/>
        <v>175</v>
      </c>
      <c r="G36">
        <f t="shared" si="1"/>
        <v>230</v>
      </c>
      <c r="H36" s="1">
        <f t="shared" si="2"/>
        <v>4.375</v>
      </c>
      <c r="I36" s="1">
        <f t="shared" si="3"/>
        <v>5.75</v>
      </c>
    </row>
    <row r="37" spans="1:9" x14ac:dyDescent="0.25">
      <c r="A37" t="s">
        <v>31</v>
      </c>
      <c r="B37">
        <v>0.22</v>
      </c>
      <c r="C37">
        <v>40</v>
      </c>
      <c r="D37">
        <v>6200</v>
      </c>
      <c r="E37">
        <v>6440</v>
      </c>
      <c r="F37">
        <f t="shared" si="0"/>
        <v>1364</v>
      </c>
      <c r="G37">
        <f t="shared" si="1"/>
        <v>1416.8</v>
      </c>
      <c r="H37" s="1">
        <f t="shared" si="2"/>
        <v>34.1</v>
      </c>
      <c r="I37" s="1">
        <f t="shared" si="3"/>
        <v>35.42</v>
      </c>
    </row>
    <row r="38" spans="1:9" x14ac:dyDescent="0.25">
      <c r="A38" t="s">
        <v>32</v>
      </c>
      <c r="B38">
        <v>0.71</v>
      </c>
      <c r="C38">
        <v>30</v>
      </c>
      <c r="D38">
        <v>3620</v>
      </c>
      <c r="E38">
        <v>4195</v>
      </c>
      <c r="F38">
        <f t="shared" si="0"/>
        <v>2570.1999999999998</v>
      </c>
      <c r="G38">
        <f t="shared" si="1"/>
        <v>2978.45</v>
      </c>
      <c r="H38" s="1">
        <f t="shared" si="2"/>
        <v>85.673333333333332</v>
      </c>
      <c r="I38" s="1">
        <f t="shared" si="3"/>
        <v>99.281666666666666</v>
      </c>
    </row>
    <row r="39" spans="1:9" x14ac:dyDescent="0.25">
      <c r="A39" t="s">
        <v>5</v>
      </c>
      <c r="B39">
        <v>0.22</v>
      </c>
      <c r="C39">
        <v>40</v>
      </c>
      <c r="D39">
        <v>5500</v>
      </c>
      <c r="E39">
        <v>5520</v>
      </c>
      <c r="F39">
        <f t="shared" si="0"/>
        <v>1210</v>
      </c>
      <c r="G39">
        <f t="shared" si="1"/>
        <v>1214.4000000000001</v>
      </c>
      <c r="H39" s="1">
        <f t="shared" si="2"/>
        <v>30.25</v>
      </c>
      <c r="I39" s="1">
        <f t="shared" si="3"/>
        <v>30.360000000000003</v>
      </c>
    </row>
    <row r="40" spans="1:9" x14ac:dyDescent="0.25">
      <c r="A40" t="s">
        <v>10</v>
      </c>
      <c r="B40">
        <v>0.66</v>
      </c>
      <c r="C40">
        <v>60</v>
      </c>
      <c r="D40">
        <v>25500</v>
      </c>
      <c r="E40">
        <v>35500</v>
      </c>
      <c r="F40">
        <f t="shared" si="0"/>
        <v>16830</v>
      </c>
      <c r="G40">
        <f t="shared" si="1"/>
        <v>23430</v>
      </c>
      <c r="H40" s="1">
        <f t="shared" si="2"/>
        <v>280.5</v>
      </c>
      <c r="I40" s="1">
        <f t="shared" si="3"/>
        <v>390.5</v>
      </c>
    </row>
    <row r="41" spans="1:9" x14ac:dyDescent="0.25">
      <c r="A41" t="s">
        <v>9</v>
      </c>
      <c r="B41">
        <v>0.69</v>
      </c>
      <c r="C41">
        <v>60</v>
      </c>
      <c r="D41">
        <v>25500</v>
      </c>
      <c r="E41">
        <v>35500</v>
      </c>
      <c r="F41">
        <f t="shared" si="0"/>
        <v>17595</v>
      </c>
      <c r="G41">
        <f t="shared" si="1"/>
        <v>24494.999999999996</v>
      </c>
      <c r="H41" s="1">
        <f t="shared" si="2"/>
        <v>293.25</v>
      </c>
      <c r="I41" s="1">
        <f t="shared" si="3"/>
        <v>408.24999999999994</v>
      </c>
    </row>
    <row r="42" spans="1:9" x14ac:dyDescent="0.25">
      <c r="A42" t="s">
        <v>35</v>
      </c>
      <c r="B42">
        <v>0.18</v>
      </c>
      <c r="C42">
        <v>25</v>
      </c>
      <c r="D42">
        <v>200</v>
      </c>
      <c r="E42">
        <v>300</v>
      </c>
      <c r="F42">
        <f t="shared" si="0"/>
        <v>36</v>
      </c>
      <c r="G42">
        <f t="shared" si="1"/>
        <v>54</v>
      </c>
      <c r="H42" s="1">
        <f t="shared" si="2"/>
        <v>1.44</v>
      </c>
      <c r="I42" s="1">
        <f t="shared" si="3"/>
        <v>2.16</v>
      </c>
    </row>
    <row r="43" spans="1:9" x14ac:dyDescent="0.25">
      <c r="F43" s="2">
        <f>SUM(F33:F42)</f>
        <v>42940.2</v>
      </c>
      <c r="G43" s="2">
        <f t="shared" ref="G43:I43" si="6">SUM(G33:G42)</f>
        <v>57942.55</v>
      </c>
      <c r="H43" s="2">
        <f t="shared" si="6"/>
        <v>811.31833333333338</v>
      </c>
      <c r="I43" s="2">
        <f t="shared" si="6"/>
        <v>1078.4071666666666</v>
      </c>
    </row>
    <row r="44" spans="1:9" x14ac:dyDescent="0.25">
      <c r="A44" t="s">
        <v>40</v>
      </c>
      <c r="B44">
        <f>SUM(B33:B43)</f>
        <v>3.9400000000000004</v>
      </c>
      <c r="F44" s="2">
        <f>F43*365</f>
        <v>15673172.999999998</v>
      </c>
      <c r="G44" s="2">
        <f>G43*365</f>
        <v>21149030.75</v>
      </c>
      <c r="H44" s="2">
        <f>H43*365</f>
        <v>296131.19166666671</v>
      </c>
      <c r="I44" s="2">
        <f>I43*365</f>
        <v>393618.61583333334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Existing</vt:lpstr>
      <vt:lpstr>Proposed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2020-02-11T14:08:14Z</dcterms:created>
  <dcterms:modified xsi:type="dcterms:W3CDTF">2020-02-12T17:25:28Z</dcterms:modified>
</cp:coreProperties>
</file>