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officemgmtentserv-my.sharepoint.com/personal/teena_may_occ_ok_gov/Documents/0000-Documents/Transfer to Website/"/>
    </mc:Choice>
  </mc:AlternateContent>
  <xr:revisionPtr revIDLastSave="0" documentId="8_{359FCCED-3370-477A-B9ED-85CE683A4C1F}" xr6:coauthVersionLast="47" xr6:coauthVersionMax="47" xr10:uidLastSave="{00000000-0000-0000-0000-000000000000}"/>
  <bookViews>
    <workbookView xWindow="-108" yWindow="-108" windowWidth="23256" windowHeight="12456" xr2:uid="{9CF5D28A-1E1B-43CB-9F5C-7FF092FE30F8}"/>
  </bookViews>
  <sheets>
    <sheet name="PUD Docket" sheetId="1" r:id="rId1"/>
    <sheet name="OUSF Docket" sheetId="2" r:id="rId2"/>
    <sheet name="EN and CS Docket" sheetId="3" r:id="rId3"/>
    <sheet name="Cotton Gins" sheetId="4" r:id="rId4"/>
    <sheet name="Critical Projects" sheetId="5" r:id="rId5"/>
  </sheets>
  <externalReferences>
    <externalReference r:id="rId6"/>
    <externalReference r:id="rId7"/>
  </externalReferences>
  <definedNames>
    <definedName name="_xlnm._FilterDatabase" localSheetId="1" hidden="1">'OUSF Docket'!$A$5:$Z$4397</definedName>
    <definedName name="Clock90">[1]Constants!$E$3:$E$5</definedName>
    <definedName name="ClockYes">[1]Constants!$E$3</definedName>
    <definedName name="cotton">#REF!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A_tyErr">[2]Constants!#REF!</definedName>
    <definedName name="PA_tyLtr">[2]Constants!#REF!</definedName>
    <definedName name="PA_tyOth">[2]Constants!#REF!</definedName>
    <definedName name="PA_tyRFP">[2]Constants!#REF!</definedName>
    <definedName name="PA_tySCLtr">[2]Constants!#REF!</definedName>
    <definedName name="PA_tySCRFP">[2]Constants!#REF!</definedName>
    <definedName name="PAType">[2]Constants!#REF!</definedName>
    <definedName name="_xlnm.Print_Area" localSheetId="1">'OUSF Docket'!$A:$Y</definedName>
    <definedName name="_xlnm.Print_Titles" localSheetId="1">'OUSF Docket'!$5:$5</definedName>
    <definedName name="query___2025_12_08T074317.847" localSheetId="0" hidden="1">'PUD Docket'!$A$1:$O$47</definedName>
    <definedName name="query___2025_12_08T074708.409" localSheetId="2" hidden="1">'EN and CS Docket'!$A$1:$O$2</definedName>
    <definedName name="query___2025_12_08T074708.409" localSheetId="2" hidden="1">'EN and CS Docket'!$A$1:$O$2</definedName>
    <definedName name="query___2025_12_08T074816.147" localSheetId="3" hidden="1">'Cotton Gins'!$A$1:$F$13</definedName>
    <definedName name="query___2025_12_08T074816.147" localSheetId="3" hidden="1">'Cotton Gins'!$A$1:$F$13</definedName>
    <definedName name="query___2025_12_08T074914.622" localSheetId="4" hidden="1">'Critical Projects'!$A$1:$H$47</definedName>
    <definedName name="query___2025_12_08T074914.622" localSheetId="4" hidden="1">'Critical Projects'!$A$1:$H$47</definedName>
    <definedName name="Z_0096D4D2_4B51_4488_A2C2_7D07612364BA_.wvu.FilterData" localSheetId="1" hidden="1">'OUSF Docket'!$A$5:$X$2467</definedName>
    <definedName name="Z_00B4B616_6577_4615_B0C3_2BB009FE19CF_.wvu.FilterData" localSheetId="1" hidden="1">'OUSF Docket'!$A$5:$X$2467</definedName>
    <definedName name="Z_00D60876_21B9_496E_9C84_CEC12C569D17_.wvu.FilterData" localSheetId="1" hidden="1">'OUSF Docket'!$A$5:$Y$2467</definedName>
    <definedName name="Z_014A6646_D813_45BB_B8FF_78EB835A68A9_.wvu.FilterData" localSheetId="1" hidden="1">'OUSF Docket'!#REF!</definedName>
    <definedName name="Z_0162F0D4_AE81_4E24_902C_AA6EC506F08F_.wvu.FilterData" localSheetId="1" hidden="1">'OUSF Docket'!#REF!</definedName>
    <definedName name="Z_025CC1C2_795F_4A00_8791_EE2474868B8C_.wvu.FilterData" localSheetId="1" hidden="1">'OUSF Docket'!$B$5:$X$2467</definedName>
    <definedName name="Z_02F4429B_834D_44BE_AA3A_0F190B81B224_.wvu.FilterData" localSheetId="1" hidden="1">'OUSF Docket'!$A$5:$X$2467</definedName>
    <definedName name="Z_03478FA2_7B4E_4C9F_877D_6BA94F280586_.wvu.FilterData" localSheetId="1" hidden="1">'OUSF Docket'!$A$5:$Y$2467</definedName>
    <definedName name="Z_03478FA2_7B4E_4C9F_877D_6BA94F280586_.wvu.PrintArea" localSheetId="1" hidden="1">'OUSF Docket'!$A$5:$N$2467</definedName>
    <definedName name="Z_035D136A_2FB7_4584_BC5B_77B78232E15B_.wvu.FilterData" localSheetId="1" hidden="1">'OUSF Docket'!$A$5:$Y$2467</definedName>
    <definedName name="Z_03DB3E6D_6A8F_41C3_AB8C_A4488185F6D4_.wvu.FilterData" localSheetId="1" hidden="1">'OUSF Docket'!$A$5:$Y$2467</definedName>
    <definedName name="Z_04C4BB84_2BC3_472D_9D91_A0C51CEC6979_.wvu.FilterData" localSheetId="1" hidden="1">'OUSF Docket'!#REF!</definedName>
    <definedName name="Z_04CD756C_B2EC_4C06_ACD7_34F61E1C49A1_.wvu.FilterData" localSheetId="1" hidden="1">'OUSF Docket'!#REF!</definedName>
    <definedName name="Z_04CD756C_B2EC_4C06_ACD7_34F61E1C49A1_.wvu.PrintArea" localSheetId="1" hidden="1">'OUSF Docket'!#REF!</definedName>
    <definedName name="Z_04CD756C_B2EC_4C06_ACD7_34F61E1C49A1_.wvu.PrintTitles" localSheetId="1" hidden="1">'OUSF Docket'!#REF!</definedName>
    <definedName name="Z_050ABAE6_BBF4_4C87_891F_F74B15D4A2AD_.wvu.FilterData" localSheetId="1" hidden="1">'OUSF Docket'!$A$5:$Y$2467</definedName>
    <definedName name="Z_05710157_E61F_45A8_88CE_36D26D1F67B1_.wvu.FilterData" localSheetId="1" hidden="1">'OUSF Docket'!$A$5:$Y$2467</definedName>
    <definedName name="Z_05FC85C7_0BA6_471F_8D07_177D35F3753C_.wvu.FilterData" localSheetId="1" hidden="1">'OUSF Docket'!$A$5:$Y$2467</definedName>
    <definedName name="Z_068F5EA1_4CD9_4C4A_82F0_94704C191051_.wvu.FilterData" localSheetId="1" hidden="1">'OUSF Docket'!$A$5:$X$2467</definedName>
    <definedName name="Z_06DE91F0_C89C_4E55_BF06_46E4DB7CFE9F_.wvu.FilterData" localSheetId="1" hidden="1">'OUSF Docket'!$B$5:$X$2467</definedName>
    <definedName name="Z_072660A1_315A_4F3B_8C92_49F3B39AD3FB_.wvu.FilterData" localSheetId="1" hidden="1">'OUSF Docket'!$A$5:$Y$2467</definedName>
    <definedName name="Z_080E8D92_7196_4FD9_AEEF_D120A94F2395_.wvu.FilterData" localSheetId="1" hidden="1">'OUSF Docket'!$A$5:$Y$2467</definedName>
    <definedName name="Z_0833506A_6CCD_461B_8FE2_AD0079714815_.wvu.FilterData" localSheetId="1" hidden="1">'OUSF Docket'!#REF!</definedName>
    <definedName name="Z_08DD948F_759E_4B18_B666_80E68315EEDE_.wvu.FilterData" localSheetId="1" hidden="1">'OUSF Docket'!$A$5:$Y$2467</definedName>
    <definedName name="Z_09133CF3_0C2E_4112_99B7_A8B74B10986E_.wvu.FilterData" localSheetId="1" hidden="1">'OUSF Docket'!$A$5:$Y$2467</definedName>
    <definedName name="Z_09133CF3_0C2E_4112_99B7_A8B74B10986E_.wvu.PrintArea" localSheetId="1" hidden="1">'OUSF Docket'!$A$5:$N$2467</definedName>
    <definedName name="Z_092EF4C3_9193_4821_82EF_03F15630546F_.wvu.FilterData" localSheetId="1" hidden="1">'OUSF Docket'!#REF!</definedName>
    <definedName name="Z_096C0B96_E575_42CD_BAB5_F479617F9ABE_.wvu.FilterData" localSheetId="1" hidden="1">'OUSF Docket'!$A$5:$Y$2467</definedName>
    <definedName name="Z_0A1077DE_3E93_4D5B_A704_3415BBCE0D39_.wvu.FilterData" localSheetId="1" hidden="1">'OUSF Docket'!#REF!</definedName>
    <definedName name="Z_0A1FA16C_03F2_422A_8A54_5B06FC8FFE7B_.wvu.FilterData" localSheetId="1" hidden="1">'OUSF Docket'!#REF!</definedName>
    <definedName name="Z_0A81D5EB_D97B_48C2_8A2B_329343F24FB4_.wvu.FilterData" localSheetId="1" hidden="1">'OUSF Docket'!$A$5:$X$2467</definedName>
    <definedName name="Z_0C970EBD_B283_4703_ABA3_7DE9FC2BF364_.wvu.FilterData" localSheetId="1" hidden="1">'OUSF Docket'!#REF!</definedName>
    <definedName name="Z_0C970EBD_B283_4703_ABA3_7DE9FC2BF364_.wvu.PrintArea" localSheetId="1" hidden="1">'OUSF Docket'!#REF!</definedName>
    <definedName name="Z_0C970EBD_B283_4703_ABA3_7DE9FC2BF364_.wvu.PrintTitles" localSheetId="1" hidden="1">'OUSF Docket'!#REF!</definedName>
    <definedName name="Z_0CCD68C9_50AE_4911_B3BA_A4F255482702_.wvu.FilterData" localSheetId="1" hidden="1">'OUSF Docket'!$A$5:$Y$2467</definedName>
    <definedName name="Z_0CE50113_1EA1_4CC3_A3FE_B4597CDE5DB4_.wvu.FilterData" localSheetId="1" hidden="1">'OUSF Docket'!$A$5:$X$2467</definedName>
    <definedName name="Z_0CE595ED_DAB8_4C7B_B838_FCAA4A3A0BD1_.wvu.FilterData" localSheetId="1" hidden="1">'OUSF Docket'!$A$5:$X$2467</definedName>
    <definedName name="Z_0CF0573B_1F9F_4DD6_B5E6_F76BC883A468_.wvu.FilterData" localSheetId="1" hidden="1">'OUSF Docket'!$A$5:$X$2467</definedName>
    <definedName name="Z_0D2ECE7C_9E86_4228_B31D_86370DB5CEF5_.wvu.FilterData" localSheetId="1" hidden="1">'OUSF Docket'!$B$5:$X$2467</definedName>
    <definedName name="Z_0EA20D21_F333_4E64_AB0D_6C8C1731195F_.wvu.FilterData" localSheetId="1" hidden="1">'OUSF Docket'!#REF!</definedName>
    <definedName name="Z_0EE191FB_688E_4604_BF66_DA1EB14BDC80_.wvu.FilterData" localSheetId="1" hidden="1">'OUSF Docket'!#REF!</definedName>
    <definedName name="Z_0EE191FB_688E_4604_BF66_DA1EB14BDC80_.wvu.PrintArea" localSheetId="1" hidden="1">'OUSF Docket'!#REF!</definedName>
    <definedName name="Z_0EE191FB_688E_4604_BF66_DA1EB14BDC80_.wvu.PrintTitles" localSheetId="1" hidden="1">'OUSF Docket'!#REF!</definedName>
    <definedName name="Z_0F1A1561_FC21_4625_89C2_6856633EF234_.wvu.FilterData" localSheetId="1" hidden="1">'OUSF Docket'!$A$5:$Y$2467</definedName>
    <definedName name="Z_0F38975C_E714_4D39_8079_515D43DF36C8_.wvu.FilterData" localSheetId="1" hidden="1">'OUSF Docket'!$A$5:$Y$2467</definedName>
    <definedName name="Z_0F87D6F3_00F5_4019_97C7_0F47BFDFC2C3_.wvu.FilterData" localSheetId="1" hidden="1">'OUSF Docket'!$A$5:$X$2467</definedName>
    <definedName name="Z_0FAAE89D_BBEE_43ED_A98D_83E9E5BEA828_.wvu.FilterData" localSheetId="1" hidden="1">'OUSF Docket'!$A$5:$X$2467</definedName>
    <definedName name="Z_0FCF45A7_4BC4_415F_B1F8_D20C52F2E839_.wvu.FilterData" localSheetId="1" hidden="1">'OUSF Docket'!$A$5:$Y$2467</definedName>
    <definedName name="Z_10461C90_1B2C_448B_9E45_36246C77F8C3_.wvu.FilterData" localSheetId="1" hidden="1">'OUSF Docket'!$A$5:$Y$2467</definedName>
    <definedName name="Z_106B015A_C3AE_4B14_9C7C_0C854C464C2A_.wvu.FilterData" localSheetId="1" hidden="1">'OUSF Docket'!#REF!</definedName>
    <definedName name="Z_112661AD_D312_442C_8FB5_4402CDA039CA_.wvu.FilterData" localSheetId="1" hidden="1">'OUSF Docket'!$B$5:$X$2467</definedName>
    <definedName name="Z_1195A437_9DB0_4A63_910D_B50BBBD5C324_.wvu.FilterData" localSheetId="1" hidden="1">'OUSF Docket'!$B$5:$X$2467</definedName>
    <definedName name="Z_11FCD273_DC09_4A73_89B8_D19D8EF04910_.wvu.FilterData" localSheetId="1" hidden="1">'OUSF Docket'!$A$5:$Y$2467</definedName>
    <definedName name="Z_12933E0C_6AA1_4FB1_9C75_588B169AF70F_.wvu.FilterData" localSheetId="1" hidden="1">'OUSF Docket'!$A$5:$X$2467</definedName>
    <definedName name="Z_132DFB74_7EBE_498F_B63F_79A922C85A8B_.wvu.FilterData" localSheetId="1" hidden="1">'OUSF Docket'!$A$5:$Y$2467</definedName>
    <definedName name="Z_132DFB74_7EBE_498F_B63F_79A922C85A8B_.wvu.PrintArea" localSheetId="1" hidden="1">'OUSF Docket'!$A$5:$N$2467</definedName>
    <definedName name="Z_13818B01_D055_49E5_9843_0477CE14411F_.wvu.FilterData" localSheetId="1" hidden="1">'OUSF Docket'!#REF!</definedName>
    <definedName name="Z_14502AC9_23FC_44DA_BD5F_5E1DDC397FBD_.wvu.FilterData" localSheetId="1" hidden="1">'OUSF Docket'!$A$5:$Y$2467</definedName>
    <definedName name="Z_14502AC9_23FC_44DA_BD5F_5E1DDC397FBD_.wvu.PrintArea" localSheetId="1" hidden="1">'OUSF Docket'!$A$5:$N$2467</definedName>
    <definedName name="Z_147CFD9E_3736_4498_AB8F_E19D8BBB1A4A_.wvu.FilterData" localSheetId="1" hidden="1">'OUSF Docket'!$A$5:$Y$2467</definedName>
    <definedName name="Z_148C6566_395F_40C0_9965_41C32C9CD3CB_.wvu.FilterData" localSheetId="1" hidden="1">'OUSF Docket'!$A$5:$X$2467</definedName>
    <definedName name="Z_14F15659_05DD_4EF9_972C_F1ECB247321C_.wvu.FilterData" localSheetId="1" hidden="1">'OUSF Docket'!#REF!</definedName>
    <definedName name="Z_14FAD085_908F_4A91_9F2F_99F582E92239_.wvu.FilterData" localSheetId="1" hidden="1">'OUSF Docket'!$A$5:$X$2467</definedName>
    <definedName name="Z_15F49419_C0A5_4177_87AB_0591A0280710_.wvu.FilterData" localSheetId="1" hidden="1">'OUSF Docket'!$B$5:$X$2467</definedName>
    <definedName name="Z_15F880C7_1B8B_41D1_BF77_9CFB1ECB214E_.wvu.FilterData" localSheetId="1" hidden="1">'OUSF Docket'!$A$5:$X$2467</definedName>
    <definedName name="Z_15FCB63D_3EE3_4DFF_9288_ADD8AB618AD6_.wvu.FilterData" localSheetId="1" hidden="1">'OUSF Docket'!$A$5:$X$2467</definedName>
    <definedName name="Z_16075ADC_A069_441F_ABDA_CC69CB2B34C4_.wvu.FilterData" localSheetId="1" hidden="1">'OUSF Docket'!$A$5:$X$2467</definedName>
    <definedName name="Z_1619C315_DF82_4CE2_AA57_8EC58D0B1E86_.wvu.FilterData" localSheetId="1" hidden="1">'OUSF Docket'!$A$5:$Y$2467</definedName>
    <definedName name="Z_179E4D30_CB35_4C06_8DFB_D3DC7A77B4F3_.wvu.Cols" localSheetId="1" hidden="1">'OUSF Docket'!#REF!,'OUSF Docket'!$T:$U</definedName>
    <definedName name="Z_179E4D30_CB35_4C06_8DFB_D3DC7A77B4F3_.wvu.FilterData" localSheetId="1" hidden="1">'OUSF Docket'!$A$5:$X$2467</definedName>
    <definedName name="Z_18C2AEC1_04BD_42DD_8064_FBBCCC855C7B_.wvu.FilterData" localSheetId="1" hidden="1">'OUSF Docket'!#REF!</definedName>
    <definedName name="Z_18C2AEC1_04BD_42DD_8064_FBBCCC855C7B_.wvu.PrintArea" localSheetId="1" hidden="1">'OUSF Docket'!#REF!</definedName>
    <definedName name="Z_18C2AEC1_04BD_42DD_8064_FBBCCC855C7B_.wvu.PrintTitles" localSheetId="1" hidden="1">'OUSF Docket'!#REF!</definedName>
    <definedName name="Z_18D3F2D9_F5F2_4BF1_AD71_B0F74BA23020_.wvu.FilterData" localSheetId="1" hidden="1">'OUSF Docket'!$A$5:$Y$2467</definedName>
    <definedName name="Z_18D3F2D9_F5F2_4BF1_AD71_B0F74BA23020_.wvu.PrintArea" localSheetId="1" hidden="1">'OUSF Docket'!$A$5:$N$2467</definedName>
    <definedName name="Z_18E2EFEC_94AA_46C0_9C1D_0DCA916FD140_.wvu.FilterData" localSheetId="1" hidden="1">'OUSF Docket'!#REF!</definedName>
    <definedName name="Z_19350320_AA5C_4194_986A_F5333DF39724_.wvu.FilterData" localSheetId="1" hidden="1">'OUSF Docket'!$A$5:$Y$2467</definedName>
    <definedName name="Z_19350320_AA5C_4194_986A_F5333DF39724_.wvu.PrintArea" localSheetId="1" hidden="1">'OUSF Docket'!$A$5:$N$2467</definedName>
    <definedName name="Z_194D0E9A_ED2A_4B3F_BE2D_B074E887255C_.wvu.FilterData" localSheetId="1" hidden="1">'OUSF Docket'!$A$5:$Y$2467</definedName>
    <definedName name="Z_1A421B21_DE2E_4AE7_B518_385BFA42F489_.wvu.FilterData" localSheetId="1" hidden="1">'OUSF Docket'!$B$5:$X$2467</definedName>
    <definedName name="Z_1B7408B7_D147_4852_9EFF_A760368D6FEA_.wvu.FilterData" localSheetId="1" hidden="1">'OUSF Docket'!#REF!</definedName>
    <definedName name="Z_1B8F9EAC_484E_451C_BBA2_A7957685201F_.wvu.FilterData" localSheetId="1" hidden="1">'OUSF Docket'!$A$5:$Y$2467</definedName>
    <definedName name="Z_1B98F112_E9D6_4D0C_844D_0B87B0307102_.wvu.FilterData" localSheetId="1" hidden="1">'OUSF Docket'!$A$5:$X$2467</definedName>
    <definedName name="Z_1BE29D68_4227_457B_9B7F_76E7CDBD6F62_.wvu.FilterData" localSheetId="1" hidden="1">'OUSF Docket'!$A$5:$Y$2467</definedName>
    <definedName name="Z_1CC47127_CB62_4539_BA99_CF5D3E5AD008_.wvu.FilterData" localSheetId="1" hidden="1">'OUSF Docket'!$A$5:$X$2467</definedName>
    <definedName name="Z_1D02BE4D_5EAC_4DBB_8AD2_1DFEFB95A3BD_.wvu.FilterData" localSheetId="1" hidden="1">'OUSF Docket'!$A$5:$X$2467</definedName>
    <definedName name="Z_1D1D34F7_3CE4_4815_89BE_2A98C1AD083E_.wvu.FilterData" localSheetId="1" hidden="1">'OUSF Docket'!$A$5:$X$2467</definedName>
    <definedName name="Z_1EB3BB6D_83CE_4102_A616_96EE702D6ED7_.wvu.FilterData" localSheetId="1" hidden="1">'OUSF Docket'!#REF!</definedName>
    <definedName name="Z_1FCCB680_CA03_4848_8B79_A7DE83FB9483_.wvu.FilterData" localSheetId="1" hidden="1">'OUSF Docket'!$A$5:$Y$2467</definedName>
    <definedName name="Z_207BB01C_DE12_4A6B_836B_0365BC725A1D_.wvu.FilterData" localSheetId="1" hidden="1">'OUSF Docket'!$A$5:$Y$2467</definedName>
    <definedName name="Z_20BB94BC_7102_4B40_8A79_5ECE83344189_.wvu.FilterData" localSheetId="1" hidden="1">'OUSF Docket'!#REF!</definedName>
    <definedName name="Z_212118CD_6052_4B53_AF4D_4B26BBD8A7A5_.wvu.FilterData" localSheetId="1" hidden="1">'OUSF Docket'!$A$5:$Y$2467</definedName>
    <definedName name="Z_212118CD_6052_4B53_AF4D_4B26BBD8A7A5_.wvu.PrintArea" localSheetId="1" hidden="1">'OUSF Docket'!$A$5:$N$2467</definedName>
    <definedName name="Z_2135F0F0_D760_4DAA_8FB7_27D13A263F29_.wvu.FilterData" localSheetId="1" hidden="1">'OUSF Docket'!$B$5:$X$2467</definedName>
    <definedName name="Z_21481408_176D_4D05_8860_FE063D62B5B0_.wvu.FilterData" localSheetId="1" hidden="1">'OUSF Docket'!$A$5:$Y$2467</definedName>
    <definedName name="Z_21481408_176D_4D05_8860_FE063D62B5B0_.wvu.PrintArea" localSheetId="1" hidden="1">'OUSF Docket'!$A$5:$N$2467</definedName>
    <definedName name="Z_21AF760F_7F7B_41EF_9969_1462711A5DFA_.wvu.FilterData" localSheetId="1" hidden="1">'OUSF Docket'!$A$5:$X$2467</definedName>
    <definedName name="Z_21CE9398_05E1_4460_B3B3_8134E2BD9FF5_.wvu.FilterData" localSheetId="1" hidden="1">'OUSF Docket'!#REF!</definedName>
    <definedName name="Z_21CE9398_05E1_4460_B3B3_8134E2BD9FF5_.wvu.PrintArea" localSheetId="1" hidden="1">'OUSF Docket'!#REF!</definedName>
    <definedName name="Z_21CE9398_05E1_4460_B3B3_8134E2BD9FF5_.wvu.PrintTitles" localSheetId="1" hidden="1">'OUSF Docket'!#REF!</definedName>
    <definedName name="Z_225F3B5D_77E4_4A38_B4C6_4F6C4468081A_.wvu.FilterData" localSheetId="1" hidden="1">'OUSF Docket'!$A$5:$Y$2467</definedName>
    <definedName name="Z_22D13227_2D14_4432_A658_EDC427B92059_.wvu.FilterData" localSheetId="1" hidden="1">'OUSF Docket'!$A$5:$Y$2467</definedName>
    <definedName name="Z_2372E87F_6B95_4D52_AAFE_C7D73D140E44_.wvu.FilterData" localSheetId="1" hidden="1">'OUSF Docket'!#REF!</definedName>
    <definedName name="Z_23E64D05_44D4_4015_A0CB_F2493FAC50A1_.wvu.FilterData" localSheetId="1" hidden="1">'OUSF Docket'!$A$5:$Y$2467</definedName>
    <definedName name="Z_24284F6A_E724_44D5_8E46_E2A83A45E626_.wvu.FilterData" localSheetId="1" hidden="1">'OUSF Docket'!$A$5:$Y$2467</definedName>
    <definedName name="Z_245DEA41_5BDB_40B3_9461_4360086F76FB_.wvu.FilterData" localSheetId="1" hidden="1">'OUSF Docket'!$B$5:$X$2467</definedName>
    <definedName name="Z_249C0B88_3366_4AF1_94D4_1E952659D261_.wvu.FilterData" localSheetId="1" hidden="1">'OUSF Docket'!$B$5:$X$2467</definedName>
    <definedName name="Z_24C71629_0A40_48E2_B49B_9C8025EE0BCC_.wvu.FilterData" localSheetId="1" hidden="1">'OUSF Docket'!$A$5:$X$2467</definedName>
    <definedName name="Z_25062880_A658_44B6_8EA2_B094809AE908_.wvu.FilterData" localSheetId="1" hidden="1">'OUSF Docket'!$B$5:$X$2467</definedName>
    <definedName name="Z_25586628_0972_4D15_AE9C_1C3C2C9053EB_.wvu.FilterData" localSheetId="1" hidden="1">'OUSF Docket'!$A$5:$Y$2467</definedName>
    <definedName name="Z_25586628_0972_4D15_AE9C_1C3C2C9053EB_.wvu.PrintArea" localSheetId="1" hidden="1">'OUSF Docket'!$A$5:$N$2467</definedName>
    <definedName name="Z_25E8946C_5660_4078_BFFE_C8CAF67D9858_.wvu.FilterData" localSheetId="1" hidden="1">'OUSF Docket'!$A$5:$Y$2467</definedName>
    <definedName name="Z_2613C9AD_F378_414B_A855_A4CC3FF96E65_.wvu.FilterData" localSheetId="1" hidden="1">'OUSF Docket'!$A$5:$X$2467</definedName>
    <definedName name="Z_2674D463_EEBD_4BBF_A7C1_529B9CAEDDBF_.wvu.FilterData" localSheetId="1" hidden="1">'OUSF Docket'!$A$5:$Y$2467</definedName>
    <definedName name="Z_26E36F8C_2EB8_43E9_8451_E9CBC26D3E94_.wvu.FilterData" localSheetId="1" hidden="1">'OUSF Docket'!$A$5:$Y$2467</definedName>
    <definedName name="Z_26F0A4EB_EC50_4F84_B47C_FEC692A36B83_.wvu.FilterData" localSheetId="1" hidden="1">'OUSF Docket'!$A$5:$X$2467</definedName>
    <definedName name="Z_2722A79C_6390_43DA_8A6C_77B20DB44126_.wvu.FilterData" localSheetId="1" hidden="1">'OUSF Docket'!$A$5:$X$2467</definedName>
    <definedName name="Z_2722F431_0A07_4659_8453_20D66A6DBFE7_.wvu.FilterData" localSheetId="1" hidden="1">'OUSF Docket'!$B$5:$X$2467</definedName>
    <definedName name="Z_27C579AB_0C23_4FB8_801A_08385466FDC7_.wvu.FilterData" localSheetId="1" hidden="1">'OUSF Docket'!#REF!</definedName>
    <definedName name="Z_27D360BE_2668_47CF_84C4_A1B6C3809F69_.wvu.FilterData" localSheetId="1" hidden="1">'OUSF Docket'!$A$5:$Y$2467</definedName>
    <definedName name="Z_27D391B6_8DA4_46C5_A6BE_3AAC2BEC0EF7_.wvu.FilterData" localSheetId="1" hidden="1">'OUSF Docket'!$A$5:$X$2467</definedName>
    <definedName name="Z_27E4E751_CE1F_4176_8D1E_71F615348D2C_.wvu.FilterData" localSheetId="1" hidden="1">'OUSF Docket'!$A$5:$Y$2467</definedName>
    <definedName name="Z_27E4E751_CE1F_4176_8D1E_71F615348D2C_.wvu.PrintArea" localSheetId="1" hidden="1">'OUSF Docket'!$A$5:$N$2467</definedName>
    <definedName name="Z_29C55E96_9776_4855_84F7_107365E02DBB_.wvu.FilterData" localSheetId="1" hidden="1">'OUSF Docket'!$A$5:$X$2467</definedName>
    <definedName name="Z_2A39C2F1_65D6_46B0_B37C_8041247356E4_.wvu.FilterData" localSheetId="1" hidden="1">'OUSF Docket'!#REF!</definedName>
    <definedName name="Z_2A39C2F1_65D6_46B0_B37C_8041247356E4_.wvu.PrintArea" localSheetId="1" hidden="1">'OUSF Docket'!#REF!</definedName>
    <definedName name="Z_2A39C2F1_65D6_46B0_B37C_8041247356E4_.wvu.PrintTitles" localSheetId="1" hidden="1">'OUSF Docket'!#REF!</definedName>
    <definedName name="Z_2A767DDA_8C33_4758_9D1E_472DFC4B7782_.wvu.FilterData" localSheetId="1" hidden="1">'OUSF Docket'!$A$5:$Y$2467</definedName>
    <definedName name="Z_2A767DDA_8C33_4758_9D1E_472DFC4B7782_.wvu.PrintArea" localSheetId="1" hidden="1">'OUSF Docket'!$A$5:$N$2467</definedName>
    <definedName name="Z_2A825C19_91B2_4A4B_B717_3DD18F3C3131_.wvu.FilterData" localSheetId="1" hidden="1">'OUSF Docket'!$A$5:$X$2467</definedName>
    <definedName name="Z_2A9C529A_B163_4928_BD28_69E9DA1F94A2_.wvu.FilterData" localSheetId="1" hidden="1">'OUSF Docket'!$A$5:$Y$2467</definedName>
    <definedName name="Z_2B14565D_8FB3_43C3_AEAD_5416C16E1381_.wvu.FilterData" localSheetId="1" hidden="1">'OUSF Docket'!$A$5:$X$2467</definedName>
    <definedName name="Z_2BE54080_61A5_425B_85EB_263D64E27CC8_.wvu.FilterData" localSheetId="1" hidden="1">'OUSF Docket'!$A$5:$X$2467</definedName>
    <definedName name="Z_2C1A8C2D_2FE0_422C_867A_B9351D242A76_.wvu.FilterData" localSheetId="1" hidden="1">'OUSF Docket'!$A$5:$X$2467</definedName>
    <definedName name="Z_2C6EB9D4_7412_4E1F_A07D_1C82D7E73B0D_.wvu.FilterData" localSheetId="1" hidden="1">'OUSF Docket'!$B$5:$X$2467</definedName>
    <definedName name="Z_2CA5480C_B0CF_4987_8ABB_2291FC122D98_.wvu.FilterData" localSheetId="1" hidden="1">'OUSF Docket'!$A$5:$Y$2467</definedName>
    <definedName name="Z_2CC8E024_BF9C_47FD_8BA9_42EC07152938_.wvu.FilterData" localSheetId="1" hidden="1">'OUSF Docket'!$B$5:$X$2467</definedName>
    <definedName name="Z_2CE459A2_4BF8_4F89_A0CE_A73E1EEB9328_.wvu.FilterData" localSheetId="1" hidden="1">'OUSF Docket'!$A$5:$X$2467</definedName>
    <definedName name="Z_2D26C4FF_B0EF_4D2F_ACFC_098E60C6BE1C_.wvu.FilterData" localSheetId="1" hidden="1">'OUSF Docket'!$A$5:$Y$2467</definedName>
    <definedName name="Z_2D645F14_01CE_47A0_977B_945254B5C0E2_.wvu.FilterData" localSheetId="1" hidden="1">'OUSF Docket'!#REF!</definedName>
    <definedName name="Z_2D645F14_01CE_47A0_977B_945254B5C0E2_.wvu.PrintArea" localSheetId="1" hidden="1">'OUSF Docket'!#REF!</definedName>
    <definedName name="Z_2D645F14_01CE_47A0_977B_945254B5C0E2_.wvu.PrintTitles" localSheetId="1" hidden="1">'OUSF Docket'!#REF!</definedName>
    <definedName name="Z_2D67B8B9_1A6C_4B18_B910_1587A219B0ED_.wvu.FilterData" localSheetId="1" hidden="1">'OUSF Docket'!$A$5:$X$2467</definedName>
    <definedName name="Z_2DE9C5D3_DABB_437D_B323_3DECC0963FAE_.wvu.FilterData" localSheetId="1" hidden="1">'OUSF Docket'!$A$5:$Y$2467</definedName>
    <definedName name="Z_2E65CB9E_C453_4143_AFF8_C84918EF8D87_.wvu.Cols" localSheetId="1" hidden="1">'OUSF Docket'!#REF!</definedName>
    <definedName name="Z_2E65CB9E_C453_4143_AFF8_C84918EF8D87_.wvu.FilterData" localSheetId="1" hidden="1">'OUSF Docket'!#REF!</definedName>
    <definedName name="Z_2E65CB9E_C453_4143_AFF8_C84918EF8D87_.wvu.PrintArea" localSheetId="1" hidden="1">'OUSF Docket'!#REF!</definedName>
    <definedName name="Z_2E65CB9E_C453_4143_AFF8_C84918EF8D87_.wvu.PrintTitles" localSheetId="1" hidden="1">'OUSF Docket'!#REF!</definedName>
    <definedName name="Z_2E9153EF_60F3_415F_A22E_DDA3153C8C3E_.wvu.FilterData" localSheetId="1" hidden="1">'OUSF Docket'!#REF!</definedName>
    <definedName name="Z_2EAB7B82_1C57_4D03_91E0_75A6CDBB2E72_.wvu.FilterData" localSheetId="1" hidden="1">'OUSF Docket'!$A$5:$X$2467</definedName>
    <definedName name="Z_2EDCEA6B_8DA9_43DE_BC9C_83E540CE83B8_.wvu.FilterData" localSheetId="1" hidden="1">'OUSF Docket'!$B$5:$X$2467</definedName>
    <definedName name="Z_2F346A71_53CA_4476_A076_A6EDB8DD4297_.wvu.FilterData" localSheetId="1" hidden="1">'OUSF Docket'!$B$5:$X$2467</definedName>
    <definedName name="Z_30155092_2055_4DFA_941B_30BDF99F26AA_.wvu.FilterData" localSheetId="1" hidden="1">'OUSF Docket'!$A$5:$Y$2467</definedName>
    <definedName name="Z_3113D56A_1769_4596_A37F_05BF498ACF71_.wvu.FilterData" localSheetId="1" hidden="1">'OUSF Docket'!$A$5:$X$2467</definedName>
    <definedName name="Z_31651787_8BA7_47AF_A2D4_D342077CAA28_.wvu.FilterData" localSheetId="1" hidden="1">'OUSF Docket'!$B$5:$X$2467</definedName>
    <definedName name="Z_317AF003_BFB6_4EBD_94D0_E66213F09C85_.wvu.Cols" localSheetId="1" hidden="1">'OUSF Docket'!#REF!</definedName>
    <definedName name="Z_317AF003_BFB6_4EBD_94D0_E66213F09C85_.wvu.FilterData" localSheetId="1" hidden="1">'OUSF Docket'!$A$5:$X$2467</definedName>
    <definedName name="Z_31A755C6_93B6_4056_A560_FCBBF6D48E10_.wvu.FilterData" localSheetId="1" hidden="1">'OUSF Docket'!$A$5:$Y$2467</definedName>
    <definedName name="Z_3236B29A_A6C0_491B_B296_C00D63BD0C9E_.wvu.FilterData" localSheetId="1" hidden="1">'OUSF Docket'!$A$5:$Y$2467</definedName>
    <definedName name="Z_3236B29A_A6C0_491B_B296_C00D63BD0C9E_.wvu.PrintArea" localSheetId="1" hidden="1">'OUSF Docket'!$A$5:$N$2467</definedName>
    <definedName name="Z_328DEDEA_4AD8_48CF_BC5E_4195A046ADC6_.wvu.FilterData" localSheetId="1" hidden="1">'OUSF Docket'!$A$5:$Y$2467</definedName>
    <definedName name="Z_32C8A538_0C1B_4E03_BB42_A4578DD24831_.wvu.FilterData" localSheetId="1" hidden="1">'OUSF Docket'!$A$5:$Y$2467</definedName>
    <definedName name="Z_337A432D_3ED9_417C_8910_203DC0528E87_.wvu.FilterData" localSheetId="1" hidden="1">'OUSF Docket'!$A$5:$X$2467</definedName>
    <definedName name="Z_33B1B1E9_8B01_4B62_9812_500E6A176257_.wvu.FilterData" localSheetId="1" hidden="1">'OUSF Docket'!$A$5:$X$2467</definedName>
    <definedName name="Z_33C1380B_5F83_4046_B462_C7E1A653A0F8_.wvu.FilterData" localSheetId="1" hidden="1">'OUSF Docket'!$A$5:$X$2467</definedName>
    <definedName name="Z_3497E911_8FBA_4DED_A273_D862CCBE43E0_.wvu.FilterData" localSheetId="1" hidden="1">'OUSF Docket'!$A$5:$X$2467</definedName>
    <definedName name="Z_3511A0BB_36FF_44AF_8C02_02EBE8BCE138_.wvu.FilterData" localSheetId="1" hidden="1">'OUSF Docket'!$B$5:$X$2467</definedName>
    <definedName name="Z_3520047D_4A3E_4DAA_94C3_305279961677_.wvu.FilterData" localSheetId="1" hidden="1">'OUSF Docket'!$A$5:$X$2467</definedName>
    <definedName name="Z_3525C3BF_F196_4DD1_AEF0_0B33AD6E7269_.wvu.FilterData" localSheetId="1" hidden="1">'OUSF Docket'!$A$5:$X$2467</definedName>
    <definedName name="Z_353DB904_1FE1_4FCC_BF27_7F534AA35160_.wvu.FilterData" localSheetId="1" hidden="1">'OUSF Docket'!#REF!</definedName>
    <definedName name="Z_35BC979A_754E_4D72_928E_2A1D802F7E48_.wvu.FilterData" localSheetId="1" hidden="1">'OUSF Docket'!$A$5:$Y$2467</definedName>
    <definedName name="Z_3669B896_A3C4_4C26_8F15_E1A1516DA804_.wvu.FilterData" localSheetId="1" hidden="1">'OUSF Docket'!$A$5:$X$2467</definedName>
    <definedName name="Z_368615C8_BB71_49F9_BBE8_5553554F6BCF_.wvu.FilterData" localSheetId="1" hidden="1">'OUSF Docket'!#REF!</definedName>
    <definedName name="Z_36F357A7_443A_41DC_A7B1_3E9893D86F59_.wvu.FilterData" localSheetId="1" hidden="1">'OUSF Docket'!$A$5:$Y$2467</definedName>
    <definedName name="Z_370D0D2D_21A2_49F3_858B_ED5B7A44C54D_.wvu.FilterData" localSheetId="1" hidden="1">'OUSF Docket'!$A$5:$X$2467</definedName>
    <definedName name="Z_37518AA0_9F5C_4C12_99B2_F4698B987974_.wvu.FilterData" localSheetId="1" hidden="1">'OUSF Docket'!$A$5:$Y$2467</definedName>
    <definedName name="Z_37F5AF52_E88F_49E5_9618_A66D74DAFFD2_.wvu.FilterData" localSheetId="1" hidden="1">'OUSF Docket'!$A$5:$X$2467</definedName>
    <definedName name="Z_37FBEF77_705D_4909_85F8_39512E62E2FB_.wvu.FilterData" localSheetId="1" hidden="1">'OUSF Docket'!$B$5:$X$2467</definedName>
    <definedName name="Z_38937CC3_B0C8_453C_909C_FB9B0C049006_.wvu.FilterData" localSheetId="1" hidden="1">'OUSF Docket'!#REF!</definedName>
    <definedName name="Z_38937CC3_B0C8_453C_909C_FB9B0C049006_.wvu.PrintArea" localSheetId="1" hidden="1">'OUSF Docket'!#REF!</definedName>
    <definedName name="Z_38937CC3_B0C8_453C_909C_FB9B0C049006_.wvu.PrintTitles" localSheetId="1" hidden="1">'OUSF Docket'!#REF!</definedName>
    <definedName name="Z_38EB3E85_0F0D_4662_983A_8A9133A00BA6_.wvu.FilterData" localSheetId="1" hidden="1">'OUSF Docket'!#REF!</definedName>
    <definedName name="Z_3916FD52_F12A_4E0D_9C71_D37ACABCF787_.wvu.FilterData" localSheetId="1" hidden="1">'OUSF Docket'!$A$5:$X$2467</definedName>
    <definedName name="Z_3A52723A_F4E9_4E8A_A6B7_447E5503FD7A_.wvu.FilterData" localSheetId="1" hidden="1">'OUSF Docket'!$B$5:$X$2467</definedName>
    <definedName name="Z_3ADF8128_AB5F_4BC7_AE56_5C4A76D5BE24_.wvu.FilterData" localSheetId="1" hidden="1">'OUSF Docket'!$A$5:$Y$2467</definedName>
    <definedName name="Z_3B840C73_5CFC_4627_BD81_31769559692F_.wvu.FilterData" localSheetId="1" hidden="1">'OUSF Docket'!$A$5:$X$2467</definedName>
    <definedName name="Z_3BC2339B_5619_42AA_997A_FCBF6A211AFC_.wvu.FilterData" localSheetId="1" hidden="1">'OUSF Docket'!$A$5:$Y$2467</definedName>
    <definedName name="Z_3BC2339B_5619_42AA_997A_FCBF6A211AFC_.wvu.PrintArea" localSheetId="1" hidden="1">'OUSF Docket'!$A$5:$N$2467</definedName>
    <definedName name="Z_3BEC3BC3_BF72_44AC_B7DE_413456F9DD8D_.wvu.FilterData" localSheetId="1" hidden="1">'OUSF Docket'!$A$5:$X$2467</definedName>
    <definedName name="Z_3C3B9D9D_F423_463A_97EF_397DF41E0F10_.wvu.FilterData" localSheetId="1" hidden="1">'OUSF Docket'!$A$5:$Y$2467</definedName>
    <definedName name="Z_3E6F74B2_7BF9_4E67_927A_C7AAD5AC8BAF_.wvu.FilterData" localSheetId="1" hidden="1">'OUSF Docket'!$A$5:$Y$2467</definedName>
    <definedName name="Z_3E6FB199_8551_462C_A074_23C02362EF10_.wvu.FilterData" localSheetId="1" hidden="1">'OUSF Docket'!$A$5:$X$2467</definedName>
    <definedName name="Z_3EEA4201_F80F_45F5_B119_2CC552F5482D_.wvu.FilterData" localSheetId="1" hidden="1">'OUSF Docket'!$A$5:$Y$2467</definedName>
    <definedName name="Z_3EEA4201_F80F_45F5_B119_2CC552F5482D_.wvu.PrintArea" localSheetId="1" hidden="1">'OUSF Docket'!$A$5:$N$2467</definedName>
    <definedName name="Z_3F3C4384_B5CC_410D_9682_78E2BD3B474F_.wvu.FilterData" localSheetId="1" hidden="1">'OUSF Docket'!#REF!</definedName>
    <definedName name="Z_3F9397CD_0F0F_4117_8074_5ED76F3A4C8C_.wvu.FilterData" localSheetId="1" hidden="1">'OUSF Docket'!#REF!</definedName>
    <definedName name="Z_4003F83E_18A4_45DC_847D_12B6B527618A_.wvu.FilterData" localSheetId="1" hidden="1">'OUSF Docket'!$B$5:$X$2467</definedName>
    <definedName name="Z_40CEEA70_01BE_4F7D_BA52_79518DC89C30_.wvu.FilterData" localSheetId="1" hidden="1">'OUSF Docket'!$A$5:$Y$2467</definedName>
    <definedName name="Z_40F52589_3F16_4A04_8DDE_A04C22B2DD89_.wvu.FilterData" localSheetId="1" hidden="1">'OUSF Docket'!$A$5:$X$2467</definedName>
    <definedName name="Z_41B87049_D7DF_4259_91C5_290804934DB9_.wvu.FilterData" localSheetId="1" hidden="1">'OUSF Docket'!$A$5:$Y$2467</definedName>
    <definedName name="Z_41D98A45_F633_4F79_B900_FB15BDF5CFD3_.wvu.FilterData" localSheetId="1" hidden="1">'OUSF Docket'!$A$5:$Y$2467</definedName>
    <definedName name="Z_4214C6C1_137D_4425_92F9_69E2E836567B_.wvu.FilterData" localSheetId="1" hidden="1">'OUSF Docket'!$B$5:$X$2467</definedName>
    <definedName name="Z_42F936D8_26E5_40A0_A38D_373944A62820_.wvu.FilterData" localSheetId="1" hidden="1">'OUSF Docket'!#REF!</definedName>
    <definedName name="Z_42FA4314_D7FA_406D_8F73_DF2FEA64E46B_.wvu.FilterData" localSheetId="1" hidden="1">'OUSF Docket'!$A$5:$Y$2467</definedName>
    <definedName name="Z_42FA4314_D7FA_406D_8F73_DF2FEA64E46B_.wvu.PrintArea" localSheetId="1" hidden="1">'OUSF Docket'!$A$5:$N$2467</definedName>
    <definedName name="Z_4318B97D_93ED_431C_940C_3B657951EBF9_.wvu.FilterData" localSheetId="1" hidden="1">'OUSF Docket'!#REF!</definedName>
    <definedName name="Z_432FA1AA_36F8_4DC4_BEEC_75564AFC59BC_.wvu.FilterData" localSheetId="1" hidden="1">'OUSF Docket'!$A$5:$Y$2467</definedName>
    <definedName name="Z_43731939_38B8_4FDF_9BBE_2CFDECFD5AE5_.wvu.FilterData" localSheetId="1" hidden="1">'OUSF Docket'!$A$5:$X$2467</definedName>
    <definedName name="Z_44281A9D_8F5B_48FF_AE49_A167266A2789_.wvu.FilterData" localSheetId="1" hidden="1">'OUSF Docket'!$A$5:$X$2467</definedName>
    <definedName name="Z_447A07A8_9D02_4737_8216_97B968540B1F_.wvu.FilterData" localSheetId="1" hidden="1">'OUSF Docket'!$A$5:$X$2467</definedName>
    <definedName name="Z_456D208D_453C_4E3D_93F5_9FB2A683C00A_.wvu.FilterData" localSheetId="1" hidden="1">'OUSF Docket'!$B$5:$X$2467</definedName>
    <definedName name="Z_45F28DD0_80B0_409E_A127_7F3D11271611_.wvu.PrintArea" localSheetId="1" hidden="1">'OUSF Docket'!#REF!</definedName>
    <definedName name="Z_45F28DD0_80B0_409E_A127_7F3D11271611_.wvu.PrintTitles" localSheetId="1" hidden="1">'OUSF Docket'!#REF!</definedName>
    <definedName name="Z_45F28DD0_80B0_409E_A127_7F3D11271611_.wvu.Rows" localSheetId="1" hidden="1">'OUSF Docket'!#REF!,'OUSF Docket'!#REF!,'OUSF Docket'!#REF!,'OUSF Docket'!#REF!,'OUSF Docket'!#REF!,'OUSF Docket'!#REF!,'OUSF Docket'!#REF!,'OUSF Docket'!#REF!,'OUSF Docket'!#REF!,'OUSF Docket'!#REF!,'OUSF Docket'!#REF!,'OUSF Docket'!#REF!,'OUSF Docket'!#REF!</definedName>
    <definedName name="Z_46A47CF9_BB15_4EEA_9B89_DF8A56DD297B_.wvu.FilterData" localSheetId="1" hidden="1">'OUSF Docket'!$A$5:$Y$2467</definedName>
    <definedName name="Z_46A47CF9_BB15_4EEA_9B89_DF8A56DD297B_.wvu.PrintArea" localSheetId="1" hidden="1">'OUSF Docket'!$A$5:$N$2467</definedName>
    <definedName name="Z_46AE2A44_3472_4FCA_8B37_27D0ED8177A3_.wvu.FilterData" localSheetId="1" hidden="1">'OUSF Docket'!#REF!</definedName>
    <definedName name="Z_46C071DC_A70E_47B6_A8C5_F97C8957DE9A_.wvu.FilterData" localSheetId="1" hidden="1">'OUSF Docket'!#REF!</definedName>
    <definedName name="Z_46ECAE72_614C_4F94_929C_A912796320E0_.wvu.FilterData" localSheetId="1" hidden="1">'OUSF Docket'!$B$5:$X$2467</definedName>
    <definedName name="Z_4717F78B_7218_48FD_A072_6691FD38DF42_.wvu.FilterData" localSheetId="1" hidden="1">'OUSF Docket'!$B$5:$X$2467</definedName>
    <definedName name="Z_47EFDB8E_89AB_4B40_A2C7_E2413B098EED_.wvu.FilterData" localSheetId="1" hidden="1">'OUSF Docket'!#REF!</definedName>
    <definedName name="Z_483A752C_4D42_42A2_8C85_20B84AD5F690_.wvu.FilterData" localSheetId="1" hidden="1">'OUSF Docket'!$A$5:$Y$2467</definedName>
    <definedName name="Z_4844E934_030E_412A_A8DF_09335C51854B_.wvu.FilterData" localSheetId="1" hidden="1">'OUSF Docket'!#REF!</definedName>
    <definedName name="Z_4844E934_030E_412A_A8DF_09335C51854B_.wvu.PrintArea" localSheetId="1" hidden="1">'OUSF Docket'!#REF!</definedName>
    <definedName name="Z_4844E934_030E_412A_A8DF_09335C51854B_.wvu.PrintTitles" localSheetId="1" hidden="1">'OUSF Docket'!#REF!</definedName>
    <definedName name="Z_49370F50_F4F1_4BD9_B2B5_C9E1688996C2_.wvu.FilterData" localSheetId="1" hidden="1">'OUSF Docket'!$A$5:$Y$2467</definedName>
    <definedName name="Z_496BD860_169A_4B4E_8C36_8582EB074984_.wvu.FilterData" localSheetId="1" hidden="1">'OUSF Docket'!$B$5:$X$2467</definedName>
    <definedName name="Z_49723E12_9367_4828_90C6_EB68EA0BFEA6_.wvu.Cols" localSheetId="1" hidden="1">'OUSF Docket'!$A:$X</definedName>
    <definedName name="Z_49723E12_9367_4828_90C6_EB68EA0BFEA6_.wvu.FilterData" localSheetId="1" hidden="1">'OUSF Docket'!#REF!</definedName>
    <definedName name="Z_49723E12_9367_4828_90C6_EB68EA0BFEA6_.wvu.PrintArea" localSheetId="1" hidden="1">'OUSF Docket'!#REF!</definedName>
    <definedName name="Z_49723E12_9367_4828_90C6_EB68EA0BFEA6_.wvu.PrintTitles" localSheetId="1" hidden="1">'OUSF Docket'!#REF!</definedName>
    <definedName name="Z_498CB637_EF4B_4E7A_9394_C9159A0D6CEB_.wvu.FilterData" localSheetId="1" hidden="1">'OUSF Docket'!#REF!</definedName>
    <definedName name="Z_49D81975_EED6_485A_882F_AB0F84900446_.wvu.FilterData" localSheetId="1" hidden="1">'OUSF Docket'!$A$5:$Y$2467</definedName>
    <definedName name="Z_4A84EB21_7979_49FF_8A81_93AF3432F679_.wvu.FilterData" localSheetId="1" hidden="1">'OUSF Docket'!$B$5:$X$2467</definedName>
    <definedName name="Z_4A97204E_DDF4_4CD9_9077_53A290E13986_.wvu.FilterData" localSheetId="1" hidden="1">'OUSF Docket'!$A$5:$X$2467</definedName>
    <definedName name="Z_4ADCF9D0_0A3A_4EF9_BB97_D8E19ADCE2A3_.wvu.FilterData" localSheetId="1" hidden="1">'OUSF Docket'!$A$5:$X$2467</definedName>
    <definedName name="Z_4ADE8BAD_9E26_473D_9FD8_AF1C13DB2A58_.wvu.FilterData" localSheetId="1" hidden="1">'OUSF Docket'!#REF!</definedName>
    <definedName name="Z_4ADE8BAD_9E26_473D_9FD8_AF1C13DB2A58_.wvu.PrintArea" localSheetId="1" hidden="1">'OUSF Docket'!#REF!</definedName>
    <definedName name="Z_4ADE8BAD_9E26_473D_9FD8_AF1C13DB2A58_.wvu.PrintTitles" localSheetId="1" hidden="1">'OUSF Docket'!#REF!</definedName>
    <definedName name="Z_4B0DD774_D3FF_42A4_A426_C0D986C81F66_.wvu.FilterData" localSheetId="1" hidden="1">'OUSF Docket'!$A$5:$Y$2467</definedName>
    <definedName name="Z_4B0DD774_D3FF_42A4_A426_C0D986C81F66_.wvu.PrintArea" localSheetId="1" hidden="1">'OUSF Docket'!$A$5:$N$2467</definedName>
    <definedName name="Z_4B271187_4759_4022_BA60_463BF67B652A_.wvu.FilterData" localSheetId="1" hidden="1">'OUSF Docket'!$A$5:$X$2467</definedName>
    <definedName name="Z_4B552240_85A0_47C5_9BFD_3B86EF3852E6_.wvu.FilterData" localSheetId="1" hidden="1">'OUSF Docket'!$B$5:$X$2467</definedName>
    <definedName name="Z_4B6B924D_9938_43DA_BBEB_F0F4EB29CF4E_.wvu.FilterData" localSheetId="1" hidden="1">'OUSF Docket'!#REF!</definedName>
    <definedName name="Z_4BB97384_B605_46D7_B1F6_8026CF0C009F_.wvu.FilterData" localSheetId="1" hidden="1">'OUSF Docket'!#REF!</definedName>
    <definedName name="Z_4BC14776_2233_4FAC_8973_D66176A0BE56_.wvu.FilterData" localSheetId="1" hidden="1">'OUSF Docket'!$A$5:$X$2467</definedName>
    <definedName name="Z_4BC219B4_69AC_457B_8549_E25B9C020B4A_.wvu.FilterData" localSheetId="1" hidden="1">'OUSF Docket'!#REF!</definedName>
    <definedName name="Z_4BC219B4_69AC_457B_8549_E25B9C020B4A_.wvu.PrintArea" localSheetId="1" hidden="1">'OUSF Docket'!#REF!</definedName>
    <definedName name="Z_4BC219B4_69AC_457B_8549_E25B9C020B4A_.wvu.PrintTitles" localSheetId="1" hidden="1">'OUSF Docket'!#REF!</definedName>
    <definedName name="Z_4C650247_8F6F_4D70_9B76_8E04B8E2D8EE_.wvu.FilterData" localSheetId="1" hidden="1">'OUSF Docket'!$B$5:$X$2467</definedName>
    <definedName name="Z_4CC18DF6_BCA2_4E48_8884_0CB52A138542_.wvu.FilterData" localSheetId="1" hidden="1">'OUSF Docket'!$A$5:$Y$2467</definedName>
    <definedName name="Z_4CD2E898_C677_4792_B8FE_2BB8AF096769_.wvu.FilterData" localSheetId="1" hidden="1">'OUSF Docket'!$A$5:$X$2467</definedName>
    <definedName name="Z_4CD80025_7564_4196_AC41_9CE6649C6B14_.wvu.FilterData" localSheetId="1" hidden="1">'OUSF Docket'!$B$5:$X$2467</definedName>
    <definedName name="Z_4D0CC630_5C73_4DAB_ADFE_CDC03B50A7E7_.wvu.FilterData" localSheetId="1" hidden="1">'OUSF Docket'!$B$5:$X$2467</definedName>
    <definedName name="Z_4D62883D_89B2_4F54_8220_97F2D940D6B3_.wvu.FilterData" localSheetId="1" hidden="1">'OUSF Docket'!$A$5:$Y$2467</definedName>
    <definedName name="Z_4DBB153A_5B18_49E5_B36C_3B9A40B62E6B_.wvu.Cols" localSheetId="1" hidden="1">'OUSF Docket'!$R:$X,'OUSF Docket'!$S:$Y</definedName>
    <definedName name="Z_4DBB153A_5B18_49E5_B36C_3B9A40B62E6B_.wvu.FilterData" localSheetId="1" hidden="1">'OUSF Docket'!$A$5:$X$2467</definedName>
    <definedName name="Z_4DBB153A_5B18_49E5_B36C_3B9A40B62E6B_.wvu.PrintArea" localSheetId="1" hidden="1">'OUSF Docket'!$B$2465:$X$2467</definedName>
    <definedName name="Z_4DDA3776_B94F_43D5_AA38_D1661D5ABF6C_.wvu.FilterData" localSheetId="1" hidden="1">'OUSF Docket'!$A$5:$X$2467</definedName>
    <definedName name="Z_4E1D770E_9599_4B1E_8D4E_B96E54BD7B85_.wvu.FilterData" localSheetId="1" hidden="1">'OUSF Docket'!#REF!</definedName>
    <definedName name="Z_4EC12DE4_4D16_4334_88AD_4BCA2D6E5E37_.wvu.FilterData" localSheetId="1" hidden="1">'OUSF Docket'!#REF!</definedName>
    <definedName name="Z_4EC1B904_B9DB_4A48_917E_F2A580AE3D27_.wvu.FilterData" localSheetId="1" hidden="1">'OUSF Docket'!$A$5:$Y$2467</definedName>
    <definedName name="Z_4F04EBB0_CDC4_41C3_993E_32CD8CAE6FF1_.wvu.FilterData" localSheetId="1" hidden="1">'OUSF Docket'!$A$5:$X$2467</definedName>
    <definedName name="Z_4FB2CDE6_B610_4A49_8D40_68F43192532A_.wvu.FilterData" localSheetId="1" hidden="1">'OUSF Docket'!$A$5:$X$2467</definedName>
    <definedName name="Z_502169DD_0BFF_4452_A37A_0D73D011515A_.wvu.FilterData" localSheetId="1" hidden="1">'OUSF Docket'!$A$5:$Y$2467</definedName>
    <definedName name="Z_50368B96_30F3_4A44_8667_41A515413469_.wvu.FilterData" localSheetId="1" hidden="1">'OUSF Docket'!$A$5:$Y$2467</definedName>
    <definedName name="Z_512D7B98_B7C9_4DD4_A515_695E2146470A_.wvu.FilterData" localSheetId="1" hidden="1">'OUSF Docket'!$A$5:$X$2467</definedName>
    <definedName name="Z_516BD67B_941F_422A_A3AA_553E260DFF72_.wvu.FilterData" localSheetId="1" hidden="1">'OUSF Docket'!$B$5:$X$2467</definedName>
    <definedName name="Z_52D713F4_61F3_4690_B567_25148AA0F198_.wvu.FilterData" localSheetId="1" hidden="1">'OUSF Docket'!$B$5:$X$2467</definedName>
    <definedName name="Z_530CF008_5B36_49AE_A6F4_7E779EB7D7AA_.wvu.FilterData" localSheetId="1" hidden="1">'OUSF Docket'!$A$5:$Y$2467</definedName>
    <definedName name="Z_53262F9D_CCD5_4775_BA05_AD1ACFE0F808_.wvu.FilterData" localSheetId="1" hidden="1">'OUSF Docket'!$A$5:$Y$2467</definedName>
    <definedName name="Z_5393D639_693E_4385_9D7B_A418CE5D83A6_.wvu.FilterData" localSheetId="1" hidden="1">'OUSF Docket'!$A$5:$Y$2467</definedName>
    <definedName name="Z_5393D639_693E_4385_9D7B_A418CE5D83A6_.wvu.PrintArea" localSheetId="1" hidden="1">'OUSF Docket'!$A$5:$N$2467</definedName>
    <definedName name="Z_53D84F95_5BE2_4333_9FF8_D6C42D545AD4_.wvu.FilterData" localSheetId="1" hidden="1">'OUSF Docket'!$B$5:$X$2467</definedName>
    <definedName name="Z_53F631E7_1152_4371_8261_34D7109F5636_.wvu.FilterData" localSheetId="1" hidden="1">'OUSF Docket'!#REF!</definedName>
    <definedName name="Z_55DAF2A5_BE14_4289_976F_80FCD4A013FF_.wvu.FilterData" localSheetId="1" hidden="1">'OUSF Docket'!$A$5:$X$2467</definedName>
    <definedName name="Z_55F5FDC9_C6C4_4756_AE08_7522536AA17F_.wvu.FilterData" localSheetId="1" hidden="1">'OUSF Docket'!$A$5:$X$2467</definedName>
    <definedName name="Z_56386202_9DC3_4357_A26F_FC6546F62EAE_.wvu.FilterData" localSheetId="1" hidden="1">'OUSF Docket'!#REF!</definedName>
    <definedName name="Z_567D2F25_7669_47D9_B0AA_960637DCD41E_.wvu.FilterData" localSheetId="1" hidden="1">'OUSF Docket'!$A$5:$Y$2467</definedName>
    <definedName name="Z_567D2F25_7669_47D9_B0AA_960637DCD41E_.wvu.PrintArea" localSheetId="1" hidden="1">'OUSF Docket'!$A$5:$N$2467</definedName>
    <definedName name="Z_57129FA9_63E1_48C5_922D_68153C03785A_.wvu.FilterData" localSheetId="1" hidden="1">'OUSF Docket'!$A$5:$X$2467</definedName>
    <definedName name="Z_59BAE255_C727_440E_86C8_900B482E07FA_.wvu.FilterData" localSheetId="1" hidden="1">'OUSF Docket'!$A$5:$X$2467</definedName>
    <definedName name="Z_5A87C902_41B4_47F7_8253_70BB7DD066FD_.wvu.FilterData" localSheetId="1" hidden="1">'OUSF Docket'!$A$5:$X$2467</definedName>
    <definedName name="Z_5AC119E2_37FD_4E30_B188_72D70B1584D1_.wvu.FilterData" localSheetId="1" hidden="1">'OUSF Docket'!$B$5:$X$2467</definedName>
    <definedName name="Z_5B1B3ED0_497B_40F9_95E9_90078DC3E32A_.wvu.FilterData" localSheetId="1" hidden="1">'OUSF Docket'!$A$5:$X$2467</definedName>
    <definedName name="Z_5B4C2ABC_6B91_4A4E_97E9_4DBDD98E07DD_.wvu.FilterData" localSheetId="1" hidden="1">'OUSF Docket'!$A$5:$X$2467</definedName>
    <definedName name="Z_5BAB73CF_7F6C_4556_AE0B_C2EF081909C3_.wvu.FilterData" localSheetId="1" hidden="1">'OUSF Docket'!#REF!</definedName>
    <definedName name="Z_5BAB73CF_7F6C_4556_AE0B_C2EF081909C3_.wvu.PrintArea" localSheetId="1" hidden="1">'OUSF Docket'!#REF!</definedName>
    <definedName name="Z_5BAB73CF_7F6C_4556_AE0B_C2EF081909C3_.wvu.PrintTitles" localSheetId="1" hidden="1">'OUSF Docket'!#REF!</definedName>
    <definedName name="Z_5BAB73CF_7F6C_4556_AE0B_C2EF081909C3_.wvu.Rows" localSheetId="1" hidden="1">'OUSF Docket'!#REF!</definedName>
    <definedName name="Z_5BC100D8_FDA8_4C89_8893_6D9C6DA7D46F_.wvu.FilterData" localSheetId="1" hidden="1">'OUSF Docket'!$A$5:$Y$2467</definedName>
    <definedName name="Z_5C289516_33B5_426C_B107_B7C2A6C3190C_.wvu.FilterData" localSheetId="1" hidden="1">'OUSF Docket'!$A$5:$Y$2467</definedName>
    <definedName name="Z_5D1FB82D_C53F_41E8_BEBA_4A6C4C9A9D06_.wvu.FilterData" localSheetId="1" hidden="1">'OUSF Docket'!$A$5:$X$2467</definedName>
    <definedName name="Z_5D913287_000B_4AB7_A0A7_ECD2FE753CE4_.wvu.FilterData" localSheetId="1" hidden="1">'OUSF Docket'!$A$5:$Y$2467</definedName>
    <definedName name="Z_5DE4D958_EC22_4B20_BA04_B5ED5E60FCB0_.wvu.FilterData" localSheetId="1" hidden="1">'OUSF Docket'!$A$5:$X$2467</definedName>
    <definedName name="Z_5E5579EC_AE16_404C_BA2B_3F83C5D5662A_.wvu.FilterData" localSheetId="1" hidden="1">'OUSF Docket'!$A$5:$Y$2467</definedName>
    <definedName name="Z_5EA1ED30_5845_4B5A_BE5A_785DDACADC3D_.wvu.FilterData" localSheetId="1" hidden="1">'OUSF Docket'!$A$5:$X$2467</definedName>
    <definedName name="Z_5EE838F5_8FE6_4BC2_BDA1_E5AC3806DF95_.wvu.FilterData" localSheetId="1" hidden="1">'OUSF Docket'!#REF!</definedName>
    <definedName name="Z_603414C2_4F31_49AC_A9AE_3892FAC2BD52_.wvu.FilterData" localSheetId="1" hidden="1">'OUSF Docket'!$A$5:$Y$2467</definedName>
    <definedName name="Z_60AD8677_6D9A_4F7A_BB78_DCB23F5C60AD_.wvu.FilterData" localSheetId="1" hidden="1">'OUSF Docket'!$A$5:$X$2467</definedName>
    <definedName name="Z_61433C8E_5BE8_4D85_81BD_E3797F376279_.wvu.FilterData" localSheetId="1" hidden="1">'OUSF Docket'!$A$5:$X$2467</definedName>
    <definedName name="Z_620ACA4B_D3C6_493F_B45E_04EB46B1BABB_.wvu.FilterData" localSheetId="1" hidden="1">'OUSF Docket'!$A$5:$Y$2467</definedName>
    <definedName name="Z_621D2BF2_3819_41FD_9153_13CFF084A691_.wvu.FilterData" localSheetId="1" hidden="1">'OUSF Docket'!$A$5:$X$2467</definedName>
    <definedName name="Z_62954B4D_5214_449E_8330_ED7FB038EC6E_.wvu.FilterData" localSheetId="1" hidden="1">'OUSF Docket'!$A$5:$Y$2467</definedName>
    <definedName name="Z_62CDB0A6_03DA_4A18_99C4_2E679C0C5714_.wvu.FilterData" localSheetId="1" hidden="1">'OUSF Docket'!$B$5:$X$2467</definedName>
    <definedName name="Z_641F1A7B_BA0E_4E0A_BD47_8CA030292BF7_.wvu.FilterData" localSheetId="1" hidden="1">'OUSF Docket'!$B$5:$X$2467</definedName>
    <definedName name="Z_64320C7A_719F_47D7_81FF_5395AA76F24D_.wvu.FilterData" localSheetId="1" hidden="1">'OUSF Docket'!#REF!</definedName>
    <definedName name="Z_64A872A2_5F4B_43F5_BC31_1CB7830A797E_.wvu.FilterData" localSheetId="1" hidden="1">'OUSF Docket'!#REF!</definedName>
    <definedName name="Z_652F8312_5AFF_40AD_80E7_71D0A7B2A75D_.wvu.FilterData" localSheetId="1" hidden="1">'OUSF Docket'!$A$5:$X$2467</definedName>
    <definedName name="Z_6647FE32_0733_4FA9_A616_CD0760CD3471_.wvu.FilterData" localSheetId="1" hidden="1">'OUSF Docket'!$A$5:$Y$2467</definedName>
    <definedName name="Z_66486E48_00BF_486E_AABC_9B07F80B319E_.wvu.FilterData" localSheetId="1" hidden="1">'OUSF Docket'!#REF!</definedName>
    <definedName name="Z_66AA263E_912E_47B1_A36D_2993D4A38927_.wvu.FilterData" localSheetId="1" hidden="1">'OUSF Docket'!$A$5:$Y$2467</definedName>
    <definedName name="Z_66AA263E_912E_47B1_A36D_2993D4A38927_.wvu.PrintArea" localSheetId="1" hidden="1">'OUSF Docket'!$A$5:$N$2467</definedName>
    <definedName name="Z_6732391A_4DEC_4862_9B7A_236F9E9941B8_.wvu.FilterData" localSheetId="1" hidden="1">'OUSF Docket'!$A$5:$X$2467</definedName>
    <definedName name="Z_677F9E90_4F80_47BE_8C60_95296EBCDB60_.wvu.FilterData" localSheetId="1" hidden="1">'OUSF Docket'!$A$5:$Y$2467</definedName>
    <definedName name="Z_6794E1FE_7F5F_45DE_A253_6EA982AEDE21_.wvu.FilterData" localSheetId="1" hidden="1">'OUSF Docket'!$A$5:$X$2467</definedName>
    <definedName name="Z_6796D926_FCC2_4AF8_915E_8A9ACB1F8FDD_.wvu.FilterData" localSheetId="1" hidden="1">'OUSF Docket'!$A$5:$X$2467</definedName>
    <definedName name="Z_67AC1C16_7A4B_4BEF_8F39_D6910894FC57_.wvu.FilterData" localSheetId="1" hidden="1">'OUSF Docket'!#REF!</definedName>
    <definedName name="Z_67B7DA2F_CAFA_4A61_8269_D7662EF66886_.wvu.FilterData" localSheetId="1" hidden="1">'OUSF Docket'!$A$5:$X$2467</definedName>
    <definedName name="Z_68D2F194_0E86_40D1_8C76_62F9702E7D97_.wvu.FilterData" localSheetId="1" hidden="1">'OUSF Docket'!$B$5:$X$2467</definedName>
    <definedName name="Z_69DEC675_F4DF_463D_A15E_7D3ADA6425ED_.wvu.FilterData" localSheetId="1" hidden="1">'OUSF Docket'!#REF!</definedName>
    <definedName name="Z_6A6A72CB_1D38_49AC_8B47_DABC8F44DE7C_.wvu.FilterData" localSheetId="1" hidden="1">'OUSF Docket'!$A$5:$X$2467</definedName>
    <definedName name="Z_6A819E14_5185_4083_B1E6_986F0E680D21_.wvu.FilterData" localSheetId="1" hidden="1">'OUSF Docket'!#REF!</definedName>
    <definedName name="Z_6B176418_F4C9_4E91_94FA_544A9B40006A_.wvu.FilterData" localSheetId="1" hidden="1">'OUSF Docket'!$A$5:$Y$2467</definedName>
    <definedName name="Z_6B46A2E3_B916_4EA2_9C5B_CDA902F1F960_.wvu.FilterData" localSheetId="1" hidden="1">'OUSF Docket'!$A$5:$X$2467</definedName>
    <definedName name="Z_6B57873F_C6D3_4094_86B3_70CDF175359F_.wvu.FilterData" localSheetId="1" hidden="1">'OUSF Docket'!$A$5:$Y$2467</definedName>
    <definedName name="Z_6B57873F_C6D3_4094_86B3_70CDF175359F_.wvu.PrintArea" localSheetId="1" hidden="1">'OUSF Docket'!$A$5:$N$2467</definedName>
    <definedName name="Z_6B950C7D_5CFB_4FD2_B401_4C28CD220E0D_.wvu.FilterData" localSheetId="1" hidden="1">'OUSF Docket'!$A$5:$X$2467</definedName>
    <definedName name="Z_6BA84246_5DC1_49B4_B6F1_958AED61973B_.wvu.FilterData" localSheetId="1" hidden="1">'OUSF Docket'!#REF!</definedName>
    <definedName name="Z_6BE1B884_9373_49F2_BD3E_4E759E4898C4_.wvu.FilterData" localSheetId="1" hidden="1">'OUSF Docket'!$A$5:$Y$2467</definedName>
    <definedName name="Z_6BFB4866_2552_4046_B2E4_0265AD1B434D_.wvu.FilterData" localSheetId="1" hidden="1">'OUSF Docket'!$B$5:$X$2467</definedName>
    <definedName name="Z_6C9BA331_1C7E_427C_AB4D_6AA088B1DDB3_.wvu.FilterData" localSheetId="1" hidden="1">'OUSF Docket'!$A$5:$Y$2467</definedName>
    <definedName name="Z_6CA01E35_577C_46D9_A7DA_3225EF3F838D_.wvu.FilterData" localSheetId="1" hidden="1">'OUSF Docket'!$A$5:$X$2467</definedName>
    <definedName name="Z_6D639736_6E58_48B6_911F_BFBBB35A33B2_.wvu.FilterData" localSheetId="1" hidden="1">'OUSF Docket'!$A$5:$X$2467</definedName>
    <definedName name="Z_6DA4D4B8_D1EB_4BCF_95BC_5983AF83939A_.wvu.FilterData" localSheetId="1" hidden="1">'OUSF Docket'!$B$5:$X$2467</definedName>
    <definedName name="Z_6DD807FD_16C4_493D_AF0B_25597007D513_.wvu.FilterData" localSheetId="1" hidden="1">'OUSF Docket'!#REF!</definedName>
    <definedName name="Z_6FA07C23_0910_4F29_AEEF_93F3F1C9B95F_.wvu.FilterData" localSheetId="1" hidden="1">'OUSF Docket'!$A$5:$Y$2467</definedName>
    <definedName name="Z_70F0C607_F3A0_48E8_9905_0B24F14ED245_.wvu.FilterData" localSheetId="1" hidden="1">'OUSF Docket'!#REF!</definedName>
    <definedName name="Z_7151BFCE_3DF7_49B5_A923_B5B2593AE35A_.wvu.FilterData" localSheetId="1" hidden="1">'OUSF Docket'!$A$5:$Y$2467</definedName>
    <definedName name="Z_715528C7_1FC1_4985_8D9D_0CDA0A530923_.wvu.FilterData" localSheetId="1" hidden="1">'OUSF Docket'!$A$5:$X$2467</definedName>
    <definedName name="Z_71AB4BBF_CD6B_4D1F_A538_131AB74B655B_.wvu.FilterData" localSheetId="1" hidden="1">'OUSF Docket'!$B$5:$X$2467</definedName>
    <definedName name="Z_7216ADBB_DF29_464A_8320_970BA542A805_.wvu.FilterData" localSheetId="1" hidden="1">'OUSF Docket'!#REF!</definedName>
    <definedName name="Z_72236FFD_2EE3_4F40_9DBE_48FD900FDD6A_.wvu.FilterData" localSheetId="1" hidden="1">'OUSF Docket'!$A$5:$X$2467</definedName>
    <definedName name="Z_727F2416_62ED_4A6B_9A7E_7FD24ED6DC9D_.wvu.FilterData" localSheetId="1" hidden="1">'OUSF Docket'!$B$5:$X$2467</definedName>
    <definedName name="Z_72810F37_C9E2_4079_93BE_687DF3277A17_.wvu.FilterData" localSheetId="1" hidden="1">'OUSF Docket'!#REF!</definedName>
    <definedName name="Z_72BA0CE1_A183_4CED_A5A9_BE050AEF1E21_.wvu.FilterData" localSheetId="1" hidden="1">'OUSF Docket'!$A$5:$X$2467</definedName>
    <definedName name="Z_73B24C63_7547_49FC_92F8_930B74512804_.wvu.FilterData" localSheetId="1" hidden="1">'OUSF Docket'!$A$5:$X$2467</definedName>
    <definedName name="Z_7404AA11_D02B_46B2_B920_49F8E23A2603_.wvu.FilterData" localSheetId="1" hidden="1">'OUSF Docket'!$A$5:$X$2467</definedName>
    <definedName name="Z_7477D783_6455_4C60_8522_9E05A51D8165_.wvu.FilterData" localSheetId="1" hidden="1">'OUSF Docket'!$A$5:$Y$2467</definedName>
    <definedName name="Z_7477D783_6455_4C60_8522_9E05A51D8165_.wvu.PrintArea" localSheetId="1" hidden="1">'OUSF Docket'!$A$5:$N$2467</definedName>
    <definedName name="Z_74EBE18E_F7C0_4DAC_978F_BD7A13645444_.wvu.FilterData" localSheetId="1" hidden="1">'OUSF Docket'!$A$5:$X$2467</definedName>
    <definedName name="Z_7508E347_0F5E_44C1_B17B_C74634FC183E_.wvu.FilterData" localSheetId="1" hidden="1">'OUSF Docket'!$A$5:$Y$2467</definedName>
    <definedName name="Z_754192E4_9FE0_4101_BECF_CB6F199049B3_.wvu.Cols" localSheetId="1" hidden="1">'OUSF Docket'!#REF!</definedName>
    <definedName name="Z_754192E4_9FE0_4101_BECF_CB6F199049B3_.wvu.PrintArea" localSheetId="1" hidden="1">'OUSF Docket'!#REF!</definedName>
    <definedName name="Z_754192E4_9FE0_4101_BECF_CB6F199049B3_.wvu.PrintTitles" localSheetId="1" hidden="1">'OUSF Docket'!#REF!</definedName>
    <definedName name="Z_754192E4_9FE0_4101_BECF_CB6F199049B3_.wvu.Rows" localSheetId="1" hidden="1">'OUSF Docket'!#REF!,'OUSF Docket'!#REF!,'OUSF Docket'!#REF!,'OUSF Docket'!#REF!,'OUSF Docket'!#REF!,'OUSF Docket'!#REF!,'OUSF Docket'!#REF!,'OUSF Docket'!#REF!,'OUSF Docket'!#REF!,'OUSF Docket'!#REF!,'OUSF Docket'!#REF!,'OUSF Docket'!#REF!,'OUSF Docket'!#REF!,'OUSF Docket'!#REF!,'OUSF Docket'!#REF!</definedName>
    <definedName name="Z_755DF2EC_DCA6_48F0_8E6F_8EC92B3D0146_.wvu.FilterData" localSheetId="1" hidden="1">'OUSF Docket'!$B$5:$X$2467</definedName>
    <definedName name="Z_75677872_EA7F_4865_B152_0771F2E63AD6_.wvu.FilterData" localSheetId="1" hidden="1">'OUSF Docket'!#REF!</definedName>
    <definedName name="Z_758CB24A_1184_4DC2_816D_3D025E0CC525_.wvu.FilterData" localSheetId="1" hidden="1">'OUSF Docket'!$A$5:$Y$2467</definedName>
    <definedName name="Z_76213C3C_4A59_4790_ADF1_EB020443D951_.wvu.FilterData" localSheetId="1" hidden="1">'OUSF Docket'!$A$5:$X$2467</definedName>
    <definedName name="Z_762B2CF9_5179_43D1_9062_7F1FF3D94091_.wvu.FilterData" localSheetId="1" hidden="1">'OUSF Docket'!$A$5:$X$2467</definedName>
    <definedName name="Z_76C4934A_26D6_4D17_B68C_6B861A5D39FE_.wvu.FilterData" localSheetId="1" hidden="1">'OUSF Docket'!$A$5:$X$2467</definedName>
    <definedName name="Z_77164EB7_9F42_4C83_916A_176373CCDE8A_.wvu.FilterData" localSheetId="1" hidden="1">'OUSF Docket'!$B$5:$X$2467</definedName>
    <definedName name="Z_77189F69_3CCB_4083_9427_8A5B0EFB5B00_.wvu.FilterData" localSheetId="1" hidden="1">'OUSF Docket'!$B$5:$X$2467</definedName>
    <definedName name="Z_77D48777_EDF6_4198_9353_663519BF76E4_.wvu.FilterData" localSheetId="1" hidden="1">'OUSF Docket'!$B$5:$X$2467</definedName>
    <definedName name="Z_780A7AF0_3B5C_4C18_B443_BA4285C7F9BE_.wvu.FilterData" localSheetId="1" hidden="1">'OUSF Docket'!$A$5:$Y$4288</definedName>
    <definedName name="Z_780A7AF0_3B5C_4C18_B443_BA4285C7F9BE_.wvu.PrintArea" localSheetId="1" hidden="1">'OUSF Docket'!$A:$Y</definedName>
    <definedName name="Z_780A7AF0_3B5C_4C18_B443_BA4285C7F9BE_.wvu.PrintTitles" localSheetId="1" hidden="1">'OUSF Docket'!$5:$5</definedName>
    <definedName name="Z_7885CE33_DFF2_4552_9B75_BD1C4B2A694B_.wvu.FilterData" localSheetId="1" hidden="1">'OUSF Docket'!$A$5:$Y$2467</definedName>
    <definedName name="Z_7898CA95_7D9F_40A0_9A08_8AE24AB2F529_.wvu.FilterData" localSheetId="1" hidden="1">'OUSF Docket'!$B$5:$X$2467</definedName>
    <definedName name="Z_78D8800F_4542_4CDE_97A4_055382380807_.wvu.FilterData" localSheetId="1" hidden="1">'OUSF Docket'!$A$5:$X$2467</definedName>
    <definedName name="Z_793002EF_D83A_4CC1_9EDD_06E01389A11C_.wvu.FilterData" localSheetId="1" hidden="1">'OUSF Docket'!$A$5:$Y$2467</definedName>
    <definedName name="Z_79D7F049_8600_45B3_B161_58471ADB6A57_.wvu.FilterData" localSheetId="1" hidden="1">'OUSF Docket'!#REF!</definedName>
    <definedName name="Z_79F6065C_D7FE_49A9_A07E_8E630E33C6C8_.wvu.FilterData" localSheetId="1" hidden="1">'OUSF Docket'!$B$5:$X$2467</definedName>
    <definedName name="Z_7A3D6E69_72C1_4020_B7AF_6303DC70C484_.wvu.FilterData" localSheetId="1" hidden="1">'OUSF Docket'!#REF!</definedName>
    <definedName name="Z_7A5EBD6C_1BA9_4040_9A5C_1EA5C75AA526_.wvu.FilterData" localSheetId="1" hidden="1">'OUSF Docket'!$A$5:$X$2467</definedName>
    <definedName name="Z_7A88AF95_1132_4059_BA83_35715E73F635_.wvu.FilterData" localSheetId="1" hidden="1">'OUSF Docket'!$A$5:$X$2467</definedName>
    <definedName name="Z_7AA44702_DD3F_432F_A4DD_9BEEE57604B6_.wvu.FilterData" localSheetId="1" hidden="1">'OUSF Docket'!#REF!</definedName>
    <definedName name="Z_7B88B561_1EE1_48FF_A062_3B3351654ED9_.wvu.FilterData" localSheetId="1" hidden="1">'OUSF Docket'!#REF!</definedName>
    <definedName name="Z_7BD81B65_D0F3_4132_B5F3_1B3708184ED8_.wvu.FilterData" localSheetId="1" hidden="1">'OUSF Docket'!$A$5:$Y$2467</definedName>
    <definedName name="Z_7BD81B65_D0F3_4132_B5F3_1B3708184ED8_.wvu.PrintArea" localSheetId="1" hidden="1">'OUSF Docket'!$A$5:$N$2467</definedName>
    <definedName name="Z_7C1BEB36_C7B5_4F05_9E95_B3623CBC4272_.wvu.FilterData" localSheetId="1" hidden="1">'OUSF Docket'!#REF!</definedName>
    <definedName name="Z_7C47EDAD_BB8E_4705_9BB8_16C66F023BB6_.wvu.FilterData" localSheetId="1" hidden="1">'OUSF Docket'!$A$5:$X$2467</definedName>
    <definedName name="Z_7C8B3238_DF4E_40BA_B036_DF502FA711FD_.wvu.FilterData" localSheetId="1" hidden="1">'OUSF Docket'!$A$5:$X$2467</definedName>
    <definedName name="Z_7D93E7E1_E36A_4917_A7B1_87129B67D7B6_.wvu.FilterData" localSheetId="1" hidden="1">'OUSF Docket'!$A$5:$X$2467</definedName>
    <definedName name="Z_7D9C2FDB_49FC_4ED0_B09A_0035B0B74104_.wvu.FilterData" localSheetId="1" hidden="1">'OUSF Docket'!$B$5:$X$2467</definedName>
    <definedName name="Z_7DABB7BC_8EE5_43EF_ACE1_B8BFD702B39E_.wvu.FilterData" localSheetId="1" hidden="1">'OUSF Docket'!$A$5:$X$2467</definedName>
    <definedName name="Z_7DE634A6_D341_4A58_AFBE_30D077D8CA35_.wvu.FilterData" localSheetId="1" hidden="1">'OUSF Docket'!#REF!</definedName>
    <definedName name="Z_7DF65789_1985_4BB5_8FE2_149BBBD249DE_.wvu.FilterData" localSheetId="1" hidden="1">'OUSF Docket'!$A$5:$X$2467</definedName>
    <definedName name="Z_7E2CDC5F_781F_4F54_9E14_D6903181717B_.wvu.FilterData" localSheetId="1" hidden="1">'OUSF Docket'!$A$5:$Y$2467</definedName>
    <definedName name="Z_7E86CC6E_862B_4C2B_B825_5E0440A1EBC7_.wvu.FilterData" localSheetId="1" hidden="1">'OUSF Docket'!$A$5:$X$2467</definedName>
    <definedName name="Z_7E8E90EC_3434_49E2_B56F_13DE11E4117F_.wvu.FilterData" localSheetId="1" hidden="1">'OUSF Docket'!$A$5:$X$2467</definedName>
    <definedName name="Z_7EC16C66_3290_4247_AADB_4F9E143D3DB0_.wvu.FilterData" localSheetId="1" hidden="1">'OUSF Docket'!#REF!</definedName>
    <definedName name="Z_7ECE3B57_127F_4623_A3CF_DFF562BE6C09_.wvu.FilterData" localSheetId="1" hidden="1">'OUSF Docket'!$B$5:$X$2467</definedName>
    <definedName name="Z_7EFEE7A2_EAA6_4627_9498_C06681D8CF66_.wvu.FilterData" localSheetId="1" hidden="1">'OUSF Docket'!#REF!</definedName>
    <definedName name="Z_7EFEE7A2_EAA6_4627_9498_C06681D8CF66_.wvu.PrintArea" localSheetId="1" hidden="1">'OUSF Docket'!#REF!</definedName>
    <definedName name="Z_7EFEE7A2_EAA6_4627_9498_C06681D8CF66_.wvu.PrintTitles" localSheetId="1" hidden="1">'OUSF Docket'!#REF!</definedName>
    <definedName name="Z_7FF2ADF7_A86E_4BF9_A767_2FED5470ADE5_.wvu.FilterData" localSheetId="1" hidden="1">'OUSF Docket'!$A$5:$Y$2467</definedName>
    <definedName name="Z_812A20A0_CE14_475E_B1BB_487F2615872A_.wvu.FilterData" localSheetId="1" hidden="1">'OUSF Docket'!$A$5:$Y$2467</definedName>
    <definedName name="Z_81B78D4C_82B4_4C2B_B6F1_D9A9A221999F_.wvu.FilterData" localSheetId="1" hidden="1">'OUSF Docket'!#REF!</definedName>
    <definedName name="Z_81FDF225_F662_4164_8EE5_99E636E9F82E_.wvu.FilterData" localSheetId="1" hidden="1">'OUSF Docket'!#REF!</definedName>
    <definedName name="Z_81FDF225_F662_4164_8EE5_99E636E9F82E_.wvu.PrintArea" localSheetId="1" hidden="1">'OUSF Docket'!#REF!</definedName>
    <definedName name="Z_81FDF225_F662_4164_8EE5_99E636E9F82E_.wvu.PrintTitles" localSheetId="1" hidden="1">'OUSF Docket'!#REF!</definedName>
    <definedName name="Z_8242DA65_D7FD_4EEE_A01D_929957E4658C_.wvu.FilterData" localSheetId="1" hidden="1">'OUSF Docket'!$A$5:$X$2467</definedName>
    <definedName name="Z_826DFED1_FB87_47B0_A800_AC04E1094335_.wvu.FilterData" localSheetId="1" hidden="1">'OUSF Docket'!$A$5:$Y$2467</definedName>
    <definedName name="Z_83076ECA_2828_4EEF_80B6_71FC117E7DF1_.wvu.FilterData" localSheetId="1" hidden="1">'OUSF Docket'!$A$5:$X$2467</definedName>
    <definedName name="Z_83307822_E6A4_4985_8208_6DD23F3ED6F3_.wvu.FilterData" localSheetId="1" hidden="1">'OUSF Docket'!$A$5:$X$2467</definedName>
    <definedName name="Z_833537A7_7BB5_4382_9BFD_DD1953C92452_.wvu.FilterData" localSheetId="1" hidden="1">'OUSF Docket'!$A$5:$Y$2467</definedName>
    <definedName name="Z_83428475_B754_4DE4_B514_23FBF46A7C58_.wvu.FilterData" localSheetId="1" hidden="1">'OUSF Docket'!$A$5:$Y$2467</definedName>
    <definedName name="Z_83AE5561_422C_49F4_9936_EA1749D7B7D4_.wvu.FilterData" localSheetId="1" hidden="1">'OUSF Docket'!$A$5:$X$2467</definedName>
    <definedName name="Z_8443EB97_0691_4D09_A3CD_1301D86A950E_.wvu.FilterData" localSheetId="1" hidden="1">'OUSF Docket'!$B$5:$X$2467</definedName>
    <definedName name="Z_84652DA2_6917_4DDC_A435_4D64F04D521C_.wvu.FilterData" localSheetId="1" hidden="1">'OUSF Docket'!$A$5:$Y$2467</definedName>
    <definedName name="Z_846DEDB2_AC5F_494C_B2FB_F825F56003EB_.wvu.FilterData" localSheetId="1" hidden="1">'OUSF Docket'!$A$5:$Y$2467</definedName>
    <definedName name="Z_852E0A5D_33B0_415B_9136_AEF6E2DFCF22_.wvu.FilterData" localSheetId="1" hidden="1">'OUSF Docket'!$B$5:$X$2467</definedName>
    <definedName name="Z_8531DDF5_FCDF_4621_BC82_886EC39A006D_.wvu.FilterData" localSheetId="1" hidden="1">'OUSF Docket'!$A$5:$Y$2467</definedName>
    <definedName name="Z_85BA9EAB_C9C2_4704_9345_BCAE037A50C8_.wvu.FilterData" localSheetId="1" hidden="1">'OUSF Docket'!$A$5:$Y$2467</definedName>
    <definedName name="Z_85E25023_2BC5_4B18_BB6D_8B74D142B7AC_.wvu.PrintArea" localSheetId="1" hidden="1">'OUSF Docket'!#REF!</definedName>
    <definedName name="Z_85E25023_2BC5_4B18_BB6D_8B74D142B7AC_.wvu.PrintTitles" localSheetId="1" hidden="1">'OUSF Docket'!#REF!</definedName>
    <definedName name="Z_8689E7DE_3817_4D71_B731_5D190CBDDBD9_.wvu.FilterData" localSheetId="1" hidden="1">'OUSF Docket'!$A$5:$X$2467</definedName>
    <definedName name="Z_86DCB814_9333_4B7F_B582_28F80256AF6E_.wvu.FilterData" localSheetId="1" hidden="1">'OUSF Docket'!$A$5:$Y$2467</definedName>
    <definedName name="Z_8712F1F3_0638_41D4_B3D8_456C235F3BB3_.wvu.FilterData" localSheetId="1" hidden="1">'OUSF Docket'!$A$5:$Y$2467</definedName>
    <definedName name="Z_87A4FC72_5D19_4978_9A91_9165B1A17C67_.wvu.FilterData" localSheetId="1" hidden="1">'OUSF Docket'!$A$5:$Y$2467</definedName>
    <definedName name="Z_87E0BEAC_D9CF_4D59_8D49_568D21FC799A_.wvu.FilterData" localSheetId="1" hidden="1">'OUSF Docket'!$A$5:$X$2467</definedName>
    <definedName name="Z_87FC5433_8826_4EA9_A140_F934D98ACD37_.wvu.FilterData" localSheetId="1" hidden="1">'OUSF Docket'!$B$5:$X$2467</definedName>
    <definedName name="Z_87FE0E47_D089_42C3_AF90_90AE0AB53B91_.wvu.FilterData" localSheetId="1" hidden="1">'OUSF Docket'!#REF!</definedName>
    <definedName name="Z_88365712_97C5_4F74_AE78_1BDD3BA11C1C_.wvu.FilterData" localSheetId="1" hidden="1">'OUSF Docket'!$A$5:$X$2467</definedName>
    <definedName name="Z_8883D4B5_A42F_4DB1_89EF_F83CA836BA24_.wvu.FilterData" localSheetId="1" hidden="1">'OUSF Docket'!$B$5:$X$2467</definedName>
    <definedName name="Z_88C61519_69EB_4FCB_ABE4_FCD94984E9DF_.wvu.FilterData" localSheetId="1" hidden="1">'OUSF Docket'!$A$5:$Y$2467</definedName>
    <definedName name="Z_88D34299_06AB_48F6_87B7_A5DAF179AC74_.wvu.FilterData" localSheetId="1" hidden="1">'OUSF Docket'!$A$5:$Y$2467</definedName>
    <definedName name="Z_89027B0F_FE7D_43D8_80CD_676D46F40A9F_.wvu.FilterData" localSheetId="1" hidden="1">'OUSF Docket'!$A$5:$Y$2467</definedName>
    <definedName name="Z_89027B0F_FE7D_43D8_80CD_676D46F40A9F_.wvu.PrintArea" localSheetId="1" hidden="1">'OUSF Docket'!$A$5:$N$2467</definedName>
    <definedName name="Z_89467128_ADD6_4581_8037_32342DCD6469_.wvu.PrintArea" localSheetId="1" hidden="1">'OUSF Docket'!#REF!</definedName>
    <definedName name="Z_89467128_ADD6_4581_8037_32342DCD6469_.wvu.PrintTitles" localSheetId="1" hidden="1">'OUSF Docket'!#REF!</definedName>
    <definedName name="Z_8947017A_11CF_44D2_98DC_26027D6277DE_.wvu.Cols" localSheetId="1" hidden="1">'OUSF Docket'!#REF!</definedName>
    <definedName name="Z_8947017A_11CF_44D2_98DC_26027D6277DE_.wvu.FilterData" localSheetId="1" hidden="1">'OUSF Docket'!$A$5:$X$2467</definedName>
    <definedName name="Z_8947017A_11CF_44D2_98DC_26027D6277DE_.wvu.PrintArea" localSheetId="1" hidden="1">'OUSF Docket'!$A$5:$X$5</definedName>
    <definedName name="Z_8BB9339A_E9C7_47C8_BE3A_B03545FA22FC_.wvu.FilterData" localSheetId="1" hidden="1">'OUSF Docket'!$A$5:$Y$2467</definedName>
    <definedName name="Z_8BF3D104_A707_4712_B6C7_9CC26BB198B0_.wvu.FilterData" localSheetId="1" hidden="1">'OUSF Docket'!$A$5:$Y$2467</definedName>
    <definedName name="Z_8BF3D104_A707_4712_B6C7_9CC26BB198B0_.wvu.PrintArea" localSheetId="1" hidden="1">'OUSF Docket'!$A$5:$N$2467</definedName>
    <definedName name="Z_8C066D17_40E5_4BDD_86C2_4746D59AE7C0_.wvu.FilterData" localSheetId="1" hidden="1">'OUSF Docket'!#REF!</definedName>
    <definedName name="Z_8E3F2ADF_90AC_4476_B216_4A27433AE795_.wvu.FilterData" localSheetId="1" hidden="1">'OUSF Docket'!$A$5:$Y$2467</definedName>
    <definedName name="Z_8E3F2ADF_90AC_4476_B216_4A27433AE795_.wvu.PrintArea" localSheetId="1" hidden="1">'OUSF Docket'!$A$5:$N$2467</definedName>
    <definedName name="Z_8E58AC04_FA1D_4A9B_B1C6_5322F19F21DB_.wvu.FilterData" localSheetId="1" hidden="1">'OUSF Docket'!$A$5:$Y$2467</definedName>
    <definedName name="Z_8F754FA7_03E6_41A9_8712_EECDC5FDF4B0_.wvu.FilterData" localSheetId="1" hidden="1">'OUSF Docket'!$A$5:$Y$2467</definedName>
    <definedName name="Z_902F77FE_0421_4CB8_9078_5816889D8135_.wvu.FilterData" localSheetId="1" hidden="1">'OUSF Docket'!#REF!</definedName>
    <definedName name="Z_90C9215E_1980_4709_A88F_905D72E91EC2_.wvu.FilterData" localSheetId="1" hidden="1">'OUSF Docket'!$A$5:$X$2467</definedName>
    <definedName name="Z_91531793_D5AD_4002_BA61_12626F3FFE37_.wvu.FilterData" localSheetId="1" hidden="1">'OUSF Docket'!$B$5:$X$2467</definedName>
    <definedName name="Z_9196469D_93B0_475D_B288_7FFB0D36F143_.wvu.FilterData" localSheetId="1" hidden="1">'OUSF Docket'!$A$5:$X$2467</definedName>
    <definedName name="Z_91B4BF9D_6A53_4522_8012_F08EB3EFEC05_.wvu.FilterData" localSheetId="1" hidden="1">'OUSF Docket'!$A$5:$Y$2467</definedName>
    <definedName name="Z_91C1DE9B_A54A_42CA_913C_D0926D1FFA7B_.wvu.FilterData" localSheetId="1" hidden="1">'OUSF Docket'!$A$5:$X$2467</definedName>
    <definedName name="Z_91CF3A69_121A_4A3C_BE2A_9314AD6E329B_.wvu.FilterData" localSheetId="1" hidden="1">'OUSF Docket'!$B$5:$X$2467</definedName>
    <definedName name="Z_9319A208_DFEE_476E_9981_A5F6734417D0_.wvu.FilterData" localSheetId="1" hidden="1">'OUSF Docket'!$A$5:$Y$2467</definedName>
    <definedName name="Z_93A057F8_F827_4307_B8BC_DE887E6BE940_.wvu.FilterData" localSheetId="1" hidden="1">'OUSF Docket'!#REF!</definedName>
    <definedName name="Z_93B9FA0B_4E03_47C6_9FD4_3BA66E3AA024_.wvu.FilterData" localSheetId="1" hidden="1">'OUSF Docket'!$A$5:$X$2467</definedName>
    <definedName name="Z_9406C6B6_602A_4F50_8C60_1389E6E5F538_.wvu.FilterData" localSheetId="1" hidden="1">'OUSF Docket'!$B$5:$X$2467</definedName>
    <definedName name="Z_94DD0972_DEFA_4689_8D40_ADE0AABEB39C_.wvu.FilterData" localSheetId="1" hidden="1">'OUSF Docket'!$A$5:$X$2467</definedName>
    <definedName name="Z_9575A39C_FC4D_4265_9D40_FC0BC739D33A_.wvu.FilterData" localSheetId="1" hidden="1">'OUSF Docket'!$A$5:$Y$2467</definedName>
    <definedName name="Z_9575A39C_FC4D_4265_9D40_FC0BC739D33A_.wvu.PrintArea" localSheetId="1" hidden="1">'OUSF Docket'!$A$5:$N$2467</definedName>
    <definedName name="Z_95DF294A_1D2D_4990_9C59_EE6C94DFC5AF_.wvu.FilterData" localSheetId="1" hidden="1">'OUSF Docket'!#REF!</definedName>
    <definedName name="Z_95FECA65_D50A_4C39_95AA_B4C074646647_.wvu.FilterData" localSheetId="1" hidden="1">'OUSF Docket'!$A$5:$Y$2467</definedName>
    <definedName name="Z_9627090D_C6E9_4D39_992C_0596BCCE07E8_.wvu.FilterData" localSheetId="1" hidden="1">'OUSF Docket'!$A$5:$X$2467</definedName>
    <definedName name="Z_96291C3F_14C2_4912_991F_6EAD06D3EAF5_.wvu.FilterData" localSheetId="1" hidden="1">'OUSF Docket'!#REF!</definedName>
    <definedName name="Z_96A79BC8_16D0_4A88_9397_DAF5A0962C12_.wvu.FilterData" localSheetId="1" hidden="1">'OUSF Docket'!$A$5:$Y$2467</definedName>
    <definedName name="Z_96A79BC8_16D0_4A88_9397_DAF5A0962C12_.wvu.PrintArea" localSheetId="1" hidden="1">'OUSF Docket'!$A$5:$N$2467</definedName>
    <definedName name="Z_96F1C36E_CCE6_4209_9F06_3826D41422DE_.wvu.FilterData" localSheetId="1" hidden="1">'OUSF Docket'!#REF!</definedName>
    <definedName name="Z_96F1C36E_CCE6_4209_9F06_3826D41422DE_.wvu.PrintArea" localSheetId="1" hidden="1">'OUSF Docket'!#REF!</definedName>
    <definedName name="Z_96F1C36E_CCE6_4209_9F06_3826D41422DE_.wvu.PrintTitles" localSheetId="1" hidden="1">'OUSF Docket'!#REF!</definedName>
    <definedName name="Z_97A8C597_8B79_4E64_AA0D_C2749CB7398F_.wvu.FilterData" localSheetId="1" hidden="1">'OUSF Docket'!$A$5:$Y$2467</definedName>
    <definedName name="Z_97A8C597_8B79_4E64_AA0D_C2749CB7398F_.wvu.PrintArea" localSheetId="1" hidden="1">'OUSF Docket'!$A$5:$N$2467</definedName>
    <definedName name="Z_991480ED_F23F_4B90_AF86_5EB22BE02222_.wvu.FilterData" localSheetId="1" hidden="1">'OUSF Docket'!$B$5:$X$2467</definedName>
    <definedName name="Z_99463E75_F35D_400C_AE43_9F1BFF786BCF_.wvu.Cols" localSheetId="1" hidden="1">'OUSF Docket'!#REF!</definedName>
    <definedName name="Z_99463E75_F35D_400C_AE43_9F1BFF786BCF_.wvu.PrintArea" localSheetId="1" hidden="1">'OUSF Docket'!#REF!</definedName>
    <definedName name="Z_99463E75_F35D_400C_AE43_9F1BFF786BCF_.wvu.PrintTitles" localSheetId="1" hidden="1">'OUSF Docket'!#REF!</definedName>
    <definedName name="Z_99463E75_F35D_400C_AE43_9F1BFF786BCF_.wvu.Rows" localSheetId="1" hidden="1">'OUSF Docket'!#REF!,'OUSF Docket'!#REF!,'OUSF Docket'!#REF!,'OUSF Docket'!#REF!,'OUSF Docket'!#REF!,'OUSF Docket'!#REF!,'OUSF Docket'!#REF!,'OUSF Docket'!#REF!,'OUSF Docket'!#REF!,'OUSF Docket'!#REF!,'OUSF Docket'!#REF!,'OUSF Docket'!#REF!,'OUSF Docket'!#REF!,'OUSF Docket'!#REF!,'OUSF Docket'!#REF!</definedName>
    <definedName name="Z_9986CC91_03CE_430B_84ED_FA35743C7C01_.wvu.FilterData" localSheetId="1" hidden="1">'OUSF Docket'!$A$5:$Y$2467</definedName>
    <definedName name="Z_99AEE014_4041_4983_8432_E27F353795B6_.wvu.FilterData" localSheetId="1" hidden="1">'OUSF Docket'!#REF!</definedName>
    <definedName name="Z_9A27D9BF_42F4_46EF_9672_ECE652C2BB79_.wvu.FilterData" localSheetId="1" hidden="1">'OUSF Docket'!$B$5:$X$2467</definedName>
    <definedName name="Z_9A2A462B_187B_4EEB_8FDB_F5615CFDD7BA_.wvu.FilterData" localSheetId="1" hidden="1">'OUSF Docket'!$A$5:$Y$2467</definedName>
    <definedName name="Z_9A2A462B_187B_4EEB_8FDB_F5615CFDD7BA_.wvu.PrintArea" localSheetId="1" hidden="1">'OUSF Docket'!$A$5:$N$2467</definedName>
    <definedName name="Z_9A3D7B57_137D_44C3_9320_0707A7312720_.wvu.FilterData" localSheetId="1" hidden="1">'OUSF Docket'!$A$5:$X$2467</definedName>
    <definedName name="Z_9AC2DBE9_4C0B_4EB4_96AD_DAE392552609_.wvu.FilterData" localSheetId="1" hidden="1">'OUSF Docket'!$B$5:$X$2467</definedName>
    <definedName name="Z_9B107FB3_2953_4032_9B89_E49E5436D164_.wvu.FilterData" localSheetId="1" hidden="1">'OUSF Docket'!$A$5:$X$2467</definedName>
    <definedName name="Z_9B9F9DDA_8BFB_418C_8FE6_066EE711DEFF_.wvu.FilterData" localSheetId="1" hidden="1">'OUSF Docket'!$A$5:$X$2467</definedName>
    <definedName name="Z_9B9F9DDA_8BFB_418C_8FE6_066EE711DEFF_.wvu.PrintArea" localSheetId="1" hidden="1">'OUSF Docket'!$B$5:$J$2460</definedName>
    <definedName name="Z_9BB217BB_B9AF_4E17_A03D_3976D644E70D_.wvu.FilterData" localSheetId="1" hidden="1">'OUSF Docket'!$A$5:$Y$2467</definedName>
    <definedName name="Z_9C2B3EA7_77BA_4332_BB39_60C691FE71D8_.wvu.FilterData" localSheetId="1" hidden="1">'OUSF Docket'!$A$5:$Y$2467</definedName>
    <definedName name="Z_9C8150A5_9E30_43D7_85B2_16A9B7911777_.wvu.FilterData" localSheetId="1" hidden="1">'OUSF Docket'!#REF!</definedName>
    <definedName name="Z_9D0A8200_D098_4E45_9F97_7CB705F46077_.wvu.FilterData" localSheetId="1" hidden="1">'OUSF Docket'!$A$5:$X$2467</definedName>
    <definedName name="Z_9D58D6A7_30DC_45C8_8A04_DACA51A56C25_.wvu.FilterData" localSheetId="1" hidden="1">'OUSF Docket'!$A$5:$X$2467</definedName>
    <definedName name="Z_9D69AC15_E558_4DA9_85B3_1701E8DB7E23_.wvu.FilterData" localSheetId="1" hidden="1">'OUSF Docket'!$A$5:$X$2467</definedName>
    <definedName name="Z_9DA7D79D_E837_48F4_BF13_22A903D7525F_.wvu.FilterData" localSheetId="1" hidden="1">'OUSF Docket'!$A$5:$X$2467</definedName>
    <definedName name="Z_9E243C7D_C8E5_4897_9309_5AB6CB52237A_.wvu.FilterData" localSheetId="1" hidden="1">'OUSF Docket'!$A$5:$X$2467</definedName>
    <definedName name="Z_9EF9C718_49B3_44D4_A2ED_B8A1D728E4CE_.wvu.FilterData" localSheetId="1" hidden="1">'OUSF Docket'!$A$5:$X$2467</definedName>
    <definedName name="Z_9FB72E86_1FC0_420E_99EA_C5EA44426BE3_.wvu.FilterData" localSheetId="1" hidden="1">'OUSF Docket'!$A$5:$X$2467</definedName>
    <definedName name="Z_9FBEE789_EC75_4EFC_AFBC_4C6D2BEEEA4A_.wvu.FilterData" localSheetId="1" hidden="1">'OUSF Docket'!$A$5:$X$2467</definedName>
    <definedName name="Z_A03D8A7F_BD68_4394_9C24_81F56D52C53B_.wvu.Cols" localSheetId="1" hidden="1">'OUSF Docket'!$R:$X</definedName>
    <definedName name="Z_A03D8A7F_BD68_4394_9C24_81F56D52C53B_.wvu.FilterData" localSheetId="1" hidden="1">'OUSF Docket'!#REF!</definedName>
    <definedName name="Z_A03D8A7F_BD68_4394_9C24_81F56D52C53B_.wvu.PrintArea" localSheetId="1" hidden="1">'OUSF Docket'!#REF!</definedName>
    <definedName name="Z_A03D8A7F_BD68_4394_9C24_81F56D52C53B_.wvu.PrintTitles" localSheetId="1" hidden="1">'OUSF Docket'!#REF!</definedName>
    <definedName name="Z_A12FDBBD_A95D_4555_8EC7_84ECC1E08A6C_.wvu.FilterData" localSheetId="1" hidden="1">'OUSF Docket'!$A$5:$Y$2467</definedName>
    <definedName name="Z_A2862A5D_AFB0_40EF_BB91_AC4104C6152A_.wvu.FilterData" localSheetId="1" hidden="1">'OUSF Docket'!$B$5:$X$2467</definedName>
    <definedName name="Z_A4745195_6958_4DF9_AF1D_E52CF845D849_.wvu.FilterData" localSheetId="1" hidden="1">'OUSF Docket'!$B$5:$X$2467</definedName>
    <definedName name="Z_A4C6EF49_E10F_4B38_A77B_7FAC7A4F2C5B_.wvu.FilterData" localSheetId="1" hidden="1">'OUSF Docket'!$A$5:$X$2467</definedName>
    <definedName name="Z_A4E4BB29_FC91_48EE_B742_9533F44E134A_.wvu.FilterData" localSheetId="1" hidden="1">'OUSF Docket'!#REF!</definedName>
    <definedName name="Z_A511250D_07B3_437A_AF51_EC910E04127E_.wvu.FilterData" localSheetId="1" hidden="1">'OUSF Docket'!$A$5:$X$2467</definedName>
    <definedName name="Z_A532AADC_033F_4040_BDC6_F8D7E5859B0B_.wvu.FilterData" localSheetId="1" hidden="1">'OUSF Docket'!$A$5:$Y$2467</definedName>
    <definedName name="Z_A5A654A4_CE53_4002_9F51_41932E91E597_.wvu.FilterData" localSheetId="1" hidden="1">'OUSF Docket'!$A$5:$X$2467</definedName>
    <definedName name="Z_A60060EC_DFE0_4B6F_B7CC_4532BFF1308A_.wvu.FilterData" localSheetId="1" hidden="1">'OUSF Docket'!$A$5:$Y$2467</definedName>
    <definedName name="Z_A61CAB59_841B_417D_AFDB_43279A4CCE75_.wvu.FilterData" localSheetId="1" hidden="1">'OUSF Docket'!$A$5:$X$2467</definedName>
    <definedName name="Z_A710599E_05C5_40C4_8727_DD1DF605DDF1_.wvu.FilterData" localSheetId="1" hidden="1">'OUSF Docket'!$A$5:$Y$2467</definedName>
    <definedName name="Z_A719E7E6_307B_4021_92AE_56BD5ED93C59_.wvu.FilterData" localSheetId="1" hidden="1">'OUSF Docket'!$A$5:$Y$2467</definedName>
    <definedName name="Z_A74051C7_0CD6_49AE_827E_623FAF2ED6D1_.wvu.FilterData" localSheetId="1" hidden="1">'OUSF Docket'!$A$5:$Y$2467</definedName>
    <definedName name="Z_A81CD0BE_3C6E_4D4A_AA5A_14820B60CBCE_.wvu.FilterData" localSheetId="1" hidden="1">'OUSF Docket'!$A$5:$Y$2467</definedName>
    <definedName name="Z_A84EA93C_B39C_468B_A86C_15B035545C82_.wvu.FilterData" localSheetId="1" hidden="1">'OUSF Docket'!#REF!</definedName>
    <definedName name="Z_A856A1CA_4B03_4577_931A_33C5026CE58F_.wvu.FilterData" localSheetId="1" hidden="1">'OUSF Docket'!$A$5:$X$2467</definedName>
    <definedName name="Z_A8885BC9_BE5F_4170_9F7A_BC73E9C23BB9_.wvu.FilterData" localSheetId="1" hidden="1">'OUSF Docket'!$A$5:$Y$2467</definedName>
    <definedName name="Z_A89149DC_502A_4FD1_A21B_EE6ED84EA15A_.wvu.FilterData" localSheetId="1" hidden="1">'OUSF Docket'!$A$5:$X$2467</definedName>
    <definedName name="Z_A8C72E26_8058_4B36_AA52_1064CC5BC8C0_.wvu.FilterData" localSheetId="1" hidden="1">'OUSF Docket'!$B$5:$X$2467</definedName>
    <definedName name="Z_A91CACDF_CEC3_4B9E_82DE_2CD5CBA058A3_.wvu.FilterData" localSheetId="1" hidden="1">'OUSF Docket'!$A$5:$X$2467</definedName>
    <definedName name="Z_A93526EE_A5BE_43C6_BC89_5ED129E82AE9_.wvu.FilterData" localSheetId="1" hidden="1">'OUSF Docket'!$A$5:$Y$2467</definedName>
    <definedName name="Z_A93526EE_A5BE_43C6_BC89_5ED129E82AE9_.wvu.PrintArea" localSheetId="1" hidden="1">'OUSF Docket'!$A$5:$N$2467</definedName>
    <definedName name="Z_AA2EDF94_2A17_4F2C_AAFF_02F4172C984D_.wvu.FilterData" localSheetId="1" hidden="1">'OUSF Docket'!$A$5:$Y$2467</definedName>
    <definedName name="Z_AA858E56_5447_4905_9874_5995AD6A1ED6_.wvu.FilterData" localSheetId="1" hidden="1">'OUSF Docket'!$A$5:$X$2467</definedName>
    <definedName name="Z_AA8E464D_0F22_4D1F_9E3E_F87E2427D6C5_.wvu.FilterData" localSheetId="1" hidden="1">'OUSF Docket'!$A$5:$X$2467</definedName>
    <definedName name="Z_AAB8D2E1_A3CC_46D4_A10B_5EB8D058BEC1_.wvu.FilterData" localSheetId="1" hidden="1">'OUSF Docket'!$B$5:$X$2467</definedName>
    <definedName name="Z_AAF8C6BD_FDC7_4FA2_8AE8_7D1BB35A0045_.wvu.FilterData" localSheetId="1" hidden="1">'OUSF Docket'!$A$5:$Y$2467</definedName>
    <definedName name="Z_ABB0F5CE_81DF_4112_B29D_2F1670489054_.wvu.FilterData" localSheetId="1" hidden="1">'OUSF Docket'!$A$5:$Y$2467</definedName>
    <definedName name="Z_ABB4E6CB_854C_4C6B_9B1C_7B610316D2D9_.wvu.Cols" localSheetId="1" hidden="1">'OUSF Docket'!#REF!</definedName>
    <definedName name="Z_ABB4E6CB_854C_4C6B_9B1C_7B610316D2D9_.wvu.FilterData" localSheetId="1" hidden="1">'OUSF Docket'!#REF!</definedName>
    <definedName name="Z_ABB4E6CB_854C_4C6B_9B1C_7B610316D2D9_.wvu.PrintArea" localSheetId="1" hidden="1">'OUSF Docket'!#REF!</definedName>
    <definedName name="Z_ABB4E6CB_854C_4C6B_9B1C_7B610316D2D9_.wvu.PrintTitles" localSheetId="1" hidden="1">'OUSF Docket'!#REF!</definedName>
    <definedName name="Z_ABD2D539_521E_4076_B5FB_4AD7BD4588E4_.wvu.FilterData" localSheetId="1" hidden="1">'OUSF Docket'!#REF!</definedName>
    <definedName name="Z_ABD2D539_521E_4076_B5FB_4AD7BD4588E4_.wvu.PrintArea" localSheetId="1" hidden="1">'OUSF Docket'!#REF!</definedName>
    <definedName name="Z_ABD2D539_521E_4076_B5FB_4AD7BD4588E4_.wvu.PrintTitles" localSheetId="1" hidden="1">'OUSF Docket'!#REF!</definedName>
    <definedName name="Z_AC28DB28_5A89_4E8F_B203_4562F55FD677_.wvu.FilterData" localSheetId="1" hidden="1">'OUSF Docket'!$A$5:$Y$2467</definedName>
    <definedName name="Z_AC73A53D_B801_4E7E_845B_1461AEDBE9D0_.wvu.FilterData" localSheetId="1" hidden="1">'OUSF Docket'!$A$5:$Y$2467</definedName>
    <definedName name="Z_ACC3D19D_89A4_4188_AB87_5D2532F1A0B1_.wvu.FilterData" localSheetId="1" hidden="1">'OUSF Docket'!$A$5:$X$2467</definedName>
    <definedName name="Z_AD1FD85B_9D48_41DE_B8B5_A7CF0CB5D7A7_.wvu.FilterData" localSheetId="1" hidden="1">'OUSF Docket'!$A$5:$Y$2467</definedName>
    <definedName name="Z_ADC4C65B_2C3D_4DF0_940B_AF309D87D7FC_.wvu.FilterData" localSheetId="1" hidden="1">'OUSF Docket'!$A$5:$X$2467</definedName>
    <definedName name="Z_ADF4100B_55AF_4118_AEA6_FF7DA4F8B754_.wvu.FilterData" localSheetId="1" hidden="1">'OUSF Docket'!$A$5:$X$2467</definedName>
    <definedName name="Z_AE69FD66_2B8D_4121_AC3D_92C60247C2DB_.wvu.FilterData" localSheetId="1" hidden="1">'OUSF Docket'!#REF!</definedName>
    <definedName name="Z_AEDA13D1_EF12_4E7B_A29B_07813FB29BA2_.wvu.FilterData" localSheetId="1" hidden="1">'OUSF Docket'!$A$5:$Y$2467</definedName>
    <definedName name="Z_AEDA13D1_EF12_4E7B_A29B_07813FB29BA2_.wvu.PrintArea" localSheetId="1" hidden="1">'OUSF Docket'!$A$5:$N$2467</definedName>
    <definedName name="Z_AF144099_5E06_4035_873C_38F7EB9D1202_.wvu.FilterData" localSheetId="1" hidden="1">'OUSF Docket'!$A$5:$Y$2467</definedName>
    <definedName name="Z_AFDA6205_32CC_4651_9E91_AC54E0184377_.wvu.FilterData" localSheetId="1" hidden="1">'OUSF Docket'!$A$5:$X$2467</definedName>
    <definedName name="Z_B0DC6388_67CC_4EAC_9A3F_F5F1D323037E_.wvu.FilterData" localSheetId="1" hidden="1">'OUSF Docket'!#REF!</definedName>
    <definedName name="Z_B0E1F738_86E9_4D0F_85A6_F8CB39A772E0_.wvu.FilterData" localSheetId="1" hidden="1">'OUSF Docket'!$A$5:$Y$2467</definedName>
    <definedName name="Z_B0E1F738_86E9_4D0F_85A6_F8CB39A772E0_.wvu.PrintArea" localSheetId="1" hidden="1">'OUSF Docket'!$A$5:$N$2467</definedName>
    <definedName name="Z_B1D6A540_18FC_44EB_BB56_9A85BC10EC89_.wvu.FilterData" localSheetId="1" hidden="1">'OUSF Docket'!$A$5:$X$2467</definedName>
    <definedName name="Z_B25AF4F1_DF72_4710_9507_14111305C159_.wvu.FilterData" localSheetId="1" hidden="1">'OUSF Docket'!$A$5:$Y$2467</definedName>
    <definedName name="Z_B338186A_551A_4086_B935_E820A6C62126_.wvu.FilterData" localSheetId="1" hidden="1">'OUSF Docket'!$B$5:$X$2467</definedName>
    <definedName name="Z_B381159B_40D8_4AB4_B347_EC0B8216C914_.wvu.FilterData" localSheetId="1" hidden="1">'OUSF Docket'!$A$5:$X$2467</definedName>
    <definedName name="Z_B3874279_D522_49AB_B0DE_3A73F2E4A9AC_.wvu.FilterData" localSheetId="1" hidden="1">'OUSF Docket'!$A$5:$Y$2467</definedName>
    <definedName name="Z_B3A6ACA4_AEED_45F1_B6F9_FAE9459F7238_.wvu.FilterData" localSheetId="1" hidden="1">'OUSF Docket'!#REF!</definedName>
    <definedName name="Z_B4235E86_44B0_4D69_9DAD_FD89D2437472_.wvu.FilterData" localSheetId="1" hidden="1">'OUSF Docket'!$A$5:$X$2467</definedName>
    <definedName name="Z_B4774D74_EA62_481C_B7D3_BE055DF364ED_.wvu.FilterData" localSheetId="1" hidden="1">'OUSF Docket'!$A$5:$Y$2467</definedName>
    <definedName name="Z_B4F06F2C_E7D4_4F90_9EC1_B6DAF3A657F1_.wvu.FilterData" localSheetId="1" hidden="1">'OUSF Docket'!$A$5:$Y$2467</definedName>
    <definedName name="Z_B525A404_50A7_485F_A72E_8DCB619E7AD4_.wvu.FilterData" localSheetId="1" hidden="1">'OUSF Docket'!#REF!</definedName>
    <definedName name="Z_B5317FBF_1EC7_414D_91E8_81837F735843_.wvu.FilterData" localSheetId="1" hidden="1">'OUSF Docket'!$A$5:$X$2467</definedName>
    <definedName name="Z_B572C2C6_B969_456F_B89F_DBE21BF409BE_.wvu.FilterData" localSheetId="1" hidden="1">'OUSF Docket'!$B$5:$X$2467</definedName>
    <definedName name="Z_B587CD03_A4BC_4BA4_9011_C0FA16E41F33_.wvu.FilterData" localSheetId="1" hidden="1">'OUSF Docket'!$A$5:$X$2467</definedName>
    <definedName name="Z_B5B5261C_E0A2_4E34_B766_D07714D4FFD2_.wvu.FilterData" localSheetId="1" hidden="1">'OUSF Docket'!$A$5:$X$2467</definedName>
    <definedName name="Z_B5C83C83_3D7A_4604_93FA_14DD77325D97_.wvu.FilterData" localSheetId="1" hidden="1">'OUSF Docket'!$A$5:$Y$2467</definedName>
    <definedName name="Z_B6056707_5609_415D_A010_83D4D2FEC936_.wvu.FilterData" localSheetId="1" hidden="1">'OUSF Docket'!#REF!</definedName>
    <definedName name="Z_B67143F5_46EE_467C_AB36_0D5637FC66E6_.wvu.FilterData" localSheetId="1" hidden="1">'OUSF Docket'!$A$5:$Y$2467</definedName>
    <definedName name="Z_B674BFA4_3E35_4A7A_B29B_E594762EFB27_.wvu.FilterData" localSheetId="1" hidden="1">'OUSF Docket'!$A$5:$Y$2467</definedName>
    <definedName name="Z_B678590F_6915_4E76_A08D_7C2BEF34536E_.wvu.PrintArea" localSheetId="1" hidden="1">'OUSF Docket'!#REF!</definedName>
    <definedName name="Z_B678590F_6915_4E76_A08D_7C2BEF34536E_.wvu.PrintTitles" localSheetId="1" hidden="1">'OUSF Docket'!#REF!</definedName>
    <definedName name="Z_B70D654F_ACD6_491F_A8E3_78FACDA1E263_.wvu.FilterData" localSheetId="1" hidden="1">'OUSF Docket'!$B$5:$X$2467</definedName>
    <definedName name="Z_B72108F3_FEFC_4791_A4B3_36F91112D936_.wvu.FilterData" localSheetId="1" hidden="1">'OUSF Docket'!#REF!</definedName>
    <definedName name="Z_B7392467_769F_4248_A158_DA2BAE920AFA_.wvu.FilterData" localSheetId="1" hidden="1">'OUSF Docket'!$B$5:$X$2467</definedName>
    <definedName name="Z_B7AFB7F5_B454_42C4_8986_E1B05775C858_.wvu.FilterData" localSheetId="1" hidden="1">'OUSF Docket'!$A$5:$X$2467</definedName>
    <definedName name="Z_B7B52C81_05D8_4178_BF2D_1CF96F7F4431_.wvu.FilterData" localSheetId="1" hidden="1">'OUSF Docket'!$B$5:$X$2467</definedName>
    <definedName name="Z_B8A461DF_3087_4CAB_8307_F9AB11501AFD_.wvu.FilterData" localSheetId="1" hidden="1">'OUSF Docket'!$A$5:$X$2467</definedName>
    <definedName name="Z_B90EBEE9_0BA4_4E58_B10E_83E2A74A5BB4_.wvu.FilterData" localSheetId="1" hidden="1">'OUSF Docket'!$A$5:$X$2467</definedName>
    <definedName name="Z_B9AFFB6C_F31B_414F_A391_C431934AB2AA_.wvu.FilterData" localSheetId="1" hidden="1">'OUSF Docket'!$A$5:$Y$2467</definedName>
    <definedName name="Z_B9B4A031_AF75_44B7_B05B_739A0D4DAC24_.wvu.FilterData" localSheetId="1" hidden="1">'OUSF Docket'!$A$5:$Y$2467</definedName>
    <definedName name="Z_BA02D111_382E_4F7A_9E3C_8D9C53E1112D_.wvu.FilterData" localSheetId="1" hidden="1">'OUSF Docket'!$A$5:$Y$2467</definedName>
    <definedName name="Z_BA02D111_382E_4F7A_9E3C_8D9C53E1112D_.wvu.PrintArea" localSheetId="1" hidden="1">'OUSF Docket'!$A$5:$N$2467</definedName>
    <definedName name="Z_BA102216_9518_4676_B4D2_2FE8748D2B48_.wvu.FilterData" localSheetId="1" hidden="1">'OUSF Docket'!$B$5:$X$2467</definedName>
    <definedName name="Z_BA17551B_6FD3_4F39_9B70_233738C30C0A_.wvu.FilterData" localSheetId="1" hidden="1">'OUSF Docket'!$B$5:$X$2467</definedName>
    <definedName name="Z_BA36FE26_E89F_4AF9_B663_FCFD73237177_.wvu.FilterData" localSheetId="1" hidden="1">'OUSF Docket'!$A$5:$X$2467</definedName>
    <definedName name="Z_BA4B0D44_071E_4596_89AD_478D78A05740_.wvu.FilterData" localSheetId="1" hidden="1">'OUSF Docket'!#REF!</definedName>
    <definedName name="Z_BA7900F0_38C9_464E_8E1F_CC3E9DB99560_.wvu.FilterData" localSheetId="1" hidden="1">'OUSF Docket'!$A$5:$Y$2467</definedName>
    <definedName name="Z_BA7900F0_38C9_464E_8E1F_CC3E9DB99560_.wvu.PrintArea" localSheetId="1" hidden="1">'OUSF Docket'!$A$5:$N$2467</definedName>
    <definedName name="Z_BB205A37_76DF_4B1F_813C_D1BF7527C2F9_.wvu.FilterData" localSheetId="1" hidden="1">'OUSF Docket'!$A$5:$Y$2467</definedName>
    <definedName name="Z_BBBF390C_4068_45F1_B346_0CD9A2B2522D_.wvu.FilterData" localSheetId="1" hidden="1">'OUSF Docket'!$A$5:$Y$2467</definedName>
    <definedName name="Z_BC54C7AB_7BF9_40A6_B08E_3969DD5CA6D4_.wvu.FilterData" localSheetId="1" hidden="1">'OUSF Docket'!$B$5:$X$2467</definedName>
    <definedName name="Z_BD94B68C_26BC_4033_B3A2_FB5DC6428117_.wvu.FilterData" localSheetId="1" hidden="1">'OUSF Docket'!$A$5:$Y$2467</definedName>
    <definedName name="Z_BE392198_FA28_40ED_8E1C_087B1AD6D7D6_.wvu.FilterData" localSheetId="1" hidden="1">'OUSF Docket'!$A$5:$Y$2467</definedName>
    <definedName name="Z_BED07891_3602_4417_84B3_3112E3CA25F0_.wvu.FilterData" localSheetId="1" hidden="1">'OUSF Docket'!$A$5:$Y$2467</definedName>
    <definedName name="Z_BEE7E706_5E75_4894_BE70_B5FC1382CEC4_.wvu.FilterData" localSheetId="1" hidden="1">'OUSF Docket'!$A$5:$X$2467</definedName>
    <definedName name="Z_BF491AC2_0FCA_4D08_82C4_8E85057D21EF_.wvu.PrintArea" localSheetId="1" hidden="1">'OUSF Docket'!#REF!</definedName>
    <definedName name="Z_BF491AC2_0FCA_4D08_82C4_8E85057D21EF_.wvu.PrintTitles" localSheetId="1" hidden="1">'OUSF Docket'!#REF!</definedName>
    <definedName name="Z_BFCF9CAB_0AE2_4734_949E_53BA5B1B1869_.wvu.FilterData" localSheetId="1" hidden="1">'OUSF Docket'!$A$5:$X$2467</definedName>
    <definedName name="Z_BFD8C6CE_F8D3_4A7A_807C_49110D1F2F28_.wvu.FilterData" localSheetId="1" hidden="1">'OUSF Docket'!$A$5:$Y$2467</definedName>
    <definedName name="Z_C0095F74_BA2A_4A58_B2A1_09DDC6CBD6F8_.wvu.FilterData" localSheetId="1" hidden="1">'OUSF Docket'!$A$5:$Y$2467</definedName>
    <definedName name="Z_C084DD4B_6F08_4567_80BB_3AB2FED50264_.wvu.FilterData" localSheetId="1" hidden="1">'OUSF Docket'!$A$5:$X$2467</definedName>
    <definedName name="Z_C091FE24_AAC9_4C2F_A003_73BB298D9DED_.wvu.FilterData" localSheetId="1" hidden="1">'OUSF Docket'!$A$5:$X$2467</definedName>
    <definedName name="Z_C0A9627B_60FB_4EAA_A745_1B4B0359814F_.wvu.FilterData" localSheetId="1" hidden="1">'OUSF Docket'!$A$5:$X$2467</definedName>
    <definedName name="Z_C0DCF4BE_E6F2_4D0F_87EA_D029B85E3972_.wvu.FilterData" localSheetId="1" hidden="1">'OUSF Docket'!$A$5:$Y$2467</definedName>
    <definedName name="Z_C1367062_CFD6_42FC_BDC5_118E006640B4_.wvu.Rows" localSheetId="1" hidden="1">'OUSF Docket'!#REF!</definedName>
    <definedName name="Z_C169139B_4ECA_4EA1_B456_ED6DED2D44FC_.wvu.FilterData" localSheetId="1" hidden="1">'OUSF Docket'!#REF!</definedName>
    <definedName name="Z_C1B90723_F83C_40A7_B951_375AE0E268D9_.wvu.FilterData" localSheetId="1" hidden="1">'OUSF Docket'!#REF!</definedName>
    <definedName name="Z_C1BCD196_3435_4646_8794_259EEBFC9146_.wvu.FilterData" localSheetId="1" hidden="1">'OUSF Docket'!$A$5:$X$2467</definedName>
    <definedName name="Z_C1BCD196_3435_4646_8794_259EEBFC9146_.wvu.PrintArea" localSheetId="1" hidden="1">'OUSF Docket'!$A$5:$R$2466</definedName>
    <definedName name="Z_C31BC195_3B8D_4FA5_9E6E_0D58FF1285EB_.wvu.FilterData" localSheetId="1" hidden="1">'OUSF Docket'!#REF!</definedName>
    <definedName name="Z_C3526A43_6A37_4ECA_AA3D_E1F43B48D1DE_.wvu.FilterData" localSheetId="1" hidden="1">'OUSF Docket'!$A$5:$Y$2467</definedName>
    <definedName name="Z_C35D03B7_B6D8_4449_825F_D4E4E128E192_.wvu.FilterData" localSheetId="1" hidden="1">'OUSF Docket'!$B$5:$X$2467</definedName>
    <definedName name="Z_C377D52F_E3FC_427E_93D7_418151D88D31_.wvu.FilterData" localSheetId="1" hidden="1">'OUSF Docket'!#REF!</definedName>
    <definedName name="Z_C38F2895_58BE_483A_93F9_0CA9133F364A_.wvu.FilterData" localSheetId="1" hidden="1">'OUSF Docket'!$A$5:$X$2467</definedName>
    <definedName name="Z_C4573CF5_8EBA_4B8A_9012_8422BB33651F_.wvu.FilterData" localSheetId="1" hidden="1">'OUSF Docket'!$A$5:$Y$2467</definedName>
    <definedName name="Z_C46C952E_7369_4506_8898_6C1E9953AFD6_.wvu.FilterData" localSheetId="1" hidden="1">'OUSF Docket'!$A$5:$Y$2467</definedName>
    <definedName name="Z_C46C952E_7369_4506_8898_6C1E9953AFD6_.wvu.PrintArea" localSheetId="1" hidden="1">'OUSF Docket'!$A$5:$N$2467</definedName>
    <definedName name="Z_C47E2C1A_C2EF_4C22_B080_D6A9A0787D50_.wvu.FilterData" localSheetId="1" hidden="1">'OUSF Docket'!#REF!</definedName>
    <definedName name="Z_C52264BA_27FB_4988_A679_0D580FC59349_.wvu.FilterData" localSheetId="1" hidden="1">'OUSF Docket'!$A$5:$Y$2467</definedName>
    <definedName name="Z_C58D8351_96D4_4C64_B3DB_548CFF0A93F5_.wvu.FilterData" localSheetId="1" hidden="1">'OUSF Docket'!$B$5:$X$2467</definedName>
    <definedName name="Z_C5C23395_64AF_488D_A2CD_A4642A19B6C2_.wvu.FilterData" localSheetId="1" hidden="1">'OUSF Docket'!$B$5:$X$2467</definedName>
    <definedName name="Z_C6A40EE4_9042_4EDE_83B2_E88C88DFBA6B_.wvu.FilterData" localSheetId="1" hidden="1">'OUSF Docket'!#REF!</definedName>
    <definedName name="Z_C6B85583_6CE5_425F_A03C_316D02145BCA_.wvu.FilterData" localSheetId="1" hidden="1">'OUSF Docket'!$A$5:$Y$2467</definedName>
    <definedName name="Z_C6F5B03A_B9D1_4F39_8460_2C149652DDAE_.wvu.FilterData" localSheetId="1" hidden="1">'OUSF Docket'!$A$5:$Y$2467</definedName>
    <definedName name="Z_C706F13A_515B_4459_9A2D_9D7E1F76133C_.wvu.FilterData" localSheetId="1" hidden="1">'OUSF Docket'!$A$5:$X$2467</definedName>
    <definedName name="Z_C71A96C5_0AC6_4000_96D2_BC6F3D3424D4_.wvu.FilterData" localSheetId="1" hidden="1">'OUSF Docket'!$A$5:$Y$2467</definedName>
    <definedName name="Z_C7419CFD_4B4B_4DDE_AD28_4A86FABC9F1D_.wvu.FilterData" localSheetId="1" hidden="1">'OUSF Docket'!$A$5:$X$2467</definedName>
    <definedName name="Z_C77BA766_5A5A_43D1_A26C_A90133A5A9D7_.wvu.FilterData" localSheetId="1" hidden="1">'OUSF Docket'!#REF!</definedName>
    <definedName name="Z_C7A02559_577A_4A89_B591_37A3ECA9DFB8_.wvu.FilterData" localSheetId="1" hidden="1">'OUSF Docket'!$A$5:$Y$2467</definedName>
    <definedName name="Z_C7A02559_577A_4A89_B591_37A3ECA9DFB8_.wvu.PrintArea" localSheetId="1" hidden="1">'OUSF Docket'!$A$5:$N$2467</definedName>
    <definedName name="Z_C7C04FE8_95F0_4495_8860_8C0F9999B870_.wvu.FilterData" localSheetId="1" hidden="1">'OUSF Docket'!$A$5:$Y$2467</definedName>
    <definedName name="Z_C7C04FE8_95F0_4495_8860_8C0F9999B870_.wvu.PrintArea" localSheetId="1" hidden="1">'OUSF Docket'!$A$5:$N$2467</definedName>
    <definedName name="Z_C7D302C2_4B98_4663_B0AF_23D0FAEF4E3D_.wvu.FilterData" localSheetId="1" hidden="1">'OUSF Docket'!$A$5:$X$2467</definedName>
    <definedName name="Z_C8784021_2762_4E12_BA7F_D78068BECFAC_.wvu.FilterData" localSheetId="1" hidden="1">'OUSF Docket'!$A$5:$X$2467</definedName>
    <definedName name="Z_C8829625_77E1_4074_932C_2744DABA0821_.wvu.FilterData" localSheetId="1" hidden="1">'OUSF Docket'!#REF!</definedName>
    <definedName name="Z_C8829625_77E1_4074_932C_2744DABA0821_.wvu.PrintArea" localSheetId="1" hidden="1">'OUSF Docket'!#REF!</definedName>
    <definedName name="Z_C8829625_77E1_4074_932C_2744DABA0821_.wvu.PrintTitles" localSheetId="1" hidden="1">'OUSF Docket'!#REF!</definedName>
    <definedName name="Z_C8F298B0_BE2B_421D_A81A_12FA05BE8943_.wvu.FilterData" localSheetId="1" hidden="1">'OUSF Docket'!$A$5:$X$2467</definedName>
    <definedName name="Z_C9ADD6D4_66A2_4640_A455_8219543A348B_.wvu.FilterData" localSheetId="1" hidden="1">'OUSF Docket'!#REF!</definedName>
    <definedName name="Z_C9B9B814_4233_4FC8_B052_79C466CAA9F8_.wvu.FilterData" localSheetId="1" hidden="1">'OUSF Docket'!$A$5:$X$2467</definedName>
    <definedName name="Z_CA6D7E4A_E7D7_45DE_9614_282E8F435F41_.wvu.FilterData" localSheetId="1" hidden="1">'OUSF Docket'!$A$5:$X$2467</definedName>
    <definedName name="Z_CA8128DA_7BA5_4245_A385_1F1CDBB28BE6_.wvu.FilterData" localSheetId="1" hidden="1">'OUSF Docket'!$A$5:$X$2467</definedName>
    <definedName name="Z_CAA0F5D4_1316_43B1_AC05_7E62EF9CA664_.wvu.FilterData" localSheetId="1" hidden="1">'OUSF Docket'!$A$5:$X$2467</definedName>
    <definedName name="Z_CB16F9B8_B8C3_4E1D_8192_4CA8C394C18D_.wvu.FilterData" localSheetId="1" hidden="1">'OUSF Docket'!$A$5:$X$2467</definedName>
    <definedName name="Z_CB4699A6_641B_4A34_8DEF_655B5345E354_.wvu.FilterData" localSheetId="1" hidden="1">'OUSF Docket'!$B$5:$X$2467</definedName>
    <definedName name="Z_CBA8564F_EDB5_40A2_B1A7_6BEDEC0088A9_.wvu.FilterData" localSheetId="1" hidden="1">'OUSF Docket'!$A$5:$Y$2467</definedName>
    <definedName name="Z_CC55F3BB_1F6E_4044_B101_0424C627E2E0_.wvu.FilterData" localSheetId="1" hidden="1">'OUSF Docket'!$A$5:$Y$2467</definedName>
    <definedName name="Z_CC6951CC_A73F_492B_8765_9C28DD240B1E_.wvu.FilterData" localSheetId="1" hidden="1">'OUSF Docket'!$B$5:$X$2467</definedName>
    <definedName name="Z_CC7097D7_C548_43D1_89C6_EEF65ABBA3BB_.wvu.FilterData" localSheetId="1" hidden="1">'OUSF Docket'!$A$5:$Y$2467</definedName>
    <definedName name="Z_CC719DA5_9353_4BE8_AE10_2F37F3A50808_.wvu.FilterData" localSheetId="1" hidden="1">'OUSF Docket'!#REF!</definedName>
    <definedName name="Z_CCA7B317_FAF7_498E_AA81_8C7E0AB7DCF2_.wvu.FilterData" localSheetId="1" hidden="1">'OUSF Docket'!$A$5:$X$2467</definedName>
    <definedName name="Z_CD1E1CBB_3B2C_4D37_8B1E_E666AEF7DC38_.wvu.FilterData" localSheetId="1" hidden="1">'OUSF Docket'!$B$5:$X$2467</definedName>
    <definedName name="Z_CD8193F4_D8F6_4304_BD83_C3F75122BFA8_.wvu.FilterData" localSheetId="1" hidden="1">'OUSF Docket'!$A$5:$X$2467</definedName>
    <definedName name="Z_CD9A0504_909B_4E03_9A51_0FFF6A280479_.wvu.FilterData" localSheetId="1" hidden="1">'OUSF Docket'!$A$5:$X$2467</definedName>
    <definedName name="Z_CDB1DD17_951C_46FA_9709_6D9B6474C110_.wvu.FilterData" localSheetId="1" hidden="1">'OUSF Docket'!$A$5:$X$2467</definedName>
    <definedName name="Z_CE0A84DC_3268_469D_B469_3282629AFA8A_.wvu.FilterData" localSheetId="1" hidden="1">'OUSF Docket'!$A$5:$Y$2467</definedName>
    <definedName name="Z_CE467920_D405_49C7_87F7_17DBEAEB7BED_.wvu.FilterData" localSheetId="1" hidden="1">'OUSF Docket'!$B$5:$X$2467</definedName>
    <definedName name="Z_CE7A3F4F_FB2D_4AC8_9AF5_5A11E6D608BC_.wvu.FilterData" localSheetId="1" hidden="1">'OUSF Docket'!$A$5:$X$2467</definedName>
    <definedName name="Z_CE96C8A6_A566_472A_810F_5E729E33D5D4_.wvu.FilterData" localSheetId="1" hidden="1">'OUSF Docket'!$A$5:$X$2467</definedName>
    <definedName name="Z_CFB622BC_C546_481E_9666_392AD08D7829_.wvu.FilterData" localSheetId="1" hidden="1">'OUSF Docket'!$A$5:$X$2467</definedName>
    <definedName name="Z_D04B4DB0_0214_4F77_9342_C524786D33AC_.wvu.FilterData" localSheetId="1" hidden="1">'OUSF Docket'!#REF!</definedName>
    <definedName name="Z_D05333ED_BFBB_4DC6_9A91_E47C711F9D6A_.wvu.FilterData" localSheetId="1" hidden="1">'OUSF Docket'!$B$5:$X$2467</definedName>
    <definedName name="Z_D065F638_07F6_4502_A17E_4613982197BC_.wvu.FilterData" localSheetId="1" hidden="1">'OUSF Docket'!$A$5:$X$2467</definedName>
    <definedName name="Z_D1D6F0F7_32DB_41D4_97EA_A42B58EAE3A5_.wvu.FilterData" localSheetId="1" hidden="1">'OUSF Docket'!$A$5:$Y$2467</definedName>
    <definedName name="Z_D1D6F0F7_32DB_41D4_97EA_A42B58EAE3A5_.wvu.PrintArea" localSheetId="1" hidden="1">'OUSF Docket'!$A$5:$N$2467</definedName>
    <definedName name="Z_D265C332_1443_4F6A_9A87_73C57ABF3D8D_.wvu.FilterData" localSheetId="1" hidden="1">'OUSF Docket'!$B$5:$X$2467</definedName>
    <definedName name="Z_D2BBB301_3EFB_4B77_9011_1A72E7E341AC_.wvu.FilterData" localSheetId="1" hidden="1">'OUSF Docket'!$A$5:$Y$2467</definedName>
    <definedName name="Z_D401A323_3113_4E3E_A728_ED94A94DAA6D_.wvu.FilterData" localSheetId="1" hidden="1">'OUSF Docket'!$B$5:$X$2467</definedName>
    <definedName name="Z_D4BBC0E5_BD3C_4997_840A_382DCD8F9DF3_.wvu.FilterData" localSheetId="1" hidden="1">'OUSF Docket'!$A$5:$Y$2467</definedName>
    <definedName name="Z_D4FF4E42_4B33_488F_A07C_025C23F5FCF8_.wvu.FilterData" localSheetId="1" hidden="1">'OUSF Docket'!$A$5:$Y$2467</definedName>
    <definedName name="Z_D533A7CD_2794_4CB2_A013_7EEA4B13BC19_.wvu.FilterData" localSheetId="1" hidden="1">'OUSF Docket'!$A$5:$X$2467</definedName>
    <definedName name="Z_D553FC79_A797_4F0E_9AD6_02D7409B5052_.wvu.FilterData" localSheetId="1" hidden="1">'OUSF Docket'!$A$5:$Y$2467</definedName>
    <definedName name="Z_D5687972_69D9_45DE_8989_8D152A8CDA9D_.wvu.FilterData" localSheetId="1" hidden="1">'OUSF Docket'!$A$5:$Y$2467</definedName>
    <definedName name="Z_D5687972_69D9_45DE_8989_8D152A8CDA9D_.wvu.PrintArea" localSheetId="1" hidden="1">'OUSF Docket'!$A$5:$N$2467</definedName>
    <definedName name="Z_D5B7E667_D5B7_489A_AB8A_0B17C308A81B_.wvu.FilterData" localSheetId="1" hidden="1">'OUSF Docket'!$A$5:$X$2467</definedName>
    <definedName name="Z_D64FA19E_97FE_41CC_BCDA_5C8BC879C1B6_.wvu.FilterData" localSheetId="1" hidden="1">'OUSF Docket'!$A$5:$Y$2467</definedName>
    <definedName name="Z_D64FA19E_97FE_41CC_BCDA_5C8BC879C1B6_.wvu.PrintArea" localSheetId="1" hidden="1">'OUSF Docket'!$A$5:$N$2467</definedName>
    <definedName name="Z_D6E0FA1E_F306_4A9E_8288_AB1E9DE0FEA9_.wvu.FilterData" localSheetId="1" hidden="1">'OUSF Docket'!$A$5:$X$2467</definedName>
    <definedName name="Z_D7391DA7_63F6_41C3_8F62_FECF56DA048B_.wvu.FilterData" localSheetId="1" hidden="1">'OUSF Docket'!$A$5:$Y$2467</definedName>
    <definedName name="Z_D77B5FC1_E418_4FC8_9929_3BE8404060F5_.wvu.FilterData" localSheetId="1" hidden="1">'OUSF Docket'!$A$5:$Y$2467</definedName>
    <definedName name="Z_D838BE2D_17AA_491C_BBB1_D15BCDDA36C8_.wvu.FilterData" localSheetId="1" hidden="1">'OUSF Docket'!$A$5:$Y$2467</definedName>
    <definedName name="Z_D87EA76B_2A90_4075_9A91_F36D701E8495_.wvu.FilterData" localSheetId="1" hidden="1">'OUSF Docket'!#REF!</definedName>
    <definedName name="Z_D8A487BA_F72E_4885_BBF8_69AB5BC3FEF7_.wvu.FilterData" localSheetId="1" hidden="1">'OUSF Docket'!$A$5:$Y$2467</definedName>
    <definedName name="Z_D8F14852_0BD3_49AD_A60E_FBCAF16E5BF1_.wvu.FilterData" localSheetId="1" hidden="1">'OUSF Docket'!$A$5:$Y$2467</definedName>
    <definedName name="Z_D8F7BF2F_BADB_4CB9_8C57_0D07513201AB_.wvu.FilterData" localSheetId="1" hidden="1">'OUSF Docket'!$A$5:$X$2467</definedName>
    <definedName name="Z_D96D5AD7_3190_4544_8706_BE0BD0DAE41B_.wvu.FilterData" localSheetId="1" hidden="1">'OUSF Docket'!$B$5:$X$2467</definedName>
    <definedName name="Z_D984ECE3_24F3_46D4_A2A4_9D2DD9EA53C2_.wvu.FilterData" localSheetId="1" hidden="1">'OUSF Docket'!$A$5:$Y$2467</definedName>
    <definedName name="Z_D984ECE3_24F3_46D4_A2A4_9D2DD9EA53C2_.wvu.PrintArea" localSheetId="1" hidden="1">'OUSF Docket'!$A$5:$N$2467</definedName>
    <definedName name="Z_D9B32358_08F0_40C0_903E_1D108538CC8D_.wvu.FilterData" localSheetId="1" hidden="1">'OUSF Docket'!#REF!</definedName>
    <definedName name="Z_DB314650_A622_4E94_B5C6_A60CFB8CA91E_.wvu.FilterData" localSheetId="1" hidden="1">'OUSF Docket'!#REF!</definedName>
    <definedName name="Z_DB5B6300_4D49_470D_8049_6ED3D2375351_.wvu.FilterData" localSheetId="1" hidden="1">'OUSF Docket'!$A$5:$Y$2467</definedName>
    <definedName name="Z_DB5B6300_4D49_470D_8049_6ED3D2375351_.wvu.PrintArea" localSheetId="1" hidden="1">'OUSF Docket'!$A$5:$N$2467</definedName>
    <definedName name="Z_DBE71616_B10C_435C_8A6B_4E5FDAFD6982_.wvu.FilterData" localSheetId="1" hidden="1">'OUSF Docket'!$A$5:$X$2467</definedName>
    <definedName name="Z_DBF1241C_12B6_4E0E_8081_D9DE503027CB_.wvu.FilterData" localSheetId="1" hidden="1">'OUSF Docket'!$A$5:$X$2467</definedName>
    <definedName name="Z_DBFE8FFF_4FF7_4857_B440_4E44BF0E1D52_.wvu.FilterData" localSheetId="1" hidden="1">'OUSF Docket'!#REF!</definedName>
    <definedName name="Z_DC376B18_5A50_4F3F_AED0_9B9550075233_.wvu.FilterData" localSheetId="1" hidden="1">'OUSF Docket'!$A$5:$Y$2467</definedName>
    <definedName name="Z_DCB5B4E6_653D_4454_9165_EBB904985056_.wvu.FilterData" localSheetId="1" hidden="1">'OUSF Docket'!$A$5:$Y$2467</definedName>
    <definedName name="Z_DCB5B4E6_653D_4454_9165_EBB904985056_.wvu.PrintArea" localSheetId="1" hidden="1">'OUSF Docket'!$A$5:$N$2467</definedName>
    <definedName name="Z_DD5371DD_23C9_4723_A338_EB120A91382A_.wvu.PrintArea" localSheetId="1" hidden="1">'OUSF Docket'!#REF!</definedName>
    <definedName name="Z_DD5371DD_23C9_4723_A338_EB120A91382A_.wvu.PrintTitles" localSheetId="1" hidden="1">'OUSF Docket'!#REF!</definedName>
    <definedName name="Z_DD74D2D1_F97D_46C4_A550_04D7E3A4A604_.wvu.FilterData" localSheetId="1" hidden="1">'OUSF Docket'!$A$5:$Y$2467</definedName>
    <definedName name="Z_DE0805A5_A285_4398_8DB7_4C639BAE58A7_.wvu.FilterData" localSheetId="1" hidden="1">'OUSF Docket'!$A$5:$X$2467</definedName>
    <definedName name="Z_DE55174F_2371_4262_9B1C_099BA3D361D9_.wvu.FilterData" localSheetId="1" hidden="1">'OUSF Docket'!$A$5:$X$2467</definedName>
    <definedName name="Z_DFC1E097_0BE9_41FB_BE07_6E94471037CF_.wvu.FilterData" localSheetId="1" hidden="1">'OUSF Docket'!$A$5:$Y$2467</definedName>
    <definedName name="Z_E0086311_45D5_4565_8A65_9A8F515AFC07_.wvu.FilterData" localSheetId="1" hidden="1">'OUSF Docket'!#REF!</definedName>
    <definedName name="Z_E07B8F64_4CED_42A2_A80F_19295C3A7B84_.wvu.FilterData" localSheetId="1" hidden="1">'OUSF Docket'!$A$5:$X$2467</definedName>
    <definedName name="Z_E09EBFDB_C8C8_4A67_9234_2A17D01ACC04_.wvu.FilterData" localSheetId="1" hidden="1">'OUSF Docket'!$A$5:$X$2467</definedName>
    <definedName name="Z_E0F085A3_5113_48F5_B786_79F7CFE9CE3D_.wvu.FilterData" localSheetId="1" hidden="1">'OUSF Docket'!$A$5:$X$2467</definedName>
    <definedName name="Z_E107933D_95FE_47E7_8401_EA21C0C90694_.wvu.FilterData" localSheetId="1" hidden="1">'OUSF Docket'!$A$5:$X$2467</definedName>
    <definedName name="Z_E112412C_B09A_4098_8487_015D56700BF1_.wvu.FilterData" localSheetId="1" hidden="1">'OUSF Docket'!$A$5:$X$2467</definedName>
    <definedName name="Z_E14A8E86_F694_4DF9_BC2F_E96E22151A47_.wvu.FilterData" localSheetId="1" hidden="1">'OUSF Docket'!#REF!</definedName>
    <definedName name="Z_E1BAAA07_280E_4EC8_BF24_448A7CDE373A_.wvu.FilterData" localSheetId="1" hidden="1">'OUSF Docket'!$A$5:$Y$2467</definedName>
    <definedName name="Z_E200933C_D8A0_43AA_8E98_CD976274B967_.wvu.FilterData" localSheetId="1" hidden="1">'OUSF Docket'!$A$5:$X$2467</definedName>
    <definedName name="Z_E24E63EF_EF85_4479_BADE_7D09F0FCC4FC_.wvu.FilterData" localSheetId="1" hidden="1">'OUSF Docket'!#REF!</definedName>
    <definedName name="Z_E27251C9_B031_422F_89ED_9152AD2E7440_.wvu.FilterData" localSheetId="1" hidden="1">'OUSF Docket'!#REF!</definedName>
    <definedName name="Z_E28F9FC3_1468_4614_BE1C_A2726C862224_.wvu.FilterData" localSheetId="1" hidden="1">'OUSF Docket'!$A$5:$Y$2467</definedName>
    <definedName name="Z_E298C352_0A0D_4F98_88C7_C4DDAF4F2D13_.wvu.FilterData" localSheetId="1" hidden="1">'OUSF Docket'!$A$5:$X$2467</definedName>
    <definedName name="Z_E2CA4026_A420_4312_B1DA_7874B1B2E465_.wvu.FilterData" localSheetId="1" hidden="1">'OUSF Docket'!#REF!</definedName>
    <definedName name="Z_E2D11990_0CDB_4F2F_B757_415AB63893BE_.wvu.FilterData" localSheetId="1" hidden="1">'OUSF Docket'!#REF!</definedName>
    <definedName name="Z_E2D11990_0CDB_4F2F_B757_415AB63893BE_.wvu.PrintArea" localSheetId="1" hidden="1">'OUSF Docket'!#REF!</definedName>
    <definedName name="Z_E2D11990_0CDB_4F2F_B757_415AB63893BE_.wvu.PrintTitles" localSheetId="1" hidden="1">'OUSF Docket'!#REF!</definedName>
    <definedName name="Z_E30B7D92_DB6B_41F9_97F3_736F056C1F4C_.wvu.FilterData" localSheetId="1" hidden="1">'OUSF Docket'!#REF!</definedName>
    <definedName name="Z_E4027931_3769_4A29_9915_92DD2D899624_.wvu.FilterData" localSheetId="1" hidden="1">'OUSF Docket'!$A$5:$Y$2467</definedName>
    <definedName name="Z_E4FA8FF8_55E6_4131_AFC0_1D6B33001315_.wvu.FilterData" localSheetId="1" hidden="1">'OUSF Docket'!$A$5:$X$2467</definedName>
    <definedName name="Z_E59B774E_7582_4425_A6BF_13E3E38DB326_.wvu.FilterData" localSheetId="1" hidden="1">'OUSF Docket'!$A$5:$Y$2467</definedName>
    <definedName name="Z_E704131D_CF7C_4D43_AD7E_529E5CB5EBCC_.wvu.FilterData" localSheetId="1" hidden="1">'OUSF Docket'!#REF!</definedName>
    <definedName name="Z_E775AB60_4D81_4C32_A465_C3323A42DEB0_.wvu.FilterData" localSheetId="1" hidden="1">'OUSF Docket'!$A$5:$Y$2467</definedName>
    <definedName name="Z_E796083B_AB5B_47ED_B5F1_E59760A74728_.wvu.FilterData" localSheetId="1" hidden="1">'OUSF Docket'!$A$5:$X$2460</definedName>
    <definedName name="Z_E84068AC_5FB0_46BE_90DF_6600AD4F434B_.wvu.Cols" localSheetId="1" hidden="1">'OUSF Docket'!$J:$J,'OUSF Docket'!#REF!,'OUSF Docket'!$K:$R,'OUSF Docket'!$T:$X</definedName>
    <definedName name="Z_E84068AC_5FB0_46BE_90DF_6600AD4F434B_.wvu.FilterData" localSheetId="1" hidden="1">'OUSF Docket'!$B$5:$X$2467</definedName>
    <definedName name="Z_E922DD21_0AB6_48EB_A731_3C064F4FE7F7_.wvu.FilterData" localSheetId="1" hidden="1">'OUSF Docket'!$A$5:$Y$2467</definedName>
    <definedName name="Z_E92EF668_EB95_48E9_A614_37EE3B6A4C77_.wvu.FilterData" localSheetId="1" hidden="1">'OUSF Docket'!$A$5:$X$2467</definedName>
    <definedName name="Z_E97F6B86_95DE_4543_82EA_F91113B515BE_.wvu.FilterData" localSheetId="1" hidden="1">'OUSF Docket'!#REF!</definedName>
    <definedName name="Z_E9EEB1D4_6279_48FF_8999_534BEDA10BBD_.wvu.FilterData" localSheetId="1" hidden="1">'OUSF Docket'!$A$5:$X$2467</definedName>
    <definedName name="Z_EA4FF47B_17C5_4209_8FA0_6A6AF46C6D86_.wvu.FilterData" localSheetId="1" hidden="1">'OUSF Docket'!#REF!</definedName>
    <definedName name="Z_EA60A4D3_D86B_4E5C_B15F_F4F59E4A647C_.wvu.FilterData" localSheetId="1" hidden="1">'OUSF Docket'!$A$5:$X$2467</definedName>
    <definedName name="Z_EA7921EE_79FD_483F_B181_054370BA80D9_.wvu.FilterData" localSheetId="1" hidden="1">'OUSF Docket'!#REF!</definedName>
    <definedName name="Z_EAD25567_7F9E_4EEA_AA76_F876C9221771_.wvu.FilterData" localSheetId="1" hidden="1">'OUSF Docket'!$A$5:$Y$2467</definedName>
    <definedName name="Z_EAD4D872_FA71_4473_9503_79C9A7878ECD_.wvu.FilterData" localSheetId="1" hidden="1">'OUSF Docket'!#REF!</definedName>
    <definedName name="Z_EB2F578B_D895_470B_8C82_09B29CCB5016_.wvu.FilterData" localSheetId="1" hidden="1">'OUSF Docket'!$A$5:$Y$2467</definedName>
    <definedName name="Z_EB2F578B_D895_470B_8C82_09B29CCB5016_.wvu.PrintArea" localSheetId="1" hidden="1">'OUSF Docket'!$A$5:$N$2467</definedName>
    <definedName name="Z_EB2FD420_4BD7_4740_9190_BE9AA1078655_.wvu.FilterData" localSheetId="1" hidden="1">'OUSF Docket'!$A$5:$X$2467</definedName>
    <definedName name="Z_ED19C581_247C_4DFB_AFA1_69D42B59CD62_.wvu.FilterData" localSheetId="1" hidden="1">'OUSF Docket'!$A$5:$Y$2467</definedName>
    <definedName name="Z_ED223C25_D6CB_4C71_B8C5_5020C8B74CA6_.wvu.FilterData" localSheetId="1" hidden="1">'OUSF Docket'!#REF!</definedName>
    <definedName name="Z_EDDCC999_BAC3_4393_8854_73DC2F39DAB8_.wvu.FilterData" localSheetId="1" hidden="1">'OUSF Docket'!$A$5:$Y$2467</definedName>
    <definedName name="Z_EDEF09BC_5A25_4A7E_9EDA_061B170088AE_.wvu.FilterData" localSheetId="1" hidden="1">'OUSF Docket'!#REF!</definedName>
    <definedName name="Z_EF2917D5_8F2F_437F_92A2_484325993D4F_.wvu.FilterData" localSheetId="1" hidden="1">'OUSF Docket'!$A$5:$X$2467</definedName>
    <definedName name="Z_EF855CF6_7BDD_43EF_AECE_19736B02D421_.wvu.FilterData" localSheetId="1" hidden="1">'OUSF Docket'!$A$5:$X$2467</definedName>
    <definedName name="Z_EF997571_1F8E_4AC3_9C90_0C3EE1B49AAF_.wvu.FilterData" localSheetId="1" hidden="1">'OUSF Docket'!#REF!</definedName>
    <definedName name="Z_EF99C7ED_E496_4623_8E8B_1F0EF2EC1701_.wvu.FilterData" localSheetId="1" hidden="1">'OUSF Docket'!$A$5:$X$2467</definedName>
    <definedName name="Z_EFD8CE6A_01AC_4266_8F51_4FD50993A681_.wvu.FilterData" localSheetId="1" hidden="1">'OUSF Docket'!#REF!</definedName>
    <definedName name="Z_F11CB084_D889_4023_9888_41F6DCFEA584_.wvu.FilterData" localSheetId="1" hidden="1">'OUSF Docket'!$A$5:$Y$2467</definedName>
    <definedName name="Z_F1410DA0_0DB0_4DD5_B085_250B439B9F2B_.wvu.FilterData" localSheetId="1" hidden="1">'OUSF Docket'!$A$5:$Y$2467</definedName>
    <definedName name="Z_F1D688C8_0456_4B24_848B_058DD706182E_.wvu.FilterData" localSheetId="1" hidden="1">'OUSF Docket'!$A$5:$Y$2467</definedName>
    <definedName name="Z_F21BE387_422C_4839_A8B9_A820B4893987_.wvu.FilterData" localSheetId="1" hidden="1">'OUSF Docket'!$A$5:$Y$2467</definedName>
    <definedName name="Z_F2ED26D1_DC90_4636_8DDB_F2DEC7D11D72_.wvu.FilterData" localSheetId="1" hidden="1">'OUSF Docket'!$A$5:$Y$2467</definedName>
    <definedName name="Z_F3BD703B_64D7_4DCA_98AA_D1EDE6BE283A_.wvu.FilterData" localSheetId="1" hidden="1">'OUSF Docket'!$A$5:$X$2467</definedName>
    <definedName name="Z_F3CC7E92_6FCA_4E80_8E56_2396A3C76168_.wvu.FilterData" localSheetId="1" hidden="1">'OUSF Docket'!#REF!</definedName>
    <definedName name="Z_F41EB170_937E_4486_B43C_D842E98A97E4_.wvu.FilterData" localSheetId="1" hidden="1">'OUSF Docket'!$A$5:$Y$2467</definedName>
    <definedName name="Z_F44A4D7B_85D1_4892_A76E_16F14D41DB21_.wvu.FilterData" localSheetId="1" hidden="1">'OUSF Docket'!#REF!</definedName>
    <definedName name="Z_F4A213E1_0261_43E8_96A5_F8AA3B543691_.wvu.FilterData" localSheetId="1" hidden="1">'OUSF Docket'!$B$5:$X$2467</definedName>
    <definedName name="Z_F4B77882_C624_4378_AF70_D11EF7BE6221_.wvu.FilterData" localSheetId="1" hidden="1">'OUSF Docket'!$B$5:$X$2467</definedName>
    <definedName name="Z_F5CBD1EB_8C69_4A0D_B864_1ACE416C75D2_.wvu.FilterData" localSheetId="1" hidden="1">'OUSF Docket'!#REF!</definedName>
    <definedName name="Z_F5CBD1EB_8C69_4A0D_B864_1ACE416C75D2_.wvu.PrintArea" localSheetId="1" hidden="1">'OUSF Docket'!#REF!</definedName>
    <definedName name="Z_F5CBD1EB_8C69_4A0D_B864_1ACE416C75D2_.wvu.PrintTitles" localSheetId="1" hidden="1">'OUSF Docket'!#REF!</definedName>
    <definedName name="Z_F638C075_5DE9_4726_8F91_531A4B6ABB56_.wvu.FilterData" localSheetId="1" hidden="1">'OUSF Docket'!$A$5:$Y$2467</definedName>
    <definedName name="Z_F65CE0C7_1A75_4C74_97B1_1893975854BD_.wvu.FilterData" localSheetId="1" hidden="1">'OUSF Docket'!$A$5:$Y$2467</definedName>
    <definedName name="Z_F65CE0C7_1A75_4C74_97B1_1893975854BD_.wvu.PrintArea" localSheetId="1" hidden="1">'OUSF Docket'!$A$5:$N$2467</definedName>
    <definedName name="Z_F6B3256E_8885_4068_9108_595A815BFC4C_.wvu.FilterData" localSheetId="1" hidden="1">'OUSF Docket'!$A$5:$X$2467</definedName>
    <definedName name="Z_F6F1BD22_F76C_412A_AED7_F30C37992B43_.wvu.FilterData" localSheetId="1" hidden="1">'OUSF Docket'!#REF!</definedName>
    <definedName name="Z_F7184F26_6F5D_4CAA_8521_C63EBB63026F_.wvu.FilterData" localSheetId="1" hidden="1">'OUSF Docket'!$A$5:$Y$2467</definedName>
    <definedName name="Z_F7184F26_6F5D_4CAA_8521_C63EBB63026F_.wvu.PrintArea" localSheetId="1" hidden="1">'OUSF Docket'!$A$5:$N$2467</definedName>
    <definedName name="Z_F721ADDC_AEEA_4DC4_8548_D7B4872B1D33_.wvu.FilterData" localSheetId="1" hidden="1">'OUSF Docket'!$B$5:$X$2467</definedName>
    <definedName name="Z_F8452C98_DFFF_4BDB_AE96_A528662B4BBF_.wvu.FilterData" localSheetId="1" hidden="1">'OUSF Docket'!$A$5:$X$2467</definedName>
    <definedName name="Z_F897C628_6959_48CD_919E_9CB7DB30ECA3_.wvu.FilterData" localSheetId="1" hidden="1">'OUSF Docket'!$A$5:$Y$2467</definedName>
    <definedName name="Z_F8A89655_31BE_457F_AC3F_044B918FB819_.wvu.FilterData" localSheetId="1" hidden="1">'OUSF Docket'!$A$5:$Y$2467</definedName>
    <definedName name="Z_F8C43DC1_5CC3_48A4_B18B_62FEB0DDF8F6_.wvu.FilterData" localSheetId="1" hidden="1">'OUSF Docket'!$A$5:$X$2467</definedName>
    <definedName name="Z_F8FC1E8E_8F6D_4617_8D36_6313CF7144B7_.wvu.FilterData" localSheetId="1" hidden="1">'OUSF Docket'!$B$5:$X$2467</definedName>
    <definedName name="Z_F9879B3B_914B_4649_A18D_4D59A361F94C_.wvu.FilterData" localSheetId="1" hidden="1">'OUSF Docket'!$A$5:$X$2467</definedName>
    <definedName name="Z_F9BE2954_D4DA_4776_ACFA_2F72D4E2177D_.wvu.FilterData" localSheetId="1" hidden="1">'OUSF Docket'!$B$5:$X$2467</definedName>
    <definedName name="Z_FA0F85DF_C438_4EC8_AC8E_8C7E0C3F740E_.wvu.FilterData" localSheetId="1" hidden="1">'OUSF Docket'!$A$5:$X$2467</definedName>
    <definedName name="Z_FA46695A_82F4_4AF0_A2A7_C0844669E94B_.wvu.FilterData" localSheetId="1" hidden="1">'OUSF Docket'!$A$5:$Y$2467</definedName>
    <definedName name="Z_FA7B09BF_A528_4AD3_A834_AF6DF8B0E65F_.wvu.FilterData" localSheetId="1" hidden="1">'OUSF Docket'!$A$5:$X$2467</definedName>
    <definedName name="Z_FC1CA293_D1C5_47FE_AE2C_AA62EF1123FA_.wvu.FilterData" localSheetId="1" hidden="1">'OUSF Docket'!#REF!</definedName>
    <definedName name="Z_FC1CA293_D1C5_47FE_AE2C_AA62EF1123FA_.wvu.PrintArea" localSheetId="1" hidden="1">'OUSF Docket'!#REF!</definedName>
    <definedName name="Z_FC1CA293_D1C5_47FE_AE2C_AA62EF1123FA_.wvu.PrintTitles" localSheetId="1" hidden="1">'OUSF Docket'!#REF!</definedName>
    <definedName name="Z_FC63243C_518B_479C_9463_0C59B4FAF625_.wvu.FilterData" localSheetId="1" hidden="1">'OUSF Docket'!$A$5:$X$2467</definedName>
    <definedName name="Z_FCC94B4F_B53D_40E8_91D3_EE5DA8D5A087_.wvu.FilterData" localSheetId="1" hidden="1">'OUSF Docket'!#REF!</definedName>
    <definedName name="Z_FD37B7CD_CE80_4E2F_AC0F_363565FFE869_.wvu.PrintArea" localSheetId="1" hidden="1">'OUSF Docket'!#REF!</definedName>
    <definedName name="Z_FD37B7CD_CE80_4E2F_AC0F_363565FFE869_.wvu.PrintTitles" localSheetId="1" hidden="1">'OUSF Docket'!#REF!</definedName>
    <definedName name="Z_FD37B7CD_CE80_4E2F_AC0F_363565FFE869_.wvu.Rows" localSheetId="1" hidden="1">'OUSF Docket'!#REF!</definedName>
    <definedName name="Z_FD794003_D1BA_4A80_BC14_A732E7EB5BB8_.wvu.FilterData" localSheetId="1" hidden="1">'OUSF Docket'!$B$5:$X$2467</definedName>
    <definedName name="Z_FDF09FE3_8CC5_4DE3_8C69_D1958CDEE97D_.wvu.Cols" localSheetId="1" hidden="1">'OUSF Docket'!#REF!</definedName>
    <definedName name="Z_FDF09FE3_8CC5_4DE3_8C69_D1958CDEE97D_.wvu.FilterData" localSheetId="1" hidden="1">'OUSF Docket'!$A$5:$X$2467</definedName>
    <definedName name="Z_FDF09FE3_8CC5_4DE3_8C69_D1958CDEE97D_.wvu.PrintArea" localSheetId="1" hidden="1">'OUSF Docket'!$A$5:$R$2466</definedName>
    <definedName name="Z_FE61DDF7_A0B7_4543_837A_E0155EE458E5_.wvu.FilterData" localSheetId="1" hidden="1">'OUSF Docket'!$A$5:$X$2467</definedName>
    <definedName name="Z_FE7AA43E_0F44_4ADA_8C82_B0ECB4F86CDB_.wvu.FilterData" localSheetId="1" hidden="1">'OUSF Docket'!$A$5:$Y$2467</definedName>
    <definedName name="Z_FE7AA43E_0F44_4ADA_8C82_B0ECB4F86CDB_.wvu.PrintArea" localSheetId="1" hidden="1">'OUSF Docket'!$A$5:$N$2467</definedName>
    <definedName name="Z_FF33A771_A881_43E0_9129_0B7CC1130301_.wvu.Cols" localSheetId="1" hidden="1">'OUSF Docket'!#REF!,'OUSF Docket'!#REF!</definedName>
    <definedName name="Z_FF33A771_A881_43E0_9129_0B7CC1130301_.wvu.PrintArea" localSheetId="1" hidden="1">'OUSF Docket'!#REF!</definedName>
    <definedName name="Z_FF33A771_A881_43E0_9129_0B7CC1130301_.wvu.PrintTitles" localSheetId="1" hidden="1">'OUSF Docket'!#REF!</definedName>
    <definedName name="Z_FF33A771_A881_43E0_9129_0B7CC1130301_.wvu.Rows" localSheetId="1" hidden="1">'OUSF Docket'!#REF!,'OUSF Docket'!#REF!,'OUSF Docket'!#REF!,'OUSF Docket'!#REF!,'OUSF Docket'!#REF!,'OUSF Docket'!#REF!,'OUSF Docket'!#REF!,'OUSF Docket'!#REF!,'OUSF Docket'!#REF!</definedName>
    <definedName name="Z_FF6D36FD_0B98_4C95_8A42_D818930D4FBC_.wvu.FilterData" localSheetId="1" hidden="1">'OUSF Docket'!$A$5:$X$2467</definedName>
    <definedName name="Z_FF740A38_B4E4_4E44_A6A8_6A30C114AC66_.wvu.FilterData" localSheetId="1" hidden="1">'OUSF Docket'!$B$5:$X$2467</definedName>
    <definedName name="Z_FFFB6494_1E43_442A_8D02_981295502E70_.wvu.FilterData" localSheetId="1" hidden="1">'OUSF Docket'!#REF!</definedName>
  </definedNames>
  <calcPr calcId="0"/>
</workbook>
</file>

<file path=xl/calcChain.xml><?xml version="1.0" encoding="utf-8"?>
<calcChain xmlns="http://schemas.openxmlformats.org/spreadsheetml/2006/main">
  <c r="Y6" i="2" l="1"/>
  <c r="Y7"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55" i="2"/>
  <c r="Y56" i="2"/>
  <c r="Y57" i="2"/>
  <c r="Y58" i="2"/>
  <c r="Y59" i="2"/>
  <c r="Y60" i="2"/>
  <c r="Y61" i="2"/>
  <c r="Y62" i="2"/>
  <c r="Y63" i="2"/>
  <c r="Y64" i="2"/>
  <c r="Y65" i="2"/>
  <c r="Y66" i="2"/>
  <c r="Y67" i="2"/>
  <c r="Y68" i="2"/>
  <c r="Y69" i="2"/>
  <c r="Y70" i="2"/>
  <c r="Y71" i="2"/>
  <c r="Y72" i="2"/>
  <c r="Y73" i="2"/>
  <c r="Y74" i="2"/>
  <c r="Y75" i="2"/>
  <c r="Y76" i="2"/>
  <c r="Y77" i="2"/>
  <c r="Y78" i="2"/>
  <c r="Y79" i="2"/>
  <c r="Y80" i="2"/>
  <c r="Y81" i="2"/>
  <c r="Y82" i="2"/>
  <c r="Y83" i="2"/>
  <c r="Y84" i="2"/>
  <c r="Y85" i="2"/>
  <c r="Y86" i="2"/>
  <c r="Y87" i="2"/>
  <c r="Y88" i="2"/>
  <c r="Y89" i="2"/>
  <c r="Y90" i="2"/>
  <c r="Y91" i="2"/>
  <c r="Y92" i="2"/>
  <c r="Y93" i="2"/>
  <c r="Y94" i="2"/>
  <c r="Y95" i="2"/>
  <c r="Y96" i="2"/>
  <c r="Y97" i="2"/>
  <c r="Y98" i="2"/>
  <c r="Y99" i="2"/>
  <c r="Y100" i="2"/>
  <c r="Y101" i="2"/>
  <c r="Y102" i="2"/>
  <c r="Y103" i="2"/>
  <c r="Y104" i="2"/>
  <c r="Y105" i="2"/>
  <c r="Y106" i="2"/>
  <c r="Y107" i="2"/>
  <c r="Y108" i="2"/>
  <c r="Y109" i="2"/>
  <c r="Y110" i="2"/>
  <c r="Y111" i="2"/>
  <c r="Y112" i="2"/>
  <c r="Y113" i="2"/>
  <c r="Y114" i="2"/>
  <c r="H115" i="2"/>
  <c r="O115" i="2"/>
  <c r="Q115" i="2"/>
  <c r="Y115" i="2"/>
  <c r="Y116" i="2"/>
  <c r="Y117" i="2"/>
  <c r="Y118" i="2"/>
  <c r="Y119" i="2"/>
  <c r="Y120" i="2"/>
  <c r="Y121" i="2"/>
  <c r="Y122" i="2"/>
  <c r="Y123" i="2"/>
  <c r="Y124" i="2"/>
  <c r="Y125" i="2"/>
  <c r="Y126" i="2"/>
  <c r="Y127" i="2"/>
  <c r="Y128" i="2"/>
  <c r="Y129" i="2"/>
  <c r="Y130" i="2"/>
  <c r="Y131" i="2"/>
  <c r="Y132" i="2"/>
  <c r="Y133" i="2"/>
  <c r="Y134" i="2"/>
  <c r="Y135" i="2"/>
  <c r="Y136" i="2"/>
  <c r="Y138" i="2"/>
  <c r="Y139" i="2"/>
  <c r="Y140" i="2"/>
  <c r="Y141" i="2"/>
  <c r="Y142" i="2"/>
  <c r="Y143" i="2"/>
  <c r="Y144" i="2"/>
  <c r="Y145" i="2"/>
  <c r="Y146" i="2"/>
  <c r="Y147" i="2"/>
  <c r="Y148" i="2"/>
  <c r="Y149" i="2"/>
  <c r="Y150" i="2"/>
  <c r="Y151" i="2"/>
  <c r="Y152" i="2"/>
  <c r="Y153" i="2"/>
  <c r="Y154" i="2"/>
  <c r="Y155" i="2"/>
  <c r="Y156" i="2"/>
  <c r="Y157" i="2"/>
  <c r="Y158" i="2"/>
  <c r="Y159" i="2"/>
  <c r="Y160" i="2"/>
  <c r="Y161" i="2"/>
  <c r="Y162" i="2"/>
  <c r="Y163" i="2"/>
  <c r="Y164" i="2"/>
  <c r="Y165" i="2"/>
  <c r="Y166" i="2"/>
  <c r="Y167" i="2"/>
  <c r="Y168" i="2"/>
  <c r="Y169" i="2"/>
  <c r="Y170" i="2"/>
  <c r="Y171" i="2"/>
  <c r="H172" i="2"/>
  <c r="O172" i="2"/>
  <c r="Q172" i="2"/>
  <c r="Y172" i="2"/>
  <c r="H173" i="2"/>
  <c r="O173" i="2"/>
  <c r="Q173" i="2"/>
  <c r="Y173" i="2"/>
  <c r="Y174" i="2"/>
  <c r="Y175" i="2"/>
  <c r="Y176" i="2"/>
  <c r="Y177" i="2"/>
  <c r="Y178" i="2"/>
  <c r="Y179" i="2"/>
  <c r="Y180" i="2"/>
  <c r="Y181" i="2"/>
  <c r="Y182" i="2"/>
  <c r="Y183" i="2"/>
  <c r="Y184" i="2"/>
  <c r="Y185" i="2"/>
  <c r="Y186" i="2"/>
  <c r="Y187" i="2"/>
  <c r="Y188" i="2"/>
  <c r="Y189" i="2"/>
  <c r="Y190" i="2"/>
  <c r="Y191" i="2"/>
  <c r="Y192" i="2"/>
  <c r="Y193" i="2"/>
  <c r="Y194" i="2"/>
  <c r="Y195" i="2"/>
  <c r="Y196" i="2"/>
  <c r="Y197" i="2"/>
  <c r="Y198" i="2"/>
  <c r="Y199" i="2"/>
  <c r="Y200" i="2"/>
  <c r="Y201" i="2"/>
  <c r="Y202" i="2"/>
  <c r="Y203" i="2"/>
  <c r="Y204" i="2"/>
  <c r="Y205" i="2"/>
  <c r="Y206" i="2"/>
  <c r="Y207" i="2"/>
  <c r="Y208" i="2"/>
  <c r="Y209" i="2"/>
  <c r="H210" i="2"/>
  <c r="O210" i="2"/>
  <c r="Q210" i="2"/>
  <c r="Y210" i="2"/>
  <c r="Y211" i="2"/>
  <c r="Y212" i="2"/>
  <c r="Y213" i="2"/>
  <c r="Y214" i="2"/>
  <c r="Y215" i="2"/>
  <c r="Y216" i="2"/>
  <c r="Y217" i="2"/>
  <c r="Y218" i="2"/>
  <c r="Y219" i="2"/>
  <c r="Y220" i="2"/>
  <c r="Y221" i="2"/>
  <c r="Y222" i="2"/>
  <c r="Y223" i="2"/>
  <c r="Y224" i="2"/>
  <c r="Y225" i="2"/>
  <c r="Y226" i="2"/>
  <c r="Y227" i="2"/>
  <c r="Y228" i="2"/>
  <c r="Y229" i="2"/>
  <c r="Y230" i="2"/>
  <c r="Y231" i="2"/>
  <c r="Y232" i="2"/>
  <c r="Y233" i="2"/>
  <c r="Y234" i="2"/>
  <c r="Y235" i="2"/>
  <c r="Y236" i="2"/>
  <c r="Y237" i="2"/>
  <c r="Y238" i="2"/>
  <c r="Y239" i="2"/>
  <c r="Y240" i="2"/>
  <c r="Y241" i="2"/>
  <c r="Y242" i="2"/>
  <c r="Y243" i="2"/>
  <c r="Y244" i="2"/>
  <c r="Y245" i="2"/>
  <c r="H246" i="2"/>
  <c r="O246" i="2"/>
  <c r="Q246" i="2"/>
  <c r="Y246" i="2"/>
  <c r="Y247" i="2"/>
  <c r="Y248" i="2"/>
  <c r="Y249" i="2"/>
  <c r="Y251" i="2"/>
  <c r="Y252" i="2"/>
  <c r="Y253" i="2"/>
  <c r="Y254" i="2"/>
  <c r="Y255" i="2"/>
  <c r="Y256" i="2"/>
  <c r="Y257" i="2"/>
  <c r="Y258" i="2"/>
  <c r="Y259" i="2"/>
  <c r="Y260" i="2"/>
  <c r="Y261" i="2"/>
  <c r="Y262" i="2"/>
  <c r="Y263" i="2"/>
  <c r="Y264" i="2"/>
  <c r="Y266" i="2"/>
  <c r="Y267" i="2"/>
  <c r="Y268" i="2"/>
  <c r="Y269" i="2"/>
  <c r="Y270" i="2"/>
  <c r="Y271" i="2"/>
  <c r="Y272" i="2"/>
  <c r="Y273" i="2"/>
  <c r="Y274" i="2"/>
  <c r="Y275" i="2"/>
  <c r="Y276" i="2"/>
  <c r="Y277" i="2"/>
  <c r="Y278" i="2"/>
  <c r="Y279" i="2"/>
  <c r="Y280" i="2"/>
  <c r="Y281" i="2"/>
  <c r="Y282" i="2"/>
  <c r="Y283" i="2"/>
  <c r="Y284" i="2"/>
  <c r="Y285" i="2"/>
  <c r="Y286" i="2"/>
  <c r="Y287" i="2"/>
  <c r="Y288" i="2"/>
  <c r="Y289" i="2"/>
  <c r="Y290" i="2"/>
  <c r="Y291" i="2"/>
  <c r="Y292" i="2"/>
  <c r="Y293" i="2"/>
  <c r="Y294" i="2"/>
  <c r="Y295" i="2"/>
  <c r="Y296" i="2"/>
  <c r="Y297" i="2"/>
  <c r="H299" i="2"/>
  <c r="O299" i="2"/>
  <c r="Q299" i="2"/>
  <c r="Y299" i="2"/>
  <c r="Y300" i="2"/>
  <c r="Y304" i="2"/>
  <c r="Y305" i="2"/>
  <c r="Y306" i="2"/>
  <c r="Y309" i="2"/>
  <c r="Y310" i="2"/>
  <c r="Y311" i="2"/>
  <c r="Y312" i="2"/>
  <c r="Y313" i="2"/>
  <c r="Y314" i="2"/>
  <c r="Y315" i="2"/>
  <c r="Y316" i="2"/>
  <c r="Y317" i="2"/>
  <c r="Y318" i="2"/>
  <c r="Y319" i="2"/>
  <c r="Y320" i="2"/>
  <c r="Y321" i="2"/>
  <c r="Y322" i="2"/>
  <c r="Y323" i="2"/>
  <c r="Y324" i="2"/>
  <c r="Y325" i="2"/>
  <c r="Y326" i="2"/>
  <c r="Y327" i="2"/>
  <c r="Y328" i="2"/>
  <c r="Y329" i="2"/>
  <c r="Y330" i="2"/>
  <c r="Y331" i="2"/>
  <c r="Y332" i="2"/>
  <c r="Y333" i="2"/>
  <c r="Y334" i="2"/>
  <c r="Y335" i="2"/>
  <c r="Y336" i="2"/>
  <c r="Y337" i="2"/>
  <c r="Y338" i="2"/>
  <c r="Y339" i="2"/>
  <c r="Y340" i="2"/>
  <c r="Y341" i="2"/>
  <c r="Y342" i="2"/>
  <c r="Y343" i="2"/>
  <c r="Y344" i="2"/>
  <c r="Y345" i="2"/>
  <c r="Y346" i="2"/>
  <c r="Y347" i="2"/>
  <c r="Y348" i="2"/>
  <c r="Y349" i="2"/>
  <c r="Y350" i="2"/>
  <c r="Y351" i="2"/>
  <c r="Y352" i="2"/>
  <c r="Y353" i="2"/>
  <c r="Y354" i="2"/>
  <c r="Y355" i="2"/>
  <c r="Y356" i="2"/>
  <c r="Y357" i="2"/>
  <c r="Y358" i="2"/>
  <c r="Y359" i="2"/>
  <c r="Y360" i="2"/>
  <c r="Y361" i="2"/>
  <c r="Y362" i="2"/>
  <c r="Y363" i="2"/>
  <c r="Y364" i="2"/>
  <c r="Y365" i="2"/>
  <c r="H366" i="2"/>
  <c r="O366" i="2"/>
  <c r="Q366" i="2"/>
  <c r="Y366" i="2"/>
  <c r="H367" i="2"/>
  <c r="O367" i="2"/>
  <c r="Q367" i="2"/>
  <c r="Y367" i="2"/>
  <c r="H368" i="2"/>
  <c r="O368" i="2"/>
  <c r="Q368" i="2"/>
  <c r="Y368" i="2"/>
  <c r="H369" i="2"/>
  <c r="O369" i="2"/>
  <c r="Q369" i="2"/>
  <c r="Y369" i="2"/>
  <c r="H370" i="2"/>
  <c r="O370" i="2"/>
  <c r="Q370" i="2"/>
  <c r="Y370" i="2"/>
  <c r="H371" i="2"/>
  <c r="O371" i="2"/>
  <c r="Q371" i="2"/>
  <c r="Y371" i="2"/>
  <c r="Y372" i="2"/>
  <c r="Y373" i="2"/>
  <c r="Y374" i="2"/>
  <c r="Y375" i="2"/>
  <c r="Y376" i="2"/>
  <c r="Y377" i="2"/>
  <c r="Y378" i="2"/>
  <c r="Y379" i="2"/>
  <c r="Y380" i="2"/>
  <c r="Y381" i="2"/>
  <c r="Y382" i="2"/>
  <c r="Y383" i="2"/>
  <c r="Y384" i="2"/>
  <c r="Y385" i="2"/>
  <c r="Y386" i="2"/>
  <c r="Y387" i="2"/>
  <c r="Y388" i="2"/>
  <c r="Y389" i="2"/>
  <c r="Y390" i="2"/>
  <c r="Y391" i="2"/>
  <c r="Y392" i="2"/>
  <c r="Y393" i="2"/>
  <c r="Y394" i="2"/>
  <c r="Y395" i="2"/>
  <c r="Y396" i="2"/>
  <c r="Y397" i="2"/>
  <c r="Y398" i="2"/>
  <c r="Y399" i="2"/>
  <c r="Y400" i="2"/>
  <c r="Y401" i="2"/>
  <c r="Y402" i="2"/>
  <c r="Y403" i="2"/>
  <c r="Y404" i="2"/>
  <c r="Y405" i="2"/>
  <c r="Y406" i="2"/>
  <c r="Y407" i="2"/>
  <c r="Y408" i="2"/>
  <c r="Y409" i="2"/>
  <c r="Y410" i="2"/>
  <c r="Y411" i="2"/>
  <c r="Y412" i="2"/>
  <c r="Y413" i="2"/>
  <c r="Y414" i="2"/>
  <c r="Y415" i="2"/>
  <c r="Y416" i="2"/>
  <c r="Y417" i="2"/>
  <c r="Y418" i="2"/>
  <c r="Y419" i="2"/>
  <c r="Y420" i="2"/>
  <c r="Y421" i="2"/>
  <c r="Y422" i="2"/>
  <c r="Y423" i="2"/>
  <c r="Y424" i="2"/>
  <c r="Y425" i="2"/>
  <c r="H426" i="2"/>
  <c r="O426" i="2"/>
  <c r="Q426" i="2"/>
  <c r="Y426" i="2"/>
  <c r="H427" i="2"/>
  <c r="M427" i="2"/>
  <c r="O427" i="2"/>
  <c r="Q427" i="2"/>
  <c r="Y427" i="2"/>
  <c r="Y428" i="2"/>
  <c r="Y429" i="2"/>
  <c r="Y430" i="2"/>
  <c r="Y431" i="2"/>
  <c r="Y432" i="2"/>
  <c r="Y433" i="2"/>
  <c r="Y434" i="2"/>
  <c r="Y435" i="2"/>
  <c r="Y436" i="2"/>
  <c r="Y437" i="2"/>
  <c r="Y438" i="2"/>
  <c r="Y439" i="2"/>
  <c r="Y440" i="2"/>
  <c r="Y441" i="2"/>
  <c r="Y442" i="2"/>
  <c r="Y443" i="2"/>
  <c r="Y444" i="2"/>
  <c r="Y445" i="2"/>
  <c r="Y446" i="2"/>
  <c r="Y447" i="2"/>
  <c r="Y448" i="2"/>
  <c r="Y449" i="2"/>
  <c r="Y450" i="2"/>
  <c r="Y451" i="2"/>
  <c r="Y452" i="2"/>
  <c r="Y453" i="2"/>
  <c r="Y454" i="2"/>
  <c r="Y455" i="2"/>
  <c r="Y456" i="2"/>
  <c r="Y457" i="2"/>
  <c r="Y458" i="2"/>
  <c r="Y459" i="2"/>
  <c r="Y460" i="2"/>
  <c r="Y461" i="2"/>
  <c r="Y462" i="2"/>
  <c r="Y463" i="2"/>
  <c r="Y464" i="2"/>
  <c r="Y465" i="2"/>
  <c r="Y466" i="2"/>
  <c r="Y467" i="2"/>
  <c r="Y468" i="2"/>
  <c r="Y469" i="2"/>
  <c r="Y470" i="2"/>
  <c r="Y471" i="2"/>
  <c r="Y472" i="2"/>
  <c r="Y473" i="2"/>
  <c r="Y474" i="2"/>
  <c r="Y475" i="2"/>
  <c r="Y476" i="2"/>
  <c r="Y477" i="2"/>
  <c r="Y478" i="2"/>
  <c r="Y479" i="2"/>
  <c r="Y480" i="2"/>
  <c r="Y481" i="2"/>
  <c r="Y482" i="2"/>
  <c r="Y483" i="2"/>
  <c r="Y484" i="2"/>
  <c r="Y485" i="2"/>
  <c r="Y486" i="2"/>
  <c r="Y487" i="2"/>
  <c r="Y488" i="2"/>
  <c r="Y489" i="2"/>
  <c r="Y490" i="2"/>
  <c r="Y491" i="2"/>
  <c r="Y492" i="2"/>
  <c r="Y493" i="2"/>
  <c r="Y494" i="2"/>
  <c r="Y495" i="2"/>
  <c r="Y496" i="2"/>
  <c r="Y497" i="2"/>
  <c r="Y498" i="2"/>
  <c r="Y499" i="2"/>
  <c r="Y500" i="2"/>
  <c r="Y501" i="2"/>
  <c r="Y502" i="2"/>
  <c r="Y503" i="2"/>
  <c r="Y504" i="2"/>
  <c r="Y505" i="2"/>
  <c r="Y506" i="2"/>
  <c r="Y507" i="2"/>
  <c r="Y508" i="2"/>
  <c r="Y509" i="2"/>
  <c r="Y510" i="2"/>
  <c r="Y511" i="2"/>
  <c r="Y512" i="2"/>
  <c r="Y513" i="2"/>
  <c r="Y514" i="2"/>
  <c r="Y515" i="2"/>
  <c r="Y516" i="2"/>
  <c r="Y517" i="2"/>
  <c r="Y518" i="2"/>
  <c r="Y519" i="2"/>
  <c r="Y520" i="2"/>
  <c r="Y521" i="2"/>
  <c r="Y522" i="2"/>
  <c r="Y523" i="2"/>
  <c r="Y524" i="2"/>
  <c r="Y525" i="2"/>
  <c r="Y526" i="2"/>
  <c r="Y527" i="2"/>
  <c r="Y528" i="2"/>
  <c r="Y529" i="2"/>
  <c r="Y530" i="2"/>
  <c r="Y531" i="2"/>
  <c r="Y532" i="2"/>
  <c r="Y533" i="2"/>
  <c r="Y534" i="2"/>
  <c r="Y535" i="2"/>
  <c r="Y536" i="2"/>
  <c r="Y537" i="2"/>
  <c r="Y538" i="2"/>
  <c r="Y539" i="2"/>
  <c r="Y540" i="2"/>
  <c r="Y541" i="2"/>
  <c r="Y542" i="2"/>
  <c r="Y543" i="2"/>
  <c r="Y544" i="2"/>
  <c r="Y545" i="2"/>
  <c r="Y546" i="2"/>
  <c r="Y547" i="2"/>
  <c r="Y548" i="2"/>
  <c r="Y549" i="2"/>
  <c r="Y550" i="2"/>
  <c r="Y551" i="2"/>
  <c r="Y552" i="2"/>
  <c r="Y553" i="2"/>
  <c r="Y554" i="2"/>
  <c r="Y555" i="2"/>
  <c r="Y556" i="2"/>
  <c r="Y557" i="2"/>
  <c r="Y558" i="2"/>
  <c r="Y559" i="2"/>
  <c r="Y560" i="2"/>
  <c r="Y561" i="2"/>
  <c r="Y562" i="2"/>
  <c r="Y563" i="2"/>
  <c r="Y564" i="2"/>
  <c r="Y565" i="2"/>
  <c r="Y566" i="2"/>
  <c r="Y567" i="2"/>
  <c r="Y568" i="2"/>
  <c r="Y569" i="2"/>
  <c r="Y570" i="2"/>
  <c r="Y571" i="2"/>
  <c r="Y572" i="2"/>
  <c r="Y573" i="2"/>
  <c r="Y574" i="2"/>
  <c r="Y575" i="2"/>
  <c r="Y576" i="2"/>
  <c r="Y577" i="2"/>
  <c r="Y578" i="2"/>
  <c r="Y579" i="2"/>
  <c r="Y580" i="2"/>
  <c r="Y581" i="2"/>
  <c r="Y582" i="2"/>
  <c r="Y583" i="2"/>
  <c r="Y584" i="2"/>
  <c r="Y585" i="2"/>
  <c r="Y586" i="2"/>
  <c r="Y587" i="2"/>
  <c r="Y588" i="2"/>
  <c r="Y589" i="2"/>
  <c r="Y590" i="2"/>
  <c r="Y591" i="2"/>
  <c r="Y592" i="2"/>
  <c r="Y593" i="2"/>
  <c r="Y594" i="2"/>
  <c r="Y595" i="2"/>
  <c r="Y596" i="2"/>
  <c r="Y597" i="2"/>
  <c r="Y598" i="2"/>
  <c r="Y599" i="2"/>
  <c r="Y600" i="2"/>
  <c r="Y601" i="2"/>
  <c r="Y602" i="2"/>
  <c r="Y603" i="2"/>
  <c r="Y604" i="2"/>
  <c r="Y605" i="2"/>
  <c r="Y606" i="2"/>
  <c r="Y607" i="2"/>
  <c r="Y608" i="2"/>
  <c r="Y609" i="2"/>
  <c r="Y610" i="2"/>
  <c r="Y611" i="2"/>
  <c r="Y612" i="2"/>
  <c r="Y613" i="2"/>
  <c r="Y614" i="2"/>
  <c r="Y615" i="2"/>
  <c r="Y616" i="2"/>
  <c r="Y617" i="2"/>
  <c r="Y618" i="2"/>
  <c r="Y619" i="2"/>
  <c r="Y620" i="2"/>
  <c r="Y621" i="2"/>
  <c r="Y622" i="2"/>
  <c r="Y623" i="2"/>
  <c r="Y624" i="2"/>
  <c r="Y625" i="2"/>
  <c r="Y626" i="2"/>
  <c r="Y627" i="2"/>
  <c r="Y628" i="2"/>
  <c r="Y629" i="2"/>
  <c r="Y630" i="2"/>
  <c r="Y631" i="2"/>
  <c r="Y632" i="2"/>
  <c r="Y633" i="2"/>
  <c r="Y634" i="2"/>
  <c r="Y635" i="2"/>
  <c r="Y636" i="2"/>
  <c r="Y637" i="2"/>
  <c r="Y638" i="2"/>
  <c r="Y639" i="2"/>
  <c r="Y640" i="2"/>
  <c r="Y641" i="2"/>
  <c r="Y642" i="2"/>
  <c r="Y643" i="2"/>
  <c r="Y644" i="2"/>
  <c r="Y645" i="2"/>
  <c r="Y646" i="2"/>
  <c r="Y647" i="2"/>
  <c r="Y648" i="2"/>
  <c r="Y649" i="2"/>
  <c r="Y650" i="2"/>
  <c r="Y651" i="2"/>
  <c r="Y652" i="2"/>
  <c r="Y653" i="2"/>
  <c r="Y654" i="2"/>
  <c r="Y655" i="2"/>
  <c r="Y656" i="2"/>
  <c r="Y657" i="2"/>
  <c r="Y658" i="2"/>
  <c r="Y659" i="2"/>
  <c r="Y660" i="2"/>
  <c r="Y661" i="2"/>
  <c r="H662" i="2"/>
  <c r="O662" i="2"/>
  <c r="Q662" i="2"/>
  <c r="W662" i="2"/>
  <c r="Z662" i="2"/>
  <c r="Y662" i="2" s="1"/>
  <c r="Y663" i="2"/>
  <c r="Y664" i="2"/>
  <c r="Y665" i="2"/>
  <c r="Y666" i="2"/>
  <c r="Y667" i="2"/>
  <c r="Y668" i="2"/>
  <c r="Y669" i="2"/>
  <c r="Y670" i="2"/>
  <c r="Y671" i="2"/>
  <c r="Y672" i="2"/>
  <c r="Y673" i="2"/>
  <c r="Y674" i="2"/>
  <c r="Y675" i="2"/>
  <c r="Y676" i="2"/>
  <c r="Y677" i="2"/>
  <c r="Y678" i="2"/>
  <c r="Y679" i="2"/>
  <c r="Y680" i="2"/>
  <c r="Y681" i="2"/>
  <c r="Y682" i="2"/>
  <c r="Y683" i="2"/>
  <c r="Y684" i="2"/>
  <c r="Y685" i="2"/>
  <c r="Y686" i="2"/>
  <c r="Y687" i="2"/>
  <c r="Y688" i="2"/>
  <c r="Y689" i="2"/>
  <c r="Y690" i="2"/>
  <c r="Y691" i="2"/>
  <c r="Y692" i="2"/>
  <c r="Y693" i="2"/>
  <c r="Y694" i="2"/>
  <c r="Y695" i="2"/>
  <c r="Y696" i="2"/>
  <c r="Y697" i="2"/>
  <c r="Y698" i="2"/>
  <c r="Y699" i="2"/>
  <c r="Y700" i="2"/>
  <c r="Y701" i="2"/>
  <c r="Y702" i="2"/>
  <c r="Y703" i="2"/>
  <c r="Y704" i="2"/>
  <c r="Y705" i="2"/>
  <c r="Y706" i="2"/>
  <c r="Y707" i="2"/>
  <c r="Y708" i="2"/>
  <c r="Y709" i="2"/>
  <c r="Y710" i="2"/>
  <c r="Y711" i="2"/>
  <c r="Y712" i="2"/>
  <c r="Y713" i="2"/>
  <c r="Y714" i="2"/>
  <c r="Y715" i="2"/>
  <c r="Y716" i="2"/>
  <c r="Y717" i="2"/>
  <c r="Y718" i="2"/>
  <c r="Y719" i="2"/>
  <c r="Y720" i="2"/>
  <c r="Y721" i="2"/>
  <c r="Y722" i="2"/>
  <c r="H723" i="2"/>
  <c r="O723" i="2"/>
  <c r="Q723" i="2"/>
  <c r="W723" i="2"/>
  <c r="Z723" i="2"/>
  <c r="Y723" i="2" s="1"/>
  <c r="Y724" i="2"/>
  <c r="Y725" i="2"/>
  <c r="Y726" i="2"/>
  <c r="Y727" i="2"/>
  <c r="Y728" i="2"/>
  <c r="Y729" i="2"/>
  <c r="Y730" i="2"/>
  <c r="Y731" i="2"/>
  <c r="Y732" i="2"/>
  <c r="Y733" i="2"/>
  <c r="Y734" i="2"/>
  <c r="Y735" i="2"/>
  <c r="Y736" i="2"/>
  <c r="Y737" i="2"/>
  <c r="Y738" i="2"/>
  <c r="Y739" i="2"/>
  <c r="Y740" i="2"/>
  <c r="Y741" i="2"/>
  <c r="Y742" i="2"/>
  <c r="Y743" i="2"/>
  <c r="Y744" i="2"/>
  <c r="Y745" i="2"/>
  <c r="Y746" i="2"/>
  <c r="Y747" i="2"/>
  <c r="Y748" i="2"/>
  <c r="Y749" i="2"/>
  <c r="Y750" i="2"/>
  <c r="Y751" i="2"/>
  <c r="Y752" i="2"/>
  <c r="Y753" i="2"/>
  <c r="Y754" i="2"/>
  <c r="Y755" i="2"/>
  <c r="Y756" i="2"/>
  <c r="Y757" i="2"/>
  <c r="Y758" i="2"/>
  <c r="Y759" i="2"/>
  <c r="Y760" i="2"/>
  <c r="Y761" i="2"/>
  <c r="Y762" i="2"/>
  <c r="Y763" i="2"/>
  <c r="Y764" i="2"/>
  <c r="Y765" i="2"/>
  <c r="Y766" i="2"/>
  <c r="Y767" i="2"/>
  <c r="Y768" i="2"/>
  <c r="Y769" i="2"/>
  <c r="Y770" i="2"/>
  <c r="Y771" i="2"/>
  <c r="Y772" i="2"/>
  <c r="Y773" i="2"/>
  <c r="Y774" i="2"/>
  <c r="Y775" i="2"/>
  <c r="Y776" i="2"/>
  <c r="Y777" i="2"/>
  <c r="Y778" i="2"/>
  <c r="Y779" i="2"/>
  <c r="Y780" i="2"/>
  <c r="Y781" i="2"/>
  <c r="Y782" i="2"/>
  <c r="Y783" i="2"/>
  <c r="Y784" i="2"/>
  <c r="Y785" i="2"/>
  <c r="Y786" i="2"/>
  <c r="Y787" i="2"/>
  <c r="Y788" i="2"/>
  <c r="Y789" i="2"/>
  <c r="Y790" i="2"/>
  <c r="Y791" i="2"/>
  <c r="Y792" i="2"/>
  <c r="Y793" i="2"/>
  <c r="Y794" i="2"/>
  <c r="Y795" i="2"/>
  <c r="Y796" i="2"/>
  <c r="Y797" i="2"/>
  <c r="Y798" i="2"/>
  <c r="Y799" i="2"/>
  <c r="Y800" i="2"/>
  <c r="Y801" i="2"/>
  <c r="Y802" i="2"/>
  <c r="Y803" i="2"/>
  <c r="Y804" i="2"/>
  <c r="Y805" i="2"/>
  <c r="Y806" i="2"/>
  <c r="Y807" i="2"/>
  <c r="Y808" i="2"/>
  <c r="Y809" i="2"/>
  <c r="H810" i="2"/>
  <c r="O810" i="2"/>
  <c r="Q810" i="2"/>
  <c r="Z810" i="2"/>
  <c r="Y810" i="2" s="1"/>
  <c r="Y811" i="2"/>
  <c r="Y812" i="2"/>
  <c r="Y813" i="2"/>
  <c r="Y814" i="2"/>
  <c r="Y815" i="2"/>
  <c r="Y816" i="2"/>
  <c r="Y817" i="2"/>
  <c r="Y818" i="2"/>
  <c r="Y819" i="2"/>
  <c r="Y820" i="2"/>
  <c r="Y821" i="2"/>
  <c r="Y822" i="2"/>
  <c r="Y823" i="2"/>
  <c r="Y824" i="2"/>
  <c r="Y825" i="2"/>
  <c r="Y826" i="2"/>
  <c r="Y827" i="2"/>
  <c r="Y828" i="2"/>
  <c r="Y829" i="2"/>
  <c r="Y830" i="2"/>
  <c r="Y831" i="2"/>
  <c r="Y832" i="2"/>
  <c r="Y833" i="2"/>
  <c r="Y834" i="2"/>
  <c r="Y835" i="2"/>
  <c r="Y836" i="2"/>
  <c r="Y837" i="2"/>
  <c r="Y838" i="2"/>
  <c r="Y839" i="2"/>
  <c r="Y840" i="2"/>
  <c r="H841" i="2"/>
  <c r="O841" i="2"/>
  <c r="Q841" i="2"/>
  <c r="W841" i="2"/>
  <c r="Z841" i="2"/>
  <c r="Y841" i="2" s="1"/>
  <c r="Y842" i="2"/>
  <c r="Y843" i="2"/>
  <c r="Y844" i="2"/>
  <c r="Y845" i="2"/>
  <c r="Y846" i="2"/>
  <c r="Y847" i="2"/>
  <c r="Y848" i="2"/>
  <c r="Y849" i="2"/>
  <c r="Y850" i="2"/>
  <c r="Y851" i="2"/>
  <c r="Y852" i="2"/>
  <c r="Y853" i="2"/>
  <c r="O854" i="2"/>
  <c r="Q854" i="2"/>
  <c r="Y854" i="2"/>
  <c r="H855" i="2"/>
  <c r="O855" i="2"/>
  <c r="Q855" i="2"/>
  <c r="Z855" i="2"/>
  <c r="Y855" i="2" s="1"/>
  <c r="Y856" i="2"/>
  <c r="Y857" i="2"/>
  <c r="Y858" i="2"/>
  <c r="Y859" i="2"/>
  <c r="Y860" i="2"/>
  <c r="Y861" i="2"/>
  <c r="Y862" i="2"/>
  <c r="Y863" i="2"/>
  <c r="Y864" i="2"/>
  <c r="Y865" i="2"/>
  <c r="Y866" i="2"/>
  <c r="Y867" i="2"/>
  <c r="Y868" i="2"/>
  <c r="Y869" i="2"/>
  <c r="Y870" i="2"/>
  <c r="Y871" i="2"/>
  <c r="Y872" i="2"/>
  <c r="Y873" i="2"/>
  <c r="Y874" i="2"/>
  <c r="Y875" i="2"/>
  <c r="Y876" i="2"/>
  <c r="Y877" i="2"/>
  <c r="Y878" i="2"/>
  <c r="Y879" i="2"/>
  <c r="Y880" i="2"/>
  <c r="Y881" i="2"/>
  <c r="Y882" i="2"/>
  <c r="Y883" i="2"/>
  <c r="Y884" i="2"/>
  <c r="Y885" i="2"/>
  <c r="Y886" i="2"/>
  <c r="Y887" i="2"/>
  <c r="Y888" i="2"/>
  <c r="Y889" i="2"/>
  <c r="Y890" i="2"/>
  <c r="Y891" i="2"/>
  <c r="Y892" i="2"/>
  <c r="Y893" i="2"/>
  <c r="Y894" i="2"/>
  <c r="Y895" i="2"/>
  <c r="Y896" i="2"/>
  <c r="Y897" i="2"/>
  <c r="Y898" i="2"/>
  <c r="Y899" i="2"/>
  <c r="Y900" i="2"/>
  <c r="Y901" i="2"/>
  <c r="Y902" i="2"/>
  <c r="Y903" i="2"/>
  <c r="Y904" i="2"/>
  <c r="Y905" i="2"/>
  <c r="Y906" i="2"/>
  <c r="Y907" i="2"/>
  <c r="Y908" i="2"/>
  <c r="Y909" i="2"/>
  <c r="Y910" i="2"/>
  <c r="Y911" i="2"/>
  <c r="Y912" i="2"/>
  <c r="Y913" i="2"/>
  <c r="Y914" i="2"/>
  <c r="Y915" i="2"/>
  <c r="Y916" i="2"/>
  <c r="Y917" i="2"/>
  <c r="Y918" i="2"/>
  <c r="Y919" i="2"/>
  <c r="Y920" i="2"/>
  <c r="Y921" i="2"/>
  <c r="Y922" i="2"/>
  <c r="Y923" i="2"/>
  <c r="Y924" i="2"/>
  <c r="Y925" i="2"/>
  <c r="Y926" i="2"/>
  <c r="Y927" i="2"/>
  <c r="Y928" i="2"/>
  <c r="Y929" i="2"/>
  <c r="Y930" i="2"/>
  <c r="Y931" i="2"/>
  <c r="Y932" i="2"/>
  <c r="Y933" i="2"/>
  <c r="Y934" i="2"/>
  <c r="Y935" i="2"/>
  <c r="Y936" i="2"/>
  <c r="Y937" i="2"/>
  <c r="Y938" i="2"/>
  <c r="Y939" i="2"/>
  <c r="Y940" i="2"/>
  <c r="Y941" i="2"/>
  <c r="Y942" i="2"/>
  <c r="Y943" i="2"/>
  <c r="Y944" i="2"/>
  <c r="Y945" i="2"/>
  <c r="Y946" i="2"/>
  <c r="Y947" i="2"/>
  <c r="Y948" i="2"/>
  <c r="Y949" i="2"/>
  <c r="Y950" i="2"/>
  <c r="Y951" i="2"/>
  <c r="Y952" i="2"/>
  <c r="Y953" i="2"/>
  <c r="Y954" i="2"/>
  <c r="Y955" i="2"/>
  <c r="Y956" i="2"/>
  <c r="Y957" i="2"/>
  <c r="Y958" i="2"/>
  <c r="Y959" i="2"/>
  <c r="Y960" i="2"/>
  <c r="Y961" i="2"/>
  <c r="Y962" i="2"/>
  <c r="Y963" i="2"/>
  <c r="Y964" i="2"/>
  <c r="Y965" i="2"/>
  <c r="Y966" i="2"/>
  <c r="Y967" i="2"/>
  <c r="Y968" i="2"/>
  <c r="Y969" i="2"/>
  <c r="Y970" i="2"/>
  <c r="Y971" i="2"/>
  <c r="Y972" i="2"/>
  <c r="Y973" i="2"/>
  <c r="Y974" i="2"/>
  <c r="Y975" i="2"/>
  <c r="Y976" i="2"/>
  <c r="Y977" i="2"/>
  <c r="Y978" i="2"/>
  <c r="Y979" i="2"/>
  <c r="Y980" i="2"/>
  <c r="Y981" i="2"/>
  <c r="Y982" i="2"/>
  <c r="Y983" i="2"/>
  <c r="Y984" i="2"/>
  <c r="Y985" i="2"/>
  <c r="Y986" i="2"/>
  <c r="Y987" i="2"/>
  <c r="Y988" i="2"/>
  <c r="Y989" i="2"/>
  <c r="Y990" i="2"/>
  <c r="Y991" i="2"/>
  <c r="Y992" i="2"/>
  <c r="Y993" i="2"/>
  <c r="Y994" i="2"/>
  <c r="Y995" i="2"/>
  <c r="Y996" i="2"/>
  <c r="Y997" i="2"/>
  <c r="Y998" i="2"/>
  <c r="Y999" i="2"/>
  <c r="Y1000" i="2"/>
  <c r="Y1001" i="2"/>
  <c r="Y1002" i="2"/>
  <c r="Y1003" i="2"/>
  <c r="Y1004" i="2"/>
  <c r="Y1005" i="2"/>
  <c r="Y1006" i="2"/>
  <c r="Y1007" i="2"/>
  <c r="Y1008" i="2"/>
  <c r="Y1009" i="2"/>
  <c r="Y1010" i="2"/>
  <c r="Y1011" i="2"/>
  <c r="Y1012" i="2"/>
  <c r="Y1013" i="2"/>
  <c r="Y1014" i="2"/>
  <c r="Y1015" i="2"/>
  <c r="Y1016" i="2"/>
  <c r="Y1017" i="2"/>
  <c r="Y1018" i="2"/>
  <c r="Y1019" i="2"/>
  <c r="Y1020" i="2"/>
  <c r="Y1021" i="2"/>
  <c r="Y1022" i="2"/>
  <c r="Y1023" i="2"/>
  <c r="Y1024" i="2"/>
  <c r="Y1025" i="2"/>
  <c r="Y1026" i="2"/>
  <c r="Y1027" i="2"/>
  <c r="Y1028" i="2"/>
  <c r="Y1029" i="2"/>
  <c r="Y1030" i="2"/>
  <c r="Y1031" i="2"/>
  <c r="Y1032" i="2"/>
  <c r="Y1033" i="2"/>
  <c r="Y1034" i="2"/>
  <c r="Y1035" i="2"/>
  <c r="Y1036" i="2"/>
  <c r="Y1037" i="2"/>
  <c r="Y1038" i="2"/>
  <c r="Y1039" i="2"/>
  <c r="Y1040" i="2"/>
  <c r="Y1041" i="2"/>
  <c r="Y1042" i="2"/>
  <c r="Y1043" i="2"/>
  <c r="Y1044" i="2"/>
  <c r="Y1045" i="2"/>
  <c r="Y1046" i="2"/>
  <c r="Y1047" i="2"/>
  <c r="Y1048" i="2"/>
  <c r="Y1049" i="2"/>
  <c r="Y1050" i="2"/>
  <c r="Y1051" i="2"/>
  <c r="Y1052" i="2"/>
  <c r="Y1053" i="2"/>
  <c r="Y1054" i="2"/>
  <c r="Y1055" i="2"/>
  <c r="Y1056" i="2"/>
  <c r="Y1057" i="2"/>
  <c r="Y1058" i="2"/>
  <c r="Y1059" i="2"/>
  <c r="Y1060" i="2"/>
  <c r="Y1061" i="2"/>
  <c r="Y1062" i="2"/>
  <c r="Y1063" i="2"/>
  <c r="Y1064" i="2"/>
  <c r="Y1065" i="2"/>
  <c r="Y1066" i="2"/>
  <c r="Y1067" i="2"/>
  <c r="Y1068" i="2"/>
  <c r="Y1069" i="2"/>
  <c r="Y1070" i="2"/>
  <c r="Y1071" i="2"/>
  <c r="Y1072" i="2"/>
  <c r="Y1073" i="2"/>
  <c r="Y1074" i="2"/>
  <c r="Y1075" i="2"/>
  <c r="Y1076" i="2"/>
  <c r="Y1077" i="2"/>
  <c r="Y1078" i="2"/>
  <c r="Y1079" i="2"/>
  <c r="Y1080" i="2"/>
  <c r="Y1081" i="2"/>
  <c r="Y1082" i="2"/>
  <c r="Y1083" i="2"/>
  <c r="Y1084" i="2"/>
  <c r="Y1085" i="2"/>
  <c r="Y1086" i="2"/>
  <c r="Y1087" i="2"/>
  <c r="Y1088" i="2"/>
  <c r="Y1089" i="2"/>
  <c r="Y1090" i="2"/>
  <c r="Y1091" i="2"/>
  <c r="Y1092" i="2"/>
  <c r="Y1093" i="2"/>
  <c r="Y1094" i="2"/>
  <c r="Y1095" i="2"/>
  <c r="Y1096" i="2"/>
  <c r="Y1097" i="2"/>
  <c r="Y1098" i="2"/>
  <c r="Y1099" i="2"/>
  <c r="Y1100" i="2"/>
  <c r="Y1101" i="2"/>
  <c r="Y1102" i="2"/>
  <c r="Y1103" i="2"/>
  <c r="Y1104" i="2"/>
  <c r="Y1105" i="2"/>
  <c r="Y1106" i="2"/>
  <c r="Y1107" i="2"/>
  <c r="Y1108" i="2"/>
  <c r="Y1109" i="2"/>
  <c r="Y1110" i="2"/>
  <c r="Y1111" i="2"/>
  <c r="Y1112" i="2"/>
  <c r="Y1113" i="2"/>
  <c r="Y1114" i="2"/>
  <c r="Y1115" i="2"/>
  <c r="Y1116" i="2"/>
  <c r="Y1117" i="2"/>
  <c r="Y1118" i="2"/>
  <c r="Y1119" i="2"/>
  <c r="Y1120" i="2"/>
  <c r="Y1121" i="2"/>
  <c r="Y1122" i="2"/>
  <c r="Y1123" i="2"/>
  <c r="Y1124" i="2"/>
  <c r="Y1125" i="2"/>
  <c r="Y1126" i="2"/>
  <c r="Y1127" i="2"/>
  <c r="Y1128" i="2"/>
  <c r="Y1129" i="2"/>
  <c r="Y1130" i="2"/>
  <c r="Y1131" i="2"/>
  <c r="Y1132" i="2"/>
  <c r="Y1133" i="2"/>
  <c r="Y1134" i="2"/>
  <c r="Y1135" i="2"/>
  <c r="Y1136" i="2"/>
  <c r="Y1137" i="2"/>
  <c r="Y1138" i="2"/>
  <c r="Y1139" i="2"/>
  <c r="Y1140" i="2"/>
  <c r="Y1141" i="2"/>
  <c r="Y1142" i="2"/>
  <c r="Y1143" i="2"/>
  <c r="Y1144" i="2"/>
  <c r="Y1145" i="2"/>
  <c r="Y1146" i="2"/>
  <c r="Y1147" i="2"/>
  <c r="Y1148" i="2"/>
  <c r="Y1149" i="2"/>
  <c r="Y1150" i="2"/>
  <c r="Y1151" i="2"/>
  <c r="Y1152" i="2"/>
  <c r="Y1153" i="2"/>
  <c r="Y1154" i="2"/>
  <c r="Y1155" i="2"/>
  <c r="Y1156" i="2"/>
  <c r="Y1157" i="2"/>
  <c r="Y1158" i="2"/>
  <c r="Y1159" i="2"/>
  <c r="Y1160" i="2"/>
  <c r="Y1161" i="2"/>
  <c r="Y1162" i="2"/>
  <c r="Y1163" i="2"/>
  <c r="Y1164" i="2"/>
  <c r="Y1165" i="2"/>
  <c r="Y1166" i="2"/>
  <c r="Y1167" i="2"/>
  <c r="Y1168" i="2"/>
  <c r="Y1169" i="2"/>
  <c r="Y1170" i="2"/>
  <c r="Y1171" i="2"/>
  <c r="Y1172" i="2"/>
  <c r="Y1173" i="2"/>
  <c r="Y1174" i="2"/>
  <c r="Y1175" i="2"/>
  <c r="Y1176" i="2"/>
  <c r="Y1177" i="2"/>
  <c r="Y1178" i="2"/>
  <c r="Y1179" i="2"/>
  <c r="Y1180" i="2"/>
  <c r="Y1181" i="2"/>
  <c r="Y1182" i="2"/>
  <c r="Y1183" i="2"/>
  <c r="Y1184" i="2"/>
  <c r="Y1185" i="2"/>
  <c r="Y1186" i="2"/>
  <c r="Y1187" i="2"/>
  <c r="Y1188" i="2"/>
  <c r="Y1189" i="2"/>
  <c r="Y1190" i="2"/>
  <c r="Y1191" i="2"/>
  <c r="Y1192" i="2"/>
  <c r="Y1193" i="2"/>
  <c r="Y1194" i="2"/>
  <c r="Y1195" i="2"/>
  <c r="Y1196" i="2"/>
  <c r="Y1197" i="2"/>
  <c r="Y1198" i="2"/>
  <c r="Y1199" i="2"/>
  <c r="Y1200" i="2"/>
  <c r="Y1201" i="2"/>
  <c r="Y1202" i="2"/>
  <c r="Y1203" i="2"/>
  <c r="Y1204" i="2"/>
  <c r="Y1205" i="2"/>
  <c r="Y1206" i="2"/>
  <c r="Y1207" i="2"/>
  <c r="Y1208" i="2"/>
  <c r="Y1209" i="2"/>
  <c r="Y1210" i="2"/>
  <c r="Y1211" i="2"/>
  <c r="Y1212" i="2"/>
  <c r="Y1213" i="2"/>
  <c r="Y1214" i="2"/>
  <c r="Y1215" i="2"/>
  <c r="Y1216" i="2"/>
  <c r="Y1217" i="2"/>
  <c r="Y1218" i="2"/>
  <c r="Y1219" i="2"/>
  <c r="Y1220" i="2"/>
  <c r="Y1221" i="2"/>
  <c r="Y1222" i="2"/>
  <c r="Y1223" i="2"/>
  <c r="Y1224" i="2"/>
  <c r="Y1225" i="2"/>
  <c r="Y1226" i="2"/>
  <c r="Y1227" i="2"/>
  <c r="Y1228" i="2"/>
  <c r="Y1229" i="2"/>
  <c r="Y1230" i="2"/>
  <c r="Y1231" i="2"/>
  <c r="Y1232" i="2"/>
  <c r="Y1233" i="2"/>
  <c r="Y1234" i="2"/>
  <c r="Y1235" i="2"/>
  <c r="Y1236" i="2"/>
  <c r="Y1237" i="2"/>
  <c r="Y1238" i="2"/>
  <c r="Y1239" i="2"/>
  <c r="Y1240" i="2"/>
  <c r="Y1241" i="2"/>
  <c r="Y1243" i="2"/>
  <c r="Y1244" i="2"/>
  <c r="Y1245" i="2"/>
  <c r="Y1246" i="2"/>
  <c r="Y1247" i="2"/>
  <c r="Y1248" i="2"/>
  <c r="Y1249" i="2"/>
  <c r="Y1250" i="2"/>
  <c r="Y1251" i="2"/>
  <c r="Y1252" i="2"/>
  <c r="Y1253" i="2"/>
  <c r="Y1254" i="2"/>
  <c r="Y1255" i="2"/>
  <c r="Y1256" i="2"/>
  <c r="Y1257" i="2"/>
  <c r="Y1258" i="2"/>
  <c r="Y1259" i="2"/>
  <c r="Y1260" i="2"/>
  <c r="Y1261" i="2"/>
  <c r="Y1262" i="2"/>
  <c r="Y1263" i="2"/>
  <c r="Y1264" i="2"/>
  <c r="Y1265" i="2"/>
  <c r="Y1266" i="2"/>
  <c r="Y1267" i="2"/>
  <c r="Y1268" i="2"/>
  <c r="Y1269" i="2"/>
  <c r="Y1270" i="2"/>
  <c r="Y1271" i="2"/>
  <c r="Y1272" i="2"/>
  <c r="Y1273" i="2"/>
  <c r="Y1274" i="2"/>
  <c r="Y1275" i="2"/>
  <c r="Y1276" i="2"/>
  <c r="Y1277" i="2"/>
  <c r="Y1278" i="2"/>
  <c r="Y1279" i="2"/>
  <c r="Y1280" i="2"/>
  <c r="Y1281" i="2"/>
  <c r="Y1282" i="2"/>
  <c r="Y1283" i="2"/>
  <c r="Y1284" i="2"/>
  <c r="Y1285" i="2"/>
  <c r="Y1286" i="2"/>
  <c r="Y1287" i="2"/>
  <c r="Y1288" i="2"/>
  <c r="Y1289" i="2"/>
  <c r="Y1290" i="2"/>
  <c r="Y1291" i="2"/>
  <c r="Y1292" i="2"/>
  <c r="Y1293" i="2"/>
  <c r="Y1294" i="2"/>
  <c r="Y1295" i="2"/>
  <c r="Y1296" i="2"/>
  <c r="Y1297" i="2"/>
  <c r="Y1298" i="2"/>
  <c r="Y1299" i="2"/>
  <c r="Y1300" i="2"/>
  <c r="Y1301" i="2"/>
  <c r="Y1302" i="2"/>
  <c r="Y1303" i="2"/>
  <c r="Y1304" i="2"/>
  <c r="Y1305" i="2"/>
  <c r="Y1306" i="2"/>
  <c r="Y1307" i="2"/>
  <c r="Y1308" i="2"/>
  <c r="Y1309" i="2"/>
  <c r="Y1310" i="2"/>
  <c r="Y1311" i="2"/>
  <c r="Y1312" i="2"/>
  <c r="Y1313" i="2"/>
  <c r="Y1314" i="2"/>
  <c r="Y1315" i="2"/>
  <c r="Y1316" i="2"/>
  <c r="Y1317" i="2"/>
  <c r="Y1318" i="2"/>
  <c r="Y1319" i="2"/>
  <c r="Y1320" i="2"/>
  <c r="Y1321" i="2"/>
  <c r="Y1322" i="2"/>
  <c r="Y1323" i="2"/>
  <c r="Y1324" i="2"/>
  <c r="Y1325" i="2"/>
  <c r="Y1326" i="2"/>
  <c r="Y1327" i="2"/>
  <c r="Y1328" i="2"/>
  <c r="Y1329" i="2"/>
  <c r="Y1330" i="2"/>
  <c r="Y1331" i="2"/>
  <c r="Y1332" i="2"/>
  <c r="Y1333" i="2"/>
  <c r="Y1334" i="2"/>
  <c r="Y1335" i="2"/>
  <c r="Y1336" i="2"/>
  <c r="Y1337" i="2"/>
  <c r="Y1338" i="2"/>
  <c r="Y1339" i="2"/>
  <c r="Y1340" i="2"/>
  <c r="Y1341" i="2"/>
  <c r="Y1342" i="2"/>
  <c r="Y1343" i="2"/>
  <c r="Y1344" i="2"/>
  <c r="Y1345" i="2"/>
  <c r="Y1346" i="2"/>
  <c r="Y1347" i="2"/>
  <c r="Y1348" i="2"/>
  <c r="Y1349" i="2"/>
  <c r="Y1350" i="2"/>
  <c r="Y1351" i="2"/>
  <c r="Y1352" i="2"/>
  <c r="Y1353" i="2"/>
  <c r="Y1354" i="2"/>
  <c r="Y1355" i="2"/>
  <c r="Y1356" i="2"/>
  <c r="Y1357" i="2"/>
  <c r="Y1358" i="2"/>
  <c r="Y1359" i="2"/>
  <c r="Y1360" i="2"/>
  <c r="Y1361" i="2"/>
  <c r="Y1362" i="2"/>
  <c r="Y1363" i="2"/>
  <c r="Y1364" i="2"/>
  <c r="Y1365" i="2"/>
  <c r="Y1366" i="2"/>
  <c r="Y1367" i="2"/>
  <c r="Y1368" i="2"/>
  <c r="Y1369" i="2"/>
  <c r="Y1370" i="2"/>
  <c r="Y1371" i="2"/>
  <c r="Y1372" i="2"/>
  <c r="Y1373" i="2"/>
  <c r="Y1374" i="2"/>
  <c r="Y1375" i="2"/>
  <c r="Y1376" i="2"/>
  <c r="Y1377" i="2"/>
  <c r="Y1378" i="2"/>
  <c r="Y1379" i="2"/>
  <c r="Y1380" i="2"/>
  <c r="Y1381" i="2"/>
  <c r="Y1382" i="2"/>
  <c r="Y1383" i="2"/>
  <c r="Y1384" i="2"/>
  <c r="Y1385" i="2"/>
  <c r="Y1386" i="2"/>
  <c r="Y1387" i="2"/>
  <c r="Y1388" i="2"/>
  <c r="Y1389" i="2"/>
  <c r="Y1390" i="2"/>
  <c r="Y1391" i="2"/>
  <c r="Y1392" i="2"/>
  <c r="Y1393" i="2"/>
  <c r="Y1394" i="2"/>
  <c r="Y1395" i="2"/>
  <c r="Y1396" i="2"/>
  <c r="Y1397" i="2"/>
  <c r="Y1398" i="2"/>
  <c r="Y1399" i="2"/>
  <c r="Y1400" i="2"/>
  <c r="Y1401" i="2"/>
  <c r="Y1402" i="2"/>
  <c r="Y1403" i="2"/>
  <c r="Y1404" i="2"/>
  <c r="Y1405" i="2"/>
  <c r="Y1406" i="2"/>
  <c r="Y1407" i="2"/>
  <c r="Y1408" i="2"/>
  <c r="Y1409" i="2"/>
  <c r="Y1410" i="2"/>
  <c r="Y1411" i="2"/>
  <c r="Y1412" i="2"/>
  <c r="Y1413" i="2"/>
  <c r="Y1414" i="2"/>
  <c r="Y1415" i="2"/>
  <c r="Y1416" i="2"/>
  <c r="Y1417" i="2"/>
  <c r="Y1418" i="2"/>
  <c r="Y1419" i="2"/>
  <c r="Y1420" i="2"/>
  <c r="Y1421" i="2"/>
  <c r="Y1422" i="2"/>
  <c r="Y1423" i="2"/>
  <c r="Y1424" i="2"/>
  <c r="Y1425" i="2"/>
  <c r="Y1426" i="2"/>
  <c r="Y1427" i="2"/>
  <c r="Y1428" i="2"/>
  <c r="Y1429" i="2"/>
  <c r="Y1430" i="2"/>
  <c r="Y1431" i="2"/>
  <c r="Y1432" i="2"/>
  <c r="Y1433" i="2"/>
  <c r="Y1434" i="2"/>
  <c r="Y1435" i="2"/>
  <c r="Y1436" i="2"/>
  <c r="Y1437" i="2"/>
  <c r="Y1438" i="2"/>
  <c r="Y1439" i="2"/>
  <c r="Y1440" i="2"/>
  <c r="Y1441" i="2"/>
  <c r="Y1442" i="2"/>
  <c r="Y1443" i="2"/>
  <c r="Y1444" i="2"/>
  <c r="Y1445" i="2"/>
  <c r="Y1446" i="2"/>
  <c r="Y1447" i="2"/>
  <c r="Y1448" i="2"/>
  <c r="Y1449" i="2"/>
  <c r="Y1450" i="2"/>
  <c r="Y1451" i="2"/>
  <c r="Y1452" i="2"/>
  <c r="Y1453" i="2"/>
  <c r="Y1454" i="2"/>
  <c r="Y1455" i="2"/>
  <c r="Y1456" i="2"/>
  <c r="Y1457" i="2"/>
  <c r="Y1458" i="2"/>
  <c r="Y1459" i="2"/>
  <c r="Y1460" i="2"/>
  <c r="Y1461" i="2"/>
  <c r="Y1462" i="2"/>
  <c r="Y1463" i="2"/>
  <c r="Y1464" i="2"/>
  <c r="Y1465" i="2"/>
  <c r="Y1466" i="2"/>
  <c r="Y1467" i="2"/>
  <c r="Y1468" i="2"/>
  <c r="Y1469" i="2"/>
  <c r="Y1470" i="2"/>
  <c r="Y1471" i="2"/>
  <c r="Y1472" i="2"/>
  <c r="Y1473" i="2"/>
  <c r="Y1474" i="2"/>
  <c r="Y1475" i="2"/>
  <c r="Y1476" i="2"/>
  <c r="Y1477" i="2"/>
  <c r="Y1478" i="2"/>
  <c r="Y1479" i="2"/>
  <c r="Y1480" i="2"/>
  <c r="Y1481" i="2"/>
  <c r="Y1482" i="2"/>
  <c r="Y1483" i="2"/>
  <c r="Y1484" i="2"/>
  <c r="Y1485" i="2"/>
  <c r="Y1486" i="2"/>
  <c r="Y1487" i="2"/>
  <c r="Y1488" i="2"/>
  <c r="Y1489" i="2"/>
  <c r="Y1490" i="2"/>
  <c r="Y1491" i="2"/>
  <c r="Y1492" i="2"/>
  <c r="Y1493" i="2"/>
  <c r="Y1494" i="2"/>
  <c r="Y1495" i="2"/>
  <c r="Y1496" i="2"/>
  <c r="Y1497" i="2"/>
  <c r="Y1498" i="2"/>
  <c r="Y1499" i="2"/>
  <c r="Y1500" i="2"/>
  <c r="Y1501" i="2"/>
  <c r="Y1502" i="2"/>
  <c r="Y1503" i="2"/>
  <c r="Y1504" i="2"/>
  <c r="Y1505" i="2"/>
  <c r="Y1506" i="2"/>
  <c r="Y1507" i="2"/>
  <c r="Y1508" i="2"/>
  <c r="Y1509" i="2"/>
  <c r="Y1510" i="2"/>
  <c r="Y1511" i="2"/>
  <c r="Y1512" i="2"/>
  <c r="Y1513" i="2"/>
  <c r="Y1514" i="2"/>
  <c r="Y1515" i="2"/>
  <c r="Y1516" i="2"/>
  <c r="Y1517" i="2"/>
  <c r="Y1518" i="2"/>
  <c r="Y1519" i="2"/>
  <c r="Y1520" i="2"/>
  <c r="Y1521" i="2"/>
  <c r="Y1522" i="2"/>
  <c r="Y1523" i="2"/>
  <c r="Y1524" i="2"/>
  <c r="Y1525" i="2"/>
  <c r="Y1526" i="2"/>
  <c r="Y1527" i="2"/>
  <c r="Y1528" i="2"/>
  <c r="Y1529" i="2"/>
  <c r="Y1530" i="2"/>
  <c r="Y1531" i="2"/>
  <c r="Y1532" i="2"/>
  <c r="Y1533" i="2"/>
  <c r="Y1534" i="2"/>
  <c r="Y1535" i="2"/>
  <c r="Y1536" i="2"/>
  <c r="Y1537" i="2"/>
  <c r="Y1538" i="2"/>
  <c r="Y1539" i="2"/>
  <c r="Y1540" i="2"/>
  <c r="Y1541" i="2"/>
  <c r="Y1542" i="2"/>
  <c r="Y1543" i="2"/>
  <c r="Y1544" i="2"/>
  <c r="Y1545" i="2"/>
  <c r="Y1546" i="2"/>
  <c r="Y1547" i="2"/>
  <c r="Y1548" i="2"/>
  <c r="Y1549" i="2"/>
  <c r="Y1550" i="2"/>
  <c r="Y1551" i="2"/>
  <c r="Y1552" i="2"/>
  <c r="Y1553" i="2"/>
  <c r="Y1554" i="2"/>
  <c r="Y1555" i="2"/>
  <c r="Y1556" i="2"/>
  <c r="Y1557" i="2"/>
  <c r="Y1558" i="2"/>
  <c r="Y1559" i="2"/>
  <c r="Y1560" i="2"/>
  <c r="Y1561" i="2"/>
  <c r="Y1562" i="2"/>
  <c r="Y1563" i="2"/>
  <c r="Y1564" i="2"/>
  <c r="Y1565" i="2"/>
  <c r="Y1566" i="2"/>
  <c r="Y1567" i="2"/>
  <c r="Y1568" i="2"/>
  <c r="Y1569" i="2"/>
  <c r="Y1570" i="2"/>
  <c r="Y1571" i="2"/>
  <c r="Y1572" i="2"/>
  <c r="Y1573" i="2"/>
  <c r="Y1574" i="2"/>
  <c r="Y1575" i="2"/>
  <c r="Y1576" i="2"/>
  <c r="Y1577" i="2"/>
  <c r="Y1578" i="2"/>
  <c r="Y1579" i="2"/>
  <c r="Y1580" i="2"/>
  <c r="Y1581" i="2"/>
  <c r="Y1582" i="2"/>
  <c r="Y1583" i="2"/>
  <c r="Y1584" i="2"/>
  <c r="Y1585" i="2"/>
  <c r="Y1586" i="2"/>
  <c r="Y1587" i="2"/>
  <c r="Y1588" i="2"/>
  <c r="Y1589" i="2"/>
  <c r="Y1590" i="2"/>
  <c r="Y1591" i="2"/>
  <c r="Y1592" i="2"/>
  <c r="Y1593" i="2"/>
  <c r="Y1594" i="2"/>
  <c r="Y1595" i="2"/>
  <c r="Y1596" i="2"/>
  <c r="Y1597" i="2"/>
  <c r="Y1598" i="2"/>
  <c r="Y1599" i="2"/>
  <c r="Y1600" i="2"/>
  <c r="Y1601" i="2"/>
  <c r="Y1602" i="2"/>
  <c r="Y1603" i="2"/>
  <c r="Y1604" i="2"/>
  <c r="Y1605" i="2"/>
  <c r="Y1606" i="2"/>
  <c r="Y1607" i="2"/>
  <c r="Y1608" i="2"/>
  <c r="Y1609" i="2"/>
  <c r="Y1610" i="2"/>
  <c r="Y1611" i="2"/>
  <c r="Y1612" i="2"/>
  <c r="Y1613" i="2"/>
  <c r="Y1614" i="2"/>
  <c r="Y1615" i="2"/>
  <c r="Y1616" i="2"/>
  <c r="Y1617" i="2"/>
  <c r="Y1618" i="2"/>
  <c r="Y1619" i="2"/>
  <c r="Y1620" i="2"/>
  <c r="Y1621" i="2"/>
  <c r="Y1622" i="2"/>
  <c r="Y1623" i="2"/>
  <c r="Y1624" i="2"/>
  <c r="Y1625" i="2"/>
  <c r="Y1626" i="2"/>
  <c r="Y1627" i="2"/>
  <c r="Y1628" i="2"/>
  <c r="Y1629" i="2"/>
  <c r="Y1630" i="2"/>
  <c r="Y1631" i="2"/>
  <c r="Y1632" i="2"/>
  <c r="Y1633" i="2"/>
  <c r="Y1634" i="2"/>
  <c r="Y1635" i="2"/>
  <c r="Y1636" i="2"/>
  <c r="Y1637" i="2"/>
  <c r="Y1638" i="2"/>
  <c r="Y1639" i="2"/>
  <c r="Y1640" i="2"/>
  <c r="Y1641" i="2"/>
  <c r="Y1642" i="2"/>
  <c r="Y1643" i="2"/>
  <c r="Y1644" i="2"/>
  <c r="Y1645" i="2"/>
  <c r="Y1646" i="2"/>
  <c r="Y1647" i="2"/>
  <c r="Y1648" i="2"/>
  <c r="Y1649" i="2"/>
  <c r="Y1650" i="2"/>
  <c r="Y1651" i="2"/>
  <c r="Y1652" i="2"/>
  <c r="Y1653" i="2"/>
  <c r="Y1654" i="2"/>
  <c r="Y1655" i="2"/>
  <c r="Y1656" i="2"/>
  <c r="Y1657" i="2"/>
  <c r="H1658" i="2"/>
  <c r="O1658" i="2"/>
  <c r="Q1658" i="2"/>
  <c r="W1658" i="2"/>
  <c r="Y1658" i="2"/>
  <c r="Y1659" i="2"/>
  <c r="Y1660" i="2"/>
  <c r="Y1661" i="2"/>
  <c r="Y1662" i="2"/>
  <c r="Y1663" i="2"/>
  <c r="Y1664" i="2"/>
  <c r="Y1665" i="2"/>
  <c r="Y1666" i="2"/>
  <c r="Y1667" i="2"/>
  <c r="Y1668" i="2"/>
  <c r="Y1669" i="2"/>
  <c r="Y1670" i="2"/>
  <c r="Y1671" i="2"/>
  <c r="Y1672" i="2"/>
  <c r="Y1673" i="2"/>
  <c r="Y1674" i="2"/>
  <c r="Y1675" i="2"/>
  <c r="Y1676" i="2"/>
  <c r="Y1677" i="2"/>
  <c r="Y1678" i="2"/>
  <c r="Y1679" i="2"/>
  <c r="Y1680" i="2"/>
  <c r="Y1681" i="2"/>
  <c r="Y1682" i="2"/>
  <c r="Y1683" i="2"/>
  <c r="Y1684" i="2"/>
  <c r="Y1685" i="2"/>
  <c r="Y1686" i="2"/>
  <c r="Y1687" i="2"/>
  <c r="Y1688" i="2"/>
  <c r="Y1689" i="2"/>
  <c r="Y1690" i="2"/>
  <c r="Y1691" i="2"/>
  <c r="Y1692" i="2"/>
  <c r="Y1693" i="2"/>
  <c r="Y1694" i="2"/>
  <c r="Y1695" i="2"/>
  <c r="Y1696" i="2"/>
  <c r="Y1697" i="2"/>
  <c r="Y1698" i="2"/>
  <c r="Y1699" i="2"/>
  <c r="Y1700" i="2"/>
  <c r="Y1701" i="2"/>
  <c r="Y1702" i="2"/>
  <c r="Y1703" i="2"/>
  <c r="Y1704" i="2"/>
  <c r="Y1705" i="2"/>
  <c r="Y1706" i="2"/>
  <c r="Y1707" i="2"/>
  <c r="Y1708" i="2"/>
  <c r="Y1709" i="2"/>
  <c r="Y1710" i="2"/>
  <c r="Y1711" i="2"/>
  <c r="Y1712" i="2"/>
  <c r="Y1713" i="2"/>
  <c r="Y1714" i="2"/>
  <c r="Y1715" i="2"/>
  <c r="Y1716" i="2"/>
  <c r="Y1717" i="2"/>
  <c r="Y1718" i="2"/>
  <c r="Y1719" i="2"/>
  <c r="Y1720" i="2"/>
  <c r="Y1721" i="2"/>
  <c r="Y1722" i="2"/>
  <c r="Y1723" i="2"/>
  <c r="Y1724" i="2"/>
  <c r="Y1725" i="2"/>
  <c r="Y1726" i="2"/>
  <c r="Y1727" i="2"/>
  <c r="Y1728" i="2"/>
  <c r="Y1729" i="2"/>
  <c r="Y1730" i="2"/>
  <c r="Y1731" i="2"/>
  <c r="Y1732" i="2"/>
  <c r="Y1733" i="2"/>
  <c r="Y1734" i="2"/>
  <c r="Y1735" i="2"/>
  <c r="Y1736" i="2"/>
  <c r="Y1737" i="2"/>
  <c r="Y1738" i="2"/>
  <c r="Y1739" i="2"/>
  <c r="Y1740" i="2"/>
  <c r="Y1741" i="2"/>
  <c r="Y1742" i="2"/>
  <c r="Y1743" i="2"/>
  <c r="Y1744" i="2"/>
  <c r="Y1745" i="2"/>
  <c r="Y1746" i="2"/>
  <c r="Y1747" i="2"/>
  <c r="Y1748" i="2"/>
  <c r="Y1749" i="2"/>
  <c r="Y1750" i="2"/>
  <c r="Y1751" i="2"/>
  <c r="Y1752" i="2"/>
  <c r="Y1753" i="2"/>
  <c r="Y1754" i="2"/>
  <c r="Y1755" i="2"/>
  <c r="Y1756" i="2"/>
  <c r="Y1757" i="2"/>
  <c r="Y1758" i="2"/>
  <c r="Y1759" i="2"/>
  <c r="Y1760" i="2"/>
  <c r="Y1761" i="2"/>
  <c r="Y1762" i="2"/>
  <c r="Y1763" i="2"/>
  <c r="Y1764" i="2"/>
  <c r="Y1765" i="2"/>
  <c r="Y1766" i="2"/>
  <c r="Y1767" i="2"/>
  <c r="Y1768" i="2"/>
  <c r="Y1769" i="2"/>
  <c r="Y1770" i="2"/>
  <c r="Y1771" i="2"/>
  <c r="Y1772" i="2"/>
  <c r="Y1773" i="2"/>
  <c r="Y1774" i="2"/>
  <c r="Y1775" i="2"/>
  <c r="Y1776" i="2"/>
  <c r="Y1777" i="2"/>
  <c r="Y1778" i="2"/>
  <c r="Y1779" i="2"/>
  <c r="Y1780" i="2"/>
  <c r="Y1781" i="2"/>
  <c r="Y1782" i="2"/>
  <c r="Y1783" i="2"/>
  <c r="Y1784" i="2"/>
  <c r="Y1785" i="2"/>
  <c r="Y1786" i="2"/>
  <c r="Y1787" i="2"/>
  <c r="Y1788" i="2"/>
  <c r="Y1789" i="2"/>
  <c r="Y1790" i="2"/>
  <c r="Y1791" i="2"/>
  <c r="Y1792" i="2"/>
  <c r="Y1793" i="2"/>
  <c r="Y1794" i="2"/>
  <c r="Y1795" i="2"/>
  <c r="Y1796" i="2"/>
  <c r="Y1797" i="2"/>
  <c r="Y1798" i="2"/>
  <c r="Y1799" i="2"/>
  <c r="Y1800" i="2"/>
  <c r="Y1801" i="2"/>
  <c r="Y1802" i="2"/>
  <c r="Y1803" i="2"/>
  <c r="Y1804" i="2"/>
  <c r="Y1805" i="2"/>
  <c r="Y1806" i="2"/>
  <c r="Y1807" i="2"/>
  <c r="Y1808" i="2"/>
  <c r="Y1809" i="2"/>
  <c r="Y1810" i="2"/>
  <c r="Y1811" i="2"/>
  <c r="Y1812" i="2"/>
  <c r="Y1813" i="2"/>
  <c r="Y1814" i="2"/>
  <c r="Y1815" i="2"/>
  <c r="Y1816" i="2"/>
  <c r="Y1817" i="2"/>
  <c r="Y1818" i="2"/>
  <c r="Y1819" i="2"/>
  <c r="Y1820" i="2"/>
  <c r="Y1821" i="2"/>
  <c r="Y1822" i="2"/>
  <c r="Y1823" i="2"/>
  <c r="Y1824" i="2"/>
  <c r="Y1825" i="2"/>
  <c r="Y1826" i="2"/>
  <c r="Y1827" i="2"/>
  <c r="Y1828" i="2"/>
  <c r="Y1829" i="2"/>
  <c r="Y1830" i="2"/>
  <c r="Y1831" i="2"/>
  <c r="Y1832" i="2"/>
  <c r="Y1833" i="2"/>
  <c r="Y1834" i="2"/>
  <c r="Y1835" i="2"/>
  <c r="Y1836" i="2"/>
  <c r="Y1837" i="2"/>
  <c r="Y1838" i="2"/>
  <c r="Y1839" i="2"/>
  <c r="Y1840" i="2"/>
  <c r="Y1841" i="2"/>
  <c r="Y1842" i="2"/>
  <c r="Y1843" i="2"/>
  <c r="Y1844" i="2"/>
  <c r="Y1845" i="2"/>
  <c r="Y1846" i="2"/>
  <c r="Y1847" i="2"/>
  <c r="Y1848" i="2"/>
  <c r="Y1849" i="2"/>
  <c r="Y1850" i="2"/>
  <c r="Y1851" i="2"/>
  <c r="Y1852" i="2"/>
  <c r="Y1853" i="2"/>
  <c r="Y1854" i="2"/>
  <c r="Y1855" i="2"/>
  <c r="Y1856" i="2"/>
  <c r="Y1857" i="2"/>
  <c r="Y1858" i="2"/>
  <c r="Y1859" i="2"/>
  <c r="Y1860" i="2"/>
  <c r="Y1861" i="2"/>
  <c r="Y1862" i="2"/>
  <c r="Y1863" i="2"/>
  <c r="Y1864" i="2"/>
  <c r="Y1865" i="2"/>
  <c r="Y1866" i="2"/>
  <c r="Y1867" i="2"/>
  <c r="Y1868" i="2"/>
  <c r="Y1869" i="2"/>
  <c r="Y1870" i="2"/>
  <c r="Y1871" i="2"/>
  <c r="Y1872" i="2"/>
  <c r="Y1873" i="2"/>
  <c r="Y1874" i="2"/>
  <c r="Y1875" i="2"/>
  <c r="Y1876" i="2"/>
  <c r="Y1877" i="2"/>
  <c r="Y1878" i="2"/>
  <c r="Y1879" i="2"/>
  <c r="Y1880" i="2"/>
  <c r="Y1881" i="2"/>
  <c r="Y1882" i="2"/>
  <c r="Y1883" i="2"/>
  <c r="Y1884" i="2"/>
  <c r="Y1885" i="2"/>
  <c r="Y1886" i="2"/>
  <c r="Y1887" i="2"/>
  <c r="Y1888" i="2"/>
  <c r="Y1889" i="2"/>
  <c r="Y1890" i="2"/>
  <c r="Y1891" i="2"/>
  <c r="Y1892" i="2"/>
  <c r="Y1893" i="2"/>
  <c r="Y1894" i="2"/>
  <c r="Y1895" i="2"/>
  <c r="Y1896" i="2"/>
  <c r="Y1897" i="2"/>
  <c r="Y1898" i="2"/>
  <c r="Y1899" i="2"/>
  <c r="Y1900" i="2"/>
  <c r="Y1901" i="2"/>
  <c r="Y1902" i="2"/>
  <c r="Y1903" i="2"/>
  <c r="Y1904" i="2"/>
  <c r="Y1905" i="2"/>
  <c r="Y1906" i="2"/>
  <c r="Y1907" i="2"/>
  <c r="Y1908" i="2"/>
  <c r="Y1909" i="2"/>
  <c r="Y1910" i="2"/>
  <c r="Y1911" i="2"/>
  <c r="Y1912" i="2"/>
  <c r="Y1913" i="2"/>
  <c r="Y1914" i="2"/>
  <c r="Y1915" i="2"/>
  <c r="Y1916" i="2"/>
  <c r="Y1917" i="2"/>
  <c r="Y1918" i="2"/>
  <c r="Y1919" i="2"/>
  <c r="Y1920" i="2"/>
  <c r="Y1921" i="2"/>
  <c r="Y1922" i="2"/>
  <c r="Y1923" i="2"/>
  <c r="Y1924" i="2"/>
  <c r="Y1925" i="2"/>
  <c r="Y1926" i="2"/>
  <c r="Y1927" i="2"/>
  <c r="Y1928" i="2"/>
  <c r="Y1929" i="2"/>
  <c r="Y1930" i="2"/>
  <c r="Y1931" i="2"/>
  <c r="Y1932" i="2"/>
  <c r="Y1933" i="2"/>
  <c r="Y1934" i="2"/>
  <c r="Y1935" i="2"/>
  <c r="Y1936" i="2"/>
  <c r="Y1937" i="2"/>
  <c r="Y1938" i="2"/>
  <c r="Y1939" i="2"/>
  <c r="Y1940" i="2"/>
  <c r="Y1941" i="2"/>
  <c r="Y1942" i="2"/>
  <c r="Y1943" i="2"/>
  <c r="Y1944" i="2"/>
  <c r="Y1945" i="2"/>
  <c r="Y1946" i="2"/>
  <c r="Y1947" i="2"/>
  <c r="Y1948" i="2"/>
  <c r="Y1949" i="2"/>
  <c r="Y1950" i="2"/>
  <c r="Y1951" i="2"/>
  <c r="Y1952" i="2"/>
  <c r="Y1953" i="2"/>
  <c r="Y1954" i="2"/>
  <c r="Y1955" i="2"/>
  <c r="Y1956" i="2"/>
  <c r="Y1957" i="2"/>
  <c r="Y1958" i="2"/>
  <c r="Y1959" i="2"/>
  <c r="Y1960" i="2"/>
  <c r="Y1961" i="2"/>
  <c r="Y1962" i="2"/>
  <c r="Y1963" i="2"/>
  <c r="Y1964" i="2"/>
  <c r="Y1965" i="2"/>
  <c r="Y1966" i="2"/>
  <c r="Y1967" i="2"/>
  <c r="Y1968" i="2"/>
  <c r="Y1969" i="2"/>
  <c r="Y1970" i="2"/>
  <c r="Y1971" i="2"/>
  <c r="Y1972" i="2"/>
  <c r="Y1973" i="2"/>
  <c r="Y1974" i="2"/>
  <c r="Y1975" i="2"/>
  <c r="Y1976" i="2"/>
  <c r="Y1977" i="2"/>
  <c r="Y1978" i="2"/>
  <c r="Y1979" i="2"/>
  <c r="Y1980" i="2"/>
  <c r="Y1981" i="2"/>
  <c r="Y1982" i="2"/>
  <c r="Y1983" i="2"/>
  <c r="Y1984" i="2"/>
  <c r="Y1985" i="2"/>
  <c r="Y1986" i="2"/>
  <c r="Y1987" i="2"/>
  <c r="Y1988" i="2"/>
  <c r="Y1989" i="2"/>
  <c r="Y1990" i="2"/>
  <c r="Y1991" i="2"/>
  <c r="Y1992" i="2"/>
  <c r="Y1993" i="2"/>
  <c r="Y1994" i="2"/>
  <c r="Y1995" i="2"/>
  <c r="Y1996" i="2"/>
  <c r="Y1997" i="2"/>
  <c r="Y1998" i="2"/>
  <c r="Y1999" i="2"/>
  <c r="Y2000" i="2"/>
  <c r="Y2001" i="2"/>
  <c r="Y2002" i="2"/>
  <c r="Y2003" i="2"/>
  <c r="Y2004" i="2"/>
  <c r="Y2005" i="2"/>
  <c r="Y2006" i="2"/>
  <c r="Y2007" i="2"/>
  <c r="Y2008" i="2"/>
  <c r="Y2009" i="2"/>
  <c r="Y2010" i="2"/>
  <c r="Y2011" i="2"/>
  <c r="Y2012" i="2"/>
  <c r="Y2013" i="2"/>
  <c r="Y2014" i="2"/>
  <c r="Y2015" i="2"/>
  <c r="Y2016" i="2"/>
  <c r="Y2017" i="2"/>
  <c r="Y2018" i="2"/>
  <c r="Y2019" i="2"/>
  <c r="Y2020" i="2"/>
  <c r="Y2021" i="2"/>
  <c r="Y2022" i="2"/>
  <c r="Y2023" i="2"/>
  <c r="Y2024" i="2"/>
  <c r="Y2025" i="2"/>
  <c r="Y2026" i="2"/>
  <c r="Y2027" i="2"/>
  <c r="Y2028" i="2"/>
  <c r="Y2029" i="2"/>
  <c r="Y2030" i="2"/>
  <c r="Y2031" i="2"/>
  <c r="Y2032" i="2"/>
  <c r="Y2033" i="2"/>
  <c r="Y2034" i="2"/>
  <c r="Y2035" i="2"/>
  <c r="Y2036" i="2"/>
  <c r="Y2037" i="2"/>
  <c r="Y2038" i="2"/>
  <c r="Y2039" i="2"/>
  <c r="Y2040" i="2"/>
  <c r="Y2041" i="2"/>
  <c r="Y2042" i="2"/>
  <c r="Y2043" i="2"/>
  <c r="Y2044" i="2"/>
  <c r="Y2045" i="2"/>
  <c r="Y2046" i="2"/>
  <c r="Y2047" i="2"/>
  <c r="Y2048" i="2"/>
  <c r="Y2049" i="2"/>
  <c r="Y2050" i="2"/>
  <c r="Y2051" i="2"/>
  <c r="Y2052" i="2"/>
  <c r="Y2053" i="2"/>
  <c r="Y2054" i="2"/>
  <c r="Y2055" i="2"/>
  <c r="Y2056" i="2"/>
  <c r="Y2057" i="2"/>
  <c r="Y2058" i="2"/>
  <c r="Y2059" i="2"/>
  <c r="Y2060" i="2"/>
  <c r="Y2061" i="2"/>
  <c r="Y2062" i="2"/>
  <c r="Y2063" i="2"/>
  <c r="Y2064" i="2"/>
  <c r="Y2065" i="2"/>
  <c r="Y2066" i="2"/>
  <c r="Y2067" i="2"/>
  <c r="Y2068" i="2"/>
  <c r="Y2069" i="2"/>
  <c r="Y2070" i="2"/>
  <c r="Y2071" i="2"/>
  <c r="Y2072" i="2"/>
  <c r="Y2073" i="2"/>
  <c r="Y2074" i="2"/>
  <c r="Y2075" i="2"/>
  <c r="Y2076" i="2"/>
  <c r="Y2077" i="2"/>
  <c r="Y2078" i="2"/>
  <c r="Y2079" i="2"/>
  <c r="Y2080" i="2"/>
  <c r="Y2081" i="2"/>
  <c r="Y2082" i="2"/>
  <c r="Y2083" i="2"/>
  <c r="Y2084" i="2"/>
  <c r="Y2085" i="2"/>
  <c r="Y2086" i="2"/>
  <c r="Y2087" i="2"/>
  <c r="Y2088" i="2"/>
  <c r="Y2089" i="2"/>
  <c r="Y2090" i="2"/>
  <c r="Y2091" i="2"/>
  <c r="Y2092" i="2"/>
  <c r="Y2093" i="2"/>
  <c r="Y2094" i="2"/>
  <c r="Y2095" i="2"/>
  <c r="Y2096" i="2"/>
  <c r="Y2097" i="2"/>
  <c r="Y2098" i="2"/>
  <c r="Y2099" i="2"/>
  <c r="Y2100" i="2"/>
  <c r="Y2101" i="2"/>
  <c r="Y2102" i="2"/>
  <c r="Y2103" i="2"/>
  <c r="Y2104" i="2"/>
  <c r="Y2105" i="2"/>
  <c r="Y2106" i="2"/>
  <c r="Y2107" i="2"/>
  <c r="Y2108" i="2"/>
  <c r="Y2109" i="2"/>
  <c r="Y2110" i="2"/>
  <c r="Y2111" i="2"/>
  <c r="Y2112" i="2"/>
  <c r="Y2113" i="2"/>
  <c r="Y2114" i="2"/>
  <c r="Y2115" i="2"/>
  <c r="Y2116" i="2"/>
  <c r="Y2117" i="2"/>
  <c r="Y2118" i="2"/>
  <c r="Y2119" i="2"/>
  <c r="Y2120" i="2"/>
  <c r="Y2121" i="2"/>
  <c r="Y2122" i="2"/>
  <c r="Y2123" i="2"/>
  <c r="Y2124" i="2"/>
  <c r="Y2125" i="2"/>
  <c r="Y2126" i="2"/>
  <c r="Y2127" i="2"/>
  <c r="Y2128" i="2"/>
  <c r="Y2129" i="2"/>
  <c r="Y2130" i="2"/>
  <c r="Y2131" i="2"/>
  <c r="Y2132" i="2"/>
  <c r="Y2133" i="2"/>
  <c r="Y2134" i="2"/>
  <c r="Y2135" i="2"/>
  <c r="Y2136" i="2"/>
  <c r="Y2137" i="2"/>
  <c r="Y2138" i="2"/>
  <c r="Y2139" i="2"/>
  <c r="Y2140" i="2"/>
  <c r="Y2141" i="2"/>
  <c r="Y2142" i="2"/>
  <c r="Y2143" i="2"/>
  <c r="Y2144" i="2"/>
  <c r="Y2145" i="2"/>
  <c r="Y2146" i="2"/>
  <c r="Y2147" i="2"/>
  <c r="Y2148" i="2"/>
  <c r="Y2149" i="2"/>
  <c r="Y2150" i="2"/>
  <c r="Y2151" i="2"/>
  <c r="Y2152" i="2"/>
  <c r="Y2153" i="2"/>
  <c r="Y2154" i="2"/>
  <c r="Y2155" i="2"/>
  <c r="Y2156" i="2"/>
  <c r="Y2157" i="2"/>
  <c r="Y2158" i="2"/>
  <c r="Y2159" i="2"/>
  <c r="Y2160" i="2"/>
  <c r="Y2161" i="2"/>
  <c r="Y2162" i="2"/>
  <c r="Y2163" i="2"/>
  <c r="Y2164" i="2"/>
  <c r="Y2165" i="2"/>
  <c r="Y2166" i="2"/>
  <c r="Y2167" i="2"/>
  <c r="Y2168" i="2"/>
  <c r="Y2169" i="2"/>
  <c r="Y2170" i="2"/>
  <c r="Y2171" i="2"/>
  <c r="Y2172" i="2"/>
  <c r="Y2173" i="2"/>
  <c r="Y2174" i="2"/>
  <c r="Y2175" i="2"/>
  <c r="Y2176" i="2"/>
  <c r="Y2177" i="2"/>
  <c r="Y2178" i="2"/>
  <c r="Y2179" i="2"/>
  <c r="Y2180" i="2"/>
  <c r="Y2181" i="2"/>
  <c r="Y2182" i="2"/>
  <c r="Y2183" i="2"/>
  <c r="Y2184" i="2"/>
  <c r="Y2185" i="2"/>
  <c r="Y2186" i="2"/>
  <c r="Y2187" i="2"/>
  <c r="Y2188" i="2"/>
  <c r="Y2189" i="2"/>
  <c r="Y2190" i="2"/>
  <c r="Y2191" i="2"/>
  <c r="Y2192" i="2"/>
  <c r="Y2193" i="2"/>
  <c r="Y2194" i="2"/>
  <c r="Y2195" i="2"/>
  <c r="Y2196" i="2"/>
  <c r="Y2197" i="2"/>
  <c r="Y2198" i="2"/>
  <c r="Y2199" i="2"/>
  <c r="Y2200" i="2"/>
  <c r="Y2201" i="2"/>
  <c r="Y2202" i="2"/>
  <c r="Y2203" i="2"/>
  <c r="Y2204" i="2"/>
  <c r="Y2205" i="2"/>
  <c r="Y2206" i="2"/>
  <c r="Y2207" i="2"/>
  <c r="Y2208" i="2"/>
  <c r="Y2209" i="2"/>
  <c r="Y2210" i="2"/>
  <c r="Y2211" i="2"/>
  <c r="Y2212" i="2"/>
  <c r="Y2213" i="2"/>
  <c r="Y2214" i="2"/>
  <c r="Y2215" i="2"/>
  <c r="Y2216" i="2"/>
  <c r="Y2217" i="2"/>
  <c r="Y2218" i="2"/>
  <c r="Y2219" i="2"/>
  <c r="Y2220" i="2"/>
  <c r="Y2221" i="2"/>
  <c r="Y2222" i="2"/>
  <c r="Y2223" i="2"/>
  <c r="Y2224" i="2"/>
  <c r="Y2225" i="2"/>
  <c r="Y2226" i="2"/>
  <c r="Y2227" i="2"/>
  <c r="Y2228" i="2"/>
  <c r="Y2229" i="2"/>
  <c r="Y2230" i="2"/>
  <c r="O2231" i="2"/>
  <c r="Y2231" i="2"/>
  <c r="Y2232" i="2"/>
  <c r="Y2233" i="2"/>
  <c r="Y2234" i="2"/>
  <c r="Y2235" i="2"/>
  <c r="Y2236" i="2"/>
  <c r="Y2237" i="2"/>
  <c r="Y2238" i="2"/>
  <c r="Y2239" i="2"/>
  <c r="Y2240" i="2"/>
  <c r="Y2241" i="2"/>
  <c r="Y2242" i="2"/>
  <c r="Y2243" i="2"/>
  <c r="Y2244" i="2"/>
  <c r="Y2245" i="2"/>
  <c r="Y2246" i="2"/>
  <c r="Y2247" i="2"/>
  <c r="Y2248" i="2"/>
  <c r="Y2249" i="2"/>
  <c r="Y2250" i="2"/>
  <c r="Y2251" i="2"/>
  <c r="Y2252" i="2"/>
  <c r="Y2253" i="2"/>
  <c r="Y2254" i="2"/>
  <c r="Y2255" i="2"/>
  <c r="Y2256" i="2"/>
  <c r="Y2257" i="2"/>
  <c r="Y2258" i="2"/>
  <c r="Y2259" i="2"/>
  <c r="Y2260" i="2"/>
  <c r="Y2261" i="2"/>
  <c r="Y2262" i="2"/>
  <c r="Y2263" i="2"/>
  <c r="Y2264" i="2"/>
  <c r="Y2265" i="2"/>
  <c r="Y2266" i="2"/>
  <c r="Y2267" i="2"/>
  <c r="Y2268" i="2"/>
  <c r="Y2269" i="2"/>
  <c r="Y2270" i="2"/>
  <c r="Y2271" i="2"/>
  <c r="Y2272" i="2"/>
  <c r="Y2273" i="2"/>
  <c r="Y2274" i="2"/>
  <c r="Y2275" i="2"/>
  <c r="Y2276" i="2"/>
  <c r="Y2277" i="2"/>
  <c r="Y2278" i="2"/>
  <c r="Y2279" i="2"/>
  <c r="Y2280" i="2"/>
  <c r="Y2281" i="2"/>
  <c r="Y2282" i="2"/>
  <c r="Y2283" i="2"/>
  <c r="Y2284" i="2"/>
  <c r="Y2285" i="2"/>
  <c r="Y2286" i="2"/>
  <c r="Y2287" i="2"/>
  <c r="Y2288" i="2"/>
  <c r="Y2289" i="2"/>
  <c r="Y2290" i="2"/>
  <c r="Y2291" i="2"/>
  <c r="Y2292" i="2"/>
  <c r="Y2293" i="2"/>
  <c r="Y2294" i="2"/>
  <c r="Y2295" i="2"/>
  <c r="Y2296" i="2"/>
  <c r="Y2297" i="2"/>
  <c r="Y2298" i="2"/>
  <c r="Y2299" i="2"/>
  <c r="Y2300" i="2"/>
  <c r="Y2301" i="2"/>
  <c r="Y2302" i="2"/>
  <c r="Y2303" i="2"/>
  <c r="Y2304" i="2"/>
  <c r="Y2305" i="2"/>
  <c r="Y2306" i="2"/>
  <c r="Y2307" i="2"/>
  <c r="Y2308" i="2"/>
  <c r="Y2309" i="2"/>
  <c r="Y2310" i="2"/>
  <c r="Y2311" i="2"/>
  <c r="Y2312" i="2"/>
  <c r="Y2313" i="2"/>
  <c r="Y2314" i="2"/>
  <c r="Y2315" i="2"/>
  <c r="Y2316" i="2"/>
  <c r="Y2317" i="2"/>
  <c r="Y2318" i="2"/>
  <c r="Y2319" i="2"/>
  <c r="Y2320" i="2"/>
  <c r="Y2321" i="2"/>
  <c r="Y2322" i="2"/>
  <c r="Y2323" i="2"/>
  <c r="H2324" i="2"/>
  <c r="O2324" i="2"/>
  <c r="Q2324" i="2"/>
  <c r="W2324" i="2"/>
  <c r="Z2324" i="2"/>
  <c r="Y2324" i="2" s="1"/>
  <c r="Y2325" i="2"/>
  <c r="Y2326" i="2"/>
  <c r="Y2327" i="2"/>
  <c r="Y2328" i="2"/>
  <c r="Y2329" i="2"/>
  <c r="Y2330" i="2"/>
  <c r="O2331" i="2"/>
  <c r="Q2331" i="2"/>
  <c r="Z2331" i="2"/>
  <c r="Y2331" i="2" s="1"/>
  <c r="Y2332" i="2"/>
  <c r="Y2333" i="2"/>
  <c r="Y2334" i="2"/>
  <c r="Y2335" i="2"/>
  <c r="Y2336" i="2"/>
  <c r="Y2337" i="2"/>
  <c r="Y2338" i="2"/>
  <c r="Y2339" i="2"/>
  <c r="Y2340" i="2"/>
  <c r="Y2341" i="2"/>
  <c r="Y2342" i="2"/>
  <c r="Y2343" i="2"/>
  <c r="Y2344" i="2"/>
  <c r="Y2345" i="2"/>
  <c r="Y2346" i="2"/>
  <c r="Y2347" i="2"/>
  <c r="Y2348" i="2"/>
  <c r="Y2349" i="2"/>
  <c r="Y2350" i="2"/>
  <c r="Y2351" i="2"/>
  <c r="Y2352" i="2"/>
  <c r="Y2353" i="2"/>
  <c r="Y2354" i="2"/>
  <c r="Y2355" i="2"/>
  <c r="Y2356" i="2"/>
  <c r="Y2357" i="2"/>
  <c r="Y2358" i="2"/>
  <c r="Y2359" i="2"/>
  <c r="Y2360" i="2"/>
  <c r="Y2361" i="2"/>
  <c r="Y2362" i="2"/>
  <c r="Y2363" i="2"/>
  <c r="Y2364" i="2"/>
  <c r="Y2365" i="2"/>
  <c r="Y2366" i="2"/>
  <c r="Y2367" i="2"/>
  <c r="Y2368" i="2"/>
  <c r="Y2369" i="2"/>
  <c r="Y2370" i="2"/>
  <c r="Y2371" i="2"/>
  <c r="Y2372" i="2"/>
  <c r="Y2373" i="2"/>
  <c r="Y2374" i="2"/>
  <c r="Y2375" i="2"/>
  <c r="Y2376" i="2"/>
  <c r="Y2377" i="2"/>
  <c r="Y2378" i="2"/>
  <c r="Y2379" i="2"/>
  <c r="Y2380" i="2"/>
  <c r="Y2381" i="2"/>
  <c r="Y2382" i="2"/>
  <c r="Y2383" i="2"/>
  <c r="Y2384" i="2"/>
  <c r="Y2385" i="2"/>
  <c r="Y2386" i="2"/>
  <c r="Y2387" i="2"/>
  <c r="Y2388" i="2"/>
  <c r="Y2389" i="2"/>
  <c r="Y2390" i="2"/>
  <c r="Y2391" i="2"/>
  <c r="Y2392" i="2"/>
  <c r="Y2393" i="2"/>
  <c r="Y2394" i="2"/>
  <c r="Y2395" i="2"/>
  <c r="Y2396" i="2"/>
  <c r="Y2397" i="2"/>
  <c r="Y2398" i="2"/>
  <c r="Y2399" i="2"/>
  <c r="Y2400" i="2"/>
  <c r="Y2401" i="2"/>
  <c r="Y2402" i="2"/>
  <c r="Y2403" i="2"/>
  <c r="Y2404" i="2"/>
  <c r="Y2405" i="2"/>
  <c r="Y2406" i="2"/>
  <c r="Y2407" i="2"/>
  <c r="Y2408" i="2"/>
  <c r="Y2409" i="2"/>
  <c r="Y2410" i="2"/>
  <c r="Y2411" i="2"/>
  <c r="Y2412" i="2"/>
  <c r="Y2413" i="2"/>
  <c r="Y2414" i="2"/>
  <c r="Y2415" i="2"/>
  <c r="Y2416" i="2"/>
  <c r="Y2417" i="2"/>
  <c r="Y2418" i="2"/>
  <c r="Y2419" i="2"/>
  <c r="Y2420" i="2"/>
  <c r="Y2421" i="2"/>
  <c r="Y2422" i="2"/>
  <c r="Y2423" i="2"/>
  <c r="Y2424" i="2"/>
  <c r="Y2425" i="2"/>
  <c r="Y2426" i="2"/>
  <c r="Y2427" i="2"/>
  <c r="Y2428" i="2"/>
  <c r="Y2429" i="2"/>
  <c r="Y2430" i="2"/>
  <c r="Y2431" i="2"/>
  <c r="Y2432" i="2"/>
  <c r="Y2433" i="2"/>
  <c r="Y2434" i="2"/>
  <c r="Y2435" i="2"/>
  <c r="Y2436" i="2"/>
  <c r="Y2437" i="2"/>
  <c r="Y2438" i="2"/>
  <c r="Y2439" i="2"/>
  <c r="Y2440" i="2"/>
  <c r="H2441" i="2"/>
  <c r="O2441" i="2"/>
  <c r="Q2441" i="2"/>
  <c r="W2441" i="2"/>
  <c r="Y2441" i="2"/>
  <c r="Y2442" i="2"/>
  <c r="Y2443" i="2"/>
  <c r="H2444" i="2"/>
  <c r="O2444" i="2"/>
  <c r="Q2444" i="2"/>
  <c r="W2444" i="2"/>
  <c r="Y2444" i="2"/>
  <c r="Y2445" i="2"/>
  <c r="Y2446" i="2"/>
  <c r="Y2447" i="2"/>
  <c r="Y2448" i="2"/>
  <c r="Y2449" i="2"/>
  <c r="Y2450" i="2"/>
  <c r="Y2452" i="2"/>
  <c r="Y2453" i="2"/>
  <c r="Y2456" i="2"/>
  <c r="Y2457" i="2"/>
  <c r="Y2458" i="2"/>
  <c r="Y2459" i="2"/>
  <c r="Y2461" i="2"/>
  <c r="Y2462" i="2"/>
  <c r="Y2464" i="2"/>
  <c r="Y2465" i="2"/>
  <c r="Y2468" i="2"/>
  <c r="Y2469" i="2"/>
  <c r="O2470" i="2"/>
  <c r="Y2470" i="2"/>
  <c r="H2471" i="2"/>
  <c r="O2471" i="2"/>
  <c r="Q2471" i="2"/>
  <c r="W2471" i="2"/>
  <c r="Y2471" i="2"/>
  <c r="H2472" i="2"/>
  <c r="O2472" i="2"/>
  <c r="Q2472" i="2"/>
  <c r="W2472" i="2"/>
  <c r="Y2472" i="2"/>
  <c r="H2473" i="2"/>
  <c r="O2473" i="2"/>
  <c r="Q2473" i="2"/>
  <c r="W2473" i="2"/>
  <c r="Y2473" i="2"/>
  <c r="H2474" i="2"/>
  <c r="O2474" i="2"/>
  <c r="Q2474" i="2"/>
  <c r="W2474" i="2"/>
  <c r="Y2474" i="2"/>
  <c r="Y2475" i="2"/>
  <c r="Y2476" i="2"/>
  <c r="H2477" i="2"/>
  <c r="O2477" i="2"/>
  <c r="Q2477" i="2"/>
  <c r="W2477" i="2"/>
  <c r="Y2477" i="2"/>
  <c r="H2478" i="2"/>
  <c r="O2478" i="2"/>
  <c r="Q2478" i="2"/>
  <c r="W2478" i="2"/>
  <c r="Y2478" i="2"/>
  <c r="H2479" i="2"/>
  <c r="O2479" i="2"/>
  <c r="Q2479" i="2"/>
  <c r="W2479" i="2"/>
  <c r="Y2479" i="2"/>
  <c r="Y2480" i="2"/>
  <c r="H2481" i="2"/>
  <c r="O2481" i="2"/>
  <c r="Q2481" i="2"/>
  <c r="W2481" i="2"/>
  <c r="Y2481" i="2"/>
  <c r="H2482" i="2"/>
  <c r="O2482" i="2"/>
  <c r="Q2482" i="2"/>
  <c r="W2482" i="2"/>
  <c r="Y2482" i="2"/>
  <c r="H2483" i="2"/>
  <c r="O2483" i="2"/>
  <c r="Q2483" i="2"/>
  <c r="W2483" i="2"/>
  <c r="Y2483" i="2"/>
  <c r="H2484" i="2"/>
  <c r="O2484" i="2"/>
  <c r="Q2484" i="2"/>
  <c r="W2484" i="2"/>
  <c r="Y2484" i="2"/>
  <c r="H2485" i="2"/>
  <c r="O2485" i="2"/>
  <c r="Q2485" i="2"/>
  <c r="W2485" i="2"/>
  <c r="Y2485" i="2"/>
  <c r="H2486" i="2"/>
  <c r="O2486" i="2"/>
  <c r="Q2486" i="2"/>
  <c r="W2486" i="2"/>
  <c r="Y2486" i="2"/>
  <c r="H2487" i="2"/>
  <c r="O2487" i="2"/>
  <c r="Q2487" i="2"/>
  <c r="W2487" i="2"/>
  <c r="Y2487" i="2"/>
  <c r="H2488" i="2"/>
  <c r="O2488" i="2"/>
  <c r="Q2488" i="2"/>
  <c r="W2488" i="2"/>
  <c r="Y2488" i="2"/>
  <c r="H2489" i="2"/>
  <c r="O2489" i="2"/>
  <c r="Q2489" i="2"/>
  <c r="W2489" i="2"/>
  <c r="Y2489" i="2"/>
  <c r="H2490" i="2"/>
  <c r="O2490" i="2"/>
  <c r="Q2490" i="2"/>
  <c r="W2490" i="2"/>
  <c r="Y2490" i="2"/>
  <c r="H2491" i="2"/>
  <c r="O2491" i="2"/>
  <c r="Q2491" i="2"/>
  <c r="W2491" i="2"/>
  <c r="Y2491" i="2"/>
  <c r="Y2492" i="2"/>
  <c r="H2493" i="2"/>
  <c r="O2493" i="2"/>
  <c r="Q2493" i="2"/>
  <c r="W2493" i="2"/>
  <c r="Y2493" i="2"/>
  <c r="H2494" i="2"/>
  <c r="O2494" i="2"/>
  <c r="Q2494" i="2"/>
  <c r="W2494" i="2"/>
  <c r="Y2494" i="2"/>
  <c r="H2495" i="2"/>
  <c r="O2495" i="2"/>
  <c r="Q2495" i="2"/>
  <c r="W2495" i="2"/>
  <c r="Y2495" i="2"/>
  <c r="H2496" i="2"/>
  <c r="O2496" i="2"/>
  <c r="Q2496" i="2"/>
  <c r="W2496" i="2"/>
  <c r="Y2496" i="2"/>
  <c r="H2497" i="2"/>
  <c r="O2497" i="2"/>
  <c r="Q2497" i="2"/>
  <c r="W2497" i="2"/>
  <c r="Y2497" i="2"/>
  <c r="H2498" i="2"/>
  <c r="O2498" i="2"/>
  <c r="Q2498" i="2"/>
  <c r="W2498" i="2"/>
  <c r="Y2498" i="2"/>
  <c r="H2499" i="2"/>
  <c r="O2499" i="2"/>
  <c r="Q2499" i="2"/>
  <c r="W2499" i="2"/>
  <c r="Y2499" i="2"/>
  <c r="H2500" i="2"/>
  <c r="O2500" i="2"/>
  <c r="Q2500" i="2"/>
  <c r="W2500" i="2"/>
  <c r="Y2500" i="2"/>
  <c r="H2501" i="2"/>
  <c r="O2501" i="2"/>
  <c r="Q2501" i="2"/>
  <c r="W2501" i="2"/>
  <c r="Z2501" i="2"/>
  <c r="Y2501" i="2" s="1"/>
  <c r="H2502" i="2"/>
  <c r="O2502" i="2"/>
  <c r="Q2502" i="2"/>
  <c r="W2502" i="2"/>
  <c r="Y2502" i="2"/>
  <c r="H2503" i="2"/>
  <c r="O2503" i="2"/>
  <c r="Q2503" i="2"/>
  <c r="W2503" i="2"/>
  <c r="Z2503" i="2"/>
  <c r="Y2503" i="2" s="1"/>
  <c r="H2504" i="2"/>
  <c r="O2504" i="2"/>
  <c r="Q2504" i="2"/>
  <c r="W2504" i="2"/>
  <c r="Z2504" i="2"/>
  <c r="Y2504" i="2" s="1"/>
  <c r="H2505" i="2"/>
  <c r="O2505" i="2"/>
  <c r="Q2505" i="2"/>
  <c r="W2505" i="2"/>
  <c r="Y2505" i="2"/>
  <c r="H2506" i="2"/>
  <c r="O2506" i="2"/>
  <c r="Q2506" i="2"/>
  <c r="W2506" i="2"/>
  <c r="Z2506" i="2"/>
  <c r="Y2506" i="2" s="1"/>
  <c r="H2507" i="2"/>
  <c r="O2507" i="2"/>
  <c r="Q2507" i="2"/>
  <c r="W2507" i="2"/>
  <c r="Z2507" i="2"/>
  <c r="Y2507" i="2" s="1"/>
  <c r="H2508" i="2"/>
  <c r="O2508" i="2"/>
  <c r="Q2508" i="2"/>
  <c r="W2508" i="2"/>
  <c r="Y2508" i="2"/>
  <c r="H2510" i="2"/>
  <c r="O2510" i="2"/>
  <c r="Q2510" i="2"/>
  <c r="W2510" i="2"/>
  <c r="Z2510" i="2"/>
  <c r="Y2510" i="2" s="1"/>
  <c r="H2511" i="2"/>
  <c r="O2511" i="2"/>
  <c r="Q2511" i="2"/>
  <c r="W2511" i="2"/>
  <c r="Y2511" i="2"/>
  <c r="H2512" i="2"/>
  <c r="O2512" i="2"/>
  <c r="Q2512" i="2"/>
  <c r="W2512" i="2"/>
  <c r="Z2512" i="2"/>
  <c r="Y2512" i="2" s="1"/>
  <c r="H2513" i="2"/>
  <c r="O2513" i="2"/>
  <c r="Q2513" i="2"/>
  <c r="W2513" i="2"/>
  <c r="Z2513" i="2"/>
  <c r="Y2513" i="2" s="1"/>
  <c r="H2514" i="2"/>
  <c r="O2514" i="2"/>
  <c r="Q2514" i="2"/>
  <c r="W2514" i="2"/>
  <c r="Z2514" i="2"/>
  <c r="Y2514" i="2" s="1"/>
  <c r="H2515" i="2"/>
  <c r="O2515" i="2"/>
  <c r="Q2515" i="2"/>
  <c r="W2515" i="2"/>
  <c r="Z2515" i="2"/>
  <c r="Y2515" i="2" s="1"/>
  <c r="H2516" i="2"/>
  <c r="O2516" i="2"/>
  <c r="Q2516" i="2"/>
  <c r="W2516" i="2"/>
  <c r="Z2516" i="2"/>
  <c r="Y2516" i="2" s="1"/>
  <c r="H2517" i="2"/>
  <c r="O2517" i="2"/>
  <c r="W2517" i="2"/>
  <c r="Y2517" i="2"/>
  <c r="H2518" i="2"/>
  <c r="O2518" i="2"/>
  <c r="Q2518" i="2"/>
  <c r="W2518" i="2"/>
  <c r="Z2518" i="2"/>
  <c r="Y2518" i="2" s="1"/>
  <c r="H2519" i="2"/>
  <c r="O2519" i="2"/>
  <c r="Q2519" i="2"/>
  <c r="W2519" i="2"/>
  <c r="Z2519" i="2"/>
  <c r="Y2519" i="2" s="1"/>
  <c r="H2520" i="2"/>
  <c r="O2520" i="2"/>
  <c r="Q2520" i="2"/>
  <c r="W2520" i="2"/>
  <c r="Z2520" i="2"/>
  <c r="Y2520" i="2" s="1"/>
  <c r="H2521" i="2"/>
  <c r="O2521" i="2"/>
  <c r="Q2521" i="2"/>
  <c r="W2521" i="2"/>
  <c r="Y2521" i="2"/>
  <c r="H2522" i="2"/>
  <c r="O2522" i="2"/>
  <c r="Q2522" i="2"/>
  <c r="W2522" i="2"/>
  <c r="Z2522" i="2"/>
  <c r="Y2522" i="2" s="1"/>
  <c r="H2523" i="2"/>
  <c r="O2523" i="2"/>
  <c r="Q2523" i="2"/>
  <c r="W2523" i="2"/>
  <c r="Z2523" i="2"/>
  <c r="Y2523" i="2" s="1"/>
  <c r="H2524" i="2"/>
  <c r="O2524" i="2"/>
  <c r="Q2524" i="2"/>
  <c r="W2524" i="2"/>
  <c r="Z2524" i="2"/>
  <c r="Y2524" i="2" s="1"/>
  <c r="H2525" i="2"/>
  <c r="O2525" i="2"/>
  <c r="Q2525" i="2"/>
  <c r="W2525" i="2"/>
  <c r="Z2525" i="2"/>
  <c r="Y2525" i="2" s="1"/>
  <c r="H2526" i="2"/>
  <c r="O2526" i="2"/>
  <c r="Q2526" i="2"/>
  <c r="W2526" i="2"/>
  <c r="Z2526" i="2"/>
  <c r="Y2526" i="2" s="1"/>
  <c r="H2527" i="2"/>
  <c r="O2527" i="2"/>
  <c r="Q2527" i="2"/>
  <c r="W2527" i="2"/>
  <c r="Z2527" i="2"/>
  <c r="Y2527" i="2" s="1"/>
  <c r="H2528" i="2"/>
  <c r="O2528" i="2"/>
  <c r="Q2528" i="2"/>
  <c r="W2528" i="2"/>
  <c r="Z2528" i="2"/>
  <c r="Y2528" i="2" s="1"/>
  <c r="H2529" i="2"/>
  <c r="O2529" i="2"/>
  <c r="Q2529" i="2"/>
  <c r="W2529" i="2"/>
  <c r="Y2529" i="2"/>
  <c r="Z2529" i="2"/>
  <c r="H2530" i="2"/>
  <c r="O2530" i="2"/>
  <c r="Q2530" i="2"/>
  <c r="W2530" i="2"/>
  <c r="Z2530" i="2"/>
  <c r="H2531" i="2"/>
  <c r="O2531" i="2"/>
  <c r="Q2531" i="2"/>
  <c r="W2531" i="2"/>
  <c r="Z2531" i="2"/>
  <c r="Y2531" i="2" s="1"/>
  <c r="H2532" i="2"/>
  <c r="O2532" i="2"/>
  <c r="Q2532" i="2"/>
  <c r="W2532" i="2"/>
  <c r="Y2532" i="2"/>
  <c r="H2533" i="2"/>
  <c r="O2533" i="2"/>
  <c r="Q2533" i="2"/>
  <c r="W2533" i="2"/>
  <c r="Y2533" i="2"/>
  <c r="H2534" i="2"/>
  <c r="O2534" i="2"/>
  <c r="Q2534" i="2"/>
  <c r="W2534" i="2"/>
  <c r="Y2534" i="2"/>
  <c r="H2535" i="2"/>
  <c r="O2535" i="2"/>
  <c r="Q2535" i="2"/>
  <c r="W2535" i="2"/>
  <c r="Y2535" i="2"/>
  <c r="H2536" i="2"/>
  <c r="O2536" i="2"/>
  <c r="W2536" i="2"/>
  <c r="Y2536" i="2"/>
  <c r="H2537" i="2"/>
  <c r="O2537" i="2"/>
  <c r="Q2537" i="2"/>
  <c r="W2537" i="2"/>
  <c r="Y2537" i="2"/>
  <c r="Y2538" i="2"/>
  <c r="H2539" i="2"/>
  <c r="O2539" i="2"/>
  <c r="Q2539" i="2"/>
  <c r="W2539" i="2"/>
  <c r="Y2539" i="2"/>
  <c r="H2540" i="2"/>
  <c r="O2540" i="2"/>
  <c r="Q2540" i="2"/>
  <c r="W2540" i="2"/>
  <c r="Z2540" i="2"/>
  <c r="Y2540" i="2" s="1"/>
  <c r="H2541" i="2"/>
  <c r="O2541" i="2"/>
  <c r="Q2541" i="2"/>
  <c r="W2541" i="2"/>
  <c r="Z2541" i="2"/>
  <c r="Y2541" i="2" s="1"/>
  <c r="H2542" i="2"/>
  <c r="O2542" i="2"/>
  <c r="Q2542" i="2"/>
  <c r="W2542" i="2"/>
  <c r="Z2542" i="2"/>
  <c r="Y2542" i="2" s="1"/>
  <c r="H2543" i="2"/>
  <c r="O2543" i="2"/>
  <c r="Q2543" i="2"/>
  <c r="W2543" i="2"/>
  <c r="Z2543" i="2"/>
  <c r="Y2543" i="2" s="1"/>
  <c r="H2544" i="2"/>
  <c r="O2544" i="2"/>
  <c r="Q2544" i="2"/>
  <c r="W2544" i="2"/>
  <c r="Z2544" i="2"/>
  <c r="Y2544" i="2" s="1"/>
  <c r="H2545" i="2"/>
  <c r="O2545" i="2"/>
  <c r="Q2545" i="2"/>
  <c r="W2545" i="2"/>
  <c r="Z2545" i="2"/>
  <c r="Y2545" i="2" s="1"/>
  <c r="H2546" i="2"/>
  <c r="O2546" i="2"/>
  <c r="Q2546" i="2"/>
  <c r="Z2546" i="2"/>
  <c r="Y2546" i="2" s="1"/>
  <c r="H2547" i="2"/>
  <c r="O2547" i="2"/>
  <c r="Q2547" i="2"/>
  <c r="W2547" i="2"/>
  <c r="Z2547" i="2"/>
  <c r="Y2547" i="2" s="1"/>
  <c r="H2548" i="2"/>
  <c r="O2548" i="2"/>
  <c r="Q2548" i="2"/>
  <c r="W2548" i="2"/>
  <c r="Z2548" i="2"/>
  <c r="Y2548" i="2" s="1"/>
  <c r="H2549" i="2"/>
  <c r="O2549" i="2"/>
  <c r="Q2549" i="2"/>
  <c r="W2549" i="2"/>
  <c r="Y2549" i="2"/>
  <c r="H2550" i="2"/>
  <c r="O2550" i="2"/>
  <c r="Q2550" i="2"/>
  <c r="W2550" i="2"/>
  <c r="Z2550" i="2"/>
  <c r="Y2550" i="2" s="1"/>
  <c r="H2551" i="2"/>
  <c r="O2551" i="2"/>
  <c r="Q2551" i="2"/>
  <c r="Z2551" i="2"/>
  <c r="Y2551" i="2" s="1"/>
  <c r="H2552" i="2"/>
  <c r="O2552" i="2"/>
  <c r="Q2552" i="2"/>
  <c r="W2552" i="2"/>
  <c r="Y2552" i="2"/>
  <c r="Z2552" i="2"/>
  <c r="H2553" i="2"/>
  <c r="O2553" i="2"/>
  <c r="Q2553" i="2"/>
  <c r="W2553" i="2"/>
  <c r="Z2553" i="2"/>
  <c r="Y2553" i="2" s="1"/>
  <c r="H2554" i="2"/>
  <c r="O2554" i="2"/>
  <c r="Q2554" i="2"/>
  <c r="W2554" i="2"/>
  <c r="Z2554" i="2"/>
  <c r="Y2554" i="2" s="1"/>
  <c r="H2555" i="2"/>
  <c r="O2555" i="2"/>
  <c r="Q2555" i="2"/>
  <c r="W2555" i="2"/>
  <c r="Z2555" i="2"/>
  <c r="Y2555" i="2" s="1"/>
  <c r="H2556" i="2"/>
  <c r="O2556" i="2"/>
  <c r="Q2556" i="2"/>
  <c r="W2556" i="2"/>
  <c r="Z2556" i="2"/>
  <c r="Y2556" i="2" s="1"/>
  <c r="H2557" i="2"/>
  <c r="O2557" i="2"/>
  <c r="Q2557" i="2"/>
  <c r="W2557" i="2"/>
  <c r="Z2557" i="2"/>
  <c r="Y2557" i="2" s="1"/>
  <c r="H2558" i="2"/>
  <c r="O2558" i="2"/>
  <c r="Q2558" i="2"/>
  <c r="W2558" i="2"/>
  <c r="Z2558" i="2"/>
  <c r="Y2558" i="2" s="1"/>
  <c r="H2559" i="2"/>
  <c r="O2559" i="2"/>
  <c r="Q2559" i="2"/>
  <c r="W2559" i="2"/>
  <c r="Z2559" i="2"/>
  <c r="Y2559" i="2" s="1"/>
  <c r="H2560" i="2"/>
  <c r="O2560" i="2"/>
  <c r="Q2560" i="2"/>
  <c r="W2560" i="2"/>
  <c r="Z2560" i="2"/>
  <c r="Y2560" i="2" s="1"/>
  <c r="H2561" i="2"/>
  <c r="O2561" i="2"/>
  <c r="Q2561" i="2"/>
  <c r="W2561" i="2"/>
  <c r="Y2561" i="2"/>
  <c r="Z2561" i="2"/>
  <c r="H2562" i="2"/>
  <c r="O2562" i="2"/>
  <c r="Q2562" i="2"/>
  <c r="W2562" i="2"/>
  <c r="Z2562" i="2"/>
  <c r="Y2562" i="2" s="1"/>
  <c r="H2563" i="2"/>
  <c r="O2563" i="2"/>
  <c r="Q2563" i="2"/>
  <c r="W2563" i="2"/>
  <c r="Z2563" i="2"/>
  <c r="Y2563" i="2" s="1"/>
  <c r="H2564" i="2"/>
  <c r="O2564" i="2"/>
  <c r="Q2564" i="2"/>
  <c r="W2564" i="2"/>
  <c r="Y2564" i="2"/>
  <c r="Z2564" i="2"/>
  <c r="H2565" i="2"/>
  <c r="O2565" i="2"/>
  <c r="Q2565" i="2"/>
  <c r="W2565" i="2"/>
  <c r="Z2565" i="2"/>
  <c r="Y2565" i="2" s="1"/>
  <c r="H2566" i="2"/>
  <c r="O2566" i="2"/>
  <c r="Q2566" i="2"/>
  <c r="W2566" i="2"/>
  <c r="Z2566" i="2"/>
  <c r="Y2566" i="2" s="1"/>
  <c r="H2567" i="2"/>
  <c r="O2567" i="2"/>
  <c r="Q2567" i="2"/>
  <c r="W2567" i="2"/>
  <c r="Z2567" i="2"/>
  <c r="Y2567" i="2" s="1"/>
  <c r="H2568" i="2"/>
  <c r="O2568" i="2"/>
  <c r="Q2568" i="2"/>
  <c r="W2568" i="2"/>
  <c r="Z2568" i="2"/>
  <c r="Y2568" i="2" s="1"/>
  <c r="H2569" i="2"/>
  <c r="O2569" i="2"/>
  <c r="Q2569" i="2"/>
  <c r="W2569" i="2"/>
  <c r="Y2569" i="2"/>
  <c r="H2570" i="2"/>
  <c r="O2570" i="2"/>
  <c r="Q2570" i="2"/>
  <c r="W2570" i="2"/>
  <c r="Z2570" i="2"/>
  <c r="Y2570" i="2" s="1"/>
  <c r="H2571" i="2"/>
  <c r="O2571" i="2"/>
  <c r="Q2571" i="2"/>
  <c r="W2571" i="2"/>
  <c r="Z2571" i="2"/>
  <c r="Y2571" i="2" s="1"/>
  <c r="H2572" i="2"/>
  <c r="O2572" i="2"/>
  <c r="Q2572" i="2"/>
  <c r="W2572" i="2"/>
  <c r="Z2572" i="2"/>
  <c r="Y2572" i="2" s="1"/>
  <c r="H2573" i="2"/>
  <c r="O2573" i="2"/>
  <c r="Q2573" i="2"/>
  <c r="W2573" i="2"/>
  <c r="Z2573" i="2"/>
  <c r="Y2573" i="2" s="1"/>
  <c r="H2574" i="2"/>
  <c r="O2574" i="2"/>
  <c r="Q2574" i="2"/>
  <c r="W2574" i="2"/>
  <c r="Z2574" i="2"/>
  <c r="Y2574" i="2" s="1"/>
  <c r="H2575" i="2"/>
  <c r="O2575" i="2"/>
  <c r="Q2575" i="2"/>
  <c r="W2575" i="2"/>
  <c r="Z2575" i="2"/>
  <c r="Y2575" i="2" s="1"/>
  <c r="H2576" i="2"/>
  <c r="O2576" i="2"/>
  <c r="Q2576" i="2"/>
  <c r="W2576" i="2"/>
  <c r="Z2576" i="2"/>
  <c r="Y2576" i="2" s="1"/>
  <c r="H2577" i="2"/>
  <c r="O2577" i="2"/>
  <c r="Q2577" i="2"/>
  <c r="W2577" i="2"/>
  <c r="Z2577" i="2"/>
  <c r="Y2577" i="2" s="1"/>
  <c r="H2578" i="2"/>
  <c r="O2578" i="2"/>
  <c r="Q2578" i="2"/>
  <c r="W2578" i="2"/>
  <c r="Z2578" i="2"/>
  <c r="Y2578" i="2" s="1"/>
  <c r="H2579" i="2"/>
  <c r="O2579" i="2"/>
  <c r="Q2579" i="2"/>
  <c r="W2579" i="2"/>
  <c r="Z2579" i="2"/>
  <c r="Y2579" i="2" s="1"/>
  <c r="H2580" i="2"/>
  <c r="O2580" i="2"/>
  <c r="Q2580" i="2"/>
  <c r="W2580" i="2"/>
  <c r="Z2580" i="2"/>
  <c r="Y2580" i="2" s="1"/>
  <c r="H2581" i="2"/>
  <c r="O2581" i="2"/>
  <c r="Q2581" i="2"/>
  <c r="W2581" i="2"/>
  <c r="Z2581" i="2"/>
  <c r="Y2581" i="2" s="1"/>
  <c r="H2582" i="2"/>
  <c r="O2582" i="2"/>
  <c r="Q2582" i="2"/>
  <c r="W2582" i="2"/>
  <c r="Z2582" i="2"/>
  <c r="Y2582" i="2" s="1"/>
  <c r="H2583" i="2"/>
  <c r="O2583" i="2"/>
  <c r="Q2583" i="2"/>
  <c r="W2583" i="2"/>
  <c r="Z2583" i="2"/>
  <c r="Y2583" i="2" s="1"/>
  <c r="H2584" i="2"/>
  <c r="O2584" i="2"/>
  <c r="Q2584" i="2"/>
  <c r="W2584" i="2"/>
  <c r="Z2584" i="2"/>
  <c r="Y2584" i="2" s="1"/>
  <c r="H2585" i="2"/>
  <c r="O2585" i="2"/>
  <c r="Q2585" i="2"/>
  <c r="W2585" i="2"/>
  <c r="Z2585" i="2"/>
  <c r="Y2585" i="2" s="1"/>
  <c r="H2586" i="2"/>
  <c r="O2586" i="2"/>
  <c r="Q2586" i="2"/>
  <c r="W2586" i="2"/>
  <c r="Z2586" i="2"/>
  <c r="Y2586" i="2" s="1"/>
  <c r="H2587" i="2"/>
  <c r="O2587" i="2"/>
  <c r="Q2587" i="2"/>
  <c r="W2587" i="2"/>
  <c r="Z2587" i="2"/>
  <c r="Y2587" i="2" s="1"/>
  <c r="H2588" i="2"/>
  <c r="O2588" i="2"/>
  <c r="Q2588" i="2"/>
  <c r="W2588" i="2"/>
  <c r="Z2588" i="2"/>
  <c r="Y2588" i="2" s="1"/>
  <c r="H2589" i="2"/>
  <c r="O2589" i="2"/>
  <c r="Q2589" i="2"/>
  <c r="W2589" i="2"/>
  <c r="Z2589" i="2"/>
  <c r="Y2589" i="2" s="1"/>
  <c r="H2590" i="2"/>
  <c r="O2590" i="2"/>
  <c r="Q2590" i="2"/>
  <c r="W2590" i="2"/>
  <c r="Y2590" i="2"/>
  <c r="Z2590" i="2"/>
  <c r="H2591" i="2"/>
  <c r="O2591" i="2"/>
  <c r="Q2591" i="2"/>
  <c r="W2591" i="2"/>
  <c r="Z2591" i="2"/>
  <c r="Y2591" i="2" s="1"/>
  <c r="O2592" i="2"/>
  <c r="Q2592" i="2"/>
  <c r="W2592" i="2"/>
  <c r="Z2592" i="2"/>
  <c r="Y2592" i="2" s="1"/>
  <c r="H2593" i="2"/>
  <c r="O2593" i="2"/>
  <c r="Q2593" i="2"/>
  <c r="W2593" i="2"/>
  <c r="Z2593" i="2"/>
  <c r="Y2593" i="2" s="1"/>
  <c r="H2594" i="2"/>
  <c r="O2594" i="2"/>
  <c r="Q2594" i="2"/>
  <c r="W2594" i="2"/>
  <c r="Z2594" i="2"/>
  <c r="Y2594" i="2" s="1"/>
  <c r="H2595" i="2"/>
  <c r="O2595" i="2"/>
  <c r="Q2595" i="2"/>
  <c r="W2595" i="2"/>
  <c r="Z2595" i="2"/>
  <c r="Y2595" i="2" s="1"/>
  <c r="H2596" i="2"/>
  <c r="O2596" i="2"/>
  <c r="Q2596" i="2"/>
  <c r="W2596" i="2"/>
  <c r="Y2596" i="2"/>
  <c r="Z2596" i="2"/>
  <c r="H2597" i="2"/>
  <c r="O2597" i="2"/>
  <c r="Q2597" i="2"/>
  <c r="W2597" i="2"/>
  <c r="Z2597" i="2"/>
  <c r="Y2597" i="2" s="1"/>
  <c r="H2598" i="2"/>
  <c r="O2598" i="2"/>
  <c r="Q2598" i="2"/>
  <c r="Y2598" i="2"/>
  <c r="H2599" i="2"/>
  <c r="O2599" i="2"/>
  <c r="Q2599" i="2"/>
  <c r="W2599" i="2"/>
  <c r="Z2599" i="2"/>
  <c r="Y2599" i="2" s="1"/>
  <c r="H2600" i="2"/>
  <c r="O2600" i="2"/>
  <c r="Q2600" i="2"/>
  <c r="W2600" i="2"/>
  <c r="Z2600" i="2"/>
  <c r="Y2600" i="2" s="1"/>
  <c r="H2601" i="2"/>
  <c r="O2601" i="2"/>
  <c r="Q2601" i="2"/>
  <c r="W2601" i="2"/>
  <c r="Z2601" i="2"/>
  <c r="Y2601" i="2" s="1"/>
  <c r="H2602" i="2"/>
  <c r="O2602" i="2"/>
  <c r="Q2602" i="2"/>
  <c r="W2602" i="2"/>
  <c r="Z2602" i="2"/>
  <c r="Y2602" i="2" s="1"/>
  <c r="H2603" i="2"/>
  <c r="O2603" i="2"/>
  <c r="Q2603" i="2"/>
  <c r="W2603" i="2"/>
  <c r="Z2603" i="2"/>
  <c r="Y2603" i="2" s="1"/>
  <c r="H2604" i="2"/>
  <c r="O2604" i="2"/>
  <c r="Q2604" i="2"/>
  <c r="W2604" i="2"/>
  <c r="Z2604" i="2"/>
  <c r="Y2604" i="2" s="1"/>
  <c r="H2605" i="2"/>
  <c r="O2605" i="2"/>
  <c r="Q2605" i="2"/>
  <c r="W2605" i="2"/>
  <c r="Z2605" i="2"/>
  <c r="Y2605" i="2" s="1"/>
  <c r="H2606" i="2"/>
  <c r="O2606" i="2"/>
  <c r="Q2606" i="2"/>
  <c r="W2606" i="2"/>
  <c r="Z2606" i="2"/>
  <c r="Y2606" i="2" s="1"/>
  <c r="H2607" i="2"/>
  <c r="O2607" i="2"/>
  <c r="Q2607" i="2"/>
  <c r="W2607" i="2"/>
  <c r="Y2607" i="2"/>
  <c r="Z2607" i="2"/>
  <c r="Q2608" i="2"/>
  <c r="Z2608" i="2"/>
  <c r="Y2608" i="2" s="1"/>
  <c r="O2609" i="2"/>
  <c r="Q2609" i="2"/>
  <c r="Z2609" i="2"/>
  <c r="Y2609" i="2" s="1"/>
  <c r="O2610" i="2"/>
  <c r="Q2610" i="2"/>
  <c r="Z2610" i="2"/>
  <c r="Y2610" i="2" s="1"/>
  <c r="O2611" i="2"/>
  <c r="Q2611" i="2"/>
  <c r="Z2611" i="2"/>
  <c r="Y2611" i="2" s="1"/>
  <c r="O2612" i="2"/>
  <c r="Q2612" i="2"/>
  <c r="Z2612" i="2"/>
  <c r="Y2612" i="2" s="1"/>
  <c r="O2613" i="2"/>
  <c r="Z2613" i="2"/>
  <c r="Y2613" i="2" s="1"/>
  <c r="O2614" i="2"/>
  <c r="Q2614" i="2"/>
  <c r="Z2614" i="2"/>
  <c r="Y2614" i="2" s="1"/>
  <c r="H2615" i="2"/>
  <c r="O2615" i="2"/>
  <c r="Q2615" i="2"/>
  <c r="W2615" i="2"/>
  <c r="Z2615" i="2"/>
  <c r="Y2615" i="2" s="1"/>
  <c r="H2616" i="2"/>
  <c r="O2616" i="2"/>
  <c r="Q2616" i="2"/>
  <c r="W2616" i="2"/>
  <c r="Z2616" i="2"/>
  <c r="Y2616" i="2" s="1"/>
  <c r="H2617" i="2"/>
  <c r="O2617" i="2"/>
  <c r="W2617" i="2"/>
  <c r="Z2617" i="2"/>
  <c r="Y2617" i="2" s="1"/>
  <c r="H2618" i="2"/>
  <c r="O2618" i="2"/>
  <c r="Q2618" i="2"/>
  <c r="W2618" i="2"/>
  <c r="Z2618" i="2"/>
  <c r="Y2618" i="2" s="1"/>
  <c r="H2619" i="2"/>
  <c r="O2619" i="2"/>
  <c r="Q2619" i="2"/>
  <c r="W2619" i="2"/>
  <c r="Z2619" i="2"/>
  <c r="Y2619" i="2" s="1"/>
  <c r="H2620" i="2"/>
  <c r="O2620" i="2"/>
  <c r="Q2620" i="2"/>
  <c r="W2620" i="2"/>
  <c r="Z2620" i="2"/>
  <c r="Y2620" i="2" s="1"/>
  <c r="H2621" i="2"/>
  <c r="O2621" i="2"/>
  <c r="Q2621" i="2"/>
  <c r="W2621" i="2"/>
  <c r="Z2621" i="2"/>
  <c r="Y2621" i="2" s="1"/>
  <c r="H2622" i="2"/>
  <c r="O2622" i="2"/>
  <c r="Q2622" i="2"/>
  <c r="W2622" i="2"/>
  <c r="Z2622" i="2"/>
  <c r="Y2622" i="2" s="1"/>
  <c r="H2623" i="2"/>
  <c r="O2623" i="2"/>
  <c r="Q2623" i="2"/>
  <c r="W2623" i="2"/>
  <c r="Z2623" i="2"/>
  <c r="Y2623" i="2" s="1"/>
  <c r="H2624" i="2"/>
  <c r="O2624" i="2"/>
  <c r="Q2624" i="2"/>
  <c r="W2624" i="2"/>
  <c r="Z2624" i="2"/>
  <c r="Y2624" i="2" s="1"/>
  <c r="H2625" i="2"/>
  <c r="O2625" i="2"/>
  <c r="Q2625" i="2"/>
  <c r="W2625" i="2"/>
  <c r="Y2625" i="2"/>
  <c r="H2626" i="2"/>
  <c r="O2626" i="2"/>
  <c r="Q2626" i="2"/>
  <c r="W2626" i="2"/>
  <c r="Y2626" i="2"/>
  <c r="H2627" i="2"/>
  <c r="O2627" i="2"/>
  <c r="W2627" i="2"/>
  <c r="Z2627" i="2"/>
  <c r="Y2627" i="2" s="1"/>
  <c r="H2628" i="2"/>
  <c r="O2628" i="2"/>
  <c r="Q2628" i="2"/>
  <c r="W2628" i="2"/>
  <c r="Y2628" i="2"/>
  <c r="Z2628" i="2"/>
  <c r="H2629" i="2"/>
  <c r="O2629" i="2"/>
  <c r="Q2629" i="2"/>
  <c r="W2629" i="2"/>
  <c r="Z2629" i="2"/>
  <c r="Y2629" i="2" s="1"/>
  <c r="H2630" i="2"/>
  <c r="O2630" i="2"/>
  <c r="Q2630" i="2"/>
  <c r="W2630" i="2"/>
  <c r="Z2630" i="2"/>
  <c r="Y2630" i="2" s="1"/>
  <c r="H2631" i="2"/>
  <c r="O2631" i="2"/>
  <c r="Q2631" i="2"/>
  <c r="W2631" i="2"/>
  <c r="Z2631" i="2"/>
  <c r="Y2631" i="2" s="1"/>
  <c r="H2632" i="2"/>
  <c r="O2632" i="2"/>
  <c r="Q2632" i="2"/>
  <c r="W2632" i="2"/>
  <c r="Y2632" i="2"/>
  <c r="H2633" i="2"/>
  <c r="O2633" i="2"/>
  <c r="Q2633" i="2"/>
  <c r="W2633" i="2"/>
  <c r="Y2633" i="2"/>
  <c r="H2634" i="2"/>
  <c r="O2634" i="2"/>
  <c r="Q2634" i="2"/>
  <c r="W2634" i="2"/>
  <c r="Y2634" i="2"/>
  <c r="O2635" i="2"/>
  <c r="Q2635" i="2"/>
  <c r="Y2635" i="2"/>
  <c r="H2636" i="2"/>
  <c r="O2636" i="2"/>
  <c r="W2636" i="2"/>
  <c r="Z2636" i="2"/>
  <c r="Y2636" i="2" s="1"/>
  <c r="H2637" i="2"/>
  <c r="O2637" i="2"/>
  <c r="Q2637" i="2"/>
  <c r="W2637" i="2"/>
  <c r="Z2637" i="2"/>
  <c r="Y2637" i="2" s="1"/>
  <c r="H2638" i="2"/>
  <c r="O2638" i="2"/>
  <c r="W2638" i="2"/>
  <c r="Z2638" i="2"/>
  <c r="Y2638" i="2" s="1"/>
  <c r="H2639" i="2"/>
  <c r="O2639" i="2"/>
  <c r="Q2639" i="2"/>
  <c r="W2639" i="2"/>
  <c r="Z2639" i="2"/>
  <c r="Y2639" i="2" s="1"/>
  <c r="H2640" i="2"/>
  <c r="O2640" i="2"/>
  <c r="Q2640" i="2"/>
  <c r="W2640" i="2"/>
  <c r="Z2640" i="2"/>
  <c r="Y2640" i="2" s="1"/>
  <c r="H2641" i="2"/>
  <c r="O2641" i="2"/>
  <c r="Q2641" i="2"/>
  <c r="W2641" i="2"/>
  <c r="Z2641" i="2"/>
  <c r="Y2641" i="2" s="1"/>
  <c r="H2642" i="2"/>
  <c r="O2642" i="2"/>
  <c r="W2642" i="2"/>
  <c r="Z2642" i="2"/>
  <c r="Y2642" i="2" s="1"/>
  <c r="H2643" i="2"/>
  <c r="O2643" i="2"/>
  <c r="Q2643" i="2"/>
  <c r="W2643" i="2"/>
  <c r="Z2643" i="2"/>
  <c r="Y2643" i="2" s="1"/>
  <c r="H2644" i="2"/>
  <c r="O2644" i="2"/>
  <c r="Q2644" i="2"/>
  <c r="W2644" i="2"/>
  <c r="Z2644" i="2"/>
  <c r="Y2644" i="2" s="1"/>
  <c r="H2645" i="2"/>
  <c r="O2645" i="2"/>
  <c r="Q2645" i="2"/>
  <c r="W2645" i="2"/>
  <c r="Z2645" i="2"/>
  <c r="Y2645" i="2" s="1"/>
  <c r="H2646" i="2"/>
  <c r="O2646" i="2"/>
  <c r="W2646" i="2"/>
  <c r="Z2646" i="2"/>
  <c r="Y2646" i="2" s="1"/>
  <c r="H2647" i="2"/>
  <c r="O2647" i="2"/>
  <c r="Q2647" i="2"/>
  <c r="W2647" i="2"/>
  <c r="Z2647" i="2"/>
  <c r="Y2647" i="2" s="1"/>
  <c r="H2648" i="2"/>
  <c r="O2648" i="2"/>
  <c r="Q2648" i="2"/>
  <c r="W2648" i="2"/>
  <c r="Z2648" i="2"/>
  <c r="Y2648" i="2" s="1"/>
  <c r="H2649" i="2"/>
  <c r="O2649" i="2"/>
  <c r="Q2649" i="2"/>
  <c r="W2649" i="2"/>
  <c r="Z2649" i="2"/>
  <c r="Y2649" i="2" s="1"/>
  <c r="H2650" i="2"/>
  <c r="O2650" i="2"/>
  <c r="Q2650" i="2"/>
  <c r="W2650" i="2"/>
  <c r="Z2650" i="2"/>
  <c r="Y2650" i="2" s="1"/>
  <c r="H2651" i="2"/>
  <c r="O2651" i="2"/>
  <c r="Q2651" i="2"/>
  <c r="W2651" i="2"/>
  <c r="Y2651" i="2"/>
  <c r="Z2651" i="2"/>
  <c r="H2652" i="2"/>
  <c r="O2652" i="2"/>
  <c r="Q2652" i="2"/>
  <c r="W2652" i="2"/>
  <c r="Z2652" i="2"/>
  <c r="Y2652" i="2" s="1"/>
  <c r="H2653" i="2"/>
  <c r="O2653" i="2"/>
  <c r="Q2653" i="2"/>
  <c r="W2653" i="2"/>
  <c r="Z2653" i="2"/>
  <c r="Y2653" i="2" s="1"/>
  <c r="H2654" i="2"/>
  <c r="O2654" i="2"/>
  <c r="Q2654" i="2"/>
  <c r="W2654" i="2"/>
  <c r="Z2654" i="2"/>
  <c r="Y2654" i="2" s="1"/>
  <c r="H2655" i="2"/>
  <c r="O2655" i="2"/>
  <c r="Q2655" i="2"/>
  <c r="W2655" i="2"/>
  <c r="Z2655" i="2"/>
  <c r="Y2655" i="2" s="1"/>
  <c r="H2656" i="2"/>
  <c r="O2656" i="2"/>
  <c r="Q2656" i="2"/>
  <c r="W2656" i="2"/>
  <c r="Z2656" i="2"/>
  <c r="Y2656" i="2" s="1"/>
  <c r="H2657" i="2"/>
  <c r="O2657" i="2"/>
  <c r="Q2657" i="2"/>
  <c r="W2657" i="2"/>
  <c r="Z2657" i="2"/>
  <c r="Y2657" i="2" s="1"/>
  <c r="H2658" i="2"/>
  <c r="O2658" i="2"/>
  <c r="Q2658" i="2"/>
  <c r="W2658" i="2"/>
  <c r="Z2658" i="2"/>
  <c r="Y2658" i="2" s="1"/>
  <c r="H2659" i="2"/>
  <c r="O2659" i="2"/>
  <c r="Q2659" i="2"/>
  <c r="W2659" i="2"/>
  <c r="Z2659" i="2"/>
  <c r="Y2659" i="2" s="1"/>
  <c r="H2660" i="2"/>
  <c r="O2660" i="2"/>
  <c r="Q2660" i="2"/>
  <c r="W2660" i="2"/>
  <c r="Z2660" i="2"/>
  <c r="Y2660" i="2" s="1"/>
  <c r="H2661" i="2"/>
  <c r="O2661" i="2"/>
  <c r="Q2661" i="2"/>
  <c r="W2661" i="2"/>
  <c r="Z2661" i="2"/>
  <c r="Y2661" i="2" s="1"/>
  <c r="H2662" i="2"/>
  <c r="O2662" i="2"/>
  <c r="Q2662" i="2"/>
  <c r="W2662" i="2"/>
  <c r="Z2662" i="2"/>
  <c r="Y2662" i="2" s="1"/>
  <c r="H2663" i="2"/>
  <c r="O2663" i="2"/>
  <c r="Q2663" i="2"/>
  <c r="W2663" i="2"/>
  <c r="Z2663" i="2"/>
  <c r="Y2663" i="2" s="1"/>
  <c r="H2664" i="2"/>
  <c r="O2664" i="2"/>
  <c r="Q2664" i="2"/>
  <c r="W2664" i="2"/>
  <c r="Z2664" i="2"/>
  <c r="Y2664" i="2" s="1"/>
  <c r="H2665" i="2"/>
  <c r="O2665" i="2"/>
  <c r="Q2665" i="2"/>
  <c r="W2665" i="2"/>
  <c r="Z2665" i="2"/>
  <c r="Y2665" i="2" s="1"/>
  <c r="H2666" i="2"/>
  <c r="O2666" i="2"/>
  <c r="Q2666" i="2"/>
  <c r="W2666" i="2"/>
  <c r="Z2666" i="2"/>
  <c r="Y2666" i="2" s="1"/>
  <c r="H2667" i="2"/>
  <c r="O2667" i="2"/>
  <c r="Q2667" i="2"/>
  <c r="W2667" i="2"/>
  <c r="Y2667" i="2"/>
  <c r="Z2667" i="2"/>
  <c r="O2668" i="2"/>
  <c r="Q2668" i="2"/>
  <c r="Z2668" i="2"/>
  <c r="Y2668" i="2" s="1"/>
  <c r="H2669" i="2"/>
  <c r="O2669" i="2"/>
  <c r="Q2669" i="2"/>
  <c r="W2669" i="2"/>
  <c r="Z2669" i="2"/>
  <c r="Y2669" i="2" s="1"/>
  <c r="H2670" i="2"/>
  <c r="O2670" i="2"/>
  <c r="W2670" i="2"/>
  <c r="Z2670" i="2"/>
  <c r="Y2670" i="2" s="1"/>
  <c r="H2671" i="2"/>
  <c r="O2671" i="2"/>
  <c r="Q2671" i="2"/>
  <c r="W2671" i="2"/>
  <c r="Z2671" i="2"/>
  <c r="Y2671" i="2" s="1"/>
  <c r="H2672" i="2"/>
  <c r="O2672" i="2"/>
  <c r="Q2672" i="2"/>
  <c r="W2672" i="2"/>
  <c r="Z2672" i="2"/>
  <c r="Y2672" i="2" s="1"/>
  <c r="H2673" i="2"/>
  <c r="O2673" i="2"/>
  <c r="Q2673" i="2"/>
  <c r="W2673" i="2"/>
  <c r="Z2673" i="2"/>
  <c r="Y2673" i="2" s="1"/>
  <c r="H2674" i="2"/>
  <c r="O2674" i="2"/>
  <c r="Q2674" i="2"/>
  <c r="W2674" i="2"/>
  <c r="Z2674" i="2"/>
  <c r="Y2674" i="2" s="1"/>
  <c r="H2675" i="2"/>
  <c r="O2675" i="2"/>
  <c r="Q2675" i="2"/>
  <c r="W2675" i="2"/>
  <c r="Z2675" i="2"/>
  <c r="Y2675" i="2" s="1"/>
  <c r="H2676" i="2"/>
  <c r="O2676" i="2"/>
  <c r="Q2676" i="2"/>
  <c r="W2676" i="2"/>
  <c r="Z2676" i="2"/>
  <c r="Y2676" i="2" s="1"/>
  <c r="H2677" i="2"/>
  <c r="O2677" i="2"/>
  <c r="Q2677" i="2"/>
  <c r="W2677" i="2"/>
  <c r="Z2677" i="2"/>
  <c r="Y2677" i="2" s="1"/>
  <c r="H2678" i="2"/>
  <c r="O2678" i="2"/>
  <c r="Q2678" i="2"/>
  <c r="W2678" i="2"/>
  <c r="Z2678" i="2"/>
  <c r="Y2678" i="2" s="1"/>
  <c r="H2679" i="2"/>
  <c r="O2679" i="2"/>
  <c r="Q2679" i="2"/>
  <c r="W2679" i="2"/>
  <c r="Z2679" i="2"/>
  <c r="Y2679" i="2" s="1"/>
  <c r="H2680" i="2"/>
  <c r="O2680" i="2"/>
  <c r="Q2680" i="2"/>
  <c r="W2680" i="2"/>
  <c r="Y2680" i="2"/>
  <c r="Z2680" i="2"/>
  <c r="H2681" i="2"/>
  <c r="O2681" i="2"/>
  <c r="Q2681" i="2"/>
  <c r="W2681" i="2"/>
  <c r="Z2681" i="2"/>
  <c r="Y2681" i="2" s="1"/>
  <c r="H2682" i="2"/>
  <c r="O2682" i="2"/>
  <c r="Q2682" i="2"/>
  <c r="W2682" i="2"/>
  <c r="Z2682" i="2"/>
  <c r="Y2682" i="2" s="1"/>
  <c r="H2683" i="2"/>
  <c r="O2683" i="2"/>
  <c r="Q2683" i="2"/>
  <c r="W2683" i="2"/>
  <c r="Y2683" i="2"/>
  <c r="Z2683" i="2"/>
  <c r="H2684" i="2"/>
  <c r="O2684" i="2"/>
  <c r="Q2684" i="2"/>
  <c r="W2684" i="2"/>
  <c r="Y2684" i="2"/>
  <c r="Z2684" i="2"/>
  <c r="H2685" i="2"/>
  <c r="O2685" i="2"/>
  <c r="Q2685" i="2"/>
  <c r="W2685" i="2"/>
  <c r="Z2685" i="2"/>
  <c r="Y2685" i="2" s="1"/>
  <c r="H2686" i="2"/>
  <c r="O2686" i="2"/>
  <c r="Q2686" i="2"/>
  <c r="W2686" i="2"/>
  <c r="Z2686" i="2"/>
  <c r="Y2686" i="2" s="1"/>
  <c r="H2687" i="2"/>
  <c r="O2687" i="2"/>
  <c r="Q2687" i="2"/>
  <c r="W2687" i="2"/>
  <c r="Z2687" i="2"/>
  <c r="Y2687" i="2" s="1"/>
  <c r="O2688" i="2"/>
  <c r="Q2688" i="2"/>
  <c r="Z2688" i="2"/>
  <c r="Y2688" i="2" s="1"/>
  <c r="H2689" i="2"/>
  <c r="O2689" i="2"/>
  <c r="Q2689" i="2"/>
  <c r="W2689" i="2"/>
  <c r="Z2689" i="2"/>
  <c r="Y2689" i="2" s="1"/>
  <c r="H2690" i="2"/>
  <c r="O2690" i="2"/>
  <c r="Q2690" i="2"/>
  <c r="W2690" i="2"/>
  <c r="Z2690" i="2"/>
  <c r="Y2690" i="2" s="1"/>
  <c r="H2691" i="2"/>
  <c r="O2691" i="2"/>
  <c r="Q2691" i="2"/>
  <c r="W2691" i="2"/>
  <c r="Z2691" i="2"/>
  <c r="Y2691" i="2" s="1"/>
  <c r="H2692" i="2"/>
  <c r="O2692" i="2"/>
  <c r="Q2692" i="2"/>
  <c r="W2692" i="2"/>
  <c r="Z2692" i="2"/>
  <c r="Y2692" i="2" s="1"/>
  <c r="H2693" i="2"/>
  <c r="O2693" i="2"/>
  <c r="Q2693" i="2"/>
  <c r="W2693" i="2"/>
  <c r="Z2693" i="2"/>
  <c r="Y2693" i="2" s="1"/>
  <c r="H2694" i="2"/>
  <c r="O2694" i="2"/>
  <c r="Q2694" i="2"/>
  <c r="W2694" i="2"/>
  <c r="Z2694" i="2"/>
  <c r="Y2694" i="2" s="1"/>
  <c r="H2695" i="2"/>
  <c r="O2695" i="2"/>
  <c r="Q2695" i="2"/>
  <c r="W2695" i="2"/>
  <c r="Z2695" i="2"/>
  <c r="Y2695" i="2" s="1"/>
  <c r="H2696" i="2"/>
  <c r="O2696" i="2"/>
  <c r="Q2696" i="2"/>
  <c r="W2696" i="2"/>
  <c r="Z2696" i="2"/>
  <c r="Y2696" i="2" s="1"/>
  <c r="H2697" i="2"/>
  <c r="O2697" i="2"/>
  <c r="Q2697" i="2"/>
  <c r="W2697" i="2"/>
  <c r="Z2697" i="2"/>
  <c r="Y2697" i="2" s="1"/>
  <c r="H2698" i="2"/>
  <c r="O2698" i="2"/>
  <c r="Q2698" i="2"/>
  <c r="W2698" i="2"/>
  <c r="Z2698" i="2"/>
  <c r="Y2698" i="2" s="1"/>
  <c r="H2699" i="2"/>
  <c r="O2699" i="2"/>
  <c r="Q2699" i="2"/>
  <c r="W2699" i="2"/>
  <c r="Z2699" i="2"/>
  <c r="Y2699" i="2" s="1"/>
  <c r="H2700" i="2"/>
  <c r="O2700" i="2"/>
  <c r="Q2700" i="2"/>
  <c r="W2700" i="2"/>
  <c r="Z2700" i="2"/>
  <c r="Y2700" i="2" s="1"/>
  <c r="O2701" i="2"/>
  <c r="Q2701" i="2"/>
  <c r="Z2701" i="2"/>
  <c r="Y2701" i="2" s="1"/>
  <c r="H2702" i="2"/>
  <c r="O2702" i="2"/>
  <c r="Q2702" i="2"/>
  <c r="W2702" i="2"/>
  <c r="Z2702" i="2"/>
  <c r="Y2702" i="2" s="1"/>
  <c r="H2703" i="2"/>
  <c r="O2703" i="2"/>
  <c r="Q2703" i="2"/>
  <c r="W2703" i="2"/>
  <c r="Z2703" i="2"/>
  <c r="Y2703" i="2" s="1"/>
  <c r="H2704" i="2"/>
  <c r="O2704" i="2"/>
  <c r="Q2704" i="2"/>
  <c r="W2704" i="2"/>
  <c r="Z2704" i="2"/>
  <c r="Y2704" i="2" s="1"/>
  <c r="H2705" i="2"/>
  <c r="O2705" i="2"/>
  <c r="Q2705" i="2"/>
  <c r="W2705" i="2"/>
  <c r="Z2705" i="2"/>
  <c r="Y2705" i="2" s="1"/>
  <c r="H2706" i="2"/>
  <c r="O2706" i="2"/>
  <c r="Q2706" i="2"/>
  <c r="W2706" i="2"/>
  <c r="Y2706" i="2"/>
  <c r="Z2706" i="2"/>
  <c r="H2707" i="2"/>
  <c r="O2707" i="2"/>
  <c r="Q2707" i="2"/>
  <c r="W2707" i="2"/>
  <c r="Z2707" i="2"/>
  <c r="Y2707" i="2" s="1"/>
  <c r="H2708" i="2"/>
  <c r="O2708" i="2"/>
  <c r="Q2708" i="2"/>
  <c r="W2708" i="2"/>
  <c r="Z2708" i="2"/>
  <c r="Y2708" i="2" s="1"/>
  <c r="H2709" i="2"/>
  <c r="O2709" i="2"/>
  <c r="Q2709" i="2"/>
  <c r="W2709" i="2"/>
  <c r="Z2709" i="2"/>
  <c r="Y2709" i="2" s="1"/>
  <c r="H2710" i="2"/>
  <c r="O2710" i="2"/>
  <c r="Q2710" i="2"/>
  <c r="W2710" i="2"/>
  <c r="Z2710" i="2"/>
  <c r="Y2710" i="2" s="1"/>
  <c r="H2711" i="2"/>
  <c r="O2711" i="2"/>
  <c r="Q2711" i="2"/>
  <c r="W2711" i="2"/>
  <c r="Z2711" i="2"/>
  <c r="Y2711" i="2" s="1"/>
  <c r="H2712" i="2"/>
  <c r="O2712" i="2"/>
  <c r="Q2712" i="2"/>
  <c r="W2712" i="2"/>
  <c r="Z2712" i="2"/>
  <c r="Y2712" i="2" s="1"/>
  <c r="H2713" i="2"/>
  <c r="O2713" i="2"/>
  <c r="Q2713" i="2"/>
  <c r="W2713" i="2"/>
  <c r="Z2713" i="2"/>
  <c r="Y2713" i="2" s="1"/>
  <c r="H2714" i="2"/>
  <c r="O2714" i="2"/>
  <c r="Q2714" i="2"/>
  <c r="W2714" i="2"/>
  <c r="Z2714" i="2"/>
  <c r="Y2714" i="2" s="1"/>
  <c r="H2715" i="2"/>
  <c r="O2715" i="2"/>
  <c r="Q2715" i="2"/>
  <c r="W2715" i="2"/>
  <c r="Z2715" i="2"/>
  <c r="Y2715" i="2" s="1"/>
  <c r="H2716" i="2"/>
  <c r="O2716" i="2"/>
  <c r="Q2716" i="2"/>
  <c r="W2716" i="2"/>
  <c r="Z2716" i="2"/>
  <c r="Y2716" i="2" s="1"/>
  <c r="H2717" i="2"/>
  <c r="O2717" i="2"/>
  <c r="Q2717" i="2"/>
  <c r="W2717" i="2"/>
  <c r="Z2717" i="2"/>
  <c r="Y2717" i="2" s="1"/>
  <c r="H2718" i="2"/>
  <c r="O2718" i="2"/>
  <c r="Q2718" i="2"/>
  <c r="W2718" i="2"/>
  <c r="Z2718" i="2"/>
  <c r="Y2718" i="2" s="1"/>
  <c r="H2719" i="2"/>
  <c r="O2719" i="2"/>
  <c r="Q2719" i="2"/>
  <c r="W2719" i="2"/>
  <c r="Z2719" i="2"/>
  <c r="Y2719" i="2" s="1"/>
  <c r="H2720" i="2"/>
  <c r="O2720" i="2"/>
  <c r="Q2720" i="2"/>
  <c r="W2720" i="2"/>
  <c r="Z2720" i="2"/>
  <c r="Y2720" i="2" s="1"/>
  <c r="H2721" i="2"/>
  <c r="O2721" i="2"/>
  <c r="Q2721" i="2"/>
  <c r="W2721" i="2"/>
  <c r="Z2721" i="2"/>
  <c r="Y2721" i="2" s="1"/>
  <c r="H2722" i="2"/>
  <c r="O2722" i="2"/>
  <c r="Q2722" i="2"/>
  <c r="W2722" i="2"/>
  <c r="Z2722" i="2"/>
  <c r="Y2722" i="2" s="1"/>
  <c r="H2723" i="2"/>
  <c r="O2723" i="2"/>
  <c r="Q2723" i="2"/>
  <c r="W2723" i="2"/>
  <c r="Z2723" i="2"/>
  <c r="Y2723" i="2" s="1"/>
  <c r="H2724" i="2"/>
  <c r="O2724" i="2"/>
  <c r="Q2724" i="2"/>
  <c r="W2724" i="2"/>
  <c r="Z2724" i="2"/>
  <c r="Y2724" i="2" s="1"/>
  <c r="H2725" i="2"/>
  <c r="O2725" i="2"/>
  <c r="Q2725" i="2"/>
  <c r="W2725" i="2"/>
  <c r="Z2725" i="2"/>
  <c r="Y2725" i="2" s="1"/>
  <c r="H2726" i="2"/>
  <c r="O2726" i="2"/>
  <c r="Q2726" i="2"/>
  <c r="W2726" i="2"/>
  <c r="Z2726" i="2"/>
  <c r="Y2726" i="2" s="1"/>
  <c r="H2727" i="2"/>
  <c r="O2727" i="2"/>
  <c r="Q2727" i="2"/>
  <c r="W2727" i="2"/>
  <c r="Z2727" i="2"/>
  <c r="Y2727" i="2" s="1"/>
  <c r="H2728" i="2"/>
  <c r="O2728" i="2"/>
  <c r="Q2728" i="2"/>
  <c r="W2728" i="2"/>
  <c r="Z2728" i="2"/>
  <c r="Y2728" i="2" s="1"/>
  <c r="H2729" i="2"/>
  <c r="O2729" i="2"/>
  <c r="Q2729" i="2"/>
  <c r="W2729" i="2"/>
  <c r="Z2729" i="2"/>
  <c r="Y2729" i="2" s="1"/>
  <c r="H2730" i="2"/>
  <c r="O2730" i="2"/>
  <c r="Q2730" i="2"/>
  <c r="W2730" i="2"/>
  <c r="Z2730" i="2"/>
  <c r="Y2730" i="2" s="1"/>
  <c r="H2731" i="2"/>
  <c r="O2731" i="2"/>
  <c r="Q2731" i="2"/>
  <c r="W2731" i="2"/>
  <c r="Z2731" i="2"/>
  <c r="Y2731" i="2" s="1"/>
  <c r="H2732" i="2"/>
  <c r="O2732" i="2"/>
  <c r="Q2732" i="2"/>
  <c r="W2732" i="2"/>
  <c r="Z2732" i="2"/>
  <c r="Y2732" i="2" s="1"/>
  <c r="H2733" i="2"/>
  <c r="O2733" i="2"/>
  <c r="Q2733" i="2"/>
  <c r="W2733" i="2"/>
  <c r="Z2733" i="2"/>
  <c r="Y2733" i="2" s="1"/>
  <c r="H2734" i="2"/>
  <c r="M2734" i="2"/>
  <c r="O2734" i="2"/>
  <c r="Q2734" i="2"/>
  <c r="W2734" i="2"/>
  <c r="Z2734" i="2"/>
  <c r="Y2734" i="2" s="1"/>
  <c r="H2735" i="2"/>
  <c r="M2735" i="2"/>
  <c r="O2735" i="2"/>
  <c r="Q2735" i="2"/>
  <c r="W2735" i="2"/>
  <c r="Z2735" i="2"/>
  <c r="Y2735" i="2" s="1"/>
  <c r="H2736" i="2"/>
  <c r="O2736" i="2"/>
  <c r="Q2736" i="2"/>
  <c r="W2736" i="2"/>
  <c r="Z2736" i="2"/>
  <c r="Y2736" i="2" s="1"/>
  <c r="H2737" i="2"/>
  <c r="O2737" i="2"/>
  <c r="Q2737" i="2"/>
  <c r="W2737" i="2"/>
  <c r="Z2737" i="2"/>
  <c r="Y2737" i="2" s="1"/>
  <c r="H2738" i="2"/>
  <c r="O2738" i="2"/>
  <c r="Q2738" i="2"/>
  <c r="W2738" i="2"/>
  <c r="Z2738" i="2"/>
  <c r="Y2738" i="2" s="1"/>
  <c r="H2739" i="2"/>
  <c r="O2739" i="2"/>
  <c r="Q2739" i="2"/>
  <c r="W2739" i="2"/>
  <c r="Z2739" i="2"/>
  <c r="Y2739" i="2" s="1"/>
  <c r="H2740" i="2"/>
  <c r="M2740" i="2"/>
  <c r="O2740" i="2"/>
  <c r="Q2740" i="2"/>
  <c r="W2740" i="2"/>
  <c r="Z2740" i="2"/>
  <c r="Y2740" i="2" s="1"/>
  <c r="H2741" i="2"/>
  <c r="O2741" i="2"/>
  <c r="Q2741" i="2"/>
  <c r="W2741" i="2"/>
  <c r="Y2741" i="2"/>
  <c r="Z2741" i="2"/>
  <c r="H2742" i="2"/>
  <c r="O2742" i="2"/>
  <c r="Q2742" i="2"/>
  <c r="W2742" i="2"/>
  <c r="Z2742" i="2"/>
  <c r="Y2742" i="2" s="1"/>
  <c r="H2743" i="2"/>
  <c r="O2743" i="2"/>
  <c r="Q2743" i="2"/>
  <c r="W2743" i="2"/>
  <c r="Z2743" i="2"/>
  <c r="Y2743" i="2" s="1"/>
  <c r="H2744" i="2"/>
  <c r="O2744" i="2"/>
  <c r="Q2744" i="2"/>
  <c r="W2744" i="2"/>
  <c r="Z2744" i="2"/>
  <c r="Y2744" i="2" s="1"/>
  <c r="H2745" i="2"/>
  <c r="O2745" i="2"/>
  <c r="Q2745" i="2"/>
  <c r="W2745" i="2"/>
  <c r="Z2745" i="2"/>
  <c r="Y2745" i="2" s="1"/>
  <c r="H2746" i="2"/>
  <c r="O2746" i="2"/>
  <c r="Q2746" i="2"/>
  <c r="Z2746" i="2"/>
  <c r="Y2746" i="2" s="1"/>
  <c r="O2747" i="2"/>
  <c r="Q2747" i="2"/>
  <c r="Z2747" i="2"/>
  <c r="Y2747" i="2" s="1"/>
  <c r="H2748" i="2"/>
  <c r="O2748" i="2"/>
  <c r="Q2748" i="2"/>
  <c r="W2748" i="2"/>
  <c r="Y2748" i="2"/>
  <c r="Z2748" i="2"/>
  <c r="H2749" i="2"/>
  <c r="O2749" i="2"/>
  <c r="Q2749" i="2"/>
  <c r="W2749" i="2"/>
  <c r="Z2749" i="2"/>
  <c r="Y2749" i="2" s="1"/>
  <c r="H2750" i="2"/>
  <c r="O2750" i="2"/>
  <c r="Q2750" i="2"/>
  <c r="W2750" i="2"/>
  <c r="Z2750" i="2"/>
  <c r="Y2750" i="2" s="1"/>
  <c r="H2751" i="2"/>
  <c r="O2751" i="2"/>
  <c r="Q2751" i="2"/>
  <c r="W2751" i="2"/>
  <c r="Z2751" i="2"/>
  <c r="Y2751" i="2" s="1"/>
  <c r="H2752" i="2"/>
  <c r="O2752" i="2"/>
  <c r="Q2752" i="2"/>
  <c r="W2752" i="2"/>
  <c r="Z2752" i="2"/>
  <c r="Y2752" i="2" s="1"/>
  <c r="H2753" i="2"/>
  <c r="O2753" i="2"/>
  <c r="Q2753" i="2"/>
  <c r="W2753" i="2"/>
  <c r="Z2753" i="2"/>
  <c r="Y2753" i="2" s="1"/>
  <c r="H2754" i="2"/>
  <c r="O2754" i="2"/>
  <c r="Q2754" i="2"/>
  <c r="W2754" i="2"/>
  <c r="Z2754" i="2"/>
  <c r="Y2754" i="2" s="1"/>
  <c r="H2755" i="2"/>
  <c r="O2755" i="2"/>
  <c r="Q2755" i="2"/>
  <c r="W2755" i="2"/>
  <c r="Z2755" i="2"/>
  <c r="Y2755" i="2" s="1"/>
  <c r="H2756" i="2"/>
  <c r="O2756" i="2"/>
  <c r="Q2756" i="2"/>
  <c r="W2756" i="2"/>
  <c r="Z2756" i="2"/>
  <c r="Y2756" i="2" s="1"/>
  <c r="H2757" i="2"/>
  <c r="O2757" i="2"/>
  <c r="Q2757" i="2"/>
  <c r="W2757" i="2"/>
  <c r="Z2757" i="2"/>
  <c r="Y2757" i="2" s="1"/>
  <c r="H2758" i="2"/>
  <c r="O2758" i="2"/>
  <c r="Q2758" i="2"/>
  <c r="W2758" i="2"/>
  <c r="Z2758" i="2"/>
  <c r="Y2758" i="2" s="1"/>
  <c r="H2759" i="2"/>
  <c r="O2759" i="2"/>
  <c r="Q2759" i="2"/>
  <c r="W2759" i="2"/>
  <c r="Z2759" i="2"/>
  <c r="Y2759" i="2" s="1"/>
  <c r="H2760" i="2"/>
  <c r="O2760" i="2"/>
  <c r="Q2760" i="2"/>
  <c r="W2760" i="2"/>
  <c r="Z2760" i="2"/>
  <c r="Y2760" i="2" s="1"/>
  <c r="H2761" i="2"/>
  <c r="O2761" i="2"/>
  <c r="Q2761" i="2"/>
  <c r="W2761" i="2"/>
  <c r="Z2761" i="2"/>
  <c r="Y2761" i="2" s="1"/>
  <c r="H2762" i="2"/>
  <c r="O2762" i="2"/>
  <c r="Q2762" i="2"/>
  <c r="W2762" i="2"/>
  <c r="Z2762" i="2"/>
  <c r="Y2762" i="2" s="1"/>
  <c r="H2763" i="2"/>
  <c r="O2763" i="2"/>
  <c r="Q2763" i="2"/>
  <c r="W2763" i="2"/>
  <c r="Z2763" i="2"/>
  <c r="Y2763" i="2" s="1"/>
  <c r="H2764" i="2"/>
  <c r="O2764" i="2"/>
  <c r="Q2764" i="2"/>
  <c r="W2764" i="2"/>
  <c r="Z2764" i="2"/>
  <c r="Y2764" i="2" s="1"/>
  <c r="H2765" i="2"/>
  <c r="O2765" i="2"/>
  <c r="Q2765" i="2"/>
  <c r="W2765" i="2"/>
  <c r="Z2765" i="2"/>
  <c r="Y2765" i="2" s="1"/>
  <c r="H2766" i="2"/>
  <c r="O2766" i="2"/>
  <c r="Q2766" i="2"/>
  <c r="W2766" i="2"/>
  <c r="Z2766" i="2"/>
  <c r="Y2766" i="2" s="1"/>
  <c r="H2767" i="2"/>
  <c r="O2767" i="2"/>
  <c r="Q2767" i="2"/>
  <c r="W2767" i="2"/>
  <c r="Z2767" i="2"/>
  <c r="Y2767" i="2" s="1"/>
  <c r="H2768" i="2"/>
  <c r="O2768" i="2"/>
  <c r="Q2768" i="2"/>
  <c r="W2768" i="2"/>
  <c r="Z2768" i="2"/>
  <c r="Y2768" i="2" s="1"/>
  <c r="H2769" i="2"/>
  <c r="O2769" i="2"/>
  <c r="Q2769" i="2"/>
  <c r="W2769" i="2"/>
  <c r="Z2769" i="2"/>
  <c r="Y2769" i="2" s="1"/>
  <c r="H2770" i="2"/>
  <c r="O2770" i="2"/>
  <c r="Q2770" i="2"/>
  <c r="W2770" i="2"/>
  <c r="Y2770" i="2"/>
  <c r="Z2770" i="2"/>
  <c r="H2771" i="2"/>
  <c r="O2771" i="2"/>
  <c r="Q2771" i="2"/>
  <c r="W2771" i="2"/>
  <c r="Z2771" i="2"/>
  <c r="Y2771" i="2" s="1"/>
  <c r="H2772" i="2"/>
  <c r="O2772" i="2"/>
  <c r="Q2772" i="2"/>
  <c r="W2772" i="2"/>
  <c r="Z2772" i="2"/>
  <c r="Y2772" i="2" s="1"/>
  <c r="H2773" i="2"/>
  <c r="O2773" i="2"/>
  <c r="Q2773" i="2"/>
  <c r="W2773" i="2"/>
  <c r="Z2773" i="2"/>
  <c r="Y2773" i="2" s="1"/>
  <c r="H2774" i="2"/>
  <c r="O2774" i="2"/>
  <c r="Q2774" i="2"/>
  <c r="W2774" i="2"/>
  <c r="Z2774" i="2"/>
  <c r="Y2774" i="2" s="1"/>
  <c r="H2775" i="2"/>
  <c r="O2775" i="2"/>
  <c r="Q2775" i="2"/>
  <c r="W2775" i="2"/>
  <c r="Z2775" i="2"/>
  <c r="Y2775" i="2" s="1"/>
  <c r="H2776" i="2"/>
  <c r="O2776" i="2"/>
  <c r="Q2776" i="2"/>
  <c r="W2776" i="2"/>
  <c r="Z2776" i="2"/>
  <c r="Y2776" i="2" s="1"/>
  <c r="H2777" i="2"/>
  <c r="O2777" i="2"/>
  <c r="Q2777" i="2"/>
  <c r="W2777" i="2"/>
  <c r="Z2777" i="2"/>
  <c r="Y2777" i="2" s="1"/>
  <c r="H2778" i="2"/>
  <c r="O2778" i="2"/>
  <c r="Q2778" i="2"/>
  <c r="W2778" i="2"/>
  <c r="Z2778" i="2"/>
  <c r="Y2778" i="2" s="1"/>
  <c r="H2779" i="2"/>
  <c r="O2779" i="2"/>
  <c r="Q2779" i="2"/>
  <c r="W2779" i="2"/>
  <c r="Z2779" i="2"/>
  <c r="Y2779" i="2" s="1"/>
  <c r="H2780" i="2"/>
  <c r="O2780" i="2"/>
  <c r="Q2780" i="2"/>
  <c r="W2780" i="2"/>
  <c r="Z2780" i="2"/>
  <c r="Y2780" i="2" s="1"/>
  <c r="H2781" i="2"/>
  <c r="O2781" i="2"/>
  <c r="Q2781" i="2"/>
  <c r="W2781" i="2"/>
  <c r="Z2781" i="2"/>
  <c r="Y2781" i="2" s="1"/>
  <c r="H2782" i="2"/>
  <c r="O2782" i="2"/>
  <c r="Q2782" i="2"/>
  <c r="W2782" i="2"/>
  <c r="Z2782" i="2"/>
  <c r="Y2782" i="2" s="1"/>
  <c r="H2783" i="2"/>
  <c r="O2783" i="2"/>
  <c r="Q2783" i="2"/>
  <c r="W2783" i="2"/>
  <c r="Z2783" i="2"/>
  <c r="Y2783" i="2" s="1"/>
  <c r="H2784" i="2"/>
  <c r="O2784" i="2"/>
  <c r="Q2784" i="2"/>
  <c r="W2784" i="2"/>
  <c r="Z2784" i="2"/>
  <c r="Y2784" i="2" s="1"/>
  <c r="H2785" i="2"/>
  <c r="O2785" i="2"/>
  <c r="Q2785" i="2"/>
  <c r="W2785" i="2"/>
  <c r="Z2785" i="2"/>
  <c r="Y2785" i="2" s="1"/>
  <c r="H2786" i="2"/>
  <c r="O2786" i="2"/>
  <c r="Q2786" i="2"/>
  <c r="W2786" i="2"/>
  <c r="Z2786" i="2"/>
  <c r="Y2786" i="2" s="1"/>
  <c r="H2787" i="2"/>
  <c r="O2787" i="2"/>
  <c r="Q2787" i="2"/>
  <c r="W2787" i="2"/>
  <c r="Z2787" i="2"/>
  <c r="Y2787" i="2" s="1"/>
  <c r="O2788" i="2"/>
  <c r="Q2788" i="2"/>
  <c r="Z2788" i="2"/>
  <c r="Y2788" i="2" s="1"/>
  <c r="O2789" i="2"/>
  <c r="Z2789" i="2"/>
  <c r="Y2789" i="2" s="1"/>
  <c r="H2790" i="2"/>
  <c r="O2790" i="2"/>
  <c r="Q2790" i="2"/>
  <c r="W2790" i="2"/>
  <c r="Z2790" i="2"/>
  <c r="Y2790" i="2" s="1"/>
  <c r="Y2791" i="2"/>
  <c r="O2792" i="2"/>
  <c r="Q2792" i="2"/>
  <c r="Y2792" i="2"/>
  <c r="Z2792" i="2"/>
  <c r="O2793" i="2"/>
  <c r="Q2793" i="2"/>
  <c r="Z2793" i="2"/>
  <c r="Y2793" i="2" s="1"/>
  <c r="H2794" i="2"/>
  <c r="O2794" i="2"/>
  <c r="Q2794" i="2"/>
  <c r="W2794" i="2"/>
  <c r="Z2794" i="2"/>
  <c r="Y2794" i="2" s="1"/>
  <c r="H2795" i="2"/>
  <c r="O2795" i="2"/>
  <c r="Q2795" i="2"/>
  <c r="W2795" i="2"/>
  <c r="Z2795" i="2"/>
  <c r="Y2795" i="2" s="1"/>
  <c r="H2796" i="2"/>
  <c r="O2796" i="2"/>
  <c r="Q2796" i="2"/>
  <c r="W2796" i="2"/>
  <c r="Z2796" i="2"/>
  <c r="Y2796" i="2" s="1"/>
  <c r="H2797" i="2"/>
  <c r="O2797" i="2"/>
  <c r="Q2797" i="2"/>
  <c r="W2797" i="2"/>
  <c r="Z2797" i="2"/>
  <c r="Y2797" i="2" s="1"/>
  <c r="H2798" i="2"/>
  <c r="O2798" i="2"/>
  <c r="Q2798" i="2"/>
  <c r="W2798" i="2"/>
  <c r="Z2798" i="2"/>
  <c r="Y2798" i="2" s="1"/>
  <c r="H2799" i="2"/>
  <c r="O2799" i="2"/>
  <c r="Q2799" i="2"/>
  <c r="W2799" i="2"/>
  <c r="Z2799" i="2"/>
  <c r="Y2799" i="2" s="1"/>
  <c r="H2800" i="2"/>
  <c r="O2800" i="2"/>
  <c r="Q2800" i="2"/>
  <c r="W2800" i="2"/>
  <c r="Z2800" i="2"/>
  <c r="Y2800" i="2" s="1"/>
  <c r="H2801" i="2"/>
  <c r="O2801" i="2"/>
  <c r="Q2801" i="2"/>
  <c r="W2801" i="2"/>
  <c r="Z2801" i="2"/>
  <c r="Y2801" i="2" s="1"/>
  <c r="H2802" i="2"/>
  <c r="O2802" i="2"/>
  <c r="Q2802" i="2"/>
  <c r="W2802" i="2"/>
  <c r="Z2802" i="2"/>
  <c r="Y2802" i="2" s="1"/>
  <c r="H2803" i="2"/>
  <c r="O2803" i="2"/>
  <c r="Q2803" i="2"/>
  <c r="W2803" i="2"/>
  <c r="Y2803" i="2"/>
  <c r="Z2803" i="2"/>
  <c r="H2804" i="2"/>
  <c r="O2804" i="2"/>
  <c r="Q2804" i="2"/>
  <c r="W2804" i="2"/>
  <c r="Z2804" i="2"/>
  <c r="Y2804" i="2" s="1"/>
  <c r="H2805" i="2"/>
  <c r="O2805" i="2"/>
  <c r="Q2805" i="2"/>
  <c r="W2805" i="2"/>
  <c r="Z2805" i="2"/>
  <c r="Y2805" i="2" s="1"/>
  <c r="H2806" i="2"/>
  <c r="O2806" i="2"/>
  <c r="Q2806" i="2"/>
  <c r="W2806" i="2"/>
  <c r="Y2806" i="2"/>
  <c r="Z2806" i="2"/>
  <c r="H2807" i="2"/>
  <c r="O2807" i="2"/>
  <c r="Q2807" i="2"/>
  <c r="W2807" i="2"/>
  <c r="Z2807" i="2"/>
  <c r="Y2807" i="2" s="1"/>
  <c r="H2808" i="2"/>
  <c r="O2808" i="2"/>
  <c r="Q2808" i="2"/>
  <c r="W2808" i="2"/>
  <c r="Z2808" i="2"/>
  <c r="Y2808" i="2" s="1"/>
  <c r="H2809" i="2"/>
  <c r="O2809" i="2"/>
  <c r="Q2809" i="2"/>
  <c r="W2809" i="2"/>
  <c r="Z2809" i="2"/>
  <c r="Y2809" i="2" s="1"/>
  <c r="H2810" i="2"/>
  <c r="O2810" i="2"/>
  <c r="Q2810" i="2"/>
  <c r="W2810" i="2"/>
  <c r="Z2810" i="2"/>
  <c r="Y2810" i="2" s="1"/>
  <c r="H2811" i="2"/>
  <c r="O2811" i="2"/>
  <c r="Q2811" i="2"/>
  <c r="W2811" i="2"/>
  <c r="Z2811" i="2"/>
  <c r="Y2811" i="2" s="1"/>
  <c r="H2812" i="2"/>
  <c r="O2812" i="2"/>
  <c r="Q2812" i="2"/>
  <c r="W2812" i="2"/>
  <c r="Z2812" i="2"/>
  <c r="Y2812" i="2" s="1"/>
  <c r="H2813" i="2"/>
  <c r="O2813" i="2"/>
  <c r="Q2813" i="2"/>
  <c r="W2813" i="2"/>
  <c r="Z2813" i="2"/>
  <c r="Y2813" i="2" s="1"/>
  <c r="H2814" i="2"/>
  <c r="O2814" i="2"/>
  <c r="Q2814" i="2"/>
  <c r="W2814" i="2"/>
  <c r="Z2814" i="2"/>
  <c r="Y2814" i="2" s="1"/>
  <c r="H2815" i="2"/>
  <c r="O2815" i="2"/>
  <c r="Q2815" i="2"/>
  <c r="W2815" i="2"/>
  <c r="Z2815" i="2"/>
  <c r="Y2815" i="2" s="1"/>
  <c r="H2816" i="2"/>
  <c r="O2816" i="2"/>
  <c r="Q2816" i="2"/>
  <c r="W2816" i="2"/>
  <c r="Z2816" i="2"/>
  <c r="Y2816" i="2" s="1"/>
  <c r="H2817" i="2"/>
  <c r="O2817" i="2"/>
  <c r="Q2817" i="2"/>
  <c r="W2817" i="2"/>
  <c r="Z2817" i="2"/>
  <c r="Y2817" i="2" s="1"/>
  <c r="H2818" i="2"/>
  <c r="O2818" i="2"/>
  <c r="Q2818" i="2"/>
  <c r="W2818" i="2"/>
  <c r="Z2818" i="2"/>
  <c r="Y2818" i="2" s="1"/>
  <c r="H2819" i="2"/>
  <c r="O2819" i="2"/>
  <c r="Q2819" i="2"/>
  <c r="W2819" i="2"/>
  <c r="Z2819" i="2"/>
  <c r="Y2819" i="2" s="1"/>
  <c r="H2820" i="2"/>
  <c r="O2820" i="2"/>
  <c r="Q2820" i="2"/>
  <c r="W2820" i="2"/>
  <c r="Z2820" i="2"/>
  <c r="Y2820" i="2" s="1"/>
  <c r="H2821" i="2"/>
  <c r="O2821" i="2"/>
  <c r="Q2821" i="2"/>
  <c r="W2821" i="2"/>
  <c r="Z2821" i="2"/>
  <c r="Y2821" i="2" s="1"/>
  <c r="H2822" i="2"/>
  <c r="O2822" i="2"/>
  <c r="Q2822" i="2"/>
  <c r="W2822" i="2"/>
  <c r="Z2822" i="2"/>
  <c r="Y2822" i="2" s="1"/>
  <c r="H2823" i="2"/>
  <c r="O2823" i="2"/>
  <c r="Q2823" i="2"/>
  <c r="W2823" i="2"/>
  <c r="Z2823" i="2"/>
  <c r="Y2823" i="2" s="1"/>
  <c r="H2824" i="2"/>
  <c r="O2824" i="2"/>
  <c r="Q2824" i="2"/>
  <c r="W2824" i="2"/>
  <c r="Z2824" i="2"/>
  <c r="Y2824" i="2" s="1"/>
  <c r="H2825" i="2"/>
  <c r="O2825" i="2"/>
  <c r="Q2825" i="2"/>
  <c r="W2825" i="2"/>
  <c r="Y2825" i="2"/>
  <c r="Z2825" i="2"/>
  <c r="H2826" i="2"/>
  <c r="O2826" i="2"/>
  <c r="Q2826" i="2"/>
  <c r="W2826" i="2"/>
  <c r="Z2826" i="2"/>
  <c r="Y2826" i="2" s="1"/>
  <c r="H2827" i="2"/>
  <c r="O2827" i="2"/>
  <c r="Q2827" i="2"/>
  <c r="W2827" i="2"/>
  <c r="Z2827" i="2"/>
  <c r="Y2827" i="2" s="1"/>
  <c r="H2828" i="2"/>
  <c r="O2828" i="2"/>
  <c r="Q2828" i="2"/>
  <c r="W2828" i="2"/>
  <c r="Z2828" i="2"/>
  <c r="Y2828" i="2" s="1"/>
  <c r="H2829" i="2"/>
  <c r="O2829" i="2"/>
  <c r="Q2829" i="2"/>
  <c r="W2829" i="2"/>
  <c r="Z2829" i="2"/>
  <c r="Y2829" i="2" s="1"/>
  <c r="H2830" i="2"/>
  <c r="O2830" i="2"/>
  <c r="Q2830" i="2"/>
  <c r="W2830" i="2"/>
  <c r="Z2830" i="2"/>
  <c r="Y2830" i="2" s="1"/>
  <c r="H2831" i="2"/>
  <c r="O2831" i="2"/>
  <c r="Q2831" i="2"/>
  <c r="W2831" i="2"/>
  <c r="Z2831" i="2"/>
  <c r="Y2831" i="2" s="1"/>
  <c r="H2832" i="2"/>
  <c r="O2832" i="2"/>
  <c r="Q2832" i="2"/>
  <c r="W2832" i="2"/>
  <c r="Z2832" i="2"/>
  <c r="Y2832" i="2" s="1"/>
  <c r="H2833" i="2"/>
  <c r="O2833" i="2"/>
  <c r="Q2833" i="2"/>
  <c r="W2833" i="2"/>
  <c r="Z2833" i="2"/>
  <c r="Y2833" i="2" s="1"/>
  <c r="H2834" i="2"/>
  <c r="O2834" i="2"/>
  <c r="Q2834" i="2"/>
  <c r="W2834" i="2"/>
  <c r="Z2834" i="2"/>
  <c r="Y2834" i="2" s="1"/>
  <c r="O2835" i="2"/>
  <c r="Q2835" i="2"/>
  <c r="W2835" i="2"/>
  <c r="Z2835" i="2"/>
  <c r="Y2835" i="2" s="1"/>
  <c r="O2836" i="2"/>
  <c r="Q2836" i="2"/>
  <c r="W2836" i="2"/>
  <c r="Z2836" i="2"/>
  <c r="Y2836" i="2" s="1"/>
  <c r="O2837" i="2"/>
  <c r="Q2837" i="2"/>
  <c r="W2837" i="2"/>
  <c r="Z2837" i="2"/>
  <c r="Y2837" i="2" s="1"/>
  <c r="O2838" i="2"/>
  <c r="Q2838" i="2"/>
  <c r="W2838" i="2"/>
  <c r="Z2838" i="2"/>
  <c r="Y2838" i="2" s="1"/>
  <c r="O2839" i="2"/>
  <c r="Q2839" i="2"/>
  <c r="W2839" i="2"/>
  <c r="Z2839" i="2"/>
  <c r="Y2839" i="2" s="1"/>
  <c r="O2840" i="2"/>
  <c r="Q2840" i="2"/>
  <c r="W2840" i="2"/>
  <c r="Y2840" i="2"/>
  <c r="Z2840" i="2"/>
  <c r="O2841" i="2"/>
  <c r="Q2841" i="2"/>
  <c r="W2841" i="2"/>
  <c r="Z2841" i="2"/>
  <c r="Y2841" i="2" s="1"/>
  <c r="O2842" i="2"/>
  <c r="Q2842" i="2"/>
  <c r="W2842" i="2"/>
  <c r="Z2842" i="2"/>
  <c r="Y2842" i="2" s="1"/>
  <c r="O2843" i="2"/>
  <c r="Q2843" i="2"/>
  <c r="W2843" i="2"/>
  <c r="Z2843" i="2"/>
  <c r="Y2843" i="2" s="1"/>
  <c r="H2844" i="2"/>
  <c r="O2844" i="2"/>
  <c r="Q2844" i="2"/>
  <c r="Z2844" i="2"/>
  <c r="Y2844" i="2" s="1"/>
  <c r="H2845" i="2"/>
  <c r="O2845" i="2"/>
  <c r="Q2845" i="2"/>
  <c r="W2845" i="2"/>
  <c r="Z2845" i="2"/>
  <c r="Y2845" i="2" s="1"/>
  <c r="H2846" i="2"/>
  <c r="O2846" i="2"/>
  <c r="Q2846" i="2"/>
  <c r="W2846" i="2"/>
  <c r="Z2846" i="2"/>
  <c r="Y2846" i="2" s="1"/>
  <c r="H2847" i="2"/>
  <c r="O2847" i="2"/>
  <c r="Q2847" i="2"/>
  <c r="W2847" i="2"/>
  <c r="Z2847" i="2"/>
  <c r="Y2847" i="2" s="1"/>
  <c r="H2848" i="2"/>
  <c r="O2848" i="2"/>
  <c r="Q2848" i="2"/>
  <c r="W2848" i="2"/>
  <c r="Z2848" i="2"/>
  <c r="Y2848" i="2" s="1"/>
  <c r="H2849" i="2"/>
  <c r="O2849" i="2"/>
  <c r="Q2849" i="2"/>
  <c r="W2849" i="2"/>
  <c r="Z2849" i="2"/>
  <c r="Y2849" i="2" s="1"/>
  <c r="H2850" i="2"/>
  <c r="O2850" i="2"/>
  <c r="Q2850" i="2"/>
  <c r="W2850" i="2"/>
  <c r="Z2850" i="2"/>
  <c r="Y2850" i="2" s="1"/>
  <c r="H2851" i="2"/>
  <c r="O2851" i="2"/>
  <c r="Q2851" i="2"/>
  <c r="W2851" i="2"/>
  <c r="Z2851" i="2"/>
  <c r="Y2851" i="2" s="1"/>
  <c r="H2852" i="2"/>
  <c r="O2852" i="2"/>
  <c r="Q2852" i="2"/>
  <c r="W2852" i="2"/>
  <c r="Z2852" i="2"/>
  <c r="Y2852" i="2" s="1"/>
  <c r="H2853" i="2"/>
  <c r="O2853" i="2"/>
  <c r="Q2853" i="2"/>
  <c r="W2853" i="2"/>
  <c r="Z2853" i="2"/>
  <c r="Y2853" i="2" s="1"/>
  <c r="H2854" i="2"/>
  <c r="O2854" i="2"/>
  <c r="Q2854" i="2"/>
  <c r="W2854" i="2"/>
  <c r="Y2854" i="2"/>
  <c r="Z2854" i="2"/>
  <c r="H2855" i="2"/>
  <c r="O2855" i="2"/>
  <c r="Q2855" i="2"/>
  <c r="W2855" i="2"/>
  <c r="Z2855" i="2"/>
  <c r="Y2855" i="2" s="1"/>
  <c r="H2856" i="2"/>
  <c r="O2856" i="2"/>
  <c r="Q2856" i="2"/>
  <c r="W2856" i="2"/>
  <c r="Z2856" i="2"/>
  <c r="Y2856" i="2" s="1"/>
  <c r="H2857" i="2"/>
  <c r="O2857" i="2"/>
  <c r="Q2857" i="2"/>
  <c r="W2857" i="2"/>
  <c r="Z2857" i="2"/>
  <c r="Y2857" i="2" s="1"/>
  <c r="H2858" i="2"/>
  <c r="O2858" i="2"/>
  <c r="Q2858" i="2"/>
  <c r="W2858" i="2"/>
  <c r="Z2858" i="2"/>
  <c r="H2859" i="2"/>
  <c r="O2859" i="2"/>
  <c r="Q2859" i="2"/>
  <c r="W2859" i="2"/>
  <c r="Z2859" i="2"/>
  <c r="Y2859" i="2" s="1"/>
  <c r="H2860" i="2"/>
  <c r="O2860" i="2"/>
  <c r="Q2860" i="2"/>
  <c r="W2860" i="2"/>
  <c r="Z2860" i="2"/>
  <c r="Y2860" i="2" s="1"/>
  <c r="H2861" i="2"/>
  <c r="Q2861" i="2"/>
  <c r="W2861" i="2"/>
  <c r="Z2861" i="2"/>
  <c r="Y2861" i="2" s="1"/>
  <c r="H2862" i="2"/>
  <c r="O2862" i="2"/>
  <c r="Q2862" i="2"/>
  <c r="W2862" i="2"/>
  <c r="Z2862" i="2"/>
  <c r="Y2862" i="2" s="1"/>
  <c r="H2863" i="2"/>
  <c r="O2863" i="2"/>
  <c r="Q2863" i="2"/>
  <c r="W2863" i="2"/>
  <c r="Z2863" i="2"/>
  <c r="Y2863" i="2" s="1"/>
  <c r="H2864" i="2"/>
  <c r="O2864" i="2"/>
  <c r="Q2864" i="2"/>
  <c r="W2864" i="2"/>
  <c r="Z2864" i="2"/>
  <c r="Y2864" i="2" s="1"/>
  <c r="H2865" i="2"/>
  <c r="O2865" i="2"/>
  <c r="Q2865" i="2"/>
  <c r="W2865" i="2"/>
  <c r="Z2865" i="2"/>
  <c r="Y2865" i="2" s="1"/>
  <c r="H2866" i="2"/>
  <c r="O2866" i="2"/>
  <c r="Q2866" i="2"/>
  <c r="W2866" i="2"/>
  <c r="Z2866" i="2"/>
  <c r="Y2866" i="2" s="1"/>
  <c r="H2867" i="2"/>
  <c r="O2867" i="2"/>
  <c r="Q2867" i="2"/>
  <c r="W2867" i="2"/>
  <c r="Z2867" i="2"/>
  <c r="Y2867" i="2" s="1"/>
  <c r="H2868" i="2"/>
  <c r="O2868" i="2"/>
  <c r="Q2868" i="2"/>
  <c r="W2868" i="2"/>
  <c r="Y2868" i="2"/>
  <c r="Z2868" i="2"/>
  <c r="H2869" i="2"/>
  <c r="O2869" i="2"/>
  <c r="Q2869" i="2"/>
  <c r="W2869" i="2"/>
  <c r="Z2869" i="2"/>
  <c r="Y2869" i="2" s="1"/>
  <c r="H2870" i="2"/>
  <c r="O2870" i="2"/>
  <c r="Q2870" i="2"/>
  <c r="W2870" i="2"/>
  <c r="Z2870" i="2"/>
  <c r="Y2870" i="2" s="1"/>
  <c r="H2871" i="2"/>
  <c r="O2871" i="2"/>
  <c r="Q2871" i="2"/>
  <c r="W2871" i="2"/>
  <c r="Y2871" i="2"/>
  <c r="Z2871" i="2"/>
  <c r="H2872" i="2"/>
  <c r="O2872" i="2"/>
  <c r="Q2872" i="2"/>
  <c r="W2872" i="2"/>
  <c r="Z2872" i="2"/>
  <c r="Y2872" i="2" s="1"/>
  <c r="H2873" i="2"/>
  <c r="O2873" i="2"/>
  <c r="Q2873" i="2"/>
  <c r="W2873" i="2"/>
  <c r="Z2873" i="2"/>
  <c r="Y2873" i="2" s="1"/>
  <c r="H2874" i="2"/>
  <c r="O2874" i="2"/>
  <c r="Q2874" i="2"/>
  <c r="W2874" i="2"/>
  <c r="Z2874" i="2"/>
  <c r="Y2874" i="2" s="1"/>
  <c r="H2875" i="2"/>
  <c r="O2875" i="2"/>
  <c r="Q2875" i="2"/>
  <c r="W2875" i="2"/>
  <c r="Z2875" i="2"/>
  <c r="Y2875" i="2" s="1"/>
  <c r="H2876" i="2"/>
  <c r="O2876" i="2"/>
  <c r="Q2876" i="2"/>
  <c r="W2876" i="2"/>
  <c r="Z2876" i="2"/>
  <c r="Y2876" i="2" s="1"/>
  <c r="H2877" i="2"/>
  <c r="O2877" i="2"/>
  <c r="Q2877" i="2"/>
  <c r="W2877" i="2"/>
  <c r="Z2877" i="2"/>
  <c r="Y2877" i="2" s="1"/>
  <c r="H2878" i="2"/>
  <c r="O2878" i="2"/>
  <c r="Q2878" i="2"/>
  <c r="W2878" i="2"/>
  <c r="Z2878" i="2"/>
  <c r="Y2878" i="2" s="1"/>
  <c r="H2879" i="2"/>
  <c r="O2879" i="2"/>
  <c r="Q2879" i="2"/>
  <c r="W2879" i="2"/>
  <c r="Z2879" i="2"/>
  <c r="Y2879" i="2" s="1"/>
  <c r="H2880" i="2"/>
  <c r="O2880" i="2"/>
  <c r="Q2880" i="2"/>
  <c r="W2880" i="2"/>
  <c r="Z2880" i="2"/>
  <c r="Y2880" i="2" s="1"/>
  <c r="H2881" i="2"/>
  <c r="O2881" i="2"/>
  <c r="Q2881" i="2"/>
  <c r="W2881" i="2"/>
  <c r="Z2881" i="2"/>
  <c r="Y2881" i="2" s="1"/>
  <c r="O2882" i="2"/>
  <c r="Q2882" i="2"/>
  <c r="Z2882" i="2"/>
  <c r="Y2882" i="2" s="1"/>
  <c r="O2883" i="2"/>
  <c r="Q2883" i="2"/>
  <c r="Z2883" i="2"/>
  <c r="Y2883" i="2" s="1"/>
  <c r="O2884" i="2"/>
  <c r="Q2884" i="2"/>
  <c r="Z2884" i="2"/>
  <c r="Y2884" i="2" s="1"/>
  <c r="O2885" i="2"/>
  <c r="Q2885" i="2"/>
  <c r="Z2885" i="2"/>
  <c r="Y2885" i="2" s="1"/>
  <c r="O2886" i="2"/>
  <c r="Q2886" i="2"/>
  <c r="Z2886" i="2"/>
  <c r="Y2886" i="2" s="1"/>
  <c r="O2887" i="2"/>
  <c r="Q2887" i="2"/>
  <c r="Z2887" i="2"/>
  <c r="Y2887" i="2" s="1"/>
  <c r="O2888" i="2"/>
  <c r="Q2888" i="2"/>
  <c r="Z2888" i="2"/>
  <c r="Y2888" i="2" s="1"/>
  <c r="O2889" i="2"/>
  <c r="Q2889" i="2"/>
  <c r="Z2889" i="2"/>
  <c r="Y2889" i="2" s="1"/>
  <c r="H2890" i="2"/>
  <c r="O2890" i="2"/>
  <c r="Q2890" i="2"/>
  <c r="W2890" i="2"/>
  <c r="Z2890" i="2"/>
  <c r="Y2890" i="2" s="1"/>
  <c r="H2891" i="2"/>
  <c r="O2891" i="2"/>
  <c r="Q2891" i="2"/>
  <c r="W2891" i="2"/>
  <c r="Z2891" i="2"/>
  <c r="Y2891" i="2" s="1"/>
  <c r="O2892" i="2"/>
  <c r="Q2892" i="2"/>
  <c r="Z2892" i="2"/>
  <c r="Y2892" i="2" s="1"/>
  <c r="O2893" i="2"/>
  <c r="Q2893" i="2"/>
  <c r="Z2893" i="2"/>
  <c r="Y2893" i="2" s="1"/>
  <c r="H2894" i="2"/>
  <c r="O2894" i="2"/>
  <c r="Q2894" i="2"/>
  <c r="W2894" i="2"/>
  <c r="Z2894" i="2"/>
  <c r="Y2894" i="2" s="1"/>
  <c r="H2895" i="2"/>
  <c r="O2895" i="2"/>
  <c r="Q2895" i="2"/>
  <c r="W2895" i="2"/>
  <c r="Z2895" i="2"/>
  <c r="Y2895" i="2" s="1"/>
  <c r="H2896" i="2"/>
  <c r="O2896" i="2"/>
  <c r="Q2896" i="2"/>
  <c r="W2896" i="2"/>
  <c r="Z2896" i="2"/>
  <c r="Y2896" i="2" s="1"/>
  <c r="H2897" i="2"/>
  <c r="O2897" i="2"/>
  <c r="Q2897" i="2"/>
  <c r="W2897" i="2"/>
  <c r="Z2897" i="2"/>
  <c r="Y2897" i="2" s="1"/>
  <c r="H2898" i="2"/>
  <c r="O2898" i="2"/>
  <c r="Q2898" i="2"/>
  <c r="W2898" i="2"/>
  <c r="Z2898" i="2"/>
  <c r="Y2898" i="2" s="1"/>
  <c r="H2899" i="2"/>
  <c r="O2899" i="2"/>
  <c r="Q2899" i="2"/>
  <c r="W2899" i="2"/>
  <c r="Z2899" i="2"/>
  <c r="Y2899" i="2" s="1"/>
  <c r="H2900" i="2"/>
  <c r="O2900" i="2"/>
  <c r="Q2900" i="2"/>
  <c r="W2900" i="2"/>
  <c r="Z2900" i="2"/>
  <c r="Y2900" i="2" s="1"/>
  <c r="H2901" i="2"/>
  <c r="O2901" i="2"/>
  <c r="Q2901" i="2"/>
  <c r="W2901" i="2"/>
  <c r="Z2901" i="2"/>
  <c r="Y2901" i="2" s="1"/>
  <c r="H2902" i="2"/>
  <c r="O2902" i="2"/>
  <c r="Q2902" i="2"/>
  <c r="W2902" i="2"/>
  <c r="Z2902" i="2"/>
  <c r="Y2902" i="2" s="1"/>
  <c r="H2903" i="2"/>
  <c r="O2903" i="2"/>
  <c r="Q2903" i="2"/>
  <c r="W2903" i="2"/>
  <c r="Z2903" i="2"/>
  <c r="Y2903" i="2" s="1"/>
  <c r="H2904" i="2"/>
  <c r="O2904" i="2"/>
  <c r="Q2904" i="2"/>
  <c r="W2904" i="2"/>
  <c r="Z2904" i="2"/>
  <c r="Y2904" i="2" s="1"/>
  <c r="H2905" i="2"/>
  <c r="O2905" i="2"/>
  <c r="Q2905" i="2"/>
  <c r="W2905" i="2"/>
  <c r="Z2905" i="2"/>
  <c r="Y2905" i="2" s="1"/>
  <c r="H2906" i="2"/>
  <c r="O2906" i="2"/>
  <c r="Q2906" i="2"/>
  <c r="W2906" i="2"/>
  <c r="Z2906" i="2"/>
  <c r="Y2906" i="2" s="1"/>
  <c r="H2907" i="2"/>
  <c r="O2907" i="2"/>
  <c r="Q2907" i="2"/>
  <c r="W2907" i="2"/>
  <c r="Z2907" i="2"/>
  <c r="Y2907" i="2" s="1"/>
  <c r="H2908" i="2"/>
  <c r="O2908" i="2"/>
  <c r="Q2908" i="2"/>
  <c r="W2908" i="2"/>
  <c r="Z2908" i="2"/>
  <c r="Y2908" i="2" s="1"/>
  <c r="H2909" i="2"/>
  <c r="O2909" i="2"/>
  <c r="Q2909" i="2"/>
  <c r="W2909" i="2"/>
  <c r="Z2909" i="2"/>
  <c r="Y2909" i="2" s="1"/>
  <c r="H2910" i="2"/>
  <c r="O2910" i="2"/>
  <c r="Q2910" i="2"/>
  <c r="W2910" i="2"/>
  <c r="Z2910" i="2"/>
  <c r="Y2910" i="2" s="1"/>
  <c r="H2911" i="2"/>
  <c r="O2911" i="2"/>
  <c r="Q2911" i="2"/>
  <c r="W2911" i="2"/>
  <c r="Z2911" i="2"/>
  <c r="Y2911" i="2" s="1"/>
  <c r="H2912" i="2"/>
  <c r="O2912" i="2"/>
  <c r="Q2912" i="2"/>
  <c r="W2912" i="2"/>
  <c r="Z2912" i="2"/>
  <c r="Y2912" i="2" s="1"/>
  <c r="H2913" i="2"/>
  <c r="O2913" i="2"/>
  <c r="Q2913" i="2"/>
  <c r="W2913" i="2"/>
  <c r="Z2913" i="2"/>
  <c r="Y2913" i="2" s="1"/>
  <c r="H2914" i="2"/>
  <c r="O2914" i="2"/>
  <c r="Q2914" i="2"/>
  <c r="W2914" i="2"/>
  <c r="Z2914" i="2"/>
  <c r="Y2914" i="2" s="1"/>
  <c r="H2915" i="2"/>
  <c r="O2915" i="2"/>
  <c r="Q2915" i="2"/>
  <c r="W2915" i="2"/>
  <c r="Z2915" i="2"/>
  <c r="Y2915" i="2" s="1"/>
  <c r="H2916" i="2"/>
  <c r="O2916" i="2"/>
  <c r="Q2916" i="2"/>
  <c r="W2916" i="2"/>
  <c r="Z2916" i="2"/>
  <c r="Y2916" i="2" s="1"/>
  <c r="H2917" i="2"/>
  <c r="O2917" i="2"/>
  <c r="Q2917" i="2"/>
  <c r="W2917" i="2"/>
  <c r="Z2917" i="2"/>
  <c r="Y2917" i="2" s="1"/>
  <c r="H2918" i="2"/>
  <c r="O2918" i="2"/>
  <c r="Q2918" i="2"/>
  <c r="W2918" i="2"/>
  <c r="Z2918" i="2"/>
  <c r="Y2918" i="2" s="1"/>
  <c r="H2919" i="2"/>
  <c r="O2919" i="2"/>
  <c r="Q2919" i="2"/>
  <c r="W2919" i="2"/>
  <c r="Z2919" i="2"/>
  <c r="Y2919" i="2" s="1"/>
  <c r="H2920" i="2"/>
  <c r="O2920" i="2"/>
  <c r="Q2920" i="2"/>
  <c r="W2920" i="2"/>
  <c r="Z2920" i="2"/>
  <c r="Y2920" i="2" s="1"/>
  <c r="H2921" i="2"/>
  <c r="O2921" i="2"/>
  <c r="Q2921" i="2"/>
  <c r="W2921" i="2"/>
  <c r="Z2921" i="2"/>
  <c r="Y2921" i="2" s="1"/>
  <c r="H2922" i="2"/>
  <c r="O2922" i="2"/>
  <c r="Q2922" i="2"/>
  <c r="W2922" i="2"/>
  <c r="Z2922" i="2"/>
  <c r="Y2922" i="2" s="1"/>
  <c r="H2923" i="2"/>
  <c r="O2923" i="2"/>
  <c r="Q2923" i="2"/>
  <c r="W2923" i="2"/>
  <c r="Y2923" i="2"/>
  <c r="Z2923" i="2"/>
  <c r="H2924" i="2"/>
  <c r="O2924" i="2"/>
  <c r="Q2924" i="2"/>
  <c r="W2924" i="2"/>
  <c r="Z2924" i="2"/>
  <c r="Y2924" i="2" s="1"/>
  <c r="H2925" i="2"/>
  <c r="O2925" i="2"/>
  <c r="Q2925" i="2"/>
  <c r="W2925" i="2"/>
  <c r="Z2925" i="2"/>
  <c r="Y2925" i="2" s="1"/>
  <c r="H2926" i="2"/>
  <c r="O2926" i="2"/>
  <c r="Q2926" i="2"/>
  <c r="W2926" i="2"/>
  <c r="Z2926" i="2"/>
  <c r="Y2926" i="2" s="1"/>
  <c r="H2927" i="2"/>
  <c r="O2927" i="2"/>
  <c r="Q2927" i="2"/>
  <c r="W2927" i="2"/>
  <c r="Z2927" i="2"/>
  <c r="Y2927" i="2" s="1"/>
  <c r="H2928" i="2"/>
  <c r="O2928" i="2"/>
  <c r="Q2928" i="2"/>
  <c r="W2928" i="2"/>
  <c r="Z2928" i="2"/>
  <c r="Y2928" i="2" s="1"/>
  <c r="H2929" i="2"/>
  <c r="O2929" i="2"/>
  <c r="Q2929" i="2"/>
  <c r="W2929" i="2"/>
  <c r="Z2929" i="2"/>
  <c r="Y2929" i="2" s="1"/>
  <c r="H2930" i="2"/>
  <c r="O2930" i="2"/>
  <c r="Q2930" i="2"/>
  <c r="W2930" i="2"/>
  <c r="Y2930" i="2"/>
  <c r="Z2930" i="2"/>
  <c r="H2931" i="2"/>
  <c r="O2931" i="2"/>
  <c r="Q2931" i="2"/>
  <c r="W2931" i="2"/>
  <c r="Z2931" i="2"/>
  <c r="Y2931" i="2" s="1"/>
  <c r="H2932" i="2"/>
  <c r="O2932" i="2"/>
  <c r="Q2932" i="2"/>
  <c r="W2932" i="2"/>
  <c r="Z2932" i="2"/>
  <c r="Y2932" i="2" s="1"/>
  <c r="H2933" i="2"/>
  <c r="O2933" i="2"/>
  <c r="Q2933" i="2"/>
  <c r="W2933" i="2"/>
  <c r="Y2933" i="2"/>
  <c r="Z2933" i="2"/>
  <c r="H2934" i="2"/>
  <c r="O2934" i="2"/>
  <c r="Q2934" i="2"/>
  <c r="W2934" i="2"/>
  <c r="Z2934" i="2"/>
  <c r="Y2934" i="2" s="1"/>
  <c r="H2935" i="2"/>
  <c r="O2935" i="2"/>
  <c r="Q2935" i="2"/>
  <c r="W2935" i="2"/>
  <c r="Z2935" i="2"/>
  <c r="Y2935" i="2" s="1"/>
  <c r="H2936" i="2"/>
  <c r="O2936" i="2"/>
  <c r="Q2936" i="2"/>
  <c r="W2936" i="2"/>
  <c r="Z2936" i="2"/>
  <c r="Y2936" i="2" s="1"/>
  <c r="H2937" i="2"/>
  <c r="O2937" i="2"/>
  <c r="Q2937" i="2"/>
  <c r="W2937" i="2"/>
  <c r="Z2937" i="2"/>
  <c r="Y2937" i="2" s="1"/>
  <c r="H2938" i="2"/>
  <c r="O2938" i="2"/>
  <c r="Q2938" i="2"/>
  <c r="W2938" i="2"/>
  <c r="Z2938" i="2"/>
  <c r="Y2938" i="2" s="1"/>
  <c r="H2939" i="2"/>
  <c r="O2939" i="2"/>
  <c r="Q2939" i="2"/>
  <c r="W2939" i="2"/>
  <c r="Z2939" i="2"/>
  <c r="Y2939" i="2" s="1"/>
  <c r="H2940" i="2"/>
  <c r="O2940" i="2"/>
  <c r="Q2940" i="2"/>
  <c r="W2940" i="2"/>
  <c r="Z2940" i="2"/>
  <c r="Y2940" i="2" s="1"/>
  <c r="H2941" i="2"/>
  <c r="O2941" i="2"/>
  <c r="Q2941" i="2"/>
  <c r="W2941" i="2"/>
  <c r="Z2941" i="2"/>
  <c r="Y2941" i="2" s="1"/>
  <c r="H2942" i="2"/>
  <c r="O2942" i="2"/>
  <c r="Q2942" i="2"/>
  <c r="W2942" i="2"/>
  <c r="Z2942" i="2"/>
  <c r="Y2942" i="2" s="1"/>
  <c r="H2943" i="2"/>
  <c r="O2943" i="2"/>
  <c r="Q2943" i="2"/>
  <c r="W2943" i="2"/>
  <c r="Z2943" i="2"/>
  <c r="Y2943" i="2" s="1"/>
  <c r="H2944" i="2"/>
  <c r="O2944" i="2"/>
  <c r="Q2944" i="2"/>
  <c r="W2944" i="2"/>
  <c r="Z2944" i="2"/>
  <c r="Y2944" i="2" s="1"/>
  <c r="H2945" i="2"/>
  <c r="O2945" i="2"/>
  <c r="Q2945" i="2"/>
  <c r="W2945" i="2"/>
  <c r="Y2945" i="2"/>
  <c r="Z2945" i="2"/>
  <c r="H2946" i="2"/>
  <c r="O2946" i="2"/>
  <c r="Q2946" i="2"/>
  <c r="W2946" i="2"/>
  <c r="Z2946" i="2"/>
  <c r="Y2946" i="2" s="1"/>
  <c r="H2947" i="2"/>
  <c r="O2947" i="2"/>
  <c r="Q2947" i="2"/>
  <c r="W2947" i="2"/>
  <c r="Z2947" i="2"/>
  <c r="Y2947" i="2" s="1"/>
  <c r="H2948" i="2"/>
  <c r="O2948" i="2"/>
  <c r="Q2948" i="2"/>
  <c r="W2948" i="2"/>
  <c r="Z2948" i="2"/>
  <c r="Y2948" i="2" s="1"/>
  <c r="H2949" i="2"/>
  <c r="O2949" i="2"/>
  <c r="Q2949" i="2"/>
  <c r="W2949" i="2"/>
  <c r="Z2949" i="2"/>
  <c r="Y2949" i="2" s="1"/>
  <c r="H2950" i="2"/>
  <c r="O2950" i="2"/>
  <c r="Q2950" i="2"/>
  <c r="W2950" i="2"/>
  <c r="Z2950" i="2"/>
  <c r="Y2950" i="2" s="1"/>
  <c r="H2951" i="2"/>
  <c r="O2951" i="2"/>
  <c r="Q2951" i="2"/>
  <c r="W2951" i="2"/>
  <c r="Z2951" i="2"/>
  <c r="Y2951" i="2" s="1"/>
  <c r="H2952" i="2"/>
  <c r="O2952" i="2"/>
  <c r="Q2952" i="2"/>
  <c r="W2952" i="2"/>
  <c r="Z2952" i="2"/>
  <c r="Y2952" i="2" s="1"/>
  <c r="H2953" i="2"/>
  <c r="O2953" i="2"/>
  <c r="Q2953" i="2"/>
  <c r="W2953" i="2"/>
  <c r="Z2953" i="2"/>
  <c r="Y2953" i="2" s="1"/>
  <c r="H2954" i="2"/>
  <c r="O2954" i="2"/>
  <c r="Q2954" i="2"/>
  <c r="W2954" i="2"/>
  <c r="Z2954" i="2"/>
  <c r="Y2954" i="2" s="1"/>
  <c r="H2955" i="2"/>
  <c r="O2955" i="2"/>
  <c r="Q2955" i="2"/>
  <c r="W2955" i="2"/>
  <c r="Z2955" i="2"/>
  <c r="Y2955" i="2" s="1"/>
  <c r="H2956" i="2"/>
  <c r="O2956" i="2"/>
  <c r="Q2956" i="2"/>
  <c r="W2956" i="2"/>
  <c r="Z2956" i="2"/>
  <c r="Y2956" i="2" s="1"/>
  <c r="H2957" i="2"/>
  <c r="O2957" i="2"/>
  <c r="Q2957" i="2"/>
  <c r="W2957" i="2"/>
  <c r="Z2957" i="2"/>
  <c r="Y2957" i="2" s="1"/>
  <c r="H2958" i="2"/>
  <c r="O2958" i="2"/>
  <c r="Q2958" i="2"/>
  <c r="W2958" i="2"/>
  <c r="Z2958" i="2"/>
  <c r="Y2958" i="2" s="1"/>
  <c r="H2959" i="2"/>
  <c r="O2959" i="2"/>
  <c r="Q2959" i="2"/>
  <c r="W2959" i="2"/>
  <c r="Z2959" i="2"/>
  <c r="Y2959" i="2" s="1"/>
  <c r="H2960" i="2"/>
  <c r="O2960" i="2"/>
  <c r="Q2960" i="2"/>
  <c r="W2960" i="2"/>
  <c r="Z2960" i="2"/>
  <c r="Y2960" i="2" s="1"/>
  <c r="H2961" i="2"/>
  <c r="O2961" i="2"/>
  <c r="Q2961" i="2"/>
  <c r="W2961" i="2"/>
  <c r="Z2961" i="2"/>
  <c r="Y2961" i="2" s="1"/>
  <c r="H2962" i="2"/>
  <c r="O2962" i="2"/>
  <c r="Q2962" i="2"/>
  <c r="W2962" i="2"/>
  <c r="Z2962" i="2"/>
  <c r="Y2962" i="2" s="1"/>
  <c r="H2963" i="2"/>
  <c r="O2963" i="2"/>
  <c r="Q2963" i="2"/>
  <c r="W2963" i="2"/>
  <c r="Z2963" i="2"/>
  <c r="Y2963" i="2" s="1"/>
  <c r="H2964" i="2"/>
  <c r="O2964" i="2"/>
  <c r="Q2964" i="2"/>
  <c r="W2964" i="2"/>
  <c r="Z2964" i="2"/>
  <c r="Y2964" i="2" s="1"/>
  <c r="H2965" i="2"/>
  <c r="O2965" i="2"/>
  <c r="Q2965" i="2"/>
  <c r="W2965" i="2"/>
  <c r="Z2965" i="2"/>
  <c r="Y2965" i="2" s="1"/>
  <c r="H2966" i="2"/>
  <c r="O2966" i="2"/>
  <c r="Q2966" i="2"/>
  <c r="W2966" i="2"/>
  <c r="Z2966" i="2"/>
  <c r="Y2966" i="2" s="1"/>
  <c r="H2967" i="2"/>
  <c r="O2967" i="2"/>
  <c r="Q2967" i="2"/>
  <c r="W2967" i="2"/>
  <c r="Z2967" i="2"/>
  <c r="Y2967" i="2" s="1"/>
  <c r="H2968" i="2"/>
  <c r="O2968" i="2"/>
  <c r="Q2968" i="2"/>
  <c r="W2968" i="2"/>
  <c r="Z2968" i="2"/>
  <c r="Y2968" i="2" s="1"/>
  <c r="H2969" i="2"/>
  <c r="O2969" i="2"/>
  <c r="Q2969" i="2"/>
  <c r="W2969" i="2"/>
  <c r="Z2969" i="2"/>
  <c r="Y2969" i="2" s="1"/>
  <c r="H2970" i="2"/>
  <c r="O2970" i="2"/>
  <c r="Q2970" i="2"/>
  <c r="W2970" i="2"/>
  <c r="Z2970" i="2"/>
  <c r="Y2970" i="2" s="1"/>
  <c r="H2971" i="2"/>
  <c r="O2971" i="2"/>
  <c r="Q2971" i="2"/>
  <c r="W2971" i="2"/>
  <c r="Z2971" i="2"/>
  <c r="Y2971" i="2" s="1"/>
  <c r="H2972" i="2"/>
  <c r="O2972" i="2"/>
  <c r="W2972" i="2"/>
  <c r="Z2972" i="2"/>
  <c r="Y2972" i="2" s="1"/>
  <c r="H2973" i="2"/>
  <c r="O2973" i="2"/>
  <c r="Q2973" i="2"/>
  <c r="W2973" i="2"/>
  <c r="Z2973" i="2"/>
  <c r="Y2973" i="2" s="1"/>
  <c r="H2974" i="2"/>
  <c r="O2974" i="2"/>
  <c r="Q2974" i="2"/>
  <c r="W2974" i="2"/>
  <c r="Z2974" i="2"/>
  <c r="Y2974" i="2" s="1"/>
  <c r="H2975" i="2"/>
  <c r="O2975" i="2"/>
  <c r="Q2975" i="2"/>
  <c r="W2975" i="2"/>
  <c r="Z2975" i="2"/>
  <c r="Y2975" i="2" s="1"/>
  <c r="H2976" i="2"/>
  <c r="O2976" i="2"/>
  <c r="Q2976" i="2"/>
  <c r="W2976" i="2"/>
  <c r="Z2976" i="2"/>
  <c r="Y2976" i="2" s="1"/>
  <c r="H2977" i="2"/>
  <c r="O2977" i="2"/>
  <c r="Q2977" i="2"/>
  <c r="W2977" i="2"/>
  <c r="Z2977" i="2"/>
  <c r="Y2977" i="2" s="1"/>
  <c r="H2978" i="2"/>
  <c r="O2978" i="2"/>
  <c r="Q2978" i="2"/>
  <c r="W2978" i="2"/>
  <c r="Z2978" i="2"/>
  <c r="Y2978" i="2" s="1"/>
  <c r="H2979" i="2"/>
  <c r="O2979" i="2"/>
  <c r="Q2979" i="2"/>
  <c r="W2979" i="2"/>
  <c r="Z2979" i="2"/>
  <c r="Y2979" i="2" s="1"/>
  <c r="H2980" i="2"/>
  <c r="O2980" i="2"/>
  <c r="Q2980" i="2"/>
  <c r="W2980" i="2"/>
  <c r="Z2980" i="2"/>
  <c r="Y2980" i="2" s="1"/>
  <c r="H2981" i="2"/>
  <c r="O2981" i="2"/>
  <c r="Q2981" i="2"/>
  <c r="W2981" i="2"/>
  <c r="Z2981" i="2"/>
  <c r="Y2981" i="2" s="1"/>
  <c r="H2982" i="2"/>
  <c r="O2982" i="2"/>
  <c r="Q2982" i="2"/>
  <c r="W2982" i="2"/>
  <c r="Z2982" i="2"/>
  <c r="Y2982" i="2" s="1"/>
  <c r="H2983" i="2"/>
  <c r="O2983" i="2"/>
  <c r="Q2983" i="2"/>
  <c r="W2983" i="2"/>
  <c r="Z2983" i="2"/>
  <c r="Y2983" i="2" s="1"/>
  <c r="H2984" i="2"/>
  <c r="O2984" i="2"/>
  <c r="Q2984" i="2"/>
  <c r="W2984" i="2"/>
  <c r="Z2984" i="2"/>
  <c r="Y2984" i="2" s="1"/>
  <c r="H2985" i="2"/>
  <c r="O2985" i="2"/>
  <c r="Q2985" i="2"/>
  <c r="W2985" i="2"/>
  <c r="Z2985" i="2"/>
  <c r="Y2985" i="2" s="1"/>
  <c r="H2986" i="2"/>
  <c r="O2986" i="2"/>
  <c r="Q2986" i="2"/>
  <c r="W2986" i="2"/>
  <c r="Z2986" i="2"/>
  <c r="Y2986" i="2" s="1"/>
  <c r="H2987" i="2"/>
  <c r="O2987" i="2"/>
  <c r="Q2987" i="2"/>
  <c r="W2987" i="2"/>
  <c r="Z2987" i="2"/>
  <c r="Y2987" i="2" s="1"/>
  <c r="H2988" i="2"/>
  <c r="O2988" i="2"/>
  <c r="Q2988" i="2"/>
  <c r="W2988" i="2"/>
  <c r="Z2988" i="2"/>
  <c r="Y2988" i="2" s="1"/>
  <c r="H2989" i="2"/>
  <c r="O2989" i="2"/>
  <c r="Q2989" i="2"/>
  <c r="W2989" i="2"/>
  <c r="Z2989" i="2"/>
  <c r="Y2989" i="2" s="1"/>
  <c r="H2990" i="2"/>
  <c r="O2990" i="2"/>
  <c r="Q2990" i="2"/>
  <c r="W2990" i="2"/>
  <c r="Z2990" i="2"/>
  <c r="Y2990" i="2" s="1"/>
  <c r="H2991" i="2"/>
  <c r="O2991" i="2"/>
  <c r="Q2991" i="2"/>
  <c r="W2991" i="2"/>
  <c r="Z2991" i="2"/>
  <c r="Y2991" i="2" s="1"/>
  <c r="H2992" i="2"/>
  <c r="O2992" i="2"/>
  <c r="Q2992" i="2"/>
  <c r="W2992" i="2"/>
  <c r="Z2992" i="2"/>
  <c r="Y2992" i="2" s="1"/>
  <c r="H2993" i="2"/>
  <c r="O2993" i="2"/>
  <c r="Q2993" i="2"/>
  <c r="W2993" i="2"/>
  <c r="Y2993" i="2"/>
  <c r="Z2993" i="2"/>
  <c r="H2994" i="2"/>
  <c r="O2994" i="2"/>
  <c r="Q2994" i="2"/>
  <c r="W2994" i="2"/>
  <c r="Z2994" i="2"/>
  <c r="Y2994" i="2" s="1"/>
  <c r="H2995" i="2"/>
  <c r="O2995" i="2"/>
  <c r="Q2995" i="2"/>
  <c r="W2995" i="2"/>
  <c r="Z2995" i="2"/>
  <c r="Y2995" i="2" s="1"/>
  <c r="H2996" i="2"/>
  <c r="O2996" i="2"/>
  <c r="Q2996" i="2"/>
  <c r="W2996" i="2"/>
  <c r="Z2996" i="2"/>
  <c r="Y2996" i="2" s="1"/>
  <c r="H2997" i="2"/>
  <c r="O2997" i="2"/>
  <c r="Q2997" i="2"/>
  <c r="W2997" i="2"/>
  <c r="Z2997" i="2"/>
  <c r="Y2997" i="2" s="1"/>
  <c r="H2998" i="2"/>
  <c r="O2998" i="2"/>
  <c r="Q2998" i="2"/>
  <c r="W2998" i="2"/>
  <c r="Z2998" i="2"/>
  <c r="Y2998" i="2" s="1"/>
  <c r="H2999" i="2"/>
  <c r="O2999" i="2"/>
  <c r="Q2999" i="2"/>
  <c r="W2999" i="2"/>
  <c r="Y2999" i="2"/>
  <c r="O3000" i="2"/>
  <c r="Q3000" i="2"/>
  <c r="W3000" i="2"/>
  <c r="Z3000" i="2"/>
  <c r="Y3000" i="2" s="1"/>
  <c r="H3001" i="2"/>
  <c r="O3001" i="2"/>
  <c r="Q3001" i="2"/>
  <c r="W3001" i="2"/>
  <c r="Y3001" i="2"/>
  <c r="Z3001" i="2"/>
  <c r="H3002" i="2"/>
  <c r="O3002" i="2"/>
  <c r="Q3002" i="2"/>
  <c r="W3002" i="2"/>
  <c r="Z3002" i="2"/>
  <c r="Y3002" i="2" s="1"/>
  <c r="H3003" i="2"/>
  <c r="O3003" i="2"/>
  <c r="Q3003" i="2"/>
  <c r="Z3003" i="2"/>
  <c r="Y3003" i="2" s="1"/>
  <c r="H3004" i="2"/>
  <c r="O3004" i="2"/>
  <c r="Q3004" i="2"/>
  <c r="W3004" i="2"/>
  <c r="Z3004" i="2"/>
  <c r="Y3004" i="2" s="1"/>
  <c r="H3005" i="2"/>
  <c r="O3005" i="2"/>
  <c r="Q3005" i="2"/>
  <c r="W3005" i="2"/>
  <c r="Z3005" i="2"/>
  <c r="Y3005" i="2" s="1"/>
  <c r="H3006" i="2"/>
  <c r="O3006" i="2"/>
  <c r="Q3006" i="2"/>
  <c r="W3006" i="2"/>
  <c r="Z3006" i="2"/>
  <c r="Y3006" i="2" s="1"/>
  <c r="H3007" i="2"/>
  <c r="O3007" i="2"/>
  <c r="Q3007" i="2"/>
  <c r="W3007" i="2"/>
  <c r="Z3007" i="2"/>
  <c r="Y3007" i="2" s="1"/>
  <c r="H3008" i="2"/>
  <c r="O3008" i="2"/>
  <c r="Q3008" i="2"/>
  <c r="W3008" i="2"/>
  <c r="Z3008" i="2"/>
  <c r="Y3008" i="2" s="1"/>
  <c r="H3009" i="2"/>
  <c r="O3009" i="2"/>
  <c r="Q3009" i="2"/>
  <c r="W3009" i="2"/>
  <c r="Z3009" i="2"/>
  <c r="Y3009" i="2" s="1"/>
  <c r="H3010" i="2"/>
  <c r="O3010" i="2"/>
  <c r="Q3010" i="2"/>
  <c r="W3010" i="2"/>
  <c r="Z3010" i="2"/>
  <c r="Y3010" i="2" s="1"/>
  <c r="H3011" i="2"/>
  <c r="O3011" i="2"/>
  <c r="Q3011" i="2"/>
  <c r="W3011" i="2"/>
  <c r="Z3011" i="2"/>
  <c r="Y3011" i="2" s="1"/>
  <c r="H3012" i="2"/>
  <c r="O3012" i="2"/>
  <c r="Q3012" i="2"/>
  <c r="W3012" i="2"/>
  <c r="Z3012" i="2"/>
  <c r="Y3012" i="2" s="1"/>
  <c r="H3013" i="2"/>
  <c r="O3013" i="2"/>
  <c r="Q3013" i="2"/>
  <c r="W3013" i="2"/>
  <c r="Z3013" i="2"/>
  <c r="Y3013" i="2" s="1"/>
  <c r="H3014" i="2"/>
  <c r="O3014" i="2"/>
  <c r="Q3014" i="2"/>
  <c r="W3014" i="2"/>
  <c r="Z3014" i="2"/>
  <c r="Y3014" i="2" s="1"/>
  <c r="H3015" i="2"/>
  <c r="O3015" i="2"/>
  <c r="Q3015" i="2"/>
  <c r="W3015" i="2"/>
  <c r="Z3015" i="2"/>
  <c r="Y3015" i="2" s="1"/>
  <c r="H3016" i="2"/>
  <c r="O3016" i="2"/>
  <c r="Q3016" i="2"/>
  <c r="W3016" i="2"/>
  <c r="Z3016" i="2"/>
  <c r="Y3016" i="2" s="1"/>
  <c r="H3017" i="2"/>
  <c r="O3017" i="2"/>
  <c r="Q3017" i="2"/>
  <c r="W3017" i="2"/>
  <c r="Z3017" i="2"/>
  <c r="Y3017" i="2" s="1"/>
  <c r="H3018" i="2"/>
  <c r="O3018" i="2"/>
  <c r="Q3018" i="2"/>
  <c r="W3018" i="2"/>
  <c r="Z3018" i="2"/>
  <c r="Y3018" i="2" s="1"/>
  <c r="H3019" i="2"/>
  <c r="O3019" i="2"/>
  <c r="Q3019" i="2"/>
  <c r="W3019" i="2"/>
  <c r="Z3019" i="2"/>
  <c r="Y3019" i="2" s="1"/>
  <c r="H3020" i="2"/>
  <c r="O3020" i="2"/>
  <c r="Q3020" i="2"/>
  <c r="W3020" i="2"/>
  <c r="Z3020" i="2"/>
  <c r="Y3020" i="2" s="1"/>
  <c r="H3021" i="2"/>
  <c r="O3021" i="2"/>
  <c r="Q3021" i="2"/>
  <c r="W3021" i="2"/>
  <c r="Z3021" i="2"/>
  <c r="Y3021" i="2" s="1"/>
  <c r="H3022" i="2"/>
  <c r="O3022" i="2"/>
  <c r="Q3022" i="2"/>
  <c r="W3022" i="2"/>
  <c r="Z3022" i="2"/>
  <c r="Y3022" i="2" s="1"/>
  <c r="H3023" i="2"/>
  <c r="O3023" i="2"/>
  <c r="Q3023" i="2"/>
  <c r="W3023" i="2"/>
  <c r="Z3023" i="2"/>
  <c r="Y3023" i="2" s="1"/>
  <c r="H3024" i="2"/>
  <c r="O3024" i="2"/>
  <c r="Q3024" i="2"/>
  <c r="W3024" i="2"/>
  <c r="Z3024" i="2"/>
  <c r="Y3024" i="2" s="1"/>
  <c r="H3025" i="2"/>
  <c r="O3025" i="2"/>
  <c r="Q3025" i="2"/>
  <c r="W3025" i="2"/>
  <c r="Z3025" i="2"/>
  <c r="Y3025" i="2" s="1"/>
  <c r="H3026" i="2"/>
  <c r="O3026" i="2"/>
  <c r="Q3026" i="2"/>
  <c r="W3026" i="2"/>
  <c r="Z3026" i="2"/>
  <c r="Y3026" i="2" s="1"/>
  <c r="H3027" i="2"/>
  <c r="O3027" i="2"/>
  <c r="Q3027" i="2"/>
  <c r="W3027" i="2"/>
  <c r="Z3027" i="2"/>
  <c r="Y3027" i="2" s="1"/>
  <c r="H3028" i="2"/>
  <c r="O3028" i="2"/>
  <c r="Q3028" i="2"/>
  <c r="W3028" i="2"/>
  <c r="Z3028" i="2"/>
  <c r="Y3028" i="2" s="1"/>
  <c r="H3029" i="2"/>
  <c r="O3029" i="2"/>
  <c r="Q3029" i="2"/>
  <c r="W3029" i="2"/>
  <c r="Z3029" i="2"/>
  <c r="Y3029" i="2" s="1"/>
  <c r="H3030" i="2"/>
  <c r="O3030" i="2"/>
  <c r="Q3030" i="2"/>
  <c r="W3030" i="2"/>
  <c r="Z3030" i="2"/>
  <c r="Y3030" i="2" s="1"/>
  <c r="H3031" i="2"/>
  <c r="O3031" i="2"/>
  <c r="Q3031" i="2"/>
  <c r="W3031" i="2"/>
  <c r="Z3031" i="2"/>
  <c r="Y3031" i="2" s="1"/>
  <c r="H3032" i="2"/>
  <c r="O3032" i="2"/>
  <c r="Q3032" i="2"/>
  <c r="W3032" i="2"/>
  <c r="Z3032" i="2"/>
  <c r="Y3032" i="2" s="1"/>
  <c r="H3033" i="2"/>
  <c r="O3033" i="2"/>
  <c r="Q3033" i="2"/>
  <c r="W3033" i="2"/>
  <c r="Z3033" i="2"/>
  <c r="Y3033" i="2" s="1"/>
  <c r="H3034" i="2"/>
  <c r="O3034" i="2"/>
  <c r="Q3034" i="2"/>
  <c r="W3034" i="2"/>
  <c r="Z3034" i="2"/>
  <c r="Y3034" i="2" s="1"/>
  <c r="H3035" i="2"/>
  <c r="O3035" i="2"/>
  <c r="Q3035" i="2"/>
  <c r="W3035" i="2"/>
  <c r="Z3035" i="2"/>
  <c r="Y3035" i="2" s="1"/>
  <c r="H3036" i="2"/>
  <c r="O3036" i="2"/>
  <c r="Q3036" i="2"/>
  <c r="W3036" i="2"/>
  <c r="Y3036" i="2"/>
  <c r="Z3036" i="2"/>
  <c r="H3037" i="2"/>
  <c r="O3037" i="2"/>
  <c r="Q3037" i="2"/>
  <c r="W3037" i="2"/>
  <c r="Z3037" i="2"/>
  <c r="Y3037" i="2" s="1"/>
  <c r="H3038" i="2"/>
  <c r="O3038" i="2"/>
  <c r="Q3038" i="2"/>
  <c r="W3038" i="2"/>
  <c r="Z3038" i="2"/>
  <c r="Y3038" i="2" s="1"/>
  <c r="H3039" i="2"/>
  <c r="O3039" i="2"/>
  <c r="Q3039" i="2"/>
  <c r="W3039" i="2"/>
  <c r="Y3039" i="2"/>
  <c r="Z3039" i="2"/>
  <c r="H3040" i="2"/>
  <c r="O3040" i="2"/>
  <c r="Q3040" i="2"/>
  <c r="W3040" i="2"/>
  <c r="Y3040" i="2"/>
  <c r="Z3040" i="2"/>
  <c r="H3041" i="2"/>
  <c r="O3041" i="2"/>
  <c r="Q3041" i="2"/>
  <c r="W3041" i="2"/>
  <c r="Z3041" i="2"/>
  <c r="Y3041" i="2" s="1"/>
  <c r="H3042" i="2"/>
  <c r="O3042" i="2"/>
  <c r="Q3042" i="2"/>
  <c r="W3042" i="2"/>
  <c r="Z3042" i="2"/>
  <c r="Y3042" i="2" s="1"/>
  <c r="H3043" i="2"/>
  <c r="O3043" i="2"/>
  <c r="Q3043" i="2"/>
  <c r="W3043" i="2"/>
  <c r="Y3043" i="2"/>
  <c r="Z3043" i="2"/>
  <c r="H3044" i="2"/>
  <c r="O3044" i="2"/>
  <c r="Q3044" i="2"/>
  <c r="W3044" i="2"/>
  <c r="Z3044" i="2"/>
  <c r="Y3044" i="2" s="1"/>
  <c r="H3045" i="2"/>
  <c r="O3045" i="2"/>
  <c r="Q3045" i="2"/>
  <c r="W3045" i="2"/>
  <c r="Z3045" i="2"/>
  <c r="Y3045" i="2" s="1"/>
  <c r="H3046" i="2"/>
  <c r="O3046" i="2"/>
  <c r="Q3046" i="2"/>
  <c r="W3046" i="2"/>
  <c r="Z3046" i="2"/>
  <c r="Y3046" i="2" s="1"/>
  <c r="H3047" i="2"/>
  <c r="O3047" i="2"/>
  <c r="Q3047" i="2"/>
  <c r="W3047" i="2"/>
  <c r="Z3047" i="2"/>
  <c r="Y3047" i="2" s="1"/>
  <c r="H3048" i="2"/>
  <c r="O3048" i="2"/>
  <c r="Q3048" i="2"/>
  <c r="W3048" i="2"/>
  <c r="Z3048" i="2"/>
  <c r="Y3048" i="2" s="1"/>
  <c r="H3049" i="2"/>
  <c r="O3049" i="2"/>
  <c r="Q3049" i="2"/>
  <c r="W3049" i="2"/>
  <c r="Z3049" i="2"/>
  <c r="Y3049" i="2" s="1"/>
  <c r="H3050" i="2"/>
  <c r="O3050" i="2"/>
  <c r="Q3050" i="2"/>
  <c r="W3050" i="2"/>
  <c r="Z3050" i="2"/>
  <c r="Y3050" i="2" s="1"/>
  <c r="H3051" i="2"/>
  <c r="O3051" i="2"/>
  <c r="Q3051" i="2"/>
  <c r="W3051" i="2"/>
  <c r="Z3051" i="2"/>
  <c r="Y3051" i="2" s="1"/>
  <c r="O3052" i="2"/>
  <c r="Q3052" i="2"/>
  <c r="Z3052" i="2"/>
  <c r="Y3052" i="2" s="1"/>
  <c r="H3053" i="2"/>
  <c r="O3053" i="2"/>
  <c r="Q3053" i="2"/>
  <c r="W3053" i="2"/>
  <c r="Z3053" i="2"/>
  <c r="Y3053" i="2" s="1"/>
  <c r="H3054" i="2"/>
  <c r="O3054" i="2"/>
  <c r="Q3054" i="2"/>
  <c r="W3054" i="2"/>
  <c r="Z3054" i="2"/>
  <c r="Y3054" i="2" s="1"/>
  <c r="H3055" i="2"/>
  <c r="O3055" i="2"/>
  <c r="Q3055" i="2"/>
  <c r="W3055" i="2"/>
  <c r="Z3055" i="2"/>
  <c r="Y3055" i="2" s="1"/>
  <c r="H3056" i="2"/>
  <c r="O3056" i="2"/>
  <c r="Q3056" i="2"/>
  <c r="W3056" i="2"/>
  <c r="Z3056" i="2"/>
  <c r="Y3056" i="2" s="1"/>
  <c r="Y3057" i="2"/>
  <c r="H3058" i="2"/>
  <c r="O3058" i="2"/>
  <c r="Q3058" i="2"/>
  <c r="W3058" i="2"/>
  <c r="Z3058" i="2"/>
  <c r="Y3058" i="2" s="1"/>
  <c r="H3059" i="2"/>
  <c r="O3059" i="2"/>
  <c r="Q3059" i="2"/>
  <c r="W3059" i="2"/>
  <c r="Z3059" i="2"/>
  <c r="Y3059" i="2" s="1"/>
  <c r="H3060" i="2"/>
  <c r="O3060" i="2"/>
  <c r="Q3060" i="2"/>
  <c r="W3060" i="2"/>
  <c r="Z3060" i="2"/>
  <c r="Y3060" i="2" s="1"/>
  <c r="H3061" i="2"/>
  <c r="O3061" i="2"/>
  <c r="Q3061" i="2"/>
  <c r="W3061" i="2"/>
  <c r="Z3061" i="2"/>
  <c r="Y3061" i="2" s="1"/>
  <c r="H3062" i="2"/>
  <c r="O3062" i="2"/>
  <c r="Q3062" i="2"/>
  <c r="W3062" i="2"/>
  <c r="Z3062" i="2"/>
  <c r="Y3062" i="2" s="1"/>
  <c r="H3063" i="2"/>
  <c r="O3063" i="2"/>
  <c r="Q3063" i="2"/>
  <c r="W3063" i="2"/>
  <c r="Z3063" i="2"/>
  <c r="Y3063" i="2" s="1"/>
  <c r="H3064" i="2"/>
  <c r="O3064" i="2"/>
  <c r="Q3064" i="2"/>
  <c r="W3064" i="2"/>
  <c r="Z3064" i="2"/>
  <c r="Y3064" i="2" s="1"/>
  <c r="H3065" i="2"/>
  <c r="O3065" i="2"/>
  <c r="Q3065" i="2"/>
  <c r="W3065" i="2"/>
  <c r="Z3065" i="2"/>
  <c r="Y3065" i="2" s="1"/>
  <c r="H3066" i="2"/>
  <c r="O3066" i="2"/>
  <c r="Q3066" i="2"/>
  <c r="W3066" i="2"/>
  <c r="Z3066" i="2"/>
  <c r="Y3066" i="2" s="1"/>
  <c r="H3067" i="2"/>
  <c r="O3067" i="2"/>
  <c r="Q3067" i="2"/>
  <c r="W3067" i="2"/>
  <c r="Z3067" i="2"/>
  <c r="Y3067" i="2" s="1"/>
  <c r="H3068" i="2"/>
  <c r="O3068" i="2"/>
  <c r="Q3068" i="2"/>
  <c r="W3068" i="2"/>
  <c r="Z3068" i="2"/>
  <c r="Y3068" i="2" s="1"/>
  <c r="H3069" i="2"/>
  <c r="O3069" i="2"/>
  <c r="Q3069" i="2"/>
  <c r="W3069" i="2"/>
  <c r="Z3069" i="2"/>
  <c r="Y3069" i="2" s="1"/>
  <c r="H3070" i="2"/>
  <c r="O3070" i="2"/>
  <c r="Q3070" i="2"/>
  <c r="W3070" i="2"/>
  <c r="Z3070" i="2"/>
  <c r="Y3070" i="2" s="1"/>
  <c r="H3071" i="2"/>
  <c r="O3071" i="2"/>
  <c r="Q3071" i="2"/>
  <c r="W3071" i="2"/>
  <c r="Z3071" i="2"/>
  <c r="Y3071" i="2" s="1"/>
  <c r="H3072" i="2"/>
  <c r="O3072" i="2"/>
  <c r="Q3072" i="2"/>
  <c r="W3072" i="2"/>
  <c r="Z3072" i="2"/>
  <c r="Y3072" i="2" s="1"/>
  <c r="H3073" i="2"/>
  <c r="O3073" i="2"/>
  <c r="Q3073" i="2"/>
  <c r="W3073" i="2"/>
  <c r="Z3073" i="2"/>
  <c r="Y3073" i="2" s="1"/>
  <c r="H3074" i="2"/>
  <c r="O3074" i="2"/>
  <c r="Q3074" i="2"/>
  <c r="W3074" i="2"/>
  <c r="Z3074" i="2"/>
  <c r="Y3074" i="2" s="1"/>
  <c r="H3075" i="2"/>
  <c r="O3075" i="2"/>
  <c r="Q3075" i="2"/>
  <c r="W3075" i="2"/>
  <c r="Z3075" i="2"/>
  <c r="Y3075" i="2" s="1"/>
  <c r="H3076" i="2"/>
  <c r="O3076" i="2"/>
  <c r="Q3076" i="2"/>
  <c r="W3076" i="2"/>
  <c r="Z3076" i="2"/>
  <c r="Y3076" i="2" s="1"/>
  <c r="H3077" i="2"/>
  <c r="O3077" i="2"/>
  <c r="Q3077" i="2"/>
  <c r="W3077" i="2"/>
  <c r="Z3077" i="2"/>
  <c r="Y3077" i="2" s="1"/>
  <c r="H3078" i="2"/>
  <c r="O3078" i="2"/>
  <c r="Q3078" i="2"/>
  <c r="W3078" i="2"/>
  <c r="Z3078" i="2"/>
  <c r="Y3078" i="2" s="1"/>
  <c r="H3079" i="2"/>
  <c r="O3079" i="2"/>
  <c r="Q3079" i="2"/>
  <c r="W3079" i="2"/>
  <c r="Z3079" i="2"/>
  <c r="Y3079" i="2" s="1"/>
  <c r="H3080" i="2"/>
  <c r="O3080" i="2"/>
  <c r="Q3080" i="2"/>
  <c r="W3080" i="2"/>
  <c r="Z3080" i="2"/>
  <c r="Y3080" i="2" s="1"/>
  <c r="H3081" i="2"/>
  <c r="O3081" i="2"/>
  <c r="Q3081" i="2"/>
  <c r="W3081" i="2"/>
  <c r="Z3081" i="2"/>
  <c r="Y3081" i="2" s="1"/>
  <c r="H3082" i="2"/>
  <c r="O3082" i="2"/>
  <c r="Q3082" i="2"/>
  <c r="W3082" i="2"/>
  <c r="Y3082" i="2"/>
  <c r="Z3082" i="2"/>
  <c r="H3083" i="2"/>
  <c r="O3083" i="2"/>
  <c r="Q3083" i="2"/>
  <c r="W3083" i="2"/>
  <c r="Z3083" i="2"/>
  <c r="Y3083" i="2" s="1"/>
  <c r="H3084" i="2"/>
  <c r="O3084" i="2"/>
  <c r="Q3084" i="2"/>
  <c r="W3084" i="2"/>
  <c r="Z3084" i="2"/>
  <c r="Y3084" i="2" s="1"/>
  <c r="H3085" i="2"/>
  <c r="O3085" i="2"/>
  <c r="Q3085" i="2"/>
  <c r="W3085" i="2"/>
  <c r="Y3085" i="2"/>
  <c r="Z3085" i="2"/>
  <c r="H3086" i="2"/>
  <c r="O3086" i="2"/>
  <c r="Q3086" i="2"/>
  <c r="W3086" i="2"/>
  <c r="Y3086" i="2"/>
  <c r="Z3086" i="2"/>
  <c r="H3087" i="2"/>
  <c r="O3087" i="2"/>
  <c r="Q3087" i="2"/>
  <c r="W3087" i="2"/>
  <c r="Z3087" i="2"/>
  <c r="Y3087" i="2" s="1"/>
  <c r="O3088" i="2"/>
  <c r="Z3088" i="2"/>
  <c r="H3089" i="2"/>
  <c r="O3089" i="2"/>
  <c r="Q3089" i="2"/>
  <c r="W3089" i="2"/>
  <c r="Z3089" i="2"/>
  <c r="Y3089" i="2" s="1"/>
  <c r="H3090" i="2"/>
  <c r="O3090" i="2"/>
  <c r="Q3090" i="2"/>
  <c r="W3090" i="2"/>
  <c r="Z3090" i="2"/>
  <c r="Y3090" i="2" s="1"/>
  <c r="H3091" i="2"/>
  <c r="O3091" i="2"/>
  <c r="Q3091" i="2"/>
  <c r="W3091" i="2"/>
  <c r="Z3091" i="2"/>
  <c r="Y3091" i="2" s="1"/>
  <c r="H3092" i="2"/>
  <c r="O3092" i="2"/>
  <c r="W3092" i="2"/>
  <c r="Z3092" i="2"/>
  <c r="Y3092" i="2" s="1"/>
  <c r="H3093" i="2"/>
  <c r="O3093" i="2"/>
  <c r="Q3093" i="2"/>
  <c r="W3093" i="2"/>
  <c r="Y3093" i="2"/>
  <c r="Z3093" i="2"/>
  <c r="O3094" i="2"/>
  <c r="Z3094" i="2"/>
  <c r="O3095" i="2"/>
  <c r="Z3095" i="2"/>
  <c r="O3096" i="2"/>
  <c r="Z3096" i="2"/>
  <c r="O3097" i="2"/>
  <c r="Z3097" i="2"/>
  <c r="H3098" i="2"/>
  <c r="O3098" i="2"/>
  <c r="Q3098" i="2"/>
  <c r="W3098" i="2"/>
  <c r="Z3098" i="2"/>
  <c r="Y3098" i="2" s="1"/>
  <c r="H3099" i="2"/>
  <c r="O3099" i="2"/>
  <c r="Q3099" i="2"/>
  <c r="W3099" i="2"/>
  <c r="Z3099" i="2"/>
  <c r="Y3099" i="2" s="1"/>
  <c r="H3100" i="2"/>
  <c r="O3100" i="2"/>
  <c r="Q3100" i="2"/>
  <c r="W3100" i="2"/>
  <c r="Z3100" i="2"/>
  <c r="Y3100" i="2" s="1"/>
  <c r="H3101" i="2"/>
  <c r="O3101" i="2"/>
  <c r="Q3101" i="2"/>
  <c r="W3101" i="2"/>
  <c r="Z3101" i="2"/>
  <c r="Y3101" i="2" s="1"/>
  <c r="H3102" i="2"/>
  <c r="O3102" i="2"/>
  <c r="Q3102" i="2"/>
  <c r="W3102" i="2"/>
  <c r="Z3102" i="2"/>
  <c r="Y3102" i="2" s="1"/>
  <c r="H3103" i="2"/>
  <c r="O3103" i="2"/>
  <c r="Q3103" i="2"/>
  <c r="W3103" i="2"/>
  <c r="Y3103" i="2"/>
  <c r="Z3103" i="2"/>
  <c r="H3104" i="2"/>
  <c r="O3104" i="2"/>
  <c r="Q3104" i="2"/>
  <c r="W3104" i="2"/>
  <c r="Z3104" i="2"/>
  <c r="Y3104" i="2" s="1"/>
  <c r="H3105" i="2"/>
  <c r="O3105" i="2"/>
  <c r="Q3105" i="2"/>
  <c r="W3105" i="2"/>
  <c r="Z3105" i="2"/>
  <c r="Y3105" i="2" s="1"/>
  <c r="O3106" i="2"/>
  <c r="Q3106" i="2"/>
  <c r="W3106" i="2"/>
  <c r="Z3106" i="2"/>
  <c r="Y3106" i="2" s="1"/>
  <c r="H3107" i="2"/>
  <c r="O3107" i="2"/>
  <c r="Q3107" i="2"/>
  <c r="W3107" i="2"/>
  <c r="Z3107" i="2"/>
  <c r="Y3107" i="2" s="1"/>
  <c r="H3108" i="2"/>
  <c r="O3108" i="2"/>
  <c r="Q3108" i="2"/>
  <c r="W3108" i="2"/>
  <c r="Z3108" i="2"/>
  <c r="Y3108" i="2" s="1"/>
  <c r="H3109" i="2"/>
  <c r="O3109" i="2"/>
  <c r="Q3109" i="2"/>
  <c r="W3109" i="2"/>
  <c r="Z3109" i="2"/>
  <c r="Y3109" i="2" s="1"/>
  <c r="H3110" i="2"/>
  <c r="O3110" i="2"/>
  <c r="Q3110" i="2"/>
  <c r="W3110" i="2"/>
  <c r="Z3110" i="2"/>
  <c r="Y3110" i="2" s="1"/>
  <c r="H3111" i="2"/>
  <c r="O3111" i="2"/>
  <c r="Q3111" i="2"/>
  <c r="W3111" i="2"/>
  <c r="Z3111" i="2"/>
  <c r="Y3111" i="2" s="1"/>
  <c r="Q3112" i="2"/>
  <c r="W3112" i="2"/>
  <c r="Z3112" i="2"/>
  <c r="Y3112" i="2" s="1"/>
  <c r="H3113" i="2"/>
  <c r="O3113" i="2"/>
  <c r="Q3113" i="2"/>
  <c r="W3113" i="2"/>
  <c r="Z3113" i="2"/>
  <c r="Y3113" i="2" s="1"/>
  <c r="H3114" i="2"/>
  <c r="O3114" i="2"/>
  <c r="Q3114" i="2"/>
  <c r="W3114" i="2"/>
  <c r="Z3114" i="2"/>
  <c r="Y3114" i="2" s="1"/>
  <c r="Q3115" i="2"/>
  <c r="Z3115" i="2"/>
  <c r="Y3115" i="2" s="1"/>
  <c r="H3116" i="2"/>
  <c r="O3116" i="2"/>
  <c r="W3116" i="2"/>
  <c r="Z3116" i="2"/>
  <c r="Y3116" i="2" s="1"/>
  <c r="H3117" i="2"/>
  <c r="O3117" i="2"/>
  <c r="Q3117" i="2"/>
  <c r="W3117" i="2"/>
  <c r="Z3117" i="2"/>
  <c r="Y3117" i="2" s="1"/>
  <c r="H3118" i="2"/>
  <c r="O3118" i="2"/>
  <c r="Q3118" i="2"/>
  <c r="W3118" i="2"/>
  <c r="Z3118" i="2"/>
  <c r="Y3118" i="2" s="1"/>
  <c r="H3119" i="2"/>
  <c r="O3119" i="2"/>
  <c r="Q3119" i="2"/>
  <c r="W3119" i="2"/>
  <c r="Z3119" i="2"/>
  <c r="Y3119" i="2" s="1"/>
  <c r="H3120" i="2"/>
  <c r="O3120" i="2"/>
  <c r="Q3120" i="2"/>
  <c r="W3120" i="2"/>
  <c r="Z3120" i="2"/>
  <c r="Y3120" i="2" s="1"/>
  <c r="H3121" i="2"/>
  <c r="O3121" i="2"/>
  <c r="Q3121" i="2"/>
  <c r="W3121" i="2"/>
  <c r="Z3121" i="2"/>
  <c r="Y3121" i="2" s="1"/>
  <c r="O3122" i="2"/>
  <c r="Q3122" i="2"/>
  <c r="Z3122" i="2"/>
  <c r="Y3122" i="2" s="1"/>
  <c r="H3123" i="2"/>
  <c r="O3123" i="2"/>
  <c r="W3123" i="2"/>
  <c r="Z3123" i="2"/>
  <c r="Y3123" i="2" s="1"/>
  <c r="H3124" i="2"/>
  <c r="O3124" i="2"/>
  <c r="Q3124" i="2"/>
  <c r="W3124" i="2"/>
  <c r="Z3124" i="2"/>
  <c r="Y3124" i="2" s="1"/>
  <c r="H3125" i="2"/>
  <c r="O3125" i="2"/>
  <c r="Q3125" i="2"/>
  <c r="W3125" i="2"/>
  <c r="Z3125" i="2"/>
  <c r="Y3125" i="2" s="1"/>
  <c r="H3126" i="2"/>
  <c r="O3126" i="2"/>
  <c r="Q3126" i="2"/>
  <c r="W3126" i="2"/>
  <c r="Z3126" i="2"/>
  <c r="Y3126" i="2" s="1"/>
  <c r="O3127" i="2"/>
  <c r="Q3127" i="2"/>
  <c r="W3127" i="2"/>
  <c r="Z3127" i="2"/>
  <c r="Y3127" i="2" s="1"/>
  <c r="H3128" i="2"/>
  <c r="O3128" i="2"/>
  <c r="Q3128" i="2"/>
  <c r="W3128" i="2"/>
  <c r="Z3128" i="2"/>
  <c r="Y3128" i="2" s="1"/>
  <c r="H3129" i="2"/>
  <c r="O3129" i="2"/>
  <c r="Q3129" i="2"/>
  <c r="W3129" i="2"/>
  <c r="Z3129" i="2"/>
  <c r="Y3129" i="2" s="1"/>
  <c r="O3130" i="2"/>
  <c r="Q3130" i="2"/>
  <c r="Z3130" i="2"/>
  <c r="Y3130" i="2" s="1"/>
  <c r="H3131" i="2"/>
  <c r="O3131" i="2"/>
  <c r="Q3131" i="2"/>
  <c r="W3131" i="2"/>
  <c r="Z3131" i="2"/>
  <c r="Y3131" i="2" s="1"/>
  <c r="H3132" i="2"/>
  <c r="O3132" i="2"/>
  <c r="Q3132" i="2"/>
  <c r="W3132" i="2"/>
  <c r="Z3132" i="2"/>
  <c r="Y3132" i="2" s="1"/>
  <c r="O3133" i="2"/>
  <c r="Q3133" i="2"/>
  <c r="W3133" i="2"/>
  <c r="Z3133" i="2"/>
  <c r="Y3133" i="2" s="1"/>
  <c r="H3134" i="2"/>
  <c r="O3134" i="2"/>
  <c r="Q3134" i="2"/>
  <c r="W3134" i="2"/>
  <c r="Z3134" i="2"/>
  <c r="Y3134" i="2" s="1"/>
  <c r="H3135" i="2"/>
  <c r="O3135" i="2"/>
  <c r="Q3135" i="2"/>
  <c r="W3135" i="2"/>
  <c r="Z3135" i="2"/>
  <c r="Y3135" i="2" s="1"/>
  <c r="H3136" i="2"/>
  <c r="O3136" i="2"/>
  <c r="Q3136" i="2"/>
  <c r="W3136" i="2"/>
  <c r="Z3136" i="2"/>
  <c r="Y3136" i="2" s="1"/>
  <c r="H3137" i="2"/>
  <c r="O3137" i="2"/>
  <c r="Q3137" i="2"/>
  <c r="W3137" i="2"/>
  <c r="Z3137" i="2"/>
  <c r="Y3137" i="2" s="1"/>
  <c r="H3138" i="2"/>
  <c r="O3138" i="2"/>
  <c r="Q3138" i="2"/>
  <c r="W3138" i="2"/>
  <c r="Z3138" i="2"/>
  <c r="Y3138" i="2" s="1"/>
  <c r="H3139" i="2"/>
  <c r="O3139" i="2"/>
  <c r="Q3139" i="2"/>
  <c r="W3139" i="2"/>
  <c r="Z3139" i="2"/>
  <c r="Y3139" i="2" s="1"/>
  <c r="H3140" i="2"/>
  <c r="O3140" i="2"/>
  <c r="Q3140" i="2"/>
  <c r="W3140" i="2"/>
  <c r="Z3140" i="2"/>
  <c r="Y3140" i="2" s="1"/>
  <c r="H3141" i="2"/>
  <c r="O3141" i="2"/>
  <c r="Q3141" i="2"/>
  <c r="W3141" i="2"/>
  <c r="Z3141" i="2"/>
  <c r="Y3141" i="2" s="1"/>
  <c r="H3142" i="2"/>
  <c r="O3142" i="2"/>
  <c r="Q3142" i="2"/>
  <c r="W3142" i="2"/>
  <c r="Z3142" i="2"/>
  <c r="Y3142" i="2" s="1"/>
  <c r="H3143" i="2"/>
  <c r="O3143" i="2"/>
  <c r="Q3143" i="2"/>
  <c r="W3143" i="2"/>
  <c r="Z3143" i="2"/>
  <c r="Y3143" i="2" s="1"/>
  <c r="H3144" i="2"/>
  <c r="O3144" i="2"/>
  <c r="Q3144" i="2"/>
  <c r="W3144" i="2"/>
  <c r="Z3144" i="2"/>
  <c r="Y3144" i="2" s="1"/>
  <c r="H3145" i="2"/>
  <c r="O3145" i="2"/>
  <c r="Q3145" i="2"/>
  <c r="W3145" i="2"/>
  <c r="Z3145" i="2"/>
  <c r="Y3145" i="2" s="1"/>
  <c r="H3146" i="2"/>
  <c r="O3146" i="2"/>
  <c r="Q3146" i="2"/>
  <c r="W3146" i="2"/>
  <c r="Z3146" i="2"/>
  <c r="Y3146" i="2" s="1"/>
  <c r="H3147" i="2"/>
  <c r="O3147" i="2"/>
  <c r="Q3147" i="2"/>
  <c r="W3147" i="2"/>
  <c r="Z3147" i="2"/>
  <c r="Y3147" i="2" s="1"/>
  <c r="H3148" i="2"/>
  <c r="O3148" i="2"/>
  <c r="Q3148" i="2"/>
  <c r="W3148" i="2"/>
  <c r="Z3148" i="2"/>
  <c r="Y3148" i="2" s="1"/>
  <c r="H3149" i="2"/>
  <c r="O3149" i="2"/>
  <c r="Q3149" i="2"/>
  <c r="W3149" i="2"/>
  <c r="Z3149" i="2"/>
  <c r="Y3149" i="2" s="1"/>
  <c r="H3150" i="2"/>
  <c r="O3150" i="2"/>
  <c r="Q3150" i="2"/>
  <c r="W3150" i="2"/>
  <c r="Y3150" i="2"/>
  <c r="Z3150" i="2"/>
  <c r="O3151" i="2"/>
  <c r="Q3151" i="2"/>
  <c r="Y3151" i="2"/>
  <c r="H3152" i="2"/>
  <c r="O3152" i="2"/>
  <c r="Q3152" i="2"/>
  <c r="W3152" i="2"/>
  <c r="Z3152" i="2"/>
  <c r="Y3152" i="2" s="1"/>
  <c r="H3153" i="2"/>
  <c r="O3153" i="2"/>
  <c r="Q3153" i="2"/>
  <c r="W3153" i="2"/>
  <c r="Z3153" i="2"/>
  <c r="Y3153" i="2" s="1"/>
  <c r="H3154" i="2"/>
  <c r="O3154" i="2"/>
  <c r="Q3154" i="2"/>
  <c r="W3154" i="2"/>
  <c r="Z3154" i="2"/>
  <c r="Y3154" i="2" s="1"/>
  <c r="H3155" i="2"/>
  <c r="O3155" i="2"/>
  <c r="Q3155" i="2"/>
  <c r="W3155" i="2"/>
  <c r="Z3155" i="2"/>
  <c r="Y3155" i="2" s="1"/>
  <c r="H3156" i="2"/>
  <c r="O3156" i="2"/>
  <c r="Q3156" i="2"/>
  <c r="W3156" i="2"/>
  <c r="Z3156" i="2"/>
  <c r="Y3156" i="2" s="1"/>
  <c r="H3157" i="2"/>
  <c r="O3157" i="2"/>
  <c r="W3157" i="2"/>
  <c r="Z3157" i="2"/>
  <c r="Y3157" i="2" s="1"/>
  <c r="H3158" i="2"/>
  <c r="O3158" i="2"/>
  <c r="Q3158" i="2"/>
  <c r="W3158" i="2"/>
  <c r="Z3158" i="2"/>
  <c r="Y3158" i="2" s="1"/>
  <c r="H3159" i="2"/>
  <c r="O3159" i="2"/>
  <c r="Q3159" i="2"/>
  <c r="W3159" i="2"/>
  <c r="Z3159" i="2"/>
  <c r="Y3159" i="2" s="1"/>
  <c r="O3160" i="2"/>
  <c r="Q3160" i="2"/>
  <c r="Y3160" i="2"/>
  <c r="O3161" i="2"/>
  <c r="Q3161" i="2"/>
  <c r="Y3161" i="2"/>
  <c r="H3162" i="2"/>
  <c r="O3162" i="2"/>
  <c r="W3162" i="2"/>
  <c r="Z3162" i="2"/>
  <c r="Y3162" i="2" s="1"/>
  <c r="H3163" i="2"/>
  <c r="O3163" i="2"/>
  <c r="Q3163" i="2"/>
  <c r="W3163" i="2"/>
  <c r="Z3163" i="2"/>
  <c r="Y3163" i="2" s="1"/>
  <c r="H3164" i="2"/>
  <c r="O3164" i="2"/>
  <c r="Q3164" i="2"/>
  <c r="W3164" i="2"/>
  <c r="Z3164" i="2"/>
  <c r="Y3164" i="2" s="1"/>
  <c r="H3165" i="2"/>
  <c r="O3165" i="2"/>
  <c r="Q3165" i="2"/>
  <c r="W3165" i="2"/>
  <c r="Z3165" i="2"/>
  <c r="Y3165" i="2" s="1"/>
  <c r="H3166" i="2"/>
  <c r="O3166" i="2"/>
  <c r="Q3166" i="2"/>
  <c r="W3166" i="2"/>
  <c r="Z3166" i="2"/>
  <c r="Y3166" i="2" s="1"/>
  <c r="H3167" i="2"/>
  <c r="O3167" i="2"/>
  <c r="Q3167" i="2"/>
  <c r="W3167" i="2"/>
  <c r="Y3167" i="2"/>
  <c r="Z3167" i="2"/>
  <c r="O3168" i="2"/>
  <c r="Q3168" i="2"/>
  <c r="Z3168" i="2"/>
  <c r="Y3168" i="2" s="1"/>
  <c r="H3169" i="2"/>
  <c r="O3169" i="2"/>
  <c r="Q3169" i="2"/>
  <c r="W3169" i="2"/>
  <c r="Z3169" i="2"/>
  <c r="Y3169" i="2" s="1"/>
  <c r="H3170" i="2"/>
  <c r="O3170" i="2"/>
  <c r="W3170" i="2"/>
  <c r="Z3170" i="2"/>
  <c r="Y3170" i="2" s="1"/>
  <c r="H3171" i="2"/>
  <c r="O3171" i="2"/>
  <c r="Q3171" i="2"/>
  <c r="W3171" i="2"/>
  <c r="Z3171" i="2"/>
  <c r="Y3171" i="2" s="1"/>
  <c r="H3172" i="2"/>
  <c r="O3172" i="2"/>
  <c r="Q3172" i="2"/>
  <c r="W3172" i="2"/>
  <c r="Z3172" i="2"/>
  <c r="Y3172" i="2" s="1"/>
  <c r="H3173" i="2"/>
  <c r="O3173" i="2"/>
  <c r="Q3173" i="2"/>
  <c r="W3173" i="2"/>
  <c r="Z3173" i="2"/>
  <c r="Y3173" i="2" s="1"/>
  <c r="H3174" i="2"/>
  <c r="O3174" i="2"/>
  <c r="Q3174" i="2"/>
  <c r="W3174" i="2"/>
  <c r="Z3174" i="2"/>
  <c r="Y3174" i="2" s="1"/>
  <c r="H3175" i="2"/>
  <c r="O3175" i="2"/>
  <c r="Q3175" i="2"/>
  <c r="W3175" i="2"/>
  <c r="Z3175" i="2"/>
  <c r="Y3175" i="2" s="1"/>
  <c r="H3176" i="2"/>
  <c r="O3176" i="2"/>
  <c r="Q3176" i="2"/>
  <c r="W3176" i="2"/>
  <c r="Z3176" i="2"/>
  <c r="Y3176" i="2" s="1"/>
  <c r="H3177" i="2"/>
  <c r="O3177" i="2"/>
  <c r="W3177" i="2"/>
  <c r="Z3177" i="2"/>
  <c r="Y3177" i="2" s="1"/>
  <c r="H3178" i="2"/>
  <c r="O3178" i="2"/>
  <c r="Q3178" i="2"/>
  <c r="W3178" i="2"/>
  <c r="Z3178" i="2"/>
  <c r="Y3178" i="2" s="1"/>
  <c r="O3179" i="2"/>
  <c r="Q3179" i="2"/>
  <c r="Y3179" i="2"/>
  <c r="H3180" i="2"/>
  <c r="O3180" i="2"/>
  <c r="Q3180" i="2"/>
  <c r="W3180" i="2"/>
  <c r="Z3180" i="2"/>
  <c r="Y3180" i="2" s="1"/>
  <c r="H3181" i="2"/>
  <c r="O3181" i="2"/>
  <c r="Q3181" i="2"/>
  <c r="W3181" i="2"/>
  <c r="Z3181" i="2"/>
  <c r="Y3181" i="2" s="1"/>
  <c r="H3182" i="2"/>
  <c r="O3182" i="2"/>
  <c r="Q3182" i="2"/>
  <c r="W3182" i="2"/>
  <c r="Z3182" i="2"/>
  <c r="Y3182" i="2" s="1"/>
  <c r="H3183" i="2"/>
  <c r="O3183" i="2"/>
  <c r="Q3183" i="2"/>
  <c r="W3183" i="2"/>
  <c r="Z3183" i="2"/>
  <c r="Y3183" i="2" s="1"/>
  <c r="O3184" i="2"/>
  <c r="Q3184" i="2"/>
  <c r="Z3184" i="2"/>
  <c r="Y3184" i="2" s="1"/>
  <c r="H3185" i="2"/>
  <c r="O3185" i="2"/>
  <c r="Q3185" i="2"/>
  <c r="W3185" i="2"/>
  <c r="Z3185" i="2"/>
  <c r="Y3185" i="2" s="1"/>
  <c r="H3186" i="2"/>
  <c r="O3186" i="2"/>
  <c r="Q3186" i="2"/>
  <c r="W3186" i="2"/>
  <c r="Z3186" i="2"/>
  <c r="Y3186" i="2" s="1"/>
  <c r="H3187" i="2"/>
  <c r="O3187" i="2"/>
  <c r="Q3187" i="2"/>
  <c r="W3187" i="2"/>
  <c r="Z3187" i="2"/>
  <c r="Y3187" i="2" s="1"/>
  <c r="H3188" i="2"/>
  <c r="O3188" i="2"/>
  <c r="Q3188" i="2"/>
  <c r="W3188" i="2"/>
  <c r="Z3188" i="2"/>
  <c r="Y3188" i="2" s="1"/>
  <c r="H3189" i="2"/>
  <c r="O3189" i="2"/>
  <c r="Q3189" i="2"/>
  <c r="W3189" i="2"/>
  <c r="Z3189" i="2"/>
  <c r="Y3189" i="2" s="1"/>
  <c r="H3190" i="2"/>
  <c r="O3190" i="2"/>
  <c r="Q3190" i="2"/>
  <c r="W3190" i="2"/>
  <c r="Z3190" i="2"/>
  <c r="Y3190" i="2" s="1"/>
  <c r="H3191" i="2"/>
  <c r="O3191" i="2"/>
  <c r="Q3191" i="2"/>
  <c r="W3191" i="2"/>
  <c r="Z3191" i="2"/>
  <c r="Y3191" i="2" s="1"/>
  <c r="H3192" i="2"/>
  <c r="O3192" i="2"/>
  <c r="Q3192" i="2"/>
  <c r="W3192" i="2"/>
  <c r="Z3192" i="2"/>
  <c r="Y3192" i="2" s="1"/>
  <c r="H3193" i="2"/>
  <c r="O3193" i="2"/>
  <c r="Q3193" i="2"/>
  <c r="W3193" i="2"/>
  <c r="Z3193" i="2"/>
  <c r="Y3193" i="2" s="1"/>
  <c r="H3194" i="2"/>
  <c r="O3194" i="2"/>
  <c r="Q3194" i="2"/>
  <c r="W3194" i="2"/>
  <c r="Y3194" i="2"/>
  <c r="Z3194" i="2"/>
  <c r="H3195" i="2"/>
  <c r="O3195" i="2"/>
  <c r="Q3195" i="2"/>
  <c r="W3195" i="2"/>
  <c r="Z3195" i="2"/>
  <c r="Y3195" i="2" s="1"/>
  <c r="H3196" i="2"/>
  <c r="O3196" i="2"/>
  <c r="Q3196" i="2"/>
  <c r="W3196" i="2"/>
  <c r="Z3196" i="2"/>
  <c r="Y3196" i="2" s="1"/>
  <c r="O3197" i="2"/>
  <c r="Q3197" i="2"/>
  <c r="W3197" i="2"/>
  <c r="Y3197" i="2"/>
  <c r="Z3197" i="2"/>
  <c r="H3198" i="2"/>
  <c r="O3198" i="2"/>
  <c r="Q3198" i="2"/>
  <c r="W3198" i="2"/>
  <c r="Z3198" i="2"/>
  <c r="Y3198" i="2" s="1"/>
  <c r="H3199" i="2"/>
  <c r="O3199" i="2"/>
  <c r="Q3199" i="2"/>
  <c r="W3199" i="2"/>
  <c r="Z3199" i="2"/>
  <c r="Y3199" i="2" s="1"/>
  <c r="O3200" i="2"/>
  <c r="Q3200" i="2"/>
  <c r="W3200" i="2"/>
  <c r="Y3200" i="2"/>
  <c r="Z3200" i="2"/>
  <c r="O3201" i="2"/>
  <c r="Q3201" i="2"/>
  <c r="W3201" i="2"/>
  <c r="Z3201" i="2"/>
  <c r="Y3201" i="2" s="1"/>
  <c r="H3202" i="2"/>
  <c r="O3202" i="2"/>
  <c r="Q3202" i="2"/>
  <c r="W3202" i="2"/>
  <c r="Z3202" i="2"/>
  <c r="Y3202" i="2" s="1"/>
  <c r="H3203" i="2"/>
  <c r="O3203" i="2"/>
  <c r="W3203" i="2"/>
  <c r="Z3203" i="2"/>
  <c r="Y3203" i="2" s="1"/>
  <c r="H3204" i="2"/>
  <c r="O3204" i="2"/>
  <c r="W3204" i="2"/>
  <c r="Z3204" i="2"/>
  <c r="Y3204" i="2" s="1"/>
  <c r="H3205" i="2"/>
  <c r="O3205" i="2"/>
  <c r="W3205" i="2"/>
  <c r="Z3205" i="2"/>
  <c r="Y3205" i="2" s="1"/>
  <c r="H3206" i="2"/>
  <c r="O3206" i="2"/>
  <c r="W3206" i="2"/>
  <c r="Z3206" i="2"/>
  <c r="Y3206" i="2" s="1"/>
  <c r="H3207" i="2"/>
  <c r="O3207" i="2"/>
  <c r="Q3207" i="2"/>
  <c r="W3207" i="2"/>
  <c r="Z3207" i="2"/>
  <c r="Y3207" i="2" s="1"/>
  <c r="H3208" i="2"/>
  <c r="O3208" i="2"/>
  <c r="Q3208" i="2"/>
  <c r="W3208" i="2"/>
  <c r="Z3208" i="2"/>
  <c r="Y3208" i="2" s="1"/>
  <c r="O3209" i="2"/>
  <c r="W3209" i="2"/>
  <c r="Z3209" i="2"/>
  <c r="Y3209" i="2" s="1"/>
  <c r="H3210" i="2"/>
  <c r="O3210" i="2"/>
  <c r="Q3210" i="2"/>
  <c r="W3210" i="2"/>
  <c r="Z3210" i="2"/>
  <c r="Y3210" i="2" s="1"/>
  <c r="O3211" i="2"/>
  <c r="W3211" i="2"/>
  <c r="Z3211" i="2"/>
  <c r="Y3211" i="2" s="1"/>
  <c r="H3212" i="2"/>
  <c r="O3212" i="2"/>
  <c r="Q3212" i="2"/>
  <c r="W3212" i="2"/>
  <c r="Z3212" i="2"/>
  <c r="Y3212" i="2" s="1"/>
  <c r="O3213" i="2"/>
  <c r="W3213" i="2"/>
  <c r="Z3213" i="2"/>
  <c r="Y3213" i="2" s="1"/>
  <c r="H3214" i="2"/>
  <c r="O3214" i="2"/>
  <c r="W3214" i="2"/>
  <c r="Z3214" i="2"/>
  <c r="Y3214" i="2" s="1"/>
  <c r="H3215" i="2"/>
  <c r="O3215" i="2"/>
  <c r="Q3215" i="2"/>
  <c r="W3215" i="2"/>
  <c r="Z3215" i="2"/>
  <c r="Y3215" i="2" s="1"/>
  <c r="H3216" i="2"/>
  <c r="O3216" i="2"/>
  <c r="Q3216" i="2"/>
  <c r="W3216" i="2"/>
  <c r="Z3216" i="2"/>
  <c r="Y3216" i="2" s="1"/>
  <c r="H3217" i="2"/>
  <c r="O3217" i="2"/>
  <c r="W3217" i="2"/>
  <c r="Y3217" i="2"/>
  <c r="Z3217" i="2"/>
  <c r="H3218" i="2"/>
  <c r="O3218" i="2"/>
  <c r="Q3218" i="2"/>
  <c r="W3218" i="2"/>
  <c r="Z3218" i="2"/>
  <c r="Y3218" i="2" s="1"/>
  <c r="O3219" i="2"/>
  <c r="Q3219" i="2"/>
  <c r="W3219" i="2"/>
  <c r="Z3219" i="2"/>
  <c r="Y3219" i="2" s="1"/>
  <c r="H3220" i="2"/>
  <c r="O3220" i="2"/>
  <c r="Q3220" i="2"/>
  <c r="W3220" i="2"/>
  <c r="Z3220" i="2"/>
  <c r="Y3220" i="2" s="1"/>
  <c r="H3221" i="2"/>
  <c r="O3221" i="2"/>
  <c r="Q3221" i="2"/>
  <c r="W3221" i="2"/>
  <c r="Z3221" i="2"/>
  <c r="Y3221" i="2" s="1"/>
  <c r="H3222" i="2"/>
  <c r="O3222" i="2"/>
  <c r="Q3222" i="2"/>
  <c r="W3222" i="2"/>
  <c r="Z3222" i="2"/>
  <c r="Y3222" i="2" s="1"/>
  <c r="O3223" i="2"/>
  <c r="Q3223" i="2"/>
  <c r="W3223" i="2"/>
  <c r="Z3223" i="2"/>
  <c r="Y3223" i="2" s="1"/>
  <c r="H3224" i="2"/>
  <c r="O3224" i="2"/>
  <c r="Q3224" i="2"/>
  <c r="W3224" i="2"/>
  <c r="Z3224" i="2"/>
  <c r="Y3224" i="2" s="1"/>
  <c r="H3225" i="2"/>
  <c r="O3225" i="2"/>
  <c r="Q3225" i="2"/>
  <c r="W3225" i="2"/>
  <c r="Z3225" i="2"/>
  <c r="Y3225" i="2" s="1"/>
  <c r="H3226" i="2"/>
  <c r="O3226" i="2"/>
  <c r="Q3226" i="2"/>
  <c r="W3226" i="2"/>
  <c r="Z3226" i="2"/>
  <c r="Y3226" i="2" s="1"/>
  <c r="H3227" i="2"/>
  <c r="O3227" i="2"/>
  <c r="Q3227" i="2"/>
  <c r="W3227" i="2"/>
  <c r="Z3227" i="2"/>
  <c r="Y3227" i="2" s="1"/>
  <c r="H3228" i="2"/>
  <c r="O3228" i="2"/>
  <c r="Q3228" i="2"/>
  <c r="W3228" i="2"/>
  <c r="Z3228" i="2"/>
  <c r="Y3228" i="2" s="1"/>
  <c r="H3229" i="2"/>
  <c r="O3229" i="2"/>
  <c r="Q3229" i="2"/>
  <c r="W3229" i="2"/>
  <c r="Z3229" i="2"/>
  <c r="Y3229" i="2" s="1"/>
  <c r="H3230" i="2"/>
  <c r="O3230" i="2"/>
  <c r="Q3230" i="2"/>
  <c r="W3230" i="2"/>
  <c r="Z3230" i="2"/>
  <c r="Y3230" i="2" s="1"/>
  <c r="H3231" i="2"/>
  <c r="O3231" i="2"/>
  <c r="Q3231" i="2"/>
  <c r="W3231" i="2"/>
  <c r="Z3231" i="2"/>
  <c r="Y3231" i="2" s="1"/>
  <c r="O3232" i="2"/>
  <c r="Q3232" i="2"/>
  <c r="W3232" i="2"/>
  <c r="Z3232" i="2"/>
  <c r="Y3232" i="2" s="1"/>
  <c r="H3233" i="2"/>
  <c r="O3233" i="2"/>
  <c r="Q3233" i="2"/>
  <c r="Z3233" i="2"/>
  <c r="Y3233" i="2" s="1"/>
  <c r="H3234" i="2"/>
  <c r="O3234" i="2"/>
  <c r="Q3234" i="2"/>
  <c r="W3234" i="2"/>
  <c r="Z3234" i="2"/>
  <c r="Y3234" i="2" s="1"/>
  <c r="H3235" i="2"/>
  <c r="O3235" i="2"/>
  <c r="Q3235" i="2"/>
  <c r="W3235" i="2"/>
  <c r="Z3235" i="2"/>
  <c r="Y3235" i="2" s="1"/>
  <c r="O3236" i="2"/>
  <c r="Q3236" i="2"/>
  <c r="Y3236" i="2"/>
  <c r="O3237" i="2"/>
  <c r="Q3237" i="2"/>
  <c r="Z3237" i="2"/>
  <c r="Y3237" i="2" s="1"/>
  <c r="O3238" i="2"/>
  <c r="Q3238" i="2"/>
  <c r="Z3238" i="2"/>
  <c r="Y3238" i="2" s="1"/>
  <c r="H3239" i="2"/>
  <c r="O3239" i="2"/>
  <c r="Q3239" i="2"/>
  <c r="W3239" i="2"/>
  <c r="Z3239" i="2"/>
  <c r="Y3239" i="2" s="1"/>
  <c r="H3240" i="2"/>
  <c r="O3240" i="2"/>
  <c r="Q3240" i="2"/>
  <c r="W3240" i="2"/>
  <c r="Z3240" i="2"/>
  <c r="Y3240" i="2" s="1"/>
  <c r="H3241" i="2"/>
  <c r="O3241" i="2"/>
  <c r="Q3241" i="2"/>
  <c r="W3241" i="2"/>
  <c r="Z3241" i="2"/>
  <c r="Y3241" i="2" s="1"/>
  <c r="H3242" i="2"/>
  <c r="O3242" i="2"/>
  <c r="Q3242" i="2"/>
  <c r="W3242" i="2"/>
  <c r="Z3242" i="2"/>
  <c r="Y3242" i="2" s="1"/>
  <c r="H3243" i="2"/>
  <c r="O3243" i="2"/>
  <c r="Q3243" i="2"/>
  <c r="W3243" i="2"/>
  <c r="Y3243" i="2"/>
  <c r="Z3243" i="2"/>
  <c r="H3244" i="2"/>
  <c r="O3244" i="2"/>
  <c r="Q3244" i="2"/>
  <c r="W3244" i="2"/>
  <c r="Z3244" i="2"/>
  <c r="Y3244" i="2" s="1"/>
  <c r="H3245" i="2"/>
  <c r="O3245" i="2"/>
  <c r="Q3245" i="2"/>
  <c r="W3245" i="2"/>
  <c r="Z3245" i="2"/>
  <c r="Y3245" i="2" s="1"/>
  <c r="H3246" i="2"/>
  <c r="O3246" i="2"/>
  <c r="Q3246" i="2"/>
  <c r="W3246" i="2"/>
  <c r="Z3246" i="2"/>
  <c r="Y3246" i="2" s="1"/>
  <c r="O3247" i="2"/>
  <c r="Q3247" i="2"/>
  <c r="W3247" i="2"/>
  <c r="Z3247" i="2"/>
  <c r="Y3247" i="2" s="1"/>
  <c r="O3248" i="2"/>
  <c r="Q3248" i="2"/>
  <c r="W3248" i="2"/>
  <c r="Z3248" i="2"/>
  <c r="Y3248" i="2" s="1"/>
  <c r="H3249" i="2"/>
  <c r="O3249" i="2"/>
  <c r="Q3249" i="2"/>
  <c r="W3249" i="2"/>
  <c r="Z3249" i="2"/>
  <c r="Y3249" i="2" s="1"/>
  <c r="H3250" i="2"/>
  <c r="O3250" i="2"/>
  <c r="Q3250" i="2"/>
  <c r="W3250" i="2"/>
  <c r="Z3250" i="2"/>
  <c r="Y3250" i="2" s="1"/>
  <c r="H3251" i="2"/>
  <c r="O3251" i="2"/>
  <c r="Q3251" i="2"/>
  <c r="W3251" i="2"/>
  <c r="Z3251" i="2"/>
  <c r="Y3251" i="2" s="1"/>
  <c r="H3252" i="2"/>
  <c r="O3252" i="2"/>
  <c r="Q3252" i="2"/>
  <c r="W3252" i="2"/>
  <c r="Z3252" i="2"/>
  <c r="Y3252" i="2" s="1"/>
  <c r="O3253" i="2"/>
  <c r="Q3253" i="2"/>
  <c r="W3253" i="2"/>
  <c r="Z3253" i="2"/>
  <c r="Y3253" i="2" s="1"/>
  <c r="H3254" i="2"/>
  <c r="O3254" i="2"/>
  <c r="Q3254" i="2"/>
  <c r="W3254" i="2"/>
  <c r="Z3254" i="2"/>
  <c r="Y3254" i="2" s="1"/>
  <c r="O3255" i="2"/>
  <c r="Q3255" i="2"/>
  <c r="W3255" i="2"/>
  <c r="Z3255" i="2"/>
  <c r="Y3255" i="2" s="1"/>
  <c r="Q3256" i="2"/>
  <c r="Z3256" i="2"/>
  <c r="Y3256" i="2" s="1"/>
  <c r="H3257" i="2"/>
  <c r="O3257" i="2"/>
  <c r="Q3257" i="2"/>
  <c r="W3257" i="2"/>
  <c r="Z3257" i="2"/>
  <c r="Y3257" i="2" s="1"/>
  <c r="H3258" i="2"/>
  <c r="O3258" i="2"/>
  <c r="Q3258" i="2"/>
  <c r="W3258" i="2"/>
  <c r="Z3258" i="2"/>
  <c r="Y3258" i="2" s="1"/>
  <c r="H3259" i="2"/>
  <c r="O3259" i="2"/>
  <c r="Q3259" i="2"/>
  <c r="W3259" i="2"/>
  <c r="Z3259" i="2"/>
  <c r="Y3259" i="2" s="1"/>
  <c r="H3260" i="2"/>
  <c r="O3260" i="2"/>
  <c r="Q3260" i="2"/>
  <c r="W3260" i="2"/>
  <c r="Z3260" i="2"/>
  <c r="Y3260" i="2" s="1"/>
  <c r="Q3261" i="2"/>
  <c r="Z3261" i="2"/>
  <c r="Y3261" i="2" s="1"/>
  <c r="O3262" i="2"/>
  <c r="Q3262" i="2"/>
  <c r="W3262" i="2"/>
  <c r="Z3262" i="2"/>
  <c r="Y3262" i="2" s="1"/>
  <c r="Q3263" i="2"/>
  <c r="Z3263" i="2"/>
  <c r="Y3263" i="2" s="1"/>
  <c r="O3264" i="2"/>
  <c r="Q3264" i="2"/>
  <c r="W3264" i="2"/>
  <c r="Z3264" i="2"/>
  <c r="Y3264" i="2" s="1"/>
  <c r="O3265" i="2"/>
  <c r="Q3265" i="2"/>
  <c r="W3265" i="2"/>
  <c r="Z3265" i="2"/>
  <c r="Y3265" i="2" s="1"/>
  <c r="H3266" i="2"/>
  <c r="O3266" i="2"/>
  <c r="Q3266" i="2"/>
  <c r="W3266" i="2"/>
  <c r="Z3266" i="2"/>
  <c r="Y3266" i="2" s="1"/>
  <c r="H3267" i="2"/>
  <c r="O3267" i="2"/>
  <c r="Q3267" i="2"/>
  <c r="W3267" i="2"/>
  <c r="Y3267" i="2"/>
  <c r="Z3267" i="2"/>
  <c r="O3268" i="2"/>
  <c r="Q3268" i="2"/>
  <c r="W3268" i="2"/>
  <c r="Z3268" i="2"/>
  <c r="Y3268" i="2" s="1"/>
  <c r="O3269" i="2"/>
  <c r="Q3269" i="2"/>
  <c r="Z3269" i="2"/>
  <c r="Y3269" i="2" s="1"/>
  <c r="H3270" i="2"/>
  <c r="O3270" i="2"/>
  <c r="Q3270" i="2"/>
  <c r="W3270" i="2"/>
  <c r="Z3270" i="2"/>
  <c r="Y3270" i="2" s="1"/>
  <c r="O3271" i="2"/>
  <c r="Q3271" i="2"/>
  <c r="Z3271" i="2"/>
  <c r="Y3271" i="2" s="1"/>
  <c r="O3272" i="2"/>
  <c r="Q3272" i="2"/>
  <c r="Z3272" i="2"/>
  <c r="Y3272" i="2" s="1"/>
  <c r="O3273" i="2"/>
  <c r="Q3273" i="2"/>
  <c r="Z3273" i="2"/>
  <c r="Y3273" i="2" s="1"/>
  <c r="H3274" i="2"/>
  <c r="O3274" i="2"/>
  <c r="Q3274" i="2"/>
  <c r="W3274" i="2"/>
  <c r="Z3274" i="2"/>
  <c r="Y3274" i="2" s="1"/>
  <c r="O3275" i="2"/>
  <c r="Q3275" i="2"/>
  <c r="W3275" i="2"/>
  <c r="Y3275" i="2"/>
  <c r="Z3275" i="2"/>
  <c r="H3276" i="2"/>
  <c r="O3276" i="2"/>
  <c r="Q3276" i="2"/>
  <c r="W3276" i="2"/>
  <c r="Z3276" i="2"/>
  <c r="Y3276" i="2" s="1"/>
  <c r="O3277" i="2"/>
  <c r="Q3277" i="2"/>
  <c r="W3277" i="2"/>
  <c r="Z3277" i="2"/>
  <c r="Y3277" i="2" s="1"/>
  <c r="O3278" i="2"/>
  <c r="Q3278" i="2"/>
  <c r="W3278" i="2"/>
  <c r="Z3278" i="2"/>
  <c r="Y3278" i="2" s="1"/>
  <c r="H3279" i="2"/>
  <c r="O3279" i="2"/>
  <c r="Q3279" i="2"/>
  <c r="W3279" i="2"/>
  <c r="Z3279" i="2"/>
  <c r="Y3279" i="2" s="1"/>
  <c r="H3280" i="2"/>
  <c r="O3280" i="2"/>
  <c r="Q3280" i="2"/>
  <c r="W3280" i="2"/>
  <c r="Z3280" i="2"/>
  <c r="Y3280" i="2" s="1"/>
  <c r="O3281" i="2"/>
  <c r="Q3281" i="2"/>
  <c r="W3281" i="2"/>
  <c r="Z3281" i="2"/>
  <c r="Y3281" i="2" s="1"/>
  <c r="O3282" i="2"/>
  <c r="Q3282" i="2"/>
  <c r="Z3282" i="2"/>
  <c r="Y3282" i="2" s="1"/>
  <c r="H3283" i="2"/>
  <c r="O3283" i="2"/>
  <c r="Q3283" i="2"/>
  <c r="W3283" i="2"/>
  <c r="Z3283" i="2"/>
  <c r="Y3283" i="2" s="1"/>
  <c r="Q3284" i="2"/>
  <c r="Z3284" i="2"/>
  <c r="Y3284" i="2" s="1"/>
  <c r="Q3285" i="2"/>
  <c r="Z3285" i="2"/>
  <c r="Y3285" i="2" s="1"/>
  <c r="H3286" i="2"/>
  <c r="O3286" i="2"/>
  <c r="Q3286" i="2"/>
  <c r="W3286" i="2"/>
  <c r="Z3286" i="2"/>
  <c r="Y3286" i="2" s="1"/>
  <c r="H3287" i="2"/>
  <c r="O3287" i="2"/>
  <c r="Q3287" i="2"/>
  <c r="W3287" i="2"/>
  <c r="Z3287" i="2"/>
  <c r="Y3287" i="2" s="1"/>
  <c r="O3288" i="2"/>
  <c r="Q3288" i="2"/>
  <c r="Z3288" i="2"/>
  <c r="Y3288" i="2" s="1"/>
  <c r="H3289" i="2"/>
  <c r="O3289" i="2"/>
  <c r="Q3289" i="2"/>
  <c r="W3289" i="2"/>
  <c r="Z3289" i="2"/>
  <c r="Y3289" i="2" s="1"/>
  <c r="H3290" i="2"/>
  <c r="O3290" i="2"/>
  <c r="W3290" i="2"/>
  <c r="Z3290" i="2"/>
  <c r="Y3290" i="2" s="1"/>
  <c r="O3291" i="2"/>
  <c r="Q3291" i="2"/>
  <c r="W3291" i="2"/>
  <c r="Z3291" i="2"/>
  <c r="Y3291" i="2" s="1"/>
  <c r="H3292" i="2"/>
  <c r="O3292" i="2"/>
  <c r="Q3292" i="2"/>
  <c r="W3292" i="2"/>
  <c r="Z3292" i="2"/>
  <c r="Y3292" i="2" s="1"/>
  <c r="H3293" i="2"/>
  <c r="O3293" i="2"/>
  <c r="W3293" i="2"/>
  <c r="Z3293" i="2"/>
  <c r="Y3293" i="2" s="1"/>
  <c r="O3294" i="2"/>
  <c r="Q3294" i="2"/>
  <c r="W3294" i="2"/>
  <c r="Z3294" i="2"/>
  <c r="Y3294" i="2" s="1"/>
  <c r="H3295" i="2"/>
  <c r="O3295" i="2"/>
  <c r="Q3295" i="2"/>
  <c r="W3295" i="2"/>
  <c r="Z3295" i="2"/>
  <c r="Y3295" i="2" s="1"/>
  <c r="O3296" i="2"/>
  <c r="Q3296" i="2"/>
  <c r="W3296" i="2"/>
  <c r="Z3296" i="2"/>
  <c r="Y3296" i="2" s="1"/>
  <c r="O3297" i="2"/>
  <c r="Q3297" i="2"/>
  <c r="W3297" i="2"/>
  <c r="Z3297" i="2"/>
  <c r="Y3297" i="2" s="1"/>
  <c r="O3298" i="2"/>
  <c r="Q3298" i="2"/>
  <c r="W3298" i="2"/>
  <c r="Z3298" i="2"/>
  <c r="Y3298" i="2" s="1"/>
  <c r="O3299" i="2"/>
  <c r="Q3299" i="2"/>
  <c r="W3299" i="2"/>
  <c r="Z3299" i="2"/>
  <c r="Y3299" i="2" s="1"/>
  <c r="O3300" i="2"/>
  <c r="Q3300" i="2"/>
  <c r="W3300" i="2"/>
  <c r="Z3300" i="2"/>
  <c r="Y3300" i="2" s="1"/>
  <c r="O3301" i="2"/>
  <c r="Q3301" i="2"/>
  <c r="W3301" i="2"/>
  <c r="Z3301" i="2"/>
  <c r="Y3301" i="2" s="1"/>
  <c r="O3302" i="2"/>
  <c r="Q3302" i="2"/>
  <c r="W3302" i="2"/>
  <c r="Y3302" i="2"/>
  <c r="Z3302" i="2"/>
  <c r="H3303" i="2"/>
  <c r="O3303" i="2"/>
  <c r="Q3303" i="2"/>
  <c r="W3303" i="2"/>
  <c r="Z3303" i="2"/>
  <c r="Y3303" i="2" s="1"/>
  <c r="H3304" i="2"/>
  <c r="O3304" i="2"/>
  <c r="Q3304" i="2"/>
  <c r="W3304" i="2"/>
  <c r="Z3304" i="2"/>
  <c r="Y3304" i="2" s="1"/>
  <c r="O3305" i="2"/>
  <c r="Q3305" i="2"/>
  <c r="W3305" i="2"/>
  <c r="Z3305" i="2"/>
  <c r="Y3305" i="2" s="1"/>
  <c r="H3306" i="2"/>
  <c r="O3306" i="2"/>
  <c r="Q3306" i="2"/>
  <c r="W3306" i="2"/>
  <c r="Z3306" i="2"/>
  <c r="Y3306" i="2" s="1"/>
  <c r="H3307" i="2"/>
  <c r="O3307" i="2"/>
  <c r="Q3307" i="2"/>
  <c r="W3307" i="2"/>
  <c r="Z3307" i="2"/>
  <c r="Y3307" i="2" s="1"/>
  <c r="O3308" i="2"/>
  <c r="Q3308" i="2"/>
  <c r="W3308" i="2"/>
  <c r="Z3308" i="2"/>
  <c r="Y3308" i="2" s="1"/>
  <c r="O3309" i="2"/>
  <c r="Q3309" i="2"/>
  <c r="W3309" i="2"/>
  <c r="Z3309" i="2"/>
  <c r="Y3309" i="2" s="1"/>
  <c r="O3310" i="2"/>
  <c r="Q3310" i="2"/>
  <c r="W3310" i="2"/>
  <c r="Z3310" i="2"/>
  <c r="Y3310" i="2" s="1"/>
  <c r="O3311" i="2"/>
  <c r="Q3311" i="2"/>
  <c r="W3311" i="2"/>
  <c r="Z3311" i="2"/>
  <c r="Y3311" i="2" s="1"/>
  <c r="H3312" i="2"/>
  <c r="O3312" i="2"/>
  <c r="Q3312" i="2"/>
  <c r="W3312" i="2"/>
  <c r="Z3312" i="2"/>
  <c r="Y3312" i="2" s="1"/>
  <c r="H3313" i="2"/>
  <c r="O3313" i="2"/>
  <c r="Q3313" i="2"/>
  <c r="W3313" i="2"/>
  <c r="Z3313" i="2"/>
  <c r="Y3313" i="2" s="1"/>
  <c r="H3314" i="2"/>
  <c r="O3314" i="2"/>
  <c r="Q3314" i="2"/>
  <c r="W3314" i="2"/>
  <c r="Z3314" i="2"/>
  <c r="Y3314" i="2" s="1"/>
  <c r="H3315" i="2"/>
  <c r="O3315" i="2"/>
  <c r="Q3315" i="2"/>
  <c r="W3315" i="2"/>
  <c r="Z3315" i="2"/>
  <c r="Y3315" i="2" s="1"/>
  <c r="H3316" i="2"/>
  <c r="O3316" i="2"/>
  <c r="Q3316" i="2"/>
  <c r="W3316" i="2"/>
  <c r="Z3316" i="2"/>
  <c r="Y3316" i="2" s="1"/>
  <c r="O3317" i="2"/>
  <c r="Q3317" i="2"/>
  <c r="W3317" i="2"/>
  <c r="Z3317" i="2"/>
  <c r="Y3317" i="2" s="1"/>
  <c r="O3318" i="2"/>
  <c r="Q3318" i="2"/>
  <c r="W3318" i="2"/>
  <c r="Z3318" i="2"/>
  <c r="Y3318" i="2" s="1"/>
  <c r="O3319" i="2"/>
  <c r="W3319" i="2"/>
  <c r="Z3319" i="2"/>
  <c r="Y3319" i="2" s="1"/>
  <c r="O3320" i="2"/>
  <c r="Q3320" i="2"/>
  <c r="W3320" i="2"/>
  <c r="Z3320" i="2"/>
  <c r="Y3320" i="2" s="1"/>
  <c r="O3321" i="2"/>
  <c r="Q3321" i="2"/>
  <c r="W3321" i="2"/>
  <c r="Z3321" i="2"/>
  <c r="Y3321" i="2" s="1"/>
  <c r="O3322" i="2"/>
  <c r="Q3322" i="2"/>
  <c r="W3322" i="2"/>
  <c r="Z3322" i="2"/>
  <c r="Y3322" i="2" s="1"/>
  <c r="O3323" i="2"/>
  <c r="Q3323" i="2"/>
  <c r="W3323" i="2"/>
  <c r="Z3323" i="2"/>
  <c r="Y3323" i="2" s="1"/>
  <c r="O3324" i="2"/>
  <c r="Q3324" i="2"/>
  <c r="W3324" i="2"/>
  <c r="Z3324" i="2"/>
  <c r="Y3324" i="2" s="1"/>
  <c r="O3325" i="2"/>
  <c r="Q3325" i="2"/>
  <c r="W3325" i="2"/>
  <c r="Z3325" i="2"/>
  <c r="Y3325" i="2" s="1"/>
  <c r="O3326" i="2"/>
  <c r="Q3326" i="2"/>
  <c r="Z3326" i="2"/>
  <c r="Y3326" i="2" s="1"/>
  <c r="O3327" i="2"/>
  <c r="Q3327" i="2"/>
  <c r="W3327" i="2"/>
  <c r="Z3327" i="2"/>
  <c r="Y3327" i="2" s="1"/>
  <c r="H3328" i="2"/>
  <c r="O3328" i="2"/>
  <c r="Q3328" i="2"/>
  <c r="W3328" i="2"/>
  <c r="Z3328" i="2"/>
  <c r="Y3328" i="2" s="1"/>
  <c r="O3329" i="2"/>
  <c r="Q3329" i="2"/>
  <c r="W3329" i="2"/>
  <c r="Z3329" i="2"/>
  <c r="Y3329" i="2" s="1"/>
  <c r="O3330" i="2"/>
  <c r="Q3330" i="2"/>
  <c r="W3330" i="2"/>
  <c r="Z3330" i="2"/>
  <c r="Y3330" i="2" s="1"/>
  <c r="H3331" i="2"/>
  <c r="O3331" i="2"/>
  <c r="Q3331" i="2"/>
  <c r="W3331" i="2"/>
  <c r="Z3331" i="2"/>
  <c r="Y3331" i="2" s="1"/>
  <c r="O3332" i="2"/>
  <c r="Q3332" i="2"/>
  <c r="W3332" i="2"/>
  <c r="Z3332" i="2"/>
  <c r="Y3332" i="2" s="1"/>
  <c r="H3333" i="2"/>
  <c r="O3333" i="2"/>
  <c r="Q3333" i="2"/>
  <c r="W3333" i="2"/>
  <c r="Z3333" i="2"/>
  <c r="Y3333" i="2" s="1"/>
  <c r="H3334" i="2"/>
  <c r="O3334" i="2"/>
  <c r="Q3334" i="2"/>
  <c r="W3334" i="2"/>
  <c r="Z3334" i="2"/>
  <c r="Y3334" i="2" s="1"/>
  <c r="H3335" i="2"/>
  <c r="O3335" i="2"/>
  <c r="Q3335" i="2"/>
  <c r="W3335" i="2"/>
  <c r="Z3335" i="2"/>
  <c r="Y3335" i="2" s="1"/>
  <c r="O3336" i="2"/>
  <c r="Q3336" i="2"/>
  <c r="Z3336" i="2"/>
  <c r="Y3336" i="2" s="1"/>
  <c r="O3337" i="2"/>
  <c r="Q3337" i="2"/>
  <c r="Z3337" i="2"/>
  <c r="Y3337" i="2" s="1"/>
  <c r="O3338" i="2"/>
  <c r="Q3338" i="2"/>
  <c r="W3338" i="2"/>
  <c r="Z3338" i="2"/>
  <c r="Y3338" i="2" s="1"/>
  <c r="H3339" i="2"/>
  <c r="O3339" i="2"/>
  <c r="Q3339" i="2"/>
  <c r="W3339" i="2"/>
  <c r="Z3339" i="2"/>
  <c r="Y3339" i="2" s="1"/>
  <c r="O3340" i="2"/>
  <c r="Q3340" i="2"/>
  <c r="W3340" i="2"/>
  <c r="Z3340" i="2"/>
  <c r="Y3340" i="2" s="1"/>
  <c r="O3341" i="2"/>
  <c r="Q3341" i="2"/>
  <c r="W3341" i="2"/>
  <c r="Z3341" i="2"/>
  <c r="Y3341" i="2" s="1"/>
  <c r="O3342" i="2"/>
  <c r="Q3342" i="2"/>
  <c r="W3342" i="2"/>
  <c r="Z3342" i="2"/>
  <c r="Y3342" i="2" s="1"/>
  <c r="O3343" i="2"/>
  <c r="Q3343" i="2"/>
  <c r="W3343" i="2"/>
  <c r="Z3343" i="2"/>
  <c r="Y3343" i="2" s="1"/>
  <c r="O3344" i="2"/>
  <c r="Q3344" i="2"/>
  <c r="W3344" i="2"/>
  <c r="Z3344" i="2"/>
  <c r="Y3344" i="2" s="1"/>
  <c r="O3345" i="2"/>
  <c r="Q3345" i="2"/>
  <c r="W3345" i="2"/>
  <c r="Z3345" i="2"/>
  <c r="Y3345" i="2" s="1"/>
  <c r="O3346" i="2"/>
  <c r="Q3346" i="2"/>
  <c r="W3346" i="2"/>
  <c r="Z3346" i="2"/>
  <c r="Y3346" i="2" s="1"/>
  <c r="O3347" i="2"/>
  <c r="Q3347" i="2"/>
  <c r="W3347" i="2"/>
  <c r="Z3347" i="2"/>
  <c r="Y3347" i="2" s="1"/>
  <c r="O3348" i="2"/>
  <c r="Q3348" i="2"/>
  <c r="W3348" i="2"/>
  <c r="Z3348" i="2"/>
  <c r="Y3348" i="2" s="1"/>
  <c r="O3349" i="2"/>
  <c r="Q3349" i="2"/>
  <c r="Z3349" i="2"/>
  <c r="Y3349" i="2" s="1"/>
  <c r="O3350" i="2"/>
  <c r="Q3350" i="2"/>
  <c r="Z3350" i="2"/>
  <c r="Y3350" i="2" s="1"/>
  <c r="O3351" i="2"/>
  <c r="Q3351" i="2"/>
  <c r="Z3351" i="2"/>
  <c r="Y3351" i="2" s="1"/>
  <c r="O3352" i="2"/>
  <c r="Q3352" i="2"/>
  <c r="Y3352" i="2"/>
  <c r="Z3352" i="2"/>
  <c r="O3353" i="2"/>
  <c r="Q3353" i="2"/>
  <c r="Z3353" i="2"/>
  <c r="Y3353" i="2" s="1"/>
  <c r="O3354" i="2"/>
  <c r="Q3354" i="2"/>
  <c r="Z3354" i="2"/>
  <c r="Y3354" i="2" s="1"/>
  <c r="O3355" i="2"/>
  <c r="Q3355" i="2"/>
  <c r="Z3355" i="2"/>
  <c r="Y3355" i="2" s="1"/>
  <c r="O3356" i="2"/>
  <c r="Q3356" i="2"/>
  <c r="Z3356" i="2"/>
  <c r="Y3356" i="2" s="1"/>
  <c r="O3357" i="2"/>
  <c r="Q3357" i="2"/>
  <c r="Z3357" i="2"/>
  <c r="Y3357" i="2" s="1"/>
  <c r="O3358" i="2"/>
  <c r="Q3358" i="2"/>
  <c r="Z3358" i="2"/>
  <c r="Y3358" i="2" s="1"/>
  <c r="O3359" i="2"/>
  <c r="Q3359" i="2"/>
  <c r="Z3359" i="2"/>
  <c r="Y3359" i="2" s="1"/>
  <c r="O3360" i="2"/>
  <c r="Q3360" i="2"/>
  <c r="Z3360" i="2"/>
  <c r="Y3360" i="2" s="1"/>
  <c r="O3361" i="2"/>
  <c r="Q3361" i="2"/>
  <c r="Z3361" i="2"/>
  <c r="Y3361" i="2" s="1"/>
  <c r="O3362" i="2"/>
  <c r="Q3362" i="2"/>
  <c r="Z3362" i="2"/>
  <c r="Y3362" i="2" s="1"/>
  <c r="O3363" i="2"/>
  <c r="Q3363" i="2"/>
  <c r="Z3363" i="2"/>
  <c r="Y3363" i="2" s="1"/>
  <c r="O3364" i="2"/>
  <c r="Q3364" i="2"/>
  <c r="Z3364" i="2"/>
  <c r="Y3364" i="2" s="1"/>
  <c r="O3365" i="2"/>
  <c r="Q3365" i="2"/>
  <c r="Z3365" i="2"/>
  <c r="Y3365" i="2" s="1"/>
  <c r="O3366" i="2"/>
  <c r="Q3366" i="2"/>
  <c r="Z3366" i="2"/>
  <c r="Y3366" i="2" s="1"/>
  <c r="O3367" i="2"/>
  <c r="Q3367" i="2"/>
  <c r="Z3367" i="2"/>
  <c r="Y3367" i="2" s="1"/>
  <c r="O3368" i="2"/>
  <c r="Q3368" i="2"/>
  <c r="Z3368" i="2"/>
  <c r="Y3368" i="2" s="1"/>
  <c r="O3369" i="2"/>
  <c r="Q3369" i="2"/>
  <c r="Z3369" i="2"/>
  <c r="Y3369" i="2" s="1"/>
  <c r="O3370" i="2"/>
  <c r="Q3370" i="2"/>
  <c r="Z3370" i="2"/>
  <c r="Y3370" i="2" s="1"/>
  <c r="O3371" i="2"/>
  <c r="Q3371" i="2"/>
  <c r="Z3371" i="2"/>
  <c r="Y3371" i="2" s="1"/>
  <c r="O3372" i="2"/>
  <c r="Q3372" i="2"/>
  <c r="Y3372" i="2"/>
  <c r="Z3372" i="2"/>
  <c r="O3373" i="2"/>
  <c r="Q3373" i="2"/>
  <c r="Z3373" i="2"/>
  <c r="Y3373" i="2" s="1"/>
  <c r="O3374" i="2"/>
  <c r="Q3374" i="2"/>
  <c r="Z3374" i="2"/>
  <c r="Y3374" i="2" s="1"/>
  <c r="O3375" i="2"/>
  <c r="Q3375" i="2"/>
  <c r="Z3375" i="2"/>
  <c r="Y3375" i="2" s="1"/>
  <c r="O3376" i="2"/>
  <c r="Q3376" i="2"/>
  <c r="Z3376" i="2"/>
  <c r="Y3376" i="2" s="1"/>
  <c r="O3377" i="2"/>
  <c r="Q3377" i="2"/>
  <c r="Z3377" i="2"/>
  <c r="Y3377" i="2" s="1"/>
  <c r="O3378" i="2"/>
  <c r="Q3378" i="2"/>
  <c r="Z3378" i="2"/>
  <c r="Y3378" i="2" s="1"/>
  <c r="O3379" i="2"/>
  <c r="Q3379" i="2"/>
  <c r="Z3379" i="2"/>
  <c r="Y3379" i="2" s="1"/>
  <c r="O3380" i="2"/>
  <c r="Q3380" i="2"/>
  <c r="Z3380" i="2"/>
  <c r="Y3380" i="2" s="1"/>
  <c r="O3381" i="2"/>
  <c r="Q3381" i="2"/>
  <c r="Z3381" i="2"/>
  <c r="Y3381" i="2" s="1"/>
  <c r="O3382" i="2"/>
  <c r="Q3382" i="2"/>
  <c r="Z3382" i="2"/>
  <c r="Y3382" i="2" s="1"/>
  <c r="O3383" i="2"/>
  <c r="Q3383" i="2"/>
  <c r="Z3383" i="2"/>
  <c r="Y3383" i="2" s="1"/>
  <c r="O3384" i="2"/>
  <c r="Q3384" i="2"/>
  <c r="Y3384" i="2"/>
  <c r="Z3384" i="2"/>
  <c r="O3385" i="2"/>
  <c r="Q3385" i="2"/>
  <c r="Z3385" i="2"/>
  <c r="Y3385" i="2" s="1"/>
  <c r="O3386" i="2"/>
  <c r="Q3386" i="2"/>
  <c r="Z3386" i="2"/>
  <c r="Y3386" i="2" s="1"/>
  <c r="O3387" i="2"/>
  <c r="Q3387" i="2"/>
  <c r="Z3387" i="2"/>
  <c r="Y3387" i="2" s="1"/>
  <c r="O3388" i="2"/>
  <c r="Q3388" i="2"/>
  <c r="Z3388" i="2"/>
  <c r="Y3388" i="2" s="1"/>
  <c r="O3389" i="2"/>
  <c r="Q3389" i="2"/>
  <c r="Y3389" i="2"/>
  <c r="Z3389" i="2"/>
  <c r="O3390" i="2"/>
  <c r="Q3390" i="2"/>
  <c r="Z3390" i="2"/>
  <c r="Y3390" i="2" s="1"/>
  <c r="O3391" i="2"/>
  <c r="Q3391" i="2"/>
  <c r="Z3391" i="2"/>
  <c r="Y3391" i="2" s="1"/>
  <c r="O3392" i="2"/>
  <c r="Q3392" i="2"/>
  <c r="Z3392" i="2"/>
  <c r="Y3392" i="2" s="1"/>
  <c r="O3393" i="2"/>
  <c r="Q3393" i="2"/>
  <c r="Z3393" i="2"/>
  <c r="Y3393" i="2" s="1"/>
  <c r="O3394" i="2"/>
  <c r="Q3394" i="2"/>
  <c r="Z3394" i="2"/>
  <c r="Y3394" i="2" s="1"/>
  <c r="O3395" i="2"/>
  <c r="Q3395" i="2"/>
  <c r="Z3395" i="2"/>
  <c r="Y3395" i="2" s="1"/>
  <c r="O3396" i="2"/>
  <c r="Q3396" i="2"/>
  <c r="Z3396" i="2"/>
  <c r="Y3396" i="2" s="1"/>
  <c r="O3397" i="2"/>
  <c r="Q3397" i="2"/>
  <c r="Z3397" i="2"/>
  <c r="Y3397" i="2" s="1"/>
  <c r="O3398" i="2"/>
  <c r="Q3398" i="2"/>
  <c r="Z3398" i="2"/>
  <c r="Y3398" i="2" s="1"/>
  <c r="O3399" i="2"/>
  <c r="Q3399" i="2"/>
  <c r="Z3399" i="2"/>
  <c r="Y3399" i="2" s="1"/>
  <c r="O3400" i="2"/>
  <c r="Q3400" i="2"/>
  <c r="Z3400" i="2"/>
  <c r="Y3400" i="2" s="1"/>
  <c r="O3401" i="2"/>
  <c r="Q3401" i="2"/>
  <c r="Z3401" i="2"/>
  <c r="Y3401" i="2" s="1"/>
  <c r="O3402" i="2"/>
  <c r="Z3402" i="2"/>
  <c r="Y3402" i="2" s="1"/>
  <c r="O3403" i="2"/>
  <c r="Q3403" i="2"/>
  <c r="Z3403" i="2"/>
  <c r="Y3403" i="2" s="1"/>
  <c r="O3404" i="2"/>
  <c r="Q3404" i="2"/>
  <c r="Z3404" i="2"/>
  <c r="Y3404" i="2" s="1"/>
  <c r="O3405" i="2"/>
  <c r="Q3405" i="2"/>
  <c r="Z3405" i="2"/>
  <c r="Y3405" i="2" s="1"/>
  <c r="O3406" i="2"/>
  <c r="Q3406" i="2"/>
  <c r="Z3406" i="2"/>
  <c r="Y3406" i="2" s="1"/>
  <c r="O3407" i="2"/>
  <c r="Q3407" i="2"/>
  <c r="Z3407" i="2"/>
  <c r="Y3407" i="2" s="1"/>
  <c r="O3408" i="2"/>
  <c r="Q3408" i="2"/>
  <c r="Z3408" i="2"/>
  <c r="Y3408" i="2" s="1"/>
  <c r="O3409" i="2"/>
  <c r="Z3409" i="2"/>
  <c r="Y3409" i="2" s="1"/>
  <c r="O3410" i="2"/>
  <c r="Q3410" i="2"/>
  <c r="Z3410" i="2"/>
  <c r="Y3410" i="2" s="1"/>
  <c r="O3411" i="2"/>
  <c r="Z3411" i="2"/>
  <c r="Y3411" i="2" s="1"/>
  <c r="O3412" i="2"/>
  <c r="Z3412" i="2"/>
  <c r="Y3412" i="2" s="1"/>
  <c r="O3413" i="2"/>
  <c r="Q3413" i="2"/>
  <c r="Z3413" i="2"/>
  <c r="Y3413" i="2" s="1"/>
  <c r="O3414" i="2"/>
  <c r="Q3414" i="2"/>
  <c r="Y3414" i="2"/>
  <c r="Z3414" i="2"/>
  <c r="O3415" i="2"/>
  <c r="Q3415" i="2"/>
  <c r="Z3415" i="2"/>
  <c r="Y3415" i="2" s="1"/>
  <c r="O3416" i="2"/>
  <c r="Q3416" i="2"/>
  <c r="Y3416" i="2"/>
  <c r="Z3416" i="2"/>
  <c r="O3417" i="2"/>
  <c r="Q3417" i="2"/>
  <c r="Z3417" i="2"/>
  <c r="Y3417" i="2" s="1"/>
  <c r="O3418" i="2"/>
  <c r="Q3418" i="2"/>
  <c r="Z3418" i="2"/>
  <c r="Y3418" i="2" s="1"/>
  <c r="O3419" i="2"/>
  <c r="Q3419" i="2"/>
  <c r="Z3419" i="2"/>
  <c r="Y3419" i="2" s="1"/>
  <c r="O3420" i="2"/>
  <c r="Q3420" i="2"/>
  <c r="Z3420" i="2"/>
  <c r="Y3420" i="2" s="1"/>
  <c r="O3421" i="2"/>
  <c r="Q3421" i="2"/>
  <c r="Z3421" i="2"/>
  <c r="Y3421" i="2" s="1"/>
  <c r="O3422" i="2"/>
  <c r="Q3422" i="2"/>
  <c r="Z3422" i="2"/>
  <c r="Y3422" i="2" s="1"/>
  <c r="O3423" i="2"/>
  <c r="Q3423" i="2"/>
  <c r="Z3423" i="2"/>
  <c r="Y3423" i="2" s="1"/>
  <c r="O3424" i="2"/>
  <c r="Q3424" i="2"/>
  <c r="Z3424" i="2"/>
  <c r="Y3424" i="2" s="1"/>
  <c r="O3425" i="2"/>
  <c r="Z3425" i="2"/>
  <c r="Y3425" i="2" s="1"/>
  <c r="O3426" i="2"/>
  <c r="Q3426" i="2"/>
  <c r="Z3426" i="2"/>
  <c r="Y3426" i="2" s="1"/>
  <c r="O3427" i="2"/>
  <c r="Q3427" i="2"/>
  <c r="Z3427" i="2"/>
  <c r="Y3427" i="2" s="1"/>
  <c r="O3428" i="2"/>
  <c r="Q3428" i="2"/>
  <c r="Z3428" i="2"/>
  <c r="Y3428" i="2" s="1"/>
  <c r="O3429" i="2"/>
  <c r="Q3429" i="2"/>
  <c r="Y3429" i="2"/>
  <c r="Z3429" i="2"/>
  <c r="O3430" i="2"/>
  <c r="Q3430" i="2"/>
  <c r="Z3430" i="2"/>
  <c r="Y3430" i="2" s="1"/>
  <c r="O3431" i="2"/>
  <c r="Q3431" i="2"/>
  <c r="Z3431" i="2"/>
  <c r="Y3431" i="2" s="1"/>
  <c r="O3432" i="2"/>
  <c r="Q3432" i="2"/>
  <c r="Z3432" i="2"/>
  <c r="Y3432" i="2" s="1"/>
  <c r="O3433" i="2"/>
  <c r="Q3433" i="2"/>
  <c r="Z3433" i="2"/>
  <c r="Y3433" i="2" s="1"/>
  <c r="O3434" i="2"/>
  <c r="Q3434" i="2"/>
  <c r="Z3434" i="2"/>
  <c r="Y3434" i="2" s="1"/>
  <c r="O3435" i="2"/>
  <c r="Q3435" i="2"/>
  <c r="Z3435" i="2"/>
  <c r="Y3435" i="2" s="1"/>
  <c r="O3436" i="2"/>
  <c r="Q3436" i="2"/>
  <c r="Z3436" i="2"/>
  <c r="Y3436" i="2" s="1"/>
  <c r="O3437" i="2"/>
  <c r="Q3437" i="2"/>
  <c r="Z3437" i="2"/>
  <c r="Y3437" i="2" s="1"/>
  <c r="O3438" i="2"/>
  <c r="Z3438" i="2"/>
  <c r="Y3438" i="2" s="1"/>
  <c r="O3439" i="2"/>
  <c r="Q3439" i="2"/>
  <c r="Z3439" i="2"/>
  <c r="Y3439" i="2" s="1"/>
  <c r="O3440" i="2"/>
  <c r="Q3440" i="2"/>
  <c r="Z3440" i="2"/>
  <c r="Y3440" i="2" s="1"/>
  <c r="O3441" i="2"/>
  <c r="Q3441" i="2"/>
  <c r="Z3441" i="2"/>
  <c r="Y3441" i="2" s="1"/>
  <c r="O3442" i="2"/>
  <c r="Q3442" i="2"/>
  <c r="Z3442" i="2"/>
  <c r="Y3442" i="2" s="1"/>
  <c r="O3443" i="2"/>
  <c r="Q3443" i="2"/>
  <c r="Z3443" i="2"/>
  <c r="Y3443" i="2" s="1"/>
  <c r="O3444" i="2"/>
  <c r="Q3444" i="2"/>
  <c r="Z3444" i="2"/>
  <c r="Y3444" i="2" s="1"/>
  <c r="O3445" i="2"/>
  <c r="Q3445" i="2"/>
  <c r="Z3445" i="2"/>
  <c r="Y3445" i="2" s="1"/>
  <c r="O3446" i="2"/>
  <c r="Q3446" i="2"/>
  <c r="Z3446" i="2"/>
  <c r="Y3446" i="2" s="1"/>
  <c r="O3447" i="2"/>
  <c r="Z3447" i="2"/>
  <c r="Y3447" i="2" s="1"/>
  <c r="O3448" i="2"/>
  <c r="Q3448" i="2"/>
  <c r="Z3448" i="2"/>
  <c r="Y3448" i="2" s="1"/>
  <c r="O3449" i="2"/>
  <c r="Q3449" i="2"/>
  <c r="Z3449" i="2"/>
  <c r="Y3449" i="2" s="1"/>
  <c r="O3450" i="2"/>
  <c r="Q3450" i="2"/>
  <c r="Z3450" i="2"/>
  <c r="Y3450" i="2" s="1"/>
  <c r="O3451" i="2"/>
  <c r="Q3451" i="2"/>
  <c r="Y3451" i="2"/>
  <c r="Z3451" i="2"/>
  <c r="O3452" i="2"/>
  <c r="Q3452" i="2"/>
  <c r="Z3452" i="2"/>
  <c r="Y3452" i="2" s="1"/>
  <c r="O3453" i="2"/>
  <c r="Q3453" i="2"/>
  <c r="Z3453" i="2"/>
  <c r="Y3453" i="2" s="1"/>
  <c r="O3454" i="2"/>
  <c r="Q3454" i="2"/>
  <c r="Z3454" i="2"/>
  <c r="Y3454" i="2" s="1"/>
  <c r="O3455" i="2"/>
  <c r="Q3455" i="2"/>
  <c r="Z3455" i="2"/>
  <c r="Y3455" i="2" s="1"/>
  <c r="Y3456" i="2"/>
  <c r="O3457" i="2"/>
  <c r="Q3457" i="2"/>
  <c r="Z3457" i="2"/>
  <c r="Y3457" i="2" s="1"/>
  <c r="O3458" i="2"/>
  <c r="Q3458" i="2"/>
  <c r="Z3458" i="2"/>
  <c r="Y3458" i="2" s="1"/>
  <c r="O3459" i="2"/>
  <c r="Q3459" i="2"/>
  <c r="Y3459" i="2"/>
  <c r="Z3459" i="2"/>
  <c r="O3460" i="2"/>
  <c r="Q3460" i="2"/>
  <c r="Z3460" i="2"/>
  <c r="Y3460" i="2" s="1"/>
  <c r="O3461" i="2"/>
  <c r="Q3461" i="2"/>
  <c r="Z3461" i="2"/>
  <c r="Y3461" i="2" s="1"/>
  <c r="O3462" i="2"/>
  <c r="Z3462" i="2"/>
  <c r="Y3462" i="2" s="1"/>
  <c r="O3463" i="2"/>
  <c r="Q3463" i="2"/>
  <c r="Z3463" i="2"/>
  <c r="Y3463" i="2" s="1"/>
  <c r="O3464" i="2"/>
  <c r="Q3464" i="2"/>
  <c r="Y3464" i="2"/>
  <c r="Z3464" i="2"/>
  <c r="O3465" i="2"/>
  <c r="Q3465" i="2"/>
  <c r="Z3465" i="2"/>
  <c r="Y3465" i="2" s="1"/>
  <c r="O3466" i="2"/>
  <c r="Q3466" i="2"/>
  <c r="Y3466" i="2"/>
  <c r="Z3466" i="2"/>
  <c r="O3467" i="2"/>
  <c r="Q3467" i="2"/>
  <c r="Z3467" i="2"/>
  <c r="Y3467" i="2" s="1"/>
  <c r="O3468" i="2"/>
  <c r="Q3468" i="2"/>
  <c r="Z3468" i="2"/>
  <c r="Y3468" i="2" s="1"/>
  <c r="O3469" i="2"/>
  <c r="Q3469" i="2"/>
  <c r="Z3469" i="2"/>
  <c r="Y3469" i="2" s="1"/>
  <c r="O3470" i="2"/>
  <c r="Q3470" i="2"/>
  <c r="Z3470" i="2"/>
  <c r="Y3470" i="2" s="1"/>
  <c r="O3471" i="2"/>
  <c r="Q3471" i="2"/>
  <c r="Z3471" i="2"/>
  <c r="Y3471" i="2" s="1"/>
  <c r="O3472" i="2"/>
  <c r="Q3472" i="2"/>
  <c r="Z3472" i="2"/>
  <c r="Y3472" i="2" s="1"/>
  <c r="O3473" i="2"/>
  <c r="Q3473" i="2"/>
  <c r="Z3473" i="2"/>
  <c r="Y3473" i="2" s="1"/>
  <c r="O3474" i="2"/>
  <c r="Q3474" i="2"/>
  <c r="Z3474" i="2"/>
  <c r="Y3474" i="2" s="1"/>
  <c r="O3475" i="2"/>
  <c r="Q3475" i="2"/>
  <c r="Z3475" i="2"/>
  <c r="Y3475" i="2" s="1"/>
  <c r="O3476" i="2"/>
  <c r="Q3476" i="2"/>
  <c r="Z3476" i="2"/>
  <c r="Y3476" i="2" s="1"/>
  <c r="O3477" i="2"/>
  <c r="Q3477" i="2"/>
  <c r="Z3477" i="2"/>
  <c r="Y3477" i="2" s="1"/>
  <c r="O3478" i="2"/>
  <c r="Q3478" i="2"/>
  <c r="Z3478" i="2"/>
  <c r="Y3478" i="2" s="1"/>
  <c r="O3479" i="2"/>
  <c r="Q3479" i="2"/>
  <c r="Z3479" i="2"/>
  <c r="Y3479" i="2" s="1"/>
  <c r="O3480" i="2"/>
  <c r="Q3480" i="2"/>
  <c r="Z3480" i="2"/>
  <c r="Y3480" i="2" s="1"/>
  <c r="O3481" i="2"/>
  <c r="Q3481" i="2"/>
  <c r="Z3481" i="2"/>
  <c r="Y3481" i="2" s="1"/>
  <c r="O3482" i="2"/>
  <c r="Q3482" i="2"/>
  <c r="Z3482" i="2"/>
  <c r="Y3482" i="2" s="1"/>
  <c r="O3483" i="2"/>
  <c r="Q3483" i="2"/>
  <c r="Z3483" i="2"/>
  <c r="Y3483" i="2" s="1"/>
  <c r="O3484" i="2"/>
  <c r="Q3484" i="2"/>
  <c r="Z3484" i="2"/>
  <c r="Y3484" i="2" s="1"/>
  <c r="O3485" i="2"/>
  <c r="Q3485" i="2"/>
  <c r="Z3485" i="2"/>
  <c r="Y3485" i="2" s="1"/>
  <c r="O3486" i="2"/>
  <c r="Q3486" i="2"/>
  <c r="Z3486" i="2"/>
  <c r="Y3486" i="2" s="1"/>
  <c r="O3487" i="2"/>
  <c r="Q3487" i="2"/>
  <c r="Z3487" i="2"/>
  <c r="Y3487" i="2" s="1"/>
  <c r="O3488" i="2"/>
  <c r="Q3488" i="2"/>
  <c r="Z3488" i="2"/>
  <c r="Y3488" i="2" s="1"/>
  <c r="O3489" i="2"/>
  <c r="Q3489" i="2"/>
  <c r="Z3489" i="2"/>
  <c r="Y3489" i="2" s="1"/>
  <c r="O3490" i="2"/>
  <c r="Q3490" i="2"/>
  <c r="Z3490" i="2"/>
  <c r="Y3490" i="2" s="1"/>
  <c r="O3491" i="2"/>
  <c r="Q3491" i="2"/>
  <c r="Z3491" i="2"/>
  <c r="Y3491" i="2" s="1"/>
  <c r="O3492" i="2"/>
  <c r="Q3492" i="2"/>
  <c r="Z3492" i="2"/>
  <c r="Y3492" i="2" s="1"/>
  <c r="O3493" i="2"/>
  <c r="Q3493" i="2"/>
  <c r="Z3493" i="2"/>
  <c r="Y3493" i="2" s="1"/>
  <c r="O3494" i="2"/>
  <c r="Q3494" i="2"/>
  <c r="Z3494" i="2"/>
  <c r="Y3494" i="2" s="1"/>
  <c r="O3495" i="2"/>
  <c r="Q3495" i="2"/>
  <c r="Z3495" i="2"/>
  <c r="Y3495" i="2" s="1"/>
  <c r="O3496" i="2"/>
  <c r="Q3496" i="2"/>
  <c r="Z3496" i="2"/>
  <c r="Y3496" i="2" s="1"/>
  <c r="O3497" i="2"/>
  <c r="Q3497" i="2"/>
  <c r="Z3497" i="2"/>
  <c r="Y3497" i="2" s="1"/>
  <c r="O3498" i="2"/>
  <c r="Q3498" i="2"/>
  <c r="Z3498" i="2"/>
  <c r="Y3498" i="2" s="1"/>
  <c r="O3499" i="2"/>
  <c r="Q3499" i="2"/>
  <c r="Z3499" i="2"/>
  <c r="Y3499" i="2" s="1"/>
  <c r="O3500" i="2"/>
  <c r="Q3500" i="2"/>
  <c r="Z3500" i="2"/>
  <c r="Y3500" i="2" s="1"/>
  <c r="O3501" i="2"/>
  <c r="Z3501" i="2"/>
  <c r="Y3501" i="2" s="1"/>
  <c r="O3502" i="2"/>
  <c r="Q3502" i="2"/>
  <c r="Z3502" i="2"/>
  <c r="Y3502" i="2" s="1"/>
  <c r="O3503" i="2"/>
  <c r="Q3503" i="2"/>
  <c r="Z3503" i="2"/>
  <c r="Y3503" i="2" s="1"/>
  <c r="O3504" i="2"/>
  <c r="Q3504" i="2"/>
  <c r="Z3504" i="2"/>
  <c r="Y3504" i="2" s="1"/>
  <c r="O3505" i="2"/>
  <c r="Q3505" i="2"/>
  <c r="Z3505" i="2"/>
  <c r="Y3505" i="2" s="1"/>
  <c r="O3506" i="2"/>
  <c r="Q3506" i="2"/>
  <c r="Z3506" i="2"/>
  <c r="Y3506" i="2" s="1"/>
  <c r="O3507" i="2"/>
  <c r="Q3507" i="2"/>
  <c r="Z3507" i="2"/>
  <c r="Y3507" i="2" s="1"/>
  <c r="O3508" i="2"/>
  <c r="Q3508" i="2"/>
  <c r="Z3508" i="2"/>
  <c r="Y3508" i="2" s="1"/>
  <c r="O3509" i="2"/>
  <c r="Q3509" i="2"/>
  <c r="Z3509" i="2"/>
  <c r="Y3509" i="2" s="1"/>
  <c r="O3510" i="2"/>
  <c r="Z3510" i="2"/>
  <c r="Y3510" i="2" s="1"/>
  <c r="O3511" i="2"/>
  <c r="Z3511" i="2"/>
  <c r="Y3511" i="2" s="1"/>
  <c r="O3512" i="2"/>
  <c r="Z3512" i="2"/>
  <c r="Y3512" i="2" s="1"/>
  <c r="O3513" i="2"/>
  <c r="Z3513" i="2"/>
  <c r="Y3513" i="2" s="1"/>
  <c r="O3514" i="2"/>
  <c r="Q3514" i="2"/>
  <c r="Z3514" i="2"/>
  <c r="Y3514" i="2" s="1"/>
  <c r="O3515" i="2"/>
  <c r="Q3515" i="2"/>
  <c r="Z3515" i="2"/>
  <c r="Y3515" i="2" s="1"/>
  <c r="O3516" i="2"/>
  <c r="Q3516" i="2"/>
  <c r="Z3516" i="2"/>
  <c r="Y3516" i="2" s="1"/>
  <c r="O3517" i="2"/>
  <c r="Q3517" i="2"/>
  <c r="Z3517" i="2"/>
  <c r="Y3517" i="2" s="1"/>
  <c r="O3518" i="2"/>
  <c r="Z3518" i="2"/>
  <c r="Y3518" i="2" s="1"/>
  <c r="O3519" i="2"/>
  <c r="Q3519" i="2"/>
  <c r="Z3519" i="2"/>
  <c r="Y3519" i="2" s="1"/>
  <c r="O3520" i="2"/>
  <c r="Q3520" i="2"/>
  <c r="Z3520" i="2"/>
  <c r="Y3520" i="2" s="1"/>
  <c r="O3521" i="2"/>
  <c r="Q3521" i="2"/>
  <c r="Z3521" i="2"/>
  <c r="Y3521" i="2" s="1"/>
  <c r="O3522" i="2"/>
  <c r="Q3522" i="2"/>
  <c r="Z3522" i="2"/>
  <c r="Y3522" i="2" s="1"/>
  <c r="O3523" i="2"/>
  <c r="Q3523" i="2"/>
  <c r="Z3523" i="2"/>
  <c r="Y3523" i="2" s="1"/>
  <c r="O3524" i="2"/>
  <c r="Q3524" i="2"/>
  <c r="Z3524" i="2"/>
  <c r="Y3524" i="2" s="1"/>
  <c r="O3525" i="2"/>
  <c r="Q3525" i="2"/>
  <c r="Z3525" i="2"/>
  <c r="Y3525" i="2" s="1"/>
  <c r="O3526" i="2"/>
  <c r="Q3526" i="2"/>
  <c r="Z3526" i="2"/>
  <c r="Y3526" i="2" s="1"/>
  <c r="O3527" i="2"/>
  <c r="Q3527" i="2"/>
  <c r="Z3527" i="2"/>
  <c r="Y3527" i="2" s="1"/>
  <c r="O3528" i="2"/>
  <c r="Q3528" i="2"/>
  <c r="Z3528" i="2"/>
  <c r="Y3528" i="2" s="1"/>
  <c r="O3529" i="2"/>
  <c r="Q3529" i="2"/>
  <c r="Z3529" i="2"/>
  <c r="Y3529" i="2" s="1"/>
  <c r="O3530" i="2"/>
  <c r="Q3530" i="2"/>
  <c r="Y3530" i="2"/>
  <c r="Z3530" i="2"/>
  <c r="O3531" i="2"/>
  <c r="Z3531" i="2"/>
  <c r="Y3531" i="2" s="1"/>
  <c r="O3532" i="2"/>
  <c r="Q3532" i="2"/>
  <c r="Z3532" i="2"/>
  <c r="Y3532" i="2" s="1"/>
  <c r="O3533" i="2"/>
  <c r="Q3533" i="2"/>
  <c r="Z3533" i="2"/>
  <c r="Y3533" i="2" s="1"/>
  <c r="O3534" i="2"/>
  <c r="Q3534" i="2"/>
  <c r="Y3534" i="2"/>
  <c r="O3535" i="2"/>
  <c r="Q3535" i="2"/>
  <c r="Z3535" i="2"/>
  <c r="Y3535" i="2" s="1"/>
  <c r="O3536" i="2"/>
  <c r="Q3536" i="2"/>
  <c r="Z3536" i="2"/>
  <c r="Y3536" i="2" s="1"/>
  <c r="O3537" i="2"/>
  <c r="Q3537" i="2"/>
  <c r="Z3537" i="2"/>
  <c r="Y3537" i="2" s="1"/>
  <c r="O3538" i="2"/>
  <c r="Q3538" i="2"/>
  <c r="Z3538" i="2"/>
  <c r="Y3538" i="2" s="1"/>
  <c r="O3539" i="2"/>
  <c r="Q3539" i="2"/>
  <c r="Z3539" i="2"/>
  <c r="Y3539" i="2" s="1"/>
  <c r="O3540" i="2"/>
  <c r="Q3540" i="2"/>
  <c r="Z3540" i="2"/>
  <c r="Y3540" i="2" s="1"/>
  <c r="O3541" i="2"/>
  <c r="Q3541" i="2"/>
  <c r="Y3541" i="2"/>
  <c r="O3542" i="2"/>
  <c r="Z3542" i="2"/>
  <c r="Y3542" i="2" s="1"/>
  <c r="O3543" i="2"/>
  <c r="Q3543" i="2"/>
  <c r="Y3543" i="2"/>
  <c r="Z3543" i="2"/>
  <c r="O3544" i="2"/>
  <c r="Q3544" i="2"/>
  <c r="Z3544" i="2"/>
  <c r="Y3544" i="2" s="1"/>
  <c r="O3545" i="2"/>
  <c r="Q3545" i="2"/>
  <c r="Z3545" i="2"/>
  <c r="Y3545" i="2" s="1"/>
  <c r="O3546" i="2"/>
  <c r="Q3546" i="2"/>
  <c r="Z3546" i="2"/>
  <c r="Y3546" i="2" s="1"/>
  <c r="O3547" i="2"/>
  <c r="Q3547" i="2"/>
  <c r="Z3547" i="2"/>
  <c r="Y3547" i="2" s="1"/>
  <c r="O3548" i="2"/>
  <c r="Q3548" i="2"/>
  <c r="Z3548" i="2"/>
  <c r="Y3548" i="2" s="1"/>
  <c r="O3549" i="2"/>
  <c r="Q3549" i="2"/>
  <c r="Z3549" i="2"/>
  <c r="Y3549" i="2" s="1"/>
  <c r="O3550" i="2"/>
  <c r="Q3550" i="2"/>
  <c r="Z3550" i="2"/>
  <c r="Y3550" i="2" s="1"/>
  <c r="O3551" i="2"/>
  <c r="Z3551" i="2"/>
  <c r="Y3551" i="2" s="1"/>
  <c r="O3552" i="2"/>
  <c r="Q3552" i="2"/>
  <c r="Z3552" i="2"/>
  <c r="Y3552" i="2" s="1"/>
  <c r="O3553" i="2"/>
  <c r="Q3553" i="2"/>
  <c r="Z3553" i="2"/>
  <c r="Y3553" i="2" s="1"/>
  <c r="O3554" i="2"/>
  <c r="Q3554" i="2"/>
  <c r="Z3554" i="2"/>
  <c r="Y3554" i="2" s="1"/>
  <c r="O3555" i="2"/>
  <c r="Q3555" i="2"/>
  <c r="Z3555" i="2"/>
  <c r="Y3555" i="2" s="1"/>
  <c r="O3556" i="2"/>
  <c r="Q3556" i="2"/>
  <c r="Z3556" i="2"/>
  <c r="Y3556" i="2" s="1"/>
  <c r="O3557" i="2"/>
  <c r="Q3557" i="2"/>
  <c r="Z3557" i="2"/>
  <c r="Y3557" i="2" s="1"/>
  <c r="O3558" i="2"/>
  <c r="Q3558" i="2"/>
  <c r="Z3558" i="2"/>
  <c r="Y3558" i="2" s="1"/>
  <c r="O3559" i="2"/>
  <c r="Q3559" i="2"/>
  <c r="Z3559" i="2"/>
  <c r="Y3559" i="2" s="1"/>
  <c r="O3560" i="2"/>
  <c r="Q3560" i="2"/>
  <c r="Z3560" i="2"/>
  <c r="Y3560" i="2" s="1"/>
  <c r="O3561" i="2"/>
  <c r="Q3561" i="2"/>
  <c r="Z3561" i="2"/>
  <c r="Y3561" i="2" s="1"/>
  <c r="O3562" i="2"/>
  <c r="Q3562" i="2"/>
  <c r="Z3562" i="2"/>
  <c r="Y3562" i="2" s="1"/>
  <c r="O3563" i="2"/>
  <c r="Q3563" i="2"/>
  <c r="Z3563" i="2"/>
  <c r="Y3563" i="2" s="1"/>
  <c r="O3564" i="2"/>
  <c r="Q3564" i="2"/>
  <c r="Z3564" i="2"/>
  <c r="Y3564" i="2" s="1"/>
  <c r="O3565" i="2"/>
  <c r="Q3565" i="2"/>
  <c r="Z3565" i="2"/>
  <c r="Y3565" i="2" s="1"/>
  <c r="O3566" i="2"/>
  <c r="Q3566" i="2"/>
  <c r="Z3566" i="2"/>
  <c r="Y3566" i="2" s="1"/>
  <c r="O3567" i="2"/>
  <c r="Q3567" i="2"/>
  <c r="Z3567" i="2"/>
  <c r="Y3567" i="2" s="1"/>
  <c r="O3568" i="2"/>
  <c r="Q3568" i="2"/>
  <c r="Z3568" i="2"/>
  <c r="Y3568" i="2" s="1"/>
  <c r="O3569" i="2"/>
  <c r="Q3569" i="2"/>
  <c r="Z3569" i="2"/>
  <c r="Y3569" i="2" s="1"/>
  <c r="O3570" i="2"/>
  <c r="Q3570" i="2"/>
  <c r="Z3570" i="2"/>
  <c r="Y3570" i="2" s="1"/>
  <c r="O3571" i="2"/>
  <c r="Q3571" i="2"/>
  <c r="Z3571" i="2"/>
  <c r="Y3571" i="2" s="1"/>
  <c r="O3572" i="2"/>
  <c r="Q3572" i="2"/>
  <c r="Z3572" i="2"/>
  <c r="Y3572" i="2" s="1"/>
  <c r="O3573" i="2"/>
  <c r="Q3573" i="2"/>
  <c r="Z3573" i="2"/>
  <c r="Y3573" i="2" s="1"/>
  <c r="O3574" i="2"/>
  <c r="Q3574" i="2"/>
  <c r="Z3574" i="2"/>
  <c r="Y3574" i="2" s="1"/>
  <c r="O3575" i="2"/>
  <c r="Q3575" i="2"/>
  <c r="Z3575" i="2"/>
  <c r="Y3575" i="2" s="1"/>
  <c r="O3576" i="2"/>
  <c r="Q3576" i="2"/>
  <c r="Z3576" i="2"/>
  <c r="Y3576" i="2" s="1"/>
  <c r="O3577" i="2"/>
  <c r="Z3577" i="2"/>
  <c r="Y3577" i="2" s="1"/>
  <c r="O3578" i="2"/>
  <c r="Q3578" i="2"/>
  <c r="Z3578" i="2"/>
  <c r="Y3578" i="2" s="1"/>
  <c r="O3579" i="2"/>
  <c r="Q3579" i="2"/>
  <c r="Z3579" i="2"/>
  <c r="Y3579" i="2" s="1"/>
  <c r="O3580" i="2"/>
  <c r="Q3580" i="2"/>
  <c r="Z3580" i="2"/>
  <c r="Y3580" i="2" s="1"/>
  <c r="O3581" i="2"/>
  <c r="Q3581" i="2"/>
  <c r="Z3581" i="2"/>
  <c r="Y3581" i="2" s="1"/>
  <c r="O3582" i="2"/>
  <c r="Q3582" i="2"/>
  <c r="Z3582" i="2"/>
  <c r="Y3582" i="2" s="1"/>
  <c r="O3583" i="2"/>
  <c r="Q3583" i="2"/>
  <c r="Z3583" i="2"/>
  <c r="Y3583" i="2" s="1"/>
  <c r="O3584" i="2"/>
  <c r="Q3584" i="2"/>
  <c r="Z3584" i="2"/>
  <c r="Y3584" i="2" s="1"/>
  <c r="O3585" i="2"/>
  <c r="Q3585" i="2"/>
  <c r="Z3585" i="2"/>
  <c r="Y3585" i="2" s="1"/>
  <c r="O3586" i="2"/>
  <c r="Q3586" i="2"/>
  <c r="Z3586" i="2"/>
  <c r="Y3586" i="2" s="1"/>
  <c r="O3587" i="2"/>
  <c r="Q3587" i="2"/>
  <c r="Z3587" i="2"/>
  <c r="Y3587" i="2" s="1"/>
  <c r="O3588" i="2"/>
  <c r="Q3588" i="2"/>
  <c r="Z3588" i="2"/>
  <c r="Y3588" i="2" s="1"/>
  <c r="O3589" i="2"/>
  <c r="Q3589" i="2"/>
  <c r="Y3589" i="2"/>
  <c r="Z3589" i="2"/>
  <c r="O3590" i="2"/>
  <c r="Q3590" i="2"/>
  <c r="Z3590" i="2"/>
  <c r="Y3590" i="2" s="1"/>
  <c r="O3591" i="2"/>
  <c r="Q3591" i="2"/>
  <c r="Z3591" i="2"/>
  <c r="Y3591" i="2" s="1"/>
  <c r="O3592" i="2"/>
  <c r="Q3592" i="2"/>
  <c r="Z3592" i="2"/>
  <c r="Y3592" i="2" s="1"/>
  <c r="O3593" i="2"/>
  <c r="Q3593" i="2"/>
  <c r="Y3593" i="2"/>
  <c r="Z3593" i="2"/>
  <c r="O3594" i="2"/>
  <c r="Q3594" i="2"/>
  <c r="Z3594" i="2"/>
  <c r="Y3594" i="2" s="1"/>
  <c r="O3595" i="2"/>
  <c r="Q3595" i="2"/>
  <c r="Z3595" i="2"/>
  <c r="Y3595" i="2" s="1"/>
  <c r="O3596" i="2"/>
  <c r="Q3596" i="2"/>
  <c r="Z3596" i="2"/>
  <c r="Y3596" i="2" s="1"/>
  <c r="O3597" i="2"/>
  <c r="Q3597" i="2"/>
  <c r="Z3597" i="2"/>
  <c r="Y3597" i="2" s="1"/>
  <c r="O3598" i="2"/>
  <c r="Q3598" i="2"/>
  <c r="Z3598" i="2"/>
  <c r="Y3598" i="2" s="1"/>
  <c r="O3599" i="2"/>
  <c r="Q3599" i="2"/>
  <c r="Z3599" i="2"/>
  <c r="Y3599" i="2" s="1"/>
  <c r="O3600" i="2"/>
  <c r="Z3600" i="2"/>
  <c r="Y3600" i="2" s="1"/>
  <c r="O3601" i="2"/>
  <c r="Q3601" i="2"/>
  <c r="Y3601" i="2"/>
  <c r="Z3601" i="2"/>
  <c r="O3602" i="2"/>
  <c r="Q3602" i="2"/>
  <c r="Z3602" i="2"/>
  <c r="Y3602" i="2" s="1"/>
  <c r="O3603" i="2"/>
  <c r="Q3603" i="2"/>
  <c r="Z3603" i="2"/>
  <c r="Y3603" i="2" s="1"/>
  <c r="O3604" i="2"/>
  <c r="Q3604" i="2"/>
  <c r="Z3604" i="2"/>
  <c r="Y3604" i="2" s="1"/>
  <c r="O3605" i="2"/>
  <c r="Q3605" i="2"/>
  <c r="Z3605" i="2"/>
  <c r="Y3605" i="2" s="1"/>
  <c r="O3606" i="2"/>
  <c r="Q3606" i="2"/>
  <c r="Y3606" i="2"/>
  <c r="Z3606" i="2"/>
  <c r="O3607" i="2"/>
  <c r="Q3607" i="2"/>
  <c r="Z3607" i="2"/>
  <c r="Y3607" i="2" s="1"/>
  <c r="O3608" i="2"/>
  <c r="Q3608" i="2"/>
  <c r="Z3608" i="2"/>
  <c r="Y3608" i="2" s="1"/>
  <c r="O3609" i="2"/>
  <c r="Q3609" i="2"/>
  <c r="Z3609" i="2"/>
  <c r="Y3609" i="2" s="1"/>
  <c r="O3610" i="2"/>
  <c r="Q3610" i="2"/>
  <c r="Z3610" i="2"/>
  <c r="Y3610" i="2" s="1"/>
  <c r="O3611" i="2"/>
  <c r="Q3611" i="2"/>
  <c r="Z3611" i="2"/>
  <c r="Y3611" i="2" s="1"/>
  <c r="O3612" i="2"/>
  <c r="Q3612" i="2"/>
  <c r="Z3612" i="2"/>
  <c r="Y3612" i="2" s="1"/>
  <c r="O3613" i="2"/>
  <c r="Q3613" i="2"/>
  <c r="Z3613" i="2"/>
  <c r="Y3613" i="2" s="1"/>
  <c r="O3614" i="2"/>
  <c r="Q3614" i="2"/>
  <c r="Z3614" i="2"/>
  <c r="Y3614" i="2" s="1"/>
  <c r="Z3615" i="2"/>
  <c r="Y3615" i="2" s="1"/>
  <c r="Z3616" i="2"/>
  <c r="Y3616" i="2" s="1"/>
  <c r="Z3617" i="2"/>
  <c r="Y3617" i="2" s="1"/>
  <c r="O3618" i="2"/>
  <c r="Q3618" i="2"/>
  <c r="Z3618" i="2"/>
  <c r="Y3618" i="2" s="1"/>
  <c r="O3619" i="2"/>
  <c r="Q3619" i="2"/>
  <c r="Z3619" i="2"/>
  <c r="Y3619" i="2" s="1"/>
  <c r="O3620" i="2"/>
  <c r="Q3620" i="2"/>
  <c r="Z3620" i="2"/>
  <c r="Y3620" i="2" s="1"/>
  <c r="O3621" i="2"/>
  <c r="Q3621" i="2"/>
  <c r="Z3621" i="2"/>
  <c r="Y3621" i="2" s="1"/>
  <c r="O3622" i="2"/>
  <c r="Q3622" i="2"/>
  <c r="Z3622" i="2"/>
  <c r="Y3622" i="2" s="1"/>
  <c r="O3623" i="2"/>
  <c r="Q3623" i="2"/>
  <c r="Z3623" i="2"/>
  <c r="Y3623" i="2" s="1"/>
  <c r="O3624" i="2"/>
  <c r="Q3624" i="2"/>
  <c r="Z3624" i="2"/>
  <c r="Y3624" i="2" s="1"/>
  <c r="O3625" i="2"/>
  <c r="Q3625" i="2"/>
  <c r="Z3625" i="2"/>
  <c r="Y3625" i="2" s="1"/>
  <c r="O3626" i="2"/>
  <c r="Q3626" i="2"/>
  <c r="Z3626" i="2"/>
  <c r="Y3626" i="2" s="1"/>
  <c r="O3627" i="2"/>
  <c r="Q3627" i="2"/>
  <c r="Z3627" i="2"/>
  <c r="Y3627" i="2" s="1"/>
  <c r="O3628" i="2"/>
  <c r="Q3628" i="2"/>
  <c r="Z3628" i="2"/>
  <c r="Y3628" i="2" s="1"/>
  <c r="O3629" i="2"/>
  <c r="Q3629" i="2"/>
  <c r="Z3629" i="2"/>
  <c r="Y3629" i="2" s="1"/>
  <c r="O3630" i="2"/>
  <c r="Q3630" i="2"/>
  <c r="Z3630" i="2"/>
  <c r="Y3630" i="2" s="1"/>
  <c r="O3631" i="2"/>
  <c r="Q3631" i="2"/>
  <c r="Z3631" i="2"/>
  <c r="Y3631" i="2" s="1"/>
  <c r="O3632" i="2"/>
  <c r="Q3632" i="2"/>
  <c r="Z3632" i="2"/>
  <c r="Y3632" i="2" s="1"/>
  <c r="O3633" i="2"/>
  <c r="Q3633" i="2"/>
  <c r="Z3633" i="2"/>
  <c r="Y3633" i="2" s="1"/>
  <c r="O3634" i="2"/>
  <c r="Q3634" i="2"/>
  <c r="Z3634" i="2"/>
  <c r="Y3634" i="2" s="1"/>
  <c r="O3635" i="2"/>
  <c r="Q3635" i="2"/>
  <c r="Z3635" i="2"/>
  <c r="Y3635" i="2" s="1"/>
  <c r="O3636" i="2"/>
  <c r="Q3636" i="2"/>
  <c r="Z3636" i="2"/>
  <c r="Y3636" i="2" s="1"/>
  <c r="O3637" i="2"/>
  <c r="Q3637" i="2"/>
  <c r="Z3637" i="2"/>
  <c r="Y3637" i="2" s="1"/>
  <c r="O3638" i="2"/>
  <c r="Q3638" i="2"/>
  <c r="Z3638" i="2"/>
  <c r="Y3638" i="2" s="1"/>
  <c r="O3639" i="2"/>
  <c r="Q3639" i="2"/>
  <c r="Z3639" i="2"/>
  <c r="Y3639" i="2" s="1"/>
  <c r="O3640" i="2"/>
  <c r="Q3640" i="2"/>
  <c r="Z3640" i="2"/>
  <c r="Y3640" i="2" s="1"/>
  <c r="O3641" i="2"/>
  <c r="Q3641" i="2"/>
  <c r="Z3641" i="2"/>
  <c r="Y3641" i="2" s="1"/>
  <c r="O3642" i="2"/>
  <c r="Q3642" i="2"/>
  <c r="Z3642" i="2"/>
  <c r="Y3642" i="2" s="1"/>
  <c r="O3643" i="2"/>
  <c r="Q3643" i="2"/>
  <c r="Z3643" i="2"/>
  <c r="Y3643" i="2" s="1"/>
  <c r="O3644" i="2"/>
  <c r="Q3644" i="2"/>
  <c r="Z3644" i="2"/>
  <c r="Y3644" i="2" s="1"/>
  <c r="O3645" i="2"/>
  <c r="Q3645" i="2"/>
  <c r="Z3645" i="2"/>
  <c r="Y3645" i="2" s="1"/>
  <c r="O3646" i="2"/>
  <c r="Q3646" i="2"/>
  <c r="Z3646" i="2"/>
  <c r="Y3646" i="2" s="1"/>
  <c r="O3647" i="2"/>
  <c r="Q3647" i="2"/>
  <c r="Y3647" i="2"/>
  <c r="O3648" i="2"/>
  <c r="Q3648" i="2"/>
  <c r="Z3648" i="2"/>
  <c r="Y3648" i="2" s="1"/>
  <c r="O3649" i="2"/>
  <c r="Q3649" i="2"/>
  <c r="Y3649" i="2"/>
  <c r="Z3649" i="2"/>
  <c r="O3650" i="2"/>
  <c r="Q3650" i="2"/>
  <c r="Z3650" i="2"/>
  <c r="Y3650" i="2" s="1"/>
  <c r="O3651" i="2"/>
  <c r="Q3651" i="2"/>
  <c r="Z3651" i="2"/>
  <c r="Y3651" i="2" s="1"/>
  <c r="O3652" i="2"/>
  <c r="Q3652" i="2"/>
  <c r="Z3652" i="2"/>
  <c r="Y3652" i="2" s="1"/>
  <c r="O3653" i="2"/>
  <c r="Q3653" i="2"/>
  <c r="Z3653" i="2"/>
  <c r="Y3653" i="2" s="1"/>
  <c r="O3654" i="2"/>
  <c r="Q3654" i="2"/>
  <c r="Z3654" i="2"/>
  <c r="Y3654" i="2" s="1"/>
  <c r="O3655" i="2"/>
  <c r="Q3655" i="2"/>
  <c r="Z3655" i="2"/>
  <c r="Y3655" i="2" s="1"/>
  <c r="O3656" i="2"/>
  <c r="Q3656" i="2"/>
  <c r="Z3656" i="2"/>
  <c r="Y3656" i="2" s="1"/>
  <c r="O3657" i="2"/>
  <c r="Q3657" i="2"/>
  <c r="Z3657" i="2"/>
  <c r="Y3657" i="2" s="1"/>
  <c r="O3658" i="2"/>
  <c r="Q3658" i="2"/>
  <c r="Z3658" i="2"/>
  <c r="Y3658" i="2" s="1"/>
  <c r="O3659" i="2"/>
  <c r="Q3659" i="2"/>
  <c r="Z3659" i="2"/>
  <c r="Y3659" i="2" s="1"/>
  <c r="O3660" i="2"/>
  <c r="Q3660" i="2"/>
  <c r="Z3660" i="2"/>
  <c r="Y3660" i="2" s="1"/>
  <c r="O3661" i="2"/>
  <c r="Q3661" i="2"/>
  <c r="Z3661" i="2"/>
  <c r="Y3661" i="2" s="1"/>
  <c r="O3662" i="2"/>
  <c r="Q3662" i="2"/>
  <c r="Z3662" i="2"/>
  <c r="Y3662" i="2" s="1"/>
  <c r="O3663" i="2"/>
  <c r="Q3663" i="2"/>
  <c r="Z3663" i="2"/>
  <c r="Y3663" i="2" s="1"/>
  <c r="O3664" i="2"/>
  <c r="Q3664" i="2"/>
  <c r="Z3664" i="2"/>
  <c r="Y3664" i="2" s="1"/>
  <c r="O3665" i="2"/>
  <c r="Q3665" i="2"/>
  <c r="Z3665" i="2"/>
  <c r="Y3665" i="2" s="1"/>
  <c r="O3666" i="2"/>
  <c r="Q3666" i="2"/>
  <c r="Z3666" i="2"/>
  <c r="Y3666" i="2" s="1"/>
  <c r="O3667" i="2"/>
  <c r="Q3667" i="2"/>
  <c r="Z3667" i="2"/>
  <c r="Y3667" i="2" s="1"/>
  <c r="O3668" i="2"/>
  <c r="Q3668" i="2"/>
  <c r="Z3668" i="2"/>
  <c r="Y3668" i="2" s="1"/>
  <c r="O3669" i="2"/>
  <c r="Q3669" i="2"/>
  <c r="Z3669" i="2"/>
  <c r="Y3669" i="2" s="1"/>
  <c r="O3670" i="2"/>
  <c r="Q3670" i="2"/>
  <c r="Z3670" i="2"/>
  <c r="Y3670" i="2" s="1"/>
  <c r="O3671" i="2"/>
  <c r="Q3671" i="2"/>
  <c r="Z3671" i="2"/>
  <c r="Y3671" i="2" s="1"/>
  <c r="O3672" i="2"/>
  <c r="Q3672" i="2"/>
  <c r="Z3672" i="2"/>
  <c r="Y3672" i="2" s="1"/>
  <c r="O3673" i="2"/>
  <c r="Q3673" i="2"/>
  <c r="Z3673" i="2"/>
  <c r="Y3673" i="2" s="1"/>
  <c r="O3674" i="2"/>
  <c r="Q3674" i="2"/>
  <c r="Z3674" i="2"/>
  <c r="Y3674" i="2" s="1"/>
  <c r="O3675" i="2"/>
  <c r="Q3675" i="2"/>
  <c r="Z3675" i="2"/>
  <c r="Y3675" i="2" s="1"/>
  <c r="O3676" i="2"/>
  <c r="Q3676" i="2"/>
  <c r="Z3676" i="2"/>
  <c r="Y3676" i="2" s="1"/>
  <c r="O3677" i="2"/>
  <c r="Q3677" i="2"/>
  <c r="Y3677" i="2"/>
  <c r="Z3677" i="2"/>
  <c r="O3678" i="2"/>
  <c r="Q3678" i="2"/>
  <c r="Z3678" i="2"/>
  <c r="Y3678" i="2" s="1"/>
  <c r="O3679" i="2"/>
  <c r="Q3679" i="2"/>
  <c r="Z3679" i="2"/>
  <c r="Y3679" i="2" s="1"/>
  <c r="O3680" i="2"/>
  <c r="Y3680" i="2"/>
  <c r="Z3680" i="2"/>
  <c r="O3681" i="2"/>
  <c r="Q3681" i="2"/>
  <c r="Z3681" i="2"/>
  <c r="Y3681" i="2" s="1"/>
  <c r="O3682" i="2"/>
  <c r="Q3682" i="2"/>
  <c r="Z3682" i="2"/>
  <c r="Y3682" i="2" s="1"/>
  <c r="O3683" i="2"/>
  <c r="Q3683" i="2"/>
  <c r="Z3683" i="2"/>
  <c r="Y3683" i="2" s="1"/>
  <c r="O3684" i="2"/>
  <c r="Q3684" i="2"/>
  <c r="Z3684" i="2"/>
  <c r="Y3684" i="2" s="1"/>
  <c r="O3685" i="2"/>
  <c r="Q3685" i="2"/>
  <c r="Y3685" i="2"/>
  <c r="Z3685" i="2"/>
  <c r="O3686" i="2"/>
  <c r="Q3686" i="2"/>
  <c r="Z3686" i="2"/>
  <c r="Y3686" i="2" s="1"/>
  <c r="O3687" i="2"/>
  <c r="Q3687" i="2"/>
  <c r="Y3687" i="2"/>
  <c r="Z3687" i="2"/>
  <c r="O3688" i="2"/>
  <c r="Q3688" i="2"/>
  <c r="Z3688" i="2"/>
  <c r="Y3688" i="2" s="1"/>
  <c r="O3689" i="2"/>
  <c r="Q3689" i="2"/>
  <c r="Z3689" i="2"/>
  <c r="Y3689" i="2" s="1"/>
  <c r="O3690" i="2"/>
  <c r="Q3690" i="2"/>
  <c r="Z3690" i="2"/>
  <c r="Y3690" i="2" s="1"/>
  <c r="O3691" i="2"/>
  <c r="Q3691" i="2"/>
  <c r="Z3691" i="2"/>
  <c r="Y3691" i="2" s="1"/>
  <c r="O3692" i="2"/>
  <c r="Q3692" i="2"/>
  <c r="Z3692" i="2"/>
  <c r="Y3692" i="2" s="1"/>
  <c r="O3693" i="2"/>
  <c r="Q3693" i="2"/>
  <c r="Z3693" i="2"/>
  <c r="Y3693" i="2" s="1"/>
  <c r="Q3694" i="2"/>
  <c r="Z3694" i="2"/>
  <c r="Y3694" i="2" s="1"/>
  <c r="O3695" i="2"/>
  <c r="Q3695" i="2"/>
  <c r="Z3695" i="2"/>
  <c r="Y3695" i="2" s="1"/>
  <c r="O3696" i="2"/>
  <c r="Q3696" i="2"/>
  <c r="Z3696" i="2"/>
  <c r="Y3696" i="2" s="1"/>
  <c r="O3697" i="2"/>
  <c r="Q3697" i="2"/>
  <c r="Z3697" i="2"/>
  <c r="Y3697" i="2" s="1"/>
  <c r="O3698" i="2"/>
  <c r="Q3698" i="2"/>
  <c r="Z3698" i="2"/>
  <c r="Y3698" i="2" s="1"/>
  <c r="O3699" i="2"/>
  <c r="Q3699" i="2"/>
  <c r="Z3699" i="2"/>
  <c r="Y3699" i="2" s="1"/>
  <c r="O3700" i="2"/>
  <c r="Q3700" i="2"/>
  <c r="Z3700" i="2"/>
  <c r="Y3700" i="2" s="1"/>
  <c r="O3701" i="2"/>
  <c r="Q3701" i="2"/>
  <c r="Z3701" i="2"/>
  <c r="Y3701" i="2" s="1"/>
  <c r="O3702" i="2"/>
  <c r="Q3702" i="2"/>
  <c r="Z3702" i="2"/>
  <c r="Y3702" i="2" s="1"/>
  <c r="O3703" i="2"/>
  <c r="Z3703" i="2"/>
  <c r="Y3703" i="2" s="1"/>
  <c r="O3704" i="2"/>
  <c r="Q3704" i="2"/>
  <c r="Z3704" i="2"/>
  <c r="Y3704" i="2" s="1"/>
  <c r="O3705" i="2"/>
  <c r="Q3705" i="2"/>
  <c r="Z3705" i="2"/>
  <c r="Y3705" i="2" s="1"/>
  <c r="O3706" i="2"/>
  <c r="Q3706" i="2"/>
  <c r="Z3706" i="2"/>
  <c r="Y3706" i="2" s="1"/>
  <c r="O3707" i="2"/>
  <c r="Q3707" i="2"/>
  <c r="Z3707" i="2"/>
  <c r="Y3707" i="2" s="1"/>
  <c r="O3708" i="2"/>
  <c r="Q3708" i="2"/>
  <c r="Z3708" i="2"/>
  <c r="Y3708" i="2" s="1"/>
  <c r="O3709" i="2"/>
  <c r="Q3709" i="2"/>
  <c r="Z3709" i="2"/>
  <c r="Y3709" i="2" s="1"/>
  <c r="H3710" i="2"/>
  <c r="O3710" i="2"/>
  <c r="Q3710" i="2"/>
  <c r="W3710" i="2"/>
  <c r="Z3710" i="2"/>
  <c r="Y3710" i="2" s="1"/>
  <c r="O3711" i="2"/>
  <c r="Q3711" i="2"/>
  <c r="Z3711" i="2"/>
  <c r="Y3711" i="2" s="1"/>
  <c r="O3712" i="2"/>
  <c r="Q3712" i="2"/>
  <c r="Z3712" i="2"/>
  <c r="Y3712" i="2" s="1"/>
  <c r="O3713" i="2"/>
  <c r="Q3713" i="2"/>
  <c r="Z3713" i="2"/>
  <c r="Y3713" i="2" s="1"/>
  <c r="O3714" i="2"/>
  <c r="Q3714" i="2"/>
  <c r="Z3714" i="2"/>
  <c r="Y3714" i="2" s="1"/>
  <c r="O3715" i="2"/>
  <c r="Q3715" i="2"/>
  <c r="Z3715" i="2"/>
  <c r="Y3715" i="2" s="1"/>
  <c r="O3716" i="2"/>
  <c r="Z3716" i="2"/>
  <c r="Y3716" i="2" s="1"/>
  <c r="O3717" i="2"/>
  <c r="Z3717" i="2"/>
  <c r="Y3717" i="2" s="1"/>
  <c r="O3718" i="2"/>
  <c r="Z3718" i="2"/>
  <c r="Y3718" i="2" s="1"/>
  <c r="O3719" i="2"/>
  <c r="Z3719" i="2"/>
  <c r="Y3719" i="2" s="1"/>
  <c r="O3720" i="2"/>
  <c r="Z3720" i="2"/>
  <c r="Y3720" i="2" s="1"/>
  <c r="O3721" i="2"/>
  <c r="Z3721" i="2"/>
  <c r="Y3721" i="2" s="1"/>
  <c r="O3722" i="2"/>
  <c r="Z3722" i="2"/>
  <c r="Y3722" i="2" s="1"/>
  <c r="O3723" i="2"/>
  <c r="Z3723" i="2"/>
  <c r="Y3723" i="2" s="1"/>
  <c r="O3724" i="2"/>
  <c r="Z3724" i="2"/>
  <c r="Y3724" i="2" s="1"/>
  <c r="O3725" i="2"/>
  <c r="Z3725" i="2"/>
  <c r="Y3725" i="2" s="1"/>
  <c r="O3726" i="2"/>
  <c r="Q3726" i="2"/>
  <c r="Z3726" i="2"/>
  <c r="Y3726" i="2" s="1"/>
  <c r="O3727" i="2"/>
  <c r="Q3727" i="2"/>
  <c r="Y3727" i="2"/>
  <c r="Z3727" i="2"/>
  <c r="O3728" i="2"/>
  <c r="Q3728" i="2"/>
  <c r="Z3728" i="2"/>
  <c r="Y3728" i="2" s="1"/>
  <c r="O3729" i="2"/>
  <c r="Q3729" i="2"/>
  <c r="Z3729" i="2"/>
  <c r="Y3729" i="2" s="1"/>
  <c r="O3730" i="2"/>
  <c r="Q3730" i="2"/>
  <c r="Z3730" i="2"/>
  <c r="Y3730" i="2" s="1"/>
  <c r="O3731" i="2"/>
  <c r="Q3731" i="2"/>
  <c r="Z3731" i="2"/>
  <c r="Y3731" i="2" s="1"/>
  <c r="O3732" i="2"/>
  <c r="Z3732" i="2"/>
  <c r="Y3732" i="2" s="1"/>
  <c r="O3733" i="2"/>
  <c r="Q3733" i="2"/>
  <c r="Z3733" i="2"/>
  <c r="Y3733" i="2" s="1"/>
  <c r="O3734" i="2"/>
  <c r="Q3734" i="2"/>
  <c r="Z3734" i="2"/>
  <c r="Y3734" i="2" s="1"/>
  <c r="O3735" i="2"/>
  <c r="Q3735" i="2"/>
  <c r="Z3735" i="2"/>
  <c r="Y3735" i="2" s="1"/>
  <c r="O3736" i="2"/>
  <c r="Q3736" i="2"/>
  <c r="Z3736" i="2"/>
  <c r="Y3736" i="2" s="1"/>
  <c r="O3737" i="2"/>
  <c r="Q3737" i="2"/>
  <c r="Z3737" i="2"/>
  <c r="Y3737" i="2" s="1"/>
  <c r="O3738" i="2"/>
  <c r="Q3738" i="2"/>
  <c r="Z3738" i="2"/>
  <c r="Y3738" i="2" s="1"/>
  <c r="O3739" i="2"/>
  <c r="Q3739" i="2"/>
  <c r="Z3739" i="2"/>
  <c r="Y3739" i="2" s="1"/>
  <c r="O3740" i="2"/>
  <c r="Q3740" i="2"/>
  <c r="Z3740" i="2"/>
  <c r="Y3740" i="2" s="1"/>
  <c r="O3741" i="2"/>
  <c r="Q3741" i="2"/>
  <c r="Z3741" i="2"/>
  <c r="Y3741" i="2" s="1"/>
  <c r="O3742" i="2"/>
  <c r="Q3742" i="2"/>
  <c r="Z3742" i="2"/>
  <c r="Y3742" i="2" s="1"/>
  <c r="O3743" i="2"/>
  <c r="Q3743" i="2"/>
  <c r="Z3743" i="2"/>
  <c r="Y3743" i="2" s="1"/>
  <c r="O3744" i="2"/>
  <c r="Q3744" i="2"/>
  <c r="Z3744" i="2"/>
  <c r="Y3744" i="2" s="1"/>
  <c r="O3745" i="2"/>
  <c r="Q3745" i="2"/>
  <c r="Z3745" i="2"/>
  <c r="Y3745" i="2" s="1"/>
  <c r="O3746" i="2"/>
  <c r="Q3746" i="2"/>
  <c r="Z3746" i="2"/>
  <c r="Y3746" i="2" s="1"/>
  <c r="O3747" i="2"/>
  <c r="Q3747" i="2"/>
  <c r="Z3747" i="2"/>
  <c r="Y3747" i="2" s="1"/>
  <c r="O3748" i="2"/>
  <c r="Q3748" i="2"/>
  <c r="Z3748" i="2"/>
  <c r="Y3748" i="2" s="1"/>
  <c r="O3749" i="2"/>
  <c r="Q3749" i="2"/>
  <c r="Z3749" i="2"/>
  <c r="Y3749" i="2" s="1"/>
  <c r="O3750" i="2"/>
  <c r="Q3750" i="2"/>
  <c r="Z3750" i="2"/>
  <c r="Y3750" i="2" s="1"/>
  <c r="O3751" i="2"/>
  <c r="Q3751" i="2"/>
  <c r="Z3751" i="2"/>
  <c r="Y3751" i="2" s="1"/>
  <c r="O3752" i="2"/>
  <c r="Q3752" i="2"/>
  <c r="Z3752" i="2"/>
  <c r="Y3752" i="2" s="1"/>
  <c r="O3753" i="2"/>
  <c r="Q3753" i="2"/>
  <c r="Y3753" i="2"/>
  <c r="Z3753" i="2"/>
  <c r="O3754" i="2"/>
  <c r="Z3754" i="2"/>
  <c r="Y3754" i="2" s="1"/>
  <c r="O3755" i="2"/>
  <c r="Q3755" i="2"/>
  <c r="Z3755" i="2"/>
  <c r="Y3755" i="2" s="1"/>
  <c r="O3756" i="2"/>
  <c r="Q3756" i="2"/>
  <c r="Z3756" i="2"/>
  <c r="Y3756" i="2" s="1"/>
  <c r="O3757" i="2"/>
  <c r="Q3757" i="2"/>
  <c r="Z3757" i="2"/>
  <c r="Y3757" i="2" s="1"/>
  <c r="O3758" i="2"/>
  <c r="Q3758" i="2"/>
  <c r="Y3758" i="2"/>
  <c r="Z3758" i="2"/>
  <c r="O3759" i="2"/>
  <c r="Q3759" i="2"/>
  <c r="Z3759" i="2"/>
  <c r="Y3759" i="2" s="1"/>
  <c r="O3760" i="2"/>
  <c r="Q3760" i="2"/>
  <c r="Z3760" i="2"/>
  <c r="Y3760" i="2" s="1"/>
  <c r="O3761" i="2"/>
  <c r="Q3761" i="2"/>
  <c r="Z3761" i="2"/>
  <c r="Y3761" i="2" s="1"/>
  <c r="O3762" i="2"/>
  <c r="Q3762" i="2"/>
  <c r="Z3762" i="2"/>
  <c r="Y3762" i="2" s="1"/>
  <c r="O3763" i="2"/>
  <c r="Q3763" i="2"/>
  <c r="Z3763" i="2"/>
  <c r="Y3763" i="2" s="1"/>
  <c r="O3764" i="2"/>
  <c r="Q3764" i="2"/>
  <c r="Z3764" i="2"/>
  <c r="Y3764" i="2" s="1"/>
  <c r="O3765" i="2"/>
  <c r="Q3765" i="2"/>
  <c r="Z3765" i="2"/>
  <c r="Y3765" i="2" s="1"/>
  <c r="O3766" i="2"/>
  <c r="Q3766" i="2"/>
  <c r="Z3766" i="2"/>
  <c r="Y3766" i="2" s="1"/>
  <c r="O3767" i="2"/>
  <c r="Q3767" i="2"/>
  <c r="Z3767" i="2"/>
  <c r="Y3767" i="2" s="1"/>
  <c r="O3768" i="2"/>
  <c r="Q3768" i="2"/>
  <c r="Z3768" i="2"/>
  <c r="Y3768" i="2" s="1"/>
  <c r="O3769" i="2"/>
  <c r="Q3769" i="2"/>
  <c r="Z3769" i="2"/>
  <c r="Y3769" i="2" s="1"/>
  <c r="O3770" i="2"/>
  <c r="Q3770" i="2"/>
  <c r="Z3770" i="2"/>
  <c r="Y3770" i="2" s="1"/>
  <c r="O3771" i="2"/>
  <c r="Q3771" i="2"/>
  <c r="Z3771" i="2"/>
  <c r="Y3771" i="2" s="1"/>
  <c r="O3772" i="2"/>
  <c r="Q3772" i="2"/>
  <c r="Z3772" i="2"/>
  <c r="Y3772" i="2" s="1"/>
  <c r="O3773" i="2"/>
  <c r="Q3773" i="2"/>
  <c r="Z3773" i="2"/>
  <c r="Y3773" i="2" s="1"/>
  <c r="O3774" i="2"/>
  <c r="Q3774" i="2"/>
  <c r="Z3774" i="2"/>
  <c r="Y3774" i="2" s="1"/>
  <c r="O3775" i="2"/>
  <c r="Q3775" i="2"/>
  <c r="Z3775" i="2"/>
  <c r="Y3775" i="2" s="1"/>
  <c r="O3776" i="2"/>
  <c r="Q3776" i="2"/>
  <c r="Z3776" i="2"/>
  <c r="Y3776" i="2" s="1"/>
  <c r="O3777" i="2"/>
  <c r="Q3777" i="2"/>
  <c r="Z3777" i="2"/>
  <c r="Y3777" i="2" s="1"/>
  <c r="O3778" i="2"/>
  <c r="Q3778" i="2"/>
  <c r="Z3778" i="2"/>
  <c r="Y3778" i="2" s="1"/>
  <c r="O3779" i="2"/>
  <c r="Q3779" i="2"/>
  <c r="Z3779" i="2"/>
  <c r="Y3779" i="2" s="1"/>
  <c r="O3780" i="2"/>
  <c r="Z3780" i="2"/>
  <c r="Y3780" i="2" s="1"/>
  <c r="O3781" i="2"/>
  <c r="Q3781" i="2"/>
  <c r="Z3781" i="2"/>
  <c r="Y3781" i="2" s="1"/>
  <c r="O3782" i="2"/>
  <c r="Q3782" i="2"/>
  <c r="Z3782" i="2"/>
  <c r="Y3782" i="2" s="1"/>
  <c r="O3783" i="2"/>
  <c r="Q3783" i="2"/>
  <c r="Z3783" i="2"/>
  <c r="Y3783" i="2" s="1"/>
  <c r="O3784" i="2"/>
  <c r="Q3784" i="2"/>
  <c r="Z3784" i="2"/>
  <c r="Y3784" i="2" s="1"/>
  <c r="O3785" i="2"/>
  <c r="Q3785" i="2"/>
  <c r="Z3785" i="2"/>
  <c r="Y3785" i="2" s="1"/>
  <c r="O3786" i="2"/>
  <c r="Q3786" i="2"/>
  <c r="Z3786" i="2"/>
  <c r="Y3786" i="2" s="1"/>
  <c r="O3787" i="2"/>
  <c r="Q3787" i="2"/>
  <c r="Z3787" i="2"/>
  <c r="Y3787" i="2" s="1"/>
  <c r="O3788" i="2"/>
  <c r="Q3788" i="2"/>
  <c r="Z3788" i="2"/>
  <c r="Y3788" i="2" s="1"/>
  <c r="O3789" i="2"/>
  <c r="Q3789" i="2"/>
  <c r="Z3789" i="2"/>
  <c r="Y3789" i="2" s="1"/>
  <c r="O3790" i="2"/>
  <c r="Q3790" i="2"/>
  <c r="Z3790" i="2"/>
  <c r="Y3790" i="2" s="1"/>
  <c r="O3791" i="2"/>
  <c r="Q3791" i="2"/>
  <c r="Z3791" i="2"/>
  <c r="Y3791" i="2" s="1"/>
  <c r="O3792" i="2"/>
  <c r="Q3792" i="2"/>
  <c r="Z3792" i="2"/>
  <c r="Y3792" i="2" s="1"/>
  <c r="O3793" i="2"/>
  <c r="Q3793" i="2"/>
  <c r="Z3793" i="2"/>
  <c r="Y3793" i="2" s="1"/>
  <c r="O3794" i="2"/>
  <c r="Q3794" i="2"/>
  <c r="Z3794" i="2"/>
  <c r="Y3794" i="2" s="1"/>
  <c r="O3795" i="2"/>
  <c r="Q3795" i="2"/>
  <c r="Z3795" i="2"/>
  <c r="Y3795" i="2" s="1"/>
  <c r="O3796" i="2"/>
  <c r="Q3796" i="2"/>
  <c r="Z3796" i="2"/>
  <c r="Y3796" i="2" s="1"/>
  <c r="O3797" i="2"/>
  <c r="Q3797" i="2"/>
  <c r="Z3797" i="2"/>
  <c r="Y3797" i="2" s="1"/>
  <c r="O3798" i="2"/>
  <c r="Q3798" i="2"/>
  <c r="Z3798" i="2"/>
  <c r="Y3798" i="2" s="1"/>
  <c r="O3799" i="2"/>
  <c r="Q3799" i="2"/>
  <c r="Z3799" i="2"/>
  <c r="Y3799" i="2" s="1"/>
  <c r="O3800" i="2"/>
  <c r="Q3800" i="2"/>
  <c r="Z3800" i="2"/>
  <c r="Y3800" i="2" s="1"/>
  <c r="O3801" i="2"/>
  <c r="Q3801" i="2"/>
  <c r="Z3801" i="2"/>
  <c r="Y3801" i="2" s="1"/>
  <c r="O3802" i="2"/>
  <c r="Q3802" i="2"/>
  <c r="Z3802" i="2"/>
  <c r="Y3802" i="2" s="1"/>
  <c r="O3803" i="2"/>
  <c r="Q3803" i="2"/>
  <c r="Z3803" i="2"/>
  <c r="Y3803" i="2" s="1"/>
  <c r="O3804" i="2"/>
  <c r="Q3804" i="2"/>
  <c r="Z3804" i="2"/>
  <c r="Y3804" i="2" s="1"/>
  <c r="O3805" i="2"/>
  <c r="Q3805" i="2"/>
  <c r="Z3805" i="2"/>
  <c r="Y3805" i="2" s="1"/>
  <c r="O3806" i="2"/>
  <c r="Q3806" i="2"/>
  <c r="Z3806" i="2"/>
  <c r="Y3806" i="2" s="1"/>
  <c r="O3807" i="2"/>
  <c r="Q3807" i="2"/>
  <c r="Z3807" i="2"/>
  <c r="Y3807" i="2" s="1"/>
  <c r="O3808" i="2"/>
  <c r="Q3808" i="2"/>
  <c r="Z3808" i="2"/>
  <c r="Y3808" i="2" s="1"/>
  <c r="O3809" i="2"/>
  <c r="Q3809" i="2"/>
  <c r="Z3809" i="2"/>
  <c r="Y3809" i="2" s="1"/>
  <c r="O3810" i="2"/>
  <c r="Q3810" i="2"/>
  <c r="Y3810" i="2"/>
  <c r="Z3810" i="2"/>
  <c r="O3811" i="2"/>
  <c r="Q3811" i="2"/>
  <c r="Z3811" i="2"/>
  <c r="Y3811" i="2" s="1"/>
  <c r="O3812" i="2"/>
  <c r="Q3812" i="2"/>
  <c r="Z3812" i="2"/>
  <c r="Y3812" i="2" s="1"/>
  <c r="O3813" i="2"/>
  <c r="Q3813" i="2"/>
  <c r="Z3813" i="2"/>
  <c r="Y3813" i="2" s="1"/>
  <c r="O3814" i="2"/>
  <c r="Q3814" i="2"/>
  <c r="Z3814" i="2"/>
  <c r="Y3814" i="2" s="1"/>
  <c r="O3815" i="2"/>
  <c r="Q3815" i="2"/>
  <c r="Z3815" i="2"/>
  <c r="Y3815" i="2" s="1"/>
  <c r="O3816" i="2"/>
  <c r="Q3816" i="2"/>
  <c r="Z3816" i="2"/>
  <c r="Y3816" i="2" s="1"/>
  <c r="O3817" i="2"/>
  <c r="Q3817" i="2"/>
  <c r="Z3817" i="2"/>
  <c r="Y3817" i="2" s="1"/>
  <c r="O3818" i="2"/>
  <c r="Q3818" i="2"/>
  <c r="Z3818" i="2"/>
  <c r="Y3818" i="2" s="1"/>
  <c r="O3819" i="2"/>
  <c r="Q3819" i="2"/>
  <c r="Y3819" i="2"/>
  <c r="O3820" i="2"/>
  <c r="Q3820" i="2"/>
  <c r="Z3820" i="2"/>
  <c r="Y3820" i="2" s="1"/>
  <c r="O3821" i="2"/>
  <c r="Q3821" i="2"/>
  <c r="Z3821" i="2"/>
  <c r="Y3821" i="2" s="1"/>
  <c r="O3822" i="2"/>
  <c r="Q3822" i="2"/>
  <c r="Z3822" i="2"/>
  <c r="Y3822" i="2" s="1"/>
  <c r="O3823" i="2"/>
  <c r="Q3823" i="2"/>
  <c r="Z3823" i="2"/>
  <c r="Y3823" i="2" s="1"/>
  <c r="O3824" i="2"/>
  <c r="Q3824" i="2"/>
  <c r="Z3824" i="2"/>
  <c r="Y3824" i="2" s="1"/>
  <c r="O3825" i="2"/>
  <c r="Q3825" i="2"/>
  <c r="Z3825" i="2"/>
  <c r="Y3825" i="2" s="1"/>
  <c r="O3826" i="2"/>
  <c r="Q3826" i="2"/>
  <c r="Y3826" i="2"/>
  <c r="Z3826" i="2"/>
  <c r="O3827" i="2"/>
  <c r="Q3827" i="2"/>
  <c r="Z3827" i="2"/>
  <c r="Y3827" i="2" s="1"/>
  <c r="O3828" i="2"/>
  <c r="Q3828" i="2"/>
  <c r="Z3828" i="2"/>
  <c r="Y3828" i="2" s="1"/>
  <c r="O3829" i="2"/>
  <c r="Q3829" i="2"/>
  <c r="Z3829" i="2"/>
  <c r="Y3829" i="2" s="1"/>
  <c r="O3830" i="2"/>
  <c r="Q3830" i="2"/>
  <c r="Z3830" i="2"/>
  <c r="Y3830" i="2" s="1"/>
  <c r="O3831" i="2"/>
  <c r="Q3831" i="2"/>
  <c r="Z3831" i="2"/>
  <c r="Y3831" i="2" s="1"/>
  <c r="O3832" i="2"/>
  <c r="Q3832" i="2"/>
  <c r="Z3832" i="2"/>
  <c r="Y3832" i="2" s="1"/>
  <c r="O3833" i="2"/>
  <c r="Q3833" i="2"/>
  <c r="Z3833" i="2"/>
  <c r="Y3833" i="2" s="1"/>
  <c r="O3834" i="2"/>
  <c r="Q3834" i="2"/>
  <c r="Z3834" i="2"/>
  <c r="Y3834" i="2" s="1"/>
  <c r="O3835" i="2"/>
  <c r="Q3835" i="2"/>
  <c r="Z3835" i="2"/>
  <c r="Y3835" i="2" s="1"/>
  <c r="O3836" i="2"/>
  <c r="Q3836" i="2"/>
  <c r="Z3836" i="2"/>
  <c r="Y3836" i="2" s="1"/>
  <c r="O3837" i="2"/>
  <c r="Q3837" i="2"/>
  <c r="Z3837" i="2"/>
  <c r="Y3837" i="2" s="1"/>
  <c r="O3838" i="2"/>
  <c r="Q3838" i="2"/>
  <c r="Z3838" i="2"/>
  <c r="Y3838" i="2" s="1"/>
  <c r="O3839" i="2"/>
  <c r="Q3839" i="2"/>
  <c r="Y3839" i="2"/>
  <c r="Z3839" i="2"/>
  <c r="O3840" i="2"/>
  <c r="Q3840" i="2"/>
  <c r="Z3840" i="2"/>
  <c r="Y3840" i="2" s="1"/>
  <c r="O3841" i="2"/>
  <c r="Q3841" i="2"/>
  <c r="Z3841" i="2"/>
  <c r="Y3841" i="2" s="1"/>
  <c r="O3842" i="2"/>
  <c r="Q3842" i="2"/>
  <c r="Z3842" i="2"/>
  <c r="Y3842" i="2" s="1"/>
  <c r="O3843" i="2"/>
  <c r="Q3843" i="2"/>
  <c r="Z3843" i="2"/>
  <c r="Y3843" i="2" s="1"/>
  <c r="O3844" i="2"/>
  <c r="Q3844" i="2"/>
  <c r="Z3844" i="2"/>
  <c r="Y3844" i="2" s="1"/>
  <c r="O3845" i="2"/>
  <c r="Q3845" i="2"/>
  <c r="Z3845" i="2"/>
  <c r="Y3845" i="2" s="1"/>
  <c r="O3846" i="2"/>
  <c r="Q3846" i="2"/>
  <c r="Y3846" i="2"/>
  <c r="Z3846" i="2"/>
  <c r="O3847" i="2"/>
  <c r="Q3847" i="2"/>
  <c r="Z3847" i="2"/>
  <c r="Y3847" i="2" s="1"/>
  <c r="O3848" i="2"/>
  <c r="Q3848" i="2"/>
  <c r="Z3848" i="2"/>
  <c r="Y3848" i="2" s="1"/>
  <c r="O3849" i="2"/>
  <c r="Q3849" i="2"/>
  <c r="Z3849" i="2"/>
  <c r="Y3849" i="2" s="1"/>
  <c r="O3850" i="2"/>
  <c r="Q3850" i="2"/>
  <c r="Z3850" i="2"/>
  <c r="Y3850" i="2" s="1"/>
  <c r="Q3851" i="2"/>
  <c r="Z3851" i="2"/>
  <c r="Y3851" i="2" s="1"/>
  <c r="O3852" i="2"/>
  <c r="Q3852" i="2"/>
  <c r="Z3852" i="2"/>
  <c r="Y3852" i="2" s="1"/>
  <c r="O3853" i="2"/>
  <c r="Q3853" i="2"/>
  <c r="Z3853" i="2"/>
  <c r="Y3853" i="2" s="1"/>
  <c r="O3854" i="2"/>
  <c r="Q3854" i="2"/>
  <c r="Z3854" i="2"/>
  <c r="Y3854" i="2" s="1"/>
  <c r="O3855" i="2"/>
  <c r="Q3855" i="2"/>
  <c r="Z3855" i="2"/>
  <c r="Y3855" i="2" s="1"/>
  <c r="O3856" i="2"/>
  <c r="Q3856" i="2"/>
  <c r="Z3856" i="2"/>
  <c r="Y3856" i="2" s="1"/>
  <c r="O3857" i="2"/>
  <c r="Q3857" i="2"/>
  <c r="Z3857" i="2"/>
  <c r="Y3857" i="2" s="1"/>
  <c r="O3858" i="2"/>
  <c r="Q3858" i="2"/>
  <c r="Z3858" i="2"/>
  <c r="Y3858" i="2" s="1"/>
  <c r="O3859" i="2"/>
  <c r="Q3859" i="2"/>
  <c r="Z3859" i="2"/>
  <c r="Y3859" i="2" s="1"/>
  <c r="O3860" i="2"/>
  <c r="Q3860" i="2"/>
  <c r="Z3860" i="2"/>
  <c r="Y3860" i="2" s="1"/>
  <c r="O3861" i="2"/>
  <c r="Q3861" i="2"/>
  <c r="Z3861" i="2"/>
  <c r="Y3861" i="2" s="1"/>
  <c r="O3862" i="2"/>
  <c r="Q3862" i="2"/>
  <c r="Z3862" i="2"/>
  <c r="Y3862" i="2" s="1"/>
  <c r="O3863" i="2"/>
  <c r="Q3863" i="2"/>
  <c r="Z3863" i="2"/>
  <c r="Y3863" i="2" s="1"/>
  <c r="O3864" i="2"/>
  <c r="Q3864" i="2"/>
  <c r="Z3864" i="2"/>
  <c r="Y3864" i="2" s="1"/>
  <c r="O3865" i="2"/>
  <c r="Q3865" i="2"/>
  <c r="Z3865" i="2"/>
  <c r="Y3865" i="2" s="1"/>
  <c r="O3866" i="2"/>
  <c r="Q3866" i="2"/>
  <c r="Z3866" i="2"/>
  <c r="Y3866" i="2" s="1"/>
  <c r="O3867" i="2"/>
  <c r="Q3867" i="2"/>
  <c r="Y3867" i="2"/>
  <c r="Z3867" i="2"/>
  <c r="O3868" i="2"/>
  <c r="Q3868" i="2"/>
  <c r="Z3868" i="2"/>
  <c r="Y3868" i="2" s="1"/>
  <c r="O3869" i="2"/>
  <c r="Q3869" i="2"/>
  <c r="Z3869" i="2"/>
  <c r="Y3869" i="2" s="1"/>
  <c r="O3870" i="2"/>
  <c r="Q3870" i="2"/>
  <c r="Z3870" i="2"/>
  <c r="Y3870" i="2" s="1"/>
  <c r="O3871" i="2"/>
  <c r="Q3871" i="2"/>
  <c r="Z3871" i="2"/>
  <c r="Y3871" i="2" s="1"/>
  <c r="O3872" i="2"/>
  <c r="Q3872" i="2"/>
  <c r="Z3872" i="2"/>
  <c r="Y3872" i="2" s="1"/>
  <c r="O3873" i="2"/>
  <c r="Q3873" i="2"/>
  <c r="Z3873" i="2"/>
  <c r="Y3873" i="2" s="1"/>
  <c r="O3874" i="2"/>
  <c r="Q3874" i="2"/>
  <c r="Z3874" i="2"/>
  <c r="Y3874" i="2" s="1"/>
  <c r="O3875" i="2"/>
  <c r="Q3875" i="2"/>
  <c r="Z3875" i="2"/>
  <c r="Y3875" i="2" s="1"/>
  <c r="O3876" i="2"/>
  <c r="Q3876" i="2"/>
  <c r="Z3876" i="2"/>
  <c r="Y3876" i="2" s="1"/>
  <c r="O3877" i="2"/>
  <c r="Q3877" i="2"/>
  <c r="Z3877" i="2"/>
  <c r="Y3877" i="2" s="1"/>
  <c r="O3878" i="2"/>
  <c r="Q3878" i="2"/>
  <c r="Z3878" i="2"/>
  <c r="Y3878" i="2" s="1"/>
  <c r="O3879" i="2"/>
  <c r="Q3879" i="2"/>
  <c r="Z3879" i="2"/>
  <c r="Y3879" i="2" s="1"/>
  <c r="O3880" i="2"/>
  <c r="Q3880" i="2"/>
  <c r="Z3880" i="2"/>
  <c r="Y3880" i="2" s="1"/>
  <c r="O3881" i="2"/>
  <c r="Z3881" i="2"/>
  <c r="Y3881" i="2" s="1"/>
  <c r="O3882" i="2"/>
  <c r="Q3882" i="2"/>
  <c r="Z3882" i="2"/>
  <c r="Y3882" i="2" s="1"/>
  <c r="O3883" i="2"/>
  <c r="Q3883" i="2"/>
  <c r="Z3883" i="2"/>
  <c r="Y3883" i="2" s="1"/>
  <c r="O3884" i="2"/>
  <c r="Q3884" i="2"/>
  <c r="Z3884" i="2"/>
  <c r="Y3884" i="2" s="1"/>
  <c r="O3885" i="2"/>
  <c r="Q3885" i="2"/>
  <c r="Z3885" i="2"/>
  <c r="Y3885" i="2" s="1"/>
  <c r="O3886" i="2"/>
  <c r="Q3886" i="2"/>
  <c r="Y3886" i="2"/>
  <c r="Z3886" i="2"/>
  <c r="O3887" i="2"/>
  <c r="Q3887" i="2"/>
  <c r="Z3887" i="2"/>
  <c r="Y3887" i="2" s="1"/>
  <c r="O3888" i="2"/>
  <c r="Q3888" i="2"/>
  <c r="Z3888" i="2"/>
  <c r="Y3888" i="2" s="1"/>
  <c r="O3889" i="2"/>
  <c r="Q3889" i="2"/>
  <c r="Z3889" i="2"/>
  <c r="Y3889" i="2" s="1"/>
  <c r="O3890" i="2"/>
  <c r="Q3890" i="2"/>
  <c r="Z3890" i="2"/>
  <c r="Y3890" i="2" s="1"/>
  <c r="O3891" i="2"/>
  <c r="Q3891" i="2"/>
  <c r="Z3891" i="2"/>
  <c r="Y3891" i="2" s="1"/>
  <c r="O3892" i="2"/>
  <c r="Q3892" i="2"/>
  <c r="Z3892" i="2"/>
  <c r="Y3892" i="2" s="1"/>
  <c r="O3893" i="2"/>
  <c r="Q3893" i="2"/>
  <c r="Z3893" i="2"/>
  <c r="Y3893" i="2" s="1"/>
  <c r="O3894" i="2"/>
  <c r="Q3894" i="2"/>
  <c r="Y3894" i="2"/>
  <c r="Z3894" i="2"/>
  <c r="O3895" i="2"/>
  <c r="Q3895" i="2"/>
  <c r="Z3895" i="2"/>
  <c r="Y3895" i="2" s="1"/>
  <c r="O3896" i="2"/>
  <c r="Q3896" i="2"/>
  <c r="Z3896" i="2"/>
  <c r="Y3896" i="2" s="1"/>
  <c r="O3897" i="2"/>
  <c r="Q3897" i="2"/>
  <c r="Z3897" i="2"/>
  <c r="Y3897" i="2" s="1"/>
  <c r="O3898" i="2"/>
  <c r="Q3898" i="2"/>
  <c r="Z3898" i="2"/>
  <c r="Y3898" i="2" s="1"/>
  <c r="O3899" i="2"/>
  <c r="Q3899" i="2"/>
  <c r="Z3899" i="2"/>
  <c r="Y3899" i="2" s="1"/>
  <c r="O3900" i="2"/>
  <c r="Q3900" i="2"/>
  <c r="Z3900" i="2"/>
  <c r="Y3900" i="2" s="1"/>
  <c r="O3901" i="2"/>
  <c r="Q3901" i="2"/>
  <c r="Z3901" i="2"/>
  <c r="Y3901" i="2" s="1"/>
  <c r="O3902" i="2"/>
  <c r="Q3902" i="2"/>
  <c r="Z3902" i="2"/>
  <c r="Y3902" i="2" s="1"/>
  <c r="O3903" i="2"/>
  <c r="Q3903" i="2"/>
  <c r="Z3903" i="2"/>
  <c r="Y3903" i="2" s="1"/>
  <c r="O3904" i="2"/>
  <c r="Q3904" i="2"/>
  <c r="Y3904" i="2"/>
  <c r="Z3904" i="2"/>
  <c r="O3905" i="2"/>
  <c r="Q3905" i="2"/>
  <c r="Z3905" i="2"/>
  <c r="Y3905" i="2" s="1"/>
  <c r="O3906" i="2"/>
  <c r="Q3906" i="2"/>
  <c r="Z3906" i="2"/>
  <c r="Y3906" i="2" s="1"/>
  <c r="O3907" i="2"/>
  <c r="Q3907" i="2"/>
  <c r="Z3907" i="2"/>
  <c r="Y3907" i="2" s="1"/>
  <c r="O3908" i="2"/>
  <c r="Q3908" i="2"/>
  <c r="Z3908" i="2"/>
  <c r="Y3908" i="2" s="1"/>
  <c r="O3909" i="2"/>
  <c r="Q3909" i="2"/>
  <c r="Z3909" i="2"/>
  <c r="Y3909" i="2" s="1"/>
  <c r="O3910" i="2"/>
  <c r="Q3910" i="2"/>
  <c r="Z3910" i="2"/>
  <c r="Y3910" i="2" s="1"/>
  <c r="O3911" i="2"/>
  <c r="Q3911" i="2"/>
  <c r="Z3911" i="2"/>
  <c r="Y3911" i="2" s="1"/>
  <c r="O3912" i="2"/>
  <c r="Q3912" i="2"/>
  <c r="Z3912" i="2"/>
  <c r="Y3912" i="2" s="1"/>
  <c r="O3913" i="2"/>
  <c r="Q3913" i="2"/>
  <c r="Z3913" i="2"/>
  <c r="Y3913" i="2" s="1"/>
  <c r="O3914" i="2"/>
  <c r="Q3914" i="2"/>
  <c r="Z3914" i="2"/>
  <c r="Y3914" i="2" s="1"/>
  <c r="O3915" i="2"/>
  <c r="Q3915" i="2"/>
  <c r="Z3915" i="2"/>
  <c r="Y3915" i="2" s="1"/>
  <c r="O3916" i="2"/>
  <c r="Q3916" i="2"/>
  <c r="Z3916" i="2"/>
  <c r="Y3916" i="2" s="1"/>
  <c r="O3917" i="2"/>
  <c r="Q3917" i="2"/>
  <c r="Z3917" i="2"/>
  <c r="Y3917" i="2" s="1"/>
  <c r="O3918" i="2"/>
  <c r="Q3918" i="2"/>
  <c r="Z3918" i="2"/>
  <c r="Y3918" i="2" s="1"/>
  <c r="O3919" i="2"/>
  <c r="Q3919" i="2"/>
  <c r="Z3919" i="2"/>
  <c r="Y3919" i="2" s="1"/>
  <c r="O3920" i="2"/>
  <c r="Q3920" i="2"/>
  <c r="Z3920" i="2"/>
  <c r="Y3920" i="2" s="1"/>
  <c r="O3921" i="2"/>
  <c r="Q3921" i="2"/>
  <c r="Z3921" i="2"/>
  <c r="Y3921" i="2" s="1"/>
  <c r="O3922" i="2"/>
  <c r="Q3922" i="2"/>
  <c r="Z3922" i="2"/>
  <c r="Y3922" i="2" s="1"/>
  <c r="O3923" i="2"/>
  <c r="Q3923" i="2"/>
  <c r="Z3923" i="2"/>
  <c r="Y3923" i="2" s="1"/>
  <c r="O3924" i="2"/>
  <c r="Q3924" i="2"/>
  <c r="Z3924" i="2"/>
  <c r="Y3924" i="2" s="1"/>
  <c r="O3925" i="2"/>
  <c r="Q3925" i="2"/>
  <c r="Z3925" i="2"/>
  <c r="Y3925" i="2" s="1"/>
  <c r="O3926" i="2"/>
  <c r="Q3926" i="2"/>
  <c r="Z3926" i="2"/>
  <c r="Y3926" i="2" s="1"/>
  <c r="O3927" i="2"/>
  <c r="Q3927" i="2"/>
  <c r="Z3927" i="2"/>
  <c r="Y3927" i="2" s="1"/>
  <c r="O3928" i="2"/>
  <c r="Z3928" i="2"/>
  <c r="Y3928" i="2" s="1"/>
  <c r="O3929" i="2"/>
  <c r="Q3929" i="2"/>
  <c r="Z3929" i="2"/>
  <c r="Y3929" i="2" s="1"/>
  <c r="O3930" i="2"/>
  <c r="Z3930" i="2"/>
  <c r="Y3930" i="2" s="1"/>
  <c r="O3931" i="2"/>
  <c r="Z3931" i="2"/>
  <c r="Y3931" i="2" s="1"/>
  <c r="O3932" i="2"/>
  <c r="Z3932" i="2"/>
  <c r="Y3932" i="2" s="1"/>
  <c r="O3933" i="2"/>
  <c r="Z3933" i="2"/>
  <c r="Y3933" i="2" s="1"/>
  <c r="O3934" i="2"/>
  <c r="Z3934" i="2"/>
  <c r="Y3934" i="2" s="1"/>
  <c r="O3935" i="2"/>
  <c r="Z3935" i="2"/>
  <c r="Y3935" i="2" s="1"/>
  <c r="O3936" i="2"/>
  <c r="Q3936" i="2"/>
  <c r="Z3936" i="2"/>
  <c r="Y3936" i="2" s="1"/>
  <c r="O3937" i="2"/>
  <c r="Z3937" i="2"/>
  <c r="Y3937" i="2" s="1"/>
  <c r="O3938" i="2"/>
  <c r="Q3938" i="2"/>
  <c r="Z3938" i="2"/>
  <c r="Y3938" i="2" s="1"/>
  <c r="O3939" i="2"/>
  <c r="Q3939" i="2"/>
  <c r="Z3939" i="2"/>
  <c r="Y3939" i="2" s="1"/>
  <c r="O3940" i="2"/>
  <c r="Q3940" i="2"/>
  <c r="Z3940" i="2"/>
  <c r="Y3940" i="2" s="1"/>
  <c r="O3941" i="2"/>
  <c r="Q3941" i="2"/>
  <c r="Z3941" i="2"/>
  <c r="Y3941" i="2" s="1"/>
  <c r="O3942" i="2"/>
  <c r="Q3942" i="2"/>
  <c r="Y3942" i="2"/>
  <c r="Z3942" i="2"/>
  <c r="O3943" i="2"/>
  <c r="Q3943" i="2"/>
  <c r="Z3943" i="2"/>
  <c r="Y3943" i="2" s="1"/>
  <c r="O3944" i="2"/>
  <c r="Q3944" i="2"/>
  <c r="Z3944" i="2"/>
  <c r="Y3944" i="2" s="1"/>
  <c r="O3945" i="2"/>
  <c r="Q3945" i="2"/>
  <c r="Z3945" i="2"/>
  <c r="Y3945" i="2" s="1"/>
  <c r="O3946" i="2"/>
  <c r="Q3946" i="2"/>
  <c r="Z3946" i="2"/>
  <c r="Y3946" i="2" s="1"/>
  <c r="O3947" i="2"/>
  <c r="Q3947" i="2"/>
  <c r="Z3947" i="2"/>
  <c r="Y3947" i="2" s="1"/>
  <c r="O3948" i="2"/>
  <c r="Q3948" i="2"/>
  <c r="Z3948" i="2"/>
  <c r="Y3948" i="2" s="1"/>
  <c r="O3949" i="2"/>
  <c r="Q3949" i="2"/>
  <c r="Z3949" i="2"/>
  <c r="Y3949" i="2" s="1"/>
  <c r="O3950" i="2"/>
  <c r="Q3950" i="2"/>
  <c r="Z3950" i="2"/>
  <c r="Y3950" i="2" s="1"/>
  <c r="O3951" i="2"/>
  <c r="Q3951" i="2"/>
  <c r="Z3951" i="2"/>
  <c r="Y3951" i="2" s="1"/>
  <c r="O3952" i="2"/>
  <c r="Q3952" i="2"/>
  <c r="Z3952" i="2"/>
  <c r="Y3952" i="2" s="1"/>
  <c r="O3953" i="2"/>
  <c r="Q3953" i="2"/>
  <c r="Z3953" i="2"/>
  <c r="Y3953" i="2" s="1"/>
  <c r="O3954" i="2"/>
  <c r="Q3954" i="2"/>
  <c r="Z3954" i="2"/>
  <c r="Y3954" i="2" s="1"/>
  <c r="O3955" i="2"/>
  <c r="Q3955" i="2"/>
  <c r="Z3955" i="2"/>
  <c r="Y3955" i="2" s="1"/>
  <c r="O3956" i="2"/>
  <c r="Q3956" i="2"/>
  <c r="Z3956" i="2"/>
  <c r="Y3956" i="2" s="1"/>
  <c r="O3957" i="2"/>
  <c r="Q3957" i="2"/>
  <c r="Z3957" i="2"/>
  <c r="Y3957" i="2" s="1"/>
  <c r="O3958" i="2"/>
  <c r="Q3958" i="2"/>
  <c r="Z3958" i="2"/>
  <c r="Y3958" i="2" s="1"/>
  <c r="O3959" i="2"/>
  <c r="Q3959" i="2"/>
  <c r="Z3959" i="2"/>
  <c r="Y3959" i="2" s="1"/>
  <c r="O3960" i="2"/>
  <c r="Q3960" i="2"/>
  <c r="Z3960" i="2"/>
  <c r="Y3960" i="2" s="1"/>
  <c r="O3961" i="2"/>
  <c r="Q3961" i="2"/>
  <c r="Z3961" i="2"/>
  <c r="Y3961" i="2" s="1"/>
  <c r="O3962" i="2"/>
  <c r="Q3962" i="2"/>
  <c r="Z3962" i="2"/>
  <c r="Y3962" i="2" s="1"/>
  <c r="O3963" i="2"/>
  <c r="Q3963" i="2"/>
  <c r="Z3963" i="2"/>
  <c r="Y3963" i="2" s="1"/>
  <c r="O3964" i="2"/>
  <c r="Q3964" i="2"/>
  <c r="Z3964" i="2"/>
  <c r="Y3964" i="2" s="1"/>
  <c r="O3965" i="2"/>
  <c r="Q3965" i="2"/>
  <c r="Z3965" i="2"/>
  <c r="Y3965" i="2" s="1"/>
  <c r="O3966" i="2"/>
  <c r="Q3966" i="2"/>
  <c r="Z3966" i="2"/>
  <c r="Y3966" i="2" s="1"/>
  <c r="O3967" i="2"/>
  <c r="Q3967" i="2"/>
  <c r="Z3967" i="2"/>
  <c r="Y3967" i="2" s="1"/>
  <c r="O3968" i="2"/>
  <c r="Q3968" i="2"/>
  <c r="Z3968" i="2"/>
  <c r="Y3968" i="2" s="1"/>
  <c r="H3969" i="2"/>
  <c r="O3969" i="2"/>
  <c r="Q3969" i="2"/>
  <c r="Z3969" i="2"/>
  <c r="Y3969" i="2" s="1"/>
  <c r="O3970" i="2"/>
  <c r="Q3970" i="2"/>
  <c r="Z3970" i="2"/>
  <c r="Y3970" i="2" s="1"/>
  <c r="O3971" i="2"/>
  <c r="Q3971" i="2"/>
  <c r="Z3971" i="2"/>
  <c r="Y3971" i="2" s="1"/>
  <c r="O3972" i="2"/>
  <c r="Q3972" i="2"/>
  <c r="Z3972" i="2"/>
  <c r="Y3972" i="2" s="1"/>
  <c r="O3973" i="2"/>
  <c r="Q3973" i="2"/>
  <c r="Z3973" i="2"/>
  <c r="Y3973" i="2" s="1"/>
  <c r="O3974" i="2"/>
  <c r="Q3974" i="2"/>
  <c r="Z3974" i="2"/>
  <c r="Y3974" i="2" s="1"/>
  <c r="O3975" i="2"/>
  <c r="Q3975" i="2"/>
  <c r="Z3975" i="2"/>
  <c r="Y3975" i="2" s="1"/>
  <c r="O3976" i="2"/>
  <c r="Q3976" i="2"/>
  <c r="Z3976" i="2"/>
  <c r="Y3976" i="2" s="1"/>
  <c r="O3977" i="2"/>
  <c r="Q3977" i="2"/>
  <c r="Z3977" i="2"/>
  <c r="Y3977" i="2" s="1"/>
  <c r="O3978" i="2"/>
  <c r="Q3978" i="2"/>
  <c r="Z3978" i="2"/>
  <c r="Y3978" i="2" s="1"/>
  <c r="O3979" i="2"/>
  <c r="Q3979" i="2"/>
  <c r="Z3979" i="2"/>
  <c r="Y3979" i="2" s="1"/>
  <c r="O3980" i="2"/>
  <c r="Q3980" i="2"/>
  <c r="Z3980" i="2"/>
  <c r="Y3980" i="2" s="1"/>
  <c r="O3981" i="2"/>
  <c r="Q3981" i="2"/>
  <c r="Z3981" i="2"/>
  <c r="Y3981" i="2" s="1"/>
  <c r="O3982" i="2"/>
  <c r="Q3982" i="2"/>
  <c r="Z3982" i="2"/>
  <c r="Y3982" i="2" s="1"/>
  <c r="O3983" i="2"/>
  <c r="Q3983" i="2"/>
  <c r="Z3983" i="2"/>
  <c r="Y3983" i="2" s="1"/>
  <c r="O3984" i="2"/>
  <c r="Q3984" i="2"/>
  <c r="Z3984" i="2"/>
  <c r="Y3984" i="2" s="1"/>
  <c r="Z3985" i="2"/>
  <c r="Y3985" i="2" s="1"/>
  <c r="O3986" i="2"/>
  <c r="Q3986" i="2"/>
  <c r="Z3986" i="2"/>
  <c r="Y3986" i="2" s="1"/>
  <c r="O3987" i="2"/>
  <c r="Q3987" i="2"/>
  <c r="Z3987" i="2"/>
  <c r="Y3987" i="2" s="1"/>
  <c r="O3988" i="2"/>
  <c r="Q3988" i="2"/>
  <c r="Z3988" i="2"/>
  <c r="Y3988" i="2" s="1"/>
  <c r="O3989" i="2"/>
  <c r="Q3989" i="2"/>
  <c r="Z3989" i="2"/>
  <c r="Y3989" i="2" s="1"/>
  <c r="O3990" i="2"/>
  <c r="Z3990" i="2"/>
  <c r="Y3990" i="2" s="1"/>
  <c r="O3991" i="2"/>
  <c r="Q3991" i="2"/>
  <c r="Z3991" i="2"/>
  <c r="Y3991" i="2" s="1"/>
  <c r="O3992" i="2"/>
  <c r="Q3992" i="2"/>
  <c r="Z3992" i="2"/>
  <c r="Y3992" i="2" s="1"/>
  <c r="O3993" i="2"/>
  <c r="Q3993" i="2"/>
  <c r="Z3993" i="2"/>
  <c r="Y3993" i="2" s="1"/>
  <c r="O3994" i="2"/>
  <c r="Q3994" i="2"/>
  <c r="Z3994" i="2"/>
  <c r="Y3994" i="2" s="1"/>
  <c r="O3995" i="2"/>
  <c r="Q3995" i="2"/>
  <c r="Z3995" i="2"/>
  <c r="Y3995" i="2" s="1"/>
  <c r="Q3996" i="2"/>
  <c r="Z3996" i="2"/>
  <c r="Y3996" i="2" s="1"/>
  <c r="O3997" i="2"/>
  <c r="Q3997" i="2"/>
  <c r="Z3997" i="2"/>
  <c r="Y3997" i="2" s="1"/>
  <c r="O3998" i="2"/>
  <c r="Q3998" i="2"/>
  <c r="Z3998" i="2"/>
  <c r="Y3998" i="2" s="1"/>
  <c r="O3999" i="2"/>
  <c r="Q3999" i="2"/>
  <c r="Z3999" i="2"/>
  <c r="Y3999" i="2" s="1"/>
  <c r="O4000" i="2"/>
  <c r="Q4000" i="2"/>
  <c r="Z4000" i="2"/>
  <c r="Y4000" i="2" s="1"/>
  <c r="O4001" i="2"/>
  <c r="Q4001" i="2"/>
  <c r="Z4001" i="2"/>
  <c r="Y4001" i="2" s="1"/>
  <c r="O4002" i="2"/>
  <c r="Q4002" i="2"/>
  <c r="Z4002" i="2"/>
  <c r="Y4002" i="2" s="1"/>
  <c r="O4003" i="2"/>
  <c r="Q4003" i="2"/>
  <c r="Z4003" i="2"/>
  <c r="Y4003" i="2" s="1"/>
  <c r="O4004" i="2"/>
  <c r="Q4004" i="2"/>
  <c r="Z4004" i="2"/>
  <c r="Y4004" i="2" s="1"/>
  <c r="O4005" i="2"/>
  <c r="Q4005" i="2"/>
  <c r="Z4005" i="2"/>
  <c r="Y4005" i="2" s="1"/>
  <c r="O4006" i="2"/>
  <c r="Z4006" i="2"/>
  <c r="Y4006" i="2" s="1"/>
  <c r="O4007" i="2"/>
  <c r="Q4007" i="2"/>
  <c r="Z4007" i="2"/>
  <c r="Y4007" i="2" s="1"/>
  <c r="O4008" i="2"/>
  <c r="Q4008" i="2"/>
  <c r="Z4008" i="2"/>
  <c r="Y4008" i="2" s="1"/>
  <c r="O4009" i="2"/>
  <c r="Q4009" i="2"/>
  <c r="Z4009" i="2"/>
  <c r="Y4009" i="2" s="1"/>
  <c r="O4010" i="2"/>
  <c r="Q4010" i="2"/>
  <c r="Z4010" i="2"/>
  <c r="Y4010" i="2" s="1"/>
  <c r="O4011" i="2"/>
  <c r="Q4011" i="2"/>
  <c r="Z4011" i="2"/>
  <c r="Y4011" i="2" s="1"/>
  <c r="O4012" i="2"/>
  <c r="Q4012" i="2"/>
  <c r="Z4012" i="2"/>
  <c r="Y4012" i="2" s="1"/>
  <c r="O4013" i="2"/>
  <c r="Q4013" i="2"/>
  <c r="Z4013" i="2"/>
  <c r="Y4013" i="2" s="1"/>
  <c r="O4014" i="2"/>
  <c r="Q4014" i="2"/>
  <c r="Z4014" i="2"/>
  <c r="Y4014" i="2" s="1"/>
  <c r="O4015" i="2"/>
  <c r="Q4015" i="2"/>
  <c r="Y4015" i="2"/>
  <c r="Z4015" i="2"/>
  <c r="O4016" i="2"/>
  <c r="Z4016" i="2"/>
  <c r="Y4016" i="2" s="1"/>
  <c r="O4017" i="2"/>
  <c r="Q4017" i="2"/>
  <c r="Z4017" i="2"/>
  <c r="Y4017" i="2" s="1"/>
  <c r="O4018" i="2"/>
  <c r="Q4018" i="2"/>
  <c r="Z4018" i="2"/>
  <c r="Y4018" i="2" s="1"/>
  <c r="O4019" i="2"/>
  <c r="Z4019" i="2"/>
  <c r="Y4019" i="2" s="1"/>
  <c r="O4020" i="2"/>
  <c r="Q4020" i="2"/>
  <c r="Z4020" i="2"/>
  <c r="Y4020" i="2" s="1"/>
  <c r="O4021" i="2"/>
  <c r="Q4021" i="2"/>
  <c r="Z4021" i="2"/>
  <c r="Y4021" i="2" s="1"/>
  <c r="O4022" i="2"/>
  <c r="Q4022" i="2"/>
  <c r="Z4022" i="2"/>
  <c r="Y4022" i="2" s="1"/>
  <c r="O4023" i="2"/>
  <c r="Q4023" i="2"/>
  <c r="Z4023" i="2"/>
  <c r="Y4023" i="2" s="1"/>
  <c r="O4024" i="2"/>
  <c r="Q4024" i="2"/>
  <c r="Z4024" i="2"/>
  <c r="Y4024" i="2" s="1"/>
  <c r="O4025" i="2"/>
  <c r="Q4025" i="2"/>
  <c r="Z4025" i="2"/>
  <c r="Y4025" i="2" s="1"/>
  <c r="O4026" i="2"/>
  <c r="Q4026" i="2"/>
  <c r="Z4026" i="2"/>
  <c r="Y4026" i="2" s="1"/>
  <c r="O4027" i="2"/>
  <c r="Q4027" i="2"/>
  <c r="Z4027" i="2"/>
  <c r="Y4027" i="2" s="1"/>
  <c r="O4028" i="2"/>
  <c r="Q4028" i="2"/>
  <c r="Z4028" i="2"/>
  <c r="Y4028" i="2" s="1"/>
  <c r="O4029" i="2"/>
  <c r="Q4029" i="2"/>
  <c r="Z4029" i="2"/>
  <c r="Y4029" i="2" s="1"/>
  <c r="O4030" i="2"/>
  <c r="Q4030" i="2"/>
  <c r="Z4030" i="2"/>
  <c r="Y4030" i="2" s="1"/>
  <c r="O4031" i="2"/>
  <c r="Q4031" i="2"/>
  <c r="Z4031" i="2"/>
  <c r="Y4031" i="2" s="1"/>
  <c r="O4032" i="2"/>
  <c r="Q4032" i="2"/>
  <c r="Z4032" i="2"/>
  <c r="Y4032" i="2" s="1"/>
  <c r="O4033" i="2"/>
  <c r="Q4033" i="2"/>
  <c r="Z4033" i="2"/>
  <c r="Y4033" i="2" s="1"/>
  <c r="O4034" i="2"/>
  <c r="Q4034" i="2"/>
  <c r="Z4034" i="2"/>
  <c r="Y4034" i="2" s="1"/>
  <c r="O4035" i="2"/>
  <c r="Q4035" i="2"/>
  <c r="Z4035" i="2"/>
  <c r="Y4035" i="2" s="1"/>
  <c r="O4036" i="2"/>
  <c r="Q4036" i="2"/>
  <c r="Y4036" i="2"/>
  <c r="Z4036" i="2"/>
  <c r="O4037" i="2"/>
  <c r="Z4037" i="2"/>
  <c r="Y4037" i="2" s="1"/>
  <c r="O4038" i="2"/>
  <c r="Q4038" i="2"/>
  <c r="Z4038" i="2"/>
  <c r="Y4038" i="2" s="1"/>
  <c r="O4039" i="2"/>
  <c r="Q4039" i="2"/>
  <c r="Z4039" i="2"/>
  <c r="Y4039" i="2" s="1"/>
  <c r="O4040" i="2"/>
  <c r="Q4040" i="2"/>
  <c r="Z4040" i="2"/>
  <c r="Y4040" i="2" s="1"/>
  <c r="O4041" i="2"/>
  <c r="Z4041" i="2"/>
  <c r="Y4041" i="2" s="1"/>
  <c r="O4042" i="2"/>
  <c r="Q4042" i="2"/>
  <c r="Z4042" i="2"/>
  <c r="Y4042" i="2" s="1"/>
  <c r="O4043" i="2"/>
  <c r="Q4043" i="2"/>
  <c r="Z4043" i="2"/>
  <c r="Y4043" i="2" s="1"/>
  <c r="O4044" i="2"/>
  <c r="Z4044" i="2"/>
  <c r="Y4044" i="2" s="1"/>
  <c r="O4045" i="2"/>
  <c r="Q4045" i="2"/>
  <c r="Y4045" i="2"/>
  <c r="Z4045" i="2"/>
  <c r="O4046" i="2"/>
  <c r="Q4046" i="2"/>
  <c r="Z4046" i="2"/>
  <c r="Y4046" i="2" s="1"/>
  <c r="O4047" i="2"/>
  <c r="Q4047" i="2"/>
  <c r="Z4047" i="2"/>
  <c r="Y4047" i="2" s="1"/>
  <c r="O4048" i="2"/>
  <c r="Q4048" i="2"/>
  <c r="Z4048" i="2"/>
  <c r="Y4048" i="2" s="1"/>
  <c r="O4049" i="2"/>
  <c r="Q4049" i="2"/>
  <c r="Z4049" i="2"/>
  <c r="Y4049" i="2" s="1"/>
  <c r="O4050" i="2"/>
  <c r="Q4050" i="2"/>
  <c r="Z4050" i="2"/>
  <c r="Y4050" i="2" s="1"/>
  <c r="O4051" i="2"/>
  <c r="Z4051" i="2"/>
  <c r="Y4051" i="2" s="1"/>
  <c r="O4052" i="2"/>
  <c r="Q4052" i="2"/>
  <c r="Z4052" i="2"/>
  <c r="Y4052" i="2" s="1"/>
  <c r="O4053" i="2"/>
  <c r="Q4053" i="2"/>
  <c r="Z4053" i="2"/>
  <c r="Y4053" i="2" s="1"/>
  <c r="O4054" i="2"/>
  <c r="Q4054" i="2"/>
  <c r="Z4054" i="2"/>
  <c r="Y4054" i="2" s="1"/>
  <c r="O4055" i="2"/>
  <c r="Q4055" i="2"/>
  <c r="Z4055" i="2"/>
  <c r="Y4055" i="2" s="1"/>
  <c r="O4056" i="2"/>
  <c r="Q4056" i="2"/>
  <c r="Z4056" i="2"/>
  <c r="Y4056" i="2" s="1"/>
  <c r="O4057" i="2"/>
  <c r="Q4057" i="2"/>
  <c r="Z4057" i="2"/>
  <c r="Y4057" i="2" s="1"/>
  <c r="O4058" i="2"/>
  <c r="Q4058" i="2"/>
  <c r="Y4058" i="2"/>
  <c r="Z4058" i="2"/>
  <c r="O4059" i="2"/>
  <c r="Q4059" i="2"/>
  <c r="Z4059" i="2"/>
  <c r="Y4059" i="2" s="1"/>
  <c r="O4060" i="2"/>
  <c r="Q4060" i="2"/>
  <c r="Z4060" i="2"/>
  <c r="Y4060" i="2" s="1"/>
  <c r="O4061" i="2"/>
  <c r="Q4061" i="2"/>
  <c r="Z4061" i="2"/>
  <c r="Y4061" i="2" s="1"/>
  <c r="O4062" i="2"/>
  <c r="Q4062" i="2"/>
  <c r="Z4062" i="2"/>
  <c r="Y4062" i="2" s="1"/>
  <c r="O4063" i="2"/>
  <c r="Z4063" i="2"/>
  <c r="Y4063" i="2" s="1"/>
  <c r="O4064" i="2"/>
  <c r="Q4064" i="2"/>
  <c r="Z4064" i="2"/>
  <c r="Y4064" i="2" s="1"/>
  <c r="O4065" i="2"/>
  <c r="Q4065" i="2"/>
  <c r="Z4065" i="2"/>
  <c r="Y4065" i="2" s="1"/>
  <c r="O4066" i="2"/>
  <c r="Q4066" i="2"/>
  <c r="Z4066" i="2"/>
  <c r="Y4066" i="2" s="1"/>
  <c r="O4067" i="2"/>
  <c r="Q4067" i="2"/>
  <c r="Z4067" i="2"/>
  <c r="Y4067" i="2" s="1"/>
  <c r="O4068" i="2"/>
  <c r="Z4068" i="2"/>
  <c r="Y4068" i="2" s="1"/>
  <c r="O4069" i="2"/>
  <c r="Q4069" i="2"/>
  <c r="Z4069" i="2"/>
  <c r="Y4069" i="2" s="1"/>
  <c r="O4070" i="2"/>
  <c r="Q4070" i="2"/>
  <c r="Z4070" i="2"/>
  <c r="Y4070" i="2" s="1"/>
  <c r="O4071" i="2"/>
  <c r="Q4071" i="2"/>
  <c r="Z4071" i="2"/>
  <c r="Y4071" i="2" s="1"/>
  <c r="O4072" i="2"/>
  <c r="Z4072" i="2"/>
  <c r="Y4072" i="2" s="1"/>
  <c r="O4073" i="2"/>
  <c r="Q4073" i="2"/>
  <c r="Z4073" i="2"/>
  <c r="Y4073" i="2" s="1"/>
  <c r="O4074" i="2"/>
  <c r="Q4074" i="2"/>
  <c r="Z4074" i="2"/>
  <c r="Y4074" i="2" s="1"/>
  <c r="O4075" i="2"/>
  <c r="Q4075" i="2"/>
  <c r="Z4075" i="2"/>
  <c r="Y4075" i="2" s="1"/>
  <c r="O4076" i="2"/>
  <c r="Q4076" i="2"/>
  <c r="Z4076" i="2"/>
  <c r="Y4076" i="2" s="1"/>
  <c r="O4077" i="2"/>
  <c r="Q4077" i="2"/>
  <c r="Z4077" i="2"/>
  <c r="Y4077" i="2" s="1"/>
  <c r="O4078" i="2"/>
  <c r="Q4078" i="2"/>
  <c r="Z4078" i="2"/>
  <c r="Y4078" i="2" s="1"/>
  <c r="O4079" i="2"/>
  <c r="Q4079" i="2"/>
  <c r="Z4079" i="2"/>
  <c r="Y4079" i="2" s="1"/>
  <c r="O4080" i="2"/>
  <c r="Z4080" i="2"/>
  <c r="Y4080" i="2" s="1"/>
  <c r="O4081" i="2"/>
  <c r="Q4081" i="2"/>
  <c r="Z4081" i="2"/>
  <c r="Y4081" i="2" s="1"/>
  <c r="O4082" i="2"/>
  <c r="Q4082" i="2"/>
  <c r="Z4082" i="2"/>
  <c r="Y4082" i="2" s="1"/>
  <c r="O4083" i="2"/>
  <c r="Q4083" i="2"/>
  <c r="Z4083" i="2"/>
  <c r="Y4083" i="2" s="1"/>
  <c r="O4084" i="2"/>
  <c r="Q4084" i="2"/>
  <c r="Z4084" i="2"/>
  <c r="Y4084" i="2" s="1"/>
  <c r="O4085" i="2"/>
  <c r="Q4085" i="2"/>
  <c r="Z4085" i="2"/>
  <c r="Y4085" i="2" s="1"/>
  <c r="O4086" i="2"/>
  <c r="Q4086" i="2"/>
  <c r="Z4086" i="2"/>
  <c r="Y4086" i="2" s="1"/>
  <c r="O4087" i="2"/>
  <c r="Q4087" i="2"/>
  <c r="Z4087" i="2"/>
  <c r="Y4087" i="2" s="1"/>
  <c r="O4088" i="2"/>
  <c r="Q4088" i="2"/>
  <c r="Z4088" i="2"/>
  <c r="Y4088" i="2" s="1"/>
  <c r="O4089" i="2"/>
  <c r="Q4089" i="2"/>
  <c r="Z4089" i="2"/>
  <c r="Y4089" i="2" s="1"/>
  <c r="O4090" i="2"/>
  <c r="Q4090" i="2"/>
  <c r="Z4090" i="2"/>
  <c r="Y4090" i="2" s="1"/>
  <c r="O4091" i="2"/>
  <c r="Q4091" i="2"/>
  <c r="Z4091" i="2"/>
  <c r="Y4091" i="2" s="1"/>
  <c r="O4092" i="2"/>
  <c r="Q4092" i="2"/>
  <c r="Z4092" i="2"/>
  <c r="Y4092" i="2" s="1"/>
  <c r="O4093" i="2"/>
  <c r="Q4093" i="2"/>
  <c r="Z4093" i="2"/>
  <c r="Y4093" i="2" s="1"/>
  <c r="O4094" i="2"/>
  <c r="Q4094" i="2"/>
  <c r="Z4094" i="2"/>
  <c r="Y4094" i="2" s="1"/>
  <c r="O4095" i="2"/>
  <c r="Q4095" i="2"/>
  <c r="Z4095" i="2"/>
  <c r="Y4095" i="2" s="1"/>
  <c r="O4096" i="2"/>
  <c r="Q4096" i="2"/>
  <c r="Z4096" i="2"/>
  <c r="Y4096" i="2" s="1"/>
  <c r="O4097" i="2"/>
  <c r="Q4097" i="2"/>
  <c r="Z4097" i="2"/>
  <c r="Y4097" i="2" s="1"/>
  <c r="O4098" i="2"/>
  <c r="Q4098" i="2"/>
  <c r="Z4098" i="2"/>
  <c r="Y4098" i="2" s="1"/>
  <c r="O4099" i="2"/>
  <c r="Q4099" i="2"/>
  <c r="Z4099" i="2"/>
  <c r="Y4099" i="2" s="1"/>
  <c r="O4100" i="2"/>
  <c r="Q4100" i="2"/>
  <c r="Z4100" i="2"/>
  <c r="Y4100" i="2" s="1"/>
  <c r="O4101" i="2"/>
  <c r="Q4101" i="2"/>
  <c r="Z4101" i="2"/>
  <c r="Y4101" i="2" s="1"/>
  <c r="O4102" i="2"/>
  <c r="Q4102" i="2"/>
  <c r="Z4102" i="2"/>
  <c r="Y4102" i="2" s="1"/>
  <c r="O4103" i="2"/>
  <c r="Q4103" i="2"/>
  <c r="Z4103" i="2"/>
  <c r="Y4103" i="2" s="1"/>
  <c r="O4104" i="2"/>
  <c r="Q4104" i="2"/>
  <c r="Z4104" i="2"/>
  <c r="Y4104" i="2" s="1"/>
  <c r="O4105" i="2"/>
  <c r="Q4105" i="2"/>
  <c r="Z4105" i="2"/>
  <c r="Y4105" i="2" s="1"/>
  <c r="O4106" i="2"/>
  <c r="Q4106" i="2"/>
  <c r="Z4106" i="2"/>
  <c r="Y4106" i="2" s="1"/>
  <c r="O4107" i="2"/>
  <c r="Z4107" i="2"/>
  <c r="Y4107" i="2" s="1"/>
  <c r="O4108" i="2"/>
  <c r="Q4108" i="2"/>
  <c r="Z4108" i="2"/>
  <c r="Y4108" i="2" s="1"/>
  <c r="O4109" i="2"/>
  <c r="Q4109" i="2"/>
  <c r="Z4109" i="2"/>
  <c r="Y4109" i="2" s="1"/>
  <c r="O4110" i="2"/>
  <c r="Q4110" i="2"/>
  <c r="Z4110" i="2"/>
  <c r="Y4110" i="2" s="1"/>
  <c r="O4111" i="2"/>
  <c r="Q4111" i="2"/>
  <c r="Z4111" i="2"/>
  <c r="Y4111" i="2" s="1"/>
  <c r="O4112" i="2"/>
  <c r="Q4112" i="2"/>
  <c r="Y4112" i="2"/>
  <c r="Z4112" i="2"/>
  <c r="O4113" i="2"/>
  <c r="Q4113" i="2"/>
  <c r="Z4113" i="2"/>
  <c r="Y4113" i="2" s="1"/>
  <c r="O4114" i="2"/>
  <c r="Q4114" i="2"/>
  <c r="Z4114" i="2"/>
  <c r="Y4114" i="2" s="1"/>
  <c r="O4115" i="2"/>
  <c r="Q4115" i="2"/>
  <c r="Z4115" i="2"/>
  <c r="Y4115" i="2" s="1"/>
  <c r="O4116" i="2"/>
  <c r="Q4116" i="2"/>
  <c r="Z4116" i="2"/>
  <c r="Y4116" i="2" s="1"/>
  <c r="O4117" i="2"/>
  <c r="Q4117" i="2"/>
  <c r="Z4117" i="2"/>
  <c r="Y4117" i="2" s="1"/>
  <c r="O4118" i="2"/>
  <c r="Q4118" i="2"/>
  <c r="Z4118" i="2"/>
  <c r="Y4118" i="2" s="1"/>
  <c r="O4119" i="2"/>
  <c r="Q4119" i="2"/>
  <c r="Z4119" i="2"/>
  <c r="Y4119" i="2" s="1"/>
  <c r="O4120" i="2"/>
  <c r="Z4120" i="2"/>
  <c r="Y4120" i="2" s="1"/>
  <c r="O4121" i="2"/>
  <c r="Q4121" i="2"/>
  <c r="Z4121" i="2"/>
  <c r="Y4121" i="2" s="1"/>
  <c r="O4122" i="2"/>
  <c r="Q4122" i="2"/>
  <c r="Z4122" i="2"/>
  <c r="Y4122" i="2" s="1"/>
  <c r="O4123" i="2"/>
  <c r="Q4123" i="2"/>
  <c r="Z4123" i="2"/>
  <c r="Y4123" i="2" s="1"/>
  <c r="O4124" i="2"/>
  <c r="Q4124" i="2"/>
  <c r="Z4124" i="2"/>
  <c r="Y4124" i="2" s="1"/>
  <c r="O4125" i="2"/>
  <c r="Q4125" i="2"/>
  <c r="Y4125" i="2"/>
  <c r="Z4125" i="2"/>
  <c r="O4126" i="2"/>
  <c r="Q4126" i="2"/>
  <c r="Z4126" i="2"/>
  <c r="Y4126" i="2" s="1"/>
  <c r="O4127" i="2"/>
  <c r="Q4127" i="2"/>
  <c r="Z4127" i="2"/>
  <c r="Y4127" i="2" s="1"/>
  <c r="O4128" i="2"/>
  <c r="Q4128" i="2"/>
  <c r="Z4128" i="2"/>
  <c r="Y4128" i="2" s="1"/>
  <c r="O4129" i="2"/>
  <c r="Q4129" i="2"/>
  <c r="Z4129" i="2"/>
  <c r="Y4129" i="2" s="1"/>
  <c r="O4130" i="2"/>
  <c r="Q4130" i="2"/>
  <c r="Y4130" i="2"/>
  <c r="Z4130" i="2"/>
  <c r="O4131" i="2"/>
  <c r="Q4131" i="2"/>
  <c r="Z4131" i="2"/>
  <c r="Y4131" i="2" s="1"/>
  <c r="O4132" i="2"/>
  <c r="Q4132" i="2"/>
  <c r="Y4132" i="2"/>
  <c r="Z4132" i="2"/>
  <c r="O4133" i="2"/>
  <c r="Q4133" i="2"/>
  <c r="Z4133" i="2"/>
  <c r="Y4133" i="2" s="1"/>
  <c r="O4134" i="2"/>
  <c r="Z4134" i="2"/>
  <c r="Y4134" i="2" s="1"/>
  <c r="O4135" i="2"/>
  <c r="Q4135" i="2"/>
  <c r="Y4135" i="2"/>
  <c r="Z4135" i="2"/>
  <c r="O4136" i="2"/>
  <c r="Z4136" i="2"/>
  <c r="Y4136" i="2" s="1"/>
  <c r="O4137" i="2"/>
  <c r="Q4137" i="2"/>
  <c r="Z4137" i="2"/>
  <c r="Y4137" i="2" s="1"/>
  <c r="O4138" i="2"/>
  <c r="Q4138" i="2"/>
  <c r="Z4138" i="2"/>
  <c r="Y4138" i="2" s="1"/>
  <c r="O4139" i="2"/>
  <c r="Q4139" i="2"/>
  <c r="Z4139" i="2"/>
  <c r="Y4139" i="2" s="1"/>
  <c r="O4140" i="2"/>
  <c r="Q4140" i="2"/>
  <c r="Z4140" i="2"/>
  <c r="Y4140" i="2" s="1"/>
  <c r="O4141" i="2"/>
  <c r="Q4141" i="2"/>
  <c r="Z4141" i="2"/>
  <c r="Y4141" i="2" s="1"/>
  <c r="O4142" i="2"/>
  <c r="Q4142" i="2"/>
  <c r="Z4142" i="2"/>
  <c r="Y4142" i="2" s="1"/>
  <c r="O4143" i="2"/>
  <c r="Q4143" i="2"/>
  <c r="Z4143" i="2"/>
  <c r="Y4143" i="2" s="1"/>
  <c r="O4144" i="2"/>
  <c r="Q4144" i="2"/>
  <c r="Z4144" i="2"/>
  <c r="Y4144" i="2" s="1"/>
  <c r="O4145" i="2"/>
  <c r="Q4145" i="2"/>
  <c r="Z4145" i="2"/>
  <c r="Y4145" i="2" s="1"/>
  <c r="O4146" i="2"/>
  <c r="Q4146" i="2"/>
  <c r="Z4146" i="2"/>
  <c r="Y4146" i="2" s="1"/>
  <c r="O4147" i="2"/>
  <c r="Q4147" i="2"/>
  <c r="Z4147" i="2"/>
  <c r="Y4147" i="2" s="1"/>
  <c r="O4148" i="2"/>
  <c r="Q4148" i="2"/>
  <c r="Z4148" i="2"/>
  <c r="Y4148" i="2" s="1"/>
  <c r="O4149" i="2"/>
  <c r="Q4149" i="2"/>
  <c r="Z4149" i="2"/>
  <c r="Y4149" i="2" s="1"/>
  <c r="O4150" i="2"/>
  <c r="Z4150" i="2"/>
  <c r="Y4150" i="2" s="1"/>
  <c r="O4151" i="2"/>
  <c r="Q4151" i="2"/>
  <c r="Z4151" i="2"/>
  <c r="Y4151" i="2" s="1"/>
  <c r="O4152" i="2"/>
  <c r="Q4152" i="2"/>
  <c r="Z4152" i="2"/>
  <c r="Y4152" i="2" s="1"/>
  <c r="O4153" i="2"/>
  <c r="Q4153" i="2"/>
  <c r="Z4153" i="2"/>
  <c r="Y4153" i="2" s="1"/>
  <c r="O4154" i="2"/>
  <c r="Q4154" i="2"/>
  <c r="Y4154" i="2"/>
  <c r="Z4154" i="2"/>
  <c r="O4155" i="2"/>
  <c r="Q4155" i="2"/>
  <c r="Z4155" i="2"/>
  <c r="Y4155" i="2" s="1"/>
  <c r="O4156" i="2"/>
  <c r="Q4156" i="2"/>
  <c r="Z4156" i="2"/>
  <c r="Y4156" i="2" s="1"/>
  <c r="O4157" i="2"/>
  <c r="Q4157" i="2"/>
  <c r="Z4157" i="2"/>
  <c r="Y4157" i="2" s="1"/>
  <c r="O4158" i="2"/>
  <c r="Q4158" i="2"/>
  <c r="Z4158" i="2"/>
  <c r="Y4158" i="2" s="1"/>
  <c r="O4159" i="2"/>
  <c r="Q4159" i="2"/>
  <c r="Z4159" i="2"/>
  <c r="Y4159" i="2" s="1"/>
  <c r="O4160" i="2"/>
  <c r="Z4160" i="2"/>
  <c r="Y4160" i="2" s="1"/>
  <c r="O4161" i="2"/>
  <c r="Z4161" i="2"/>
  <c r="Y4161" i="2" s="1"/>
  <c r="O4162" i="2"/>
  <c r="Z4162" i="2"/>
  <c r="Y4162" i="2" s="1"/>
  <c r="O4163" i="2"/>
  <c r="Q4163" i="2"/>
  <c r="Z4163" i="2"/>
  <c r="Y4163" i="2" s="1"/>
  <c r="O4164" i="2"/>
  <c r="Q4164" i="2"/>
  <c r="Z4164" i="2"/>
  <c r="Y4164" i="2" s="1"/>
  <c r="O4165" i="2"/>
  <c r="Q4165" i="2"/>
  <c r="Z4165" i="2"/>
  <c r="Y4165" i="2" s="1"/>
  <c r="O4166" i="2"/>
  <c r="Q4166" i="2"/>
  <c r="Z4166" i="2"/>
  <c r="Y4166" i="2" s="1"/>
  <c r="O4167" i="2"/>
  <c r="Q4167" i="2"/>
  <c r="Z4167" i="2"/>
  <c r="Y4167" i="2" s="1"/>
  <c r="O4168" i="2"/>
  <c r="Z4168" i="2"/>
  <c r="Y4168" i="2" s="1"/>
  <c r="O4169" i="2"/>
  <c r="Q4169" i="2"/>
  <c r="Z4169" i="2"/>
  <c r="Y4169" i="2" s="1"/>
  <c r="O4170" i="2"/>
  <c r="Q4170" i="2"/>
  <c r="Z4170" i="2"/>
  <c r="Y4170" i="2" s="1"/>
  <c r="O4171" i="2"/>
  <c r="Q4171" i="2"/>
  <c r="Y4171" i="2"/>
  <c r="Z4171" i="2"/>
  <c r="O4172" i="2"/>
  <c r="Q4172" i="2"/>
  <c r="Z4172" i="2"/>
  <c r="Y4172" i="2" s="1"/>
  <c r="O4173" i="2"/>
  <c r="Q4173" i="2"/>
  <c r="Z4173" i="2"/>
  <c r="Y4173" i="2" s="1"/>
  <c r="O4174" i="2"/>
  <c r="Q4174" i="2"/>
  <c r="Z4174" i="2"/>
  <c r="Y4174" i="2" s="1"/>
  <c r="O4175" i="2"/>
  <c r="Q4175" i="2"/>
  <c r="Z4175" i="2"/>
  <c r="Y4175" i="2" s="1"/>
  <c r="O4176" i="2"/>
  <c r="Q4176" i="2"/>
  <c r="Z4176" i="2"/>
  <c r="Y4176" i="2" s="1"/>
  <c r="O4177" i="2"/>
  <c r="Z4177" i="2"/>
  <c r="Y4177" i="2" s="1"/>
  <c r="O4178" i="2"/>
  <c r="Q4178" i="2"/>
  <c r="Z4178" i="2"/>
  <c r="Y4178" i="2" s="1"/>
  <c r="O4179" i="2"/>
  <c r="Q4179" i="2"/>
  <c r="Z4179" i="2"/>
  <c r="Y4179" i="2" s="1"/>
  <c r="O4180" i="2"/>
  <c r="Q4180" i="2"/>
  <c r="Z4180" i="2"/>
  <c r="Y4180" i="2" s="1"/>
  <c r="O4181" i="2"/>
  <c r="Q4181" i="2"/>
  <c r="Z4181" i="2"/>
  <c r="Y4181" i="2" s="1"/>
  <c r="O4182" i="2"/>
  <c r="Q4182" i="2"/>
  <c r="Z4182" i="2"/>
  <c r="Y4182" i="2" s="1"/>
  <c r="O4183" i="2"/>
  <c r="Z4183" i="2"/>
  <c r="Y4183" i="2" s="1"/>
  <c r="O4184" i="2"/>
  <c r="Q4184" i="2"/>
  <c r="Z4184" i="2"/>
  <c r="Y4184" i="2" s="1"/>
  <c r="O4185" i="2"/>
  <c r="Z4185" i="2"/>
  <c r="Y4185" i="2" s="1"/>
  <c r="O4186" i="2"/>
  <c r="Z4186" i="2"/>
  <c r="Y4186" i="2" s="1"/>
  <c r="O4187" i="2"/>
  <c r="Q4187" i="2"/>
  <c r="Z4187" i="2"/>
  <c r="Y4187" i="2" s="1"/>
  <c r="O4188" i="2"/>
  <c r="Q4188" i="2"/>
  <c r="Z4188" i="2"/>
  <c r="Y4188" i="2" s="1"/>
  <c r="O4189" i="2"/>
  <c r="Q4189" i="2"/>
  <c r="Z4189" i="2"/>
  <c r="Y4189" i="2" s="1"/>
  <c r="O4190" i="2"/>
  <c r="Q4190" i="2"/>
  <c r="Z4190" i="2"/>
  <c r="Y4190" i="2" s="1"/>
  <c r="O4191" i="2"/>
  <c r="Q4191" i="2"/>
  <c r="Z4191" i="2"/>
  <c r="Y4191" i="2" s="1"/>
  <c r="O4192" i="2"/>
  <c r="Q4192" i="2"/>
  <c r="Z4192" i="2"/>
  <c r="Y4192" i="2" s="1"/>
  <c r="O4193" i="2"/>
  <c r="Q4193" i="2"/>
  <c r="Z4193" i="2"/>
  <c r="Y4193" i="2" s="1"/>
  <c r="O4194" i="2"/>
  <c r="Q4194" i="2"/>
  <c r="Z4194" i="2"/>
  <c r="Y4194" i="2" s="1"/>
  <c r="O4195" i="2"/>
  <c r="Q4195" i="2"/>
  <c r="Z4195" i="2"/>
  <c r="Y4195" i="2" s="1"/>
  <c r="O4196" i="2"/>
  <c r="Q4196" i="2"/>
  <c r="Z4196" i="2"/>
  <c r="Y4196" i="2" s="1"/>
  <c r="O4197" i="2"/>
  <c r="Q4197" i="2"/>
  <c r="Z4197" i="2"/>
  <c r="Y4197" i="2" s="1"/>
  <c r="O4198" i="2"/>
  <c r="Q4198" i="2"/>
  <c r="Z4198" i="2"/>
  <c r="Y4198" i="2" s="1"/>
  <c r="O4199" i="2"/>
  <c r="Q4199" i="2"/>
  <c r="Z4199" i="2"/>
  <c r="Y4199" i="2" s="1"/>
  <c r="O4200" i="2"/>
  <c r="Q4200" i="2"/>
  <c r="Z4200" i="2"/>
  <c r="Y4200" i="2" s="1"/>
  <c r="O4201" i="2"/>
  <c r="Q4201" i="2"/>
  <c r="Z4201" i="2"/>
  <c r="Y4201" i="2" s="1"/>
  <c r="O4202" i="2"/>
  <c r="Q4202" i="2"/>
  <c r="Z4202" i="2"/>
  <c r="Y4202" i="2" s="1"/>
  <c r="O4203" i="2"/>
  <c r="Z4203" i="2"/>
  <c r="O4204" i="2"/>
  <c r="Q4204" i="2"/>
  <c r="Z4204" i="2"/>
  <c r="Y4204" i="2" s="1"/>
  <c r="O4205" i="2"/>
  <c r="Q4205" i="2"/>
  <c r="Z4205" i="2"/>
  <c r="Y4205" i="2" s="1"/>
  <c r="O4206" i="2"/>
  <c r="Q4206" i="2"/>
  <c r="Z4206" i="2"/>
  <c r="Y4206" i="2" s="1"/>
  <c r="O4207" i="2"/>
  <c r="Q4207" i="2"/>
  <c r="Z4207" i="2"/>
  <c r="Y4207" i="2" s="1"/>
  <c r="O4208" i="2"/>
  <c r="Z4208" i="2"/>
  <c r="Y4208" i="2" s="1"/>
  <c r="O4209" i="2"/>
  <c r="Q4209" i="2"/>
  <c r="Z4209" i="2"/>
  <c r="Y4209" i="2" s="1"/>
  <c r="O4210" i="2"/>
  <c r="Q4210" i="2"/>
  <c r="Y4210" i="2"/>
  <c r="Z4210" i="2"/>
  <c r="O4211" i="2"/>
  <c r="Q4211" i="2"/>
  <c r="Z4211" i="2"/>
  <c r="Y4211" i="2" s="1"/>
  <c r="O4212" i="2"/>
  <c r="Q4212" i="2"/>
  <c r="Z4212" i="2"/>
  <c r="Y4212" i="2" s="1"/>
  <c r="O4213" i="2"/>
  <c r="Q4213" i="2"/>
  <c r="Z4213" i="2"/>
  <c r="Y4213" i="2" s="1"/>
  <c r="O4214" i="2"/>
  <c r="Q4214" i="2"/>
  <c r="Z4214" i="2"/>
  <c r="Y4214" i="2" s="1"/>
  <c r="O4215" i="2"/>
  <c r="Y4215" i="2"/>
  <c r="Z4215" i="2"/>
  <c r="O4216" i="2"/>
  <c r="Q4216" i="2"/>
  <c r="Z4216" i="2"/>
  <c r="Y4216" i="2" s="1"/>
  <c r="O4217" i="2"/>
  <c r="Q4217" i="2"/>
  <c r="Z4217" i="2"/>
  <c r="Y4217" i="2" s="1"/>
  <c r="O4218" i="2"/>
  <c r="Q4218" i="2"/>
  <c r="Z4218" i="2"/>
  <c r="Y4218" i="2" s="1"/>
  <c r="O4219" i="2"/>
  <c r="Q4219" i="2"/>
  <c r="Z4219" i="2"/>
  <c r="Y4219" i="2" s="1"/>
  <c r="O4220" i="2"/>
  <c r="Q4220" i="2"/>
  <c r="Z4220" i="2"/>
  <c r="Y4220" i="2" s="1"/>
  <c r="Q4221" i="2"/>
  <c r="Z4221" i="2"/>
  <c r="Y4221" i="2" s="1"/>
  <c r="O4222" i="2"/>
  <c r="Q4222" i="2"/>
  <c r="Z4222" i="2"/>
  <c r="Y4222" i="2" s="1"/>
  <c r="O4223" i="2"/>
  <c r="Q4223" i="2"/>
  <c r="Z4223" i="2"/>
  <c r="Y4223" i="2" s="1"/>
  <c r="O4224" i="2"/>
  <c r="Q4224" i="2"/>
  <c r="Z4224" i="2"/>
  <c r="Y4224" i="2" s="1"/>
  <c r="O4225" i="2"/>
  <c r="Q4225" i="2"/>
  <c r="Z4225" i="2"/>
  <c r="Y4225" i="2" s="1"/>
  <c r="O4226" i="2"/>
  <c r="Q4226" i="2"/>
  <c r="Z4226" i="2"/>
  <c r="Y4226" i="2" s="1"/>
  <c r="O4227" i="2"/>
  <c r="Q4227" i="2"/>
  <c r="Y4227" i="2"/>
  <c r="O4228" i="2"/>
  <c r="Q4228" i="2"/>
  <c r="Y4228" i="2"/>
  <c r="O4229" i="2"/>
  <c r="Q4229" i="2"/>
  <c r="Z4229" i="2"/>
  <c r="Y4229" i="2" s="1"/>
  <c r="O4230" i="2"/>
  <c r="Q4230" i="2"/>
  <c r="Z4230" i="2"/>
  <c r="Y4230" i="2" s="1"/>
  <c r="O4231" i="2"/>
  <c r="Q4231" i="2"/>
  <c r="Z4231" i="2"/>
  <c r="Y4231" i="2" s="1"/>
  <c r="O4232" i="2"/>
  <c r="Q4232" i="2"/>
  <c r="Z4232" i="2"/>
  <c r="Y4232" i="2" s="1"/>
  <c r="O4233" i="2"/>
  <c r="Q4233" i="2"/>
  <c r="Z4233" i="2"/>
  <c r="Y4233" i="2" s="1"/>
  <c r="O4234" i="2"/>
  <c r="Q4234" i="2"/>
  <c r="Y4234" i="2"/>
  <c r="O4235" i="2"/>
  <c r="Q4235" i="2"/>
  <c r="Z4235" i="2"/>
  <c r="Y4235" i="2" s="1"/>
  <c r="O4236" i="2"/>
  <c r="Z4236" i="2"/>
  <c r="Y4236" i="2" s="1"/>
  <c r="O4237" i="2"/>
  <c r="Q4237" i="2"/>
  <c r="Z4237" i="2"/>
  <c r="Y4237" i="2" s="1"/>
  <c r="O4238" i="2"/>
  <c r="Q4238" i="2"/>
  <c r="Z4238" i="2"/>
  <c r="Y4238" i="2" s="1"/>
  <c r="O4239" i="2"/>
  <c r="Q4239" i="2"/>
  <c r="Z4239" i="2"/>
  <c r="Y4239" i="2" s="1"/>
  <c r="O4240" i="2"/>
  <c r="Q4240" i="2"/>
  <c r="Z4240" i="2"/>
  <c r="Y4240" i="2" s="1"/>
  <c r="O4241" i="2"/>
  <c r="Q4241" i="2"/>
  <c r="Z4241" i="2"/>
  <c r="Y4241" i="2" s="1"/>
  <c r="O4242" i="2"/>
  <c r="Q4242" i="2"/>
  <c r="Y4242" i="2"/>
  <c r="Z4242" i="2"/>
  <c r="O4243" i="2"/>
  <c r="Q4243" i="2"/>
  <c r="Z4243" i="2"/>
  <c r="Y4243" i="2" s="1"/>
  <c r="O4244" i="2"/>
  <c r="Z4244" i="2"/>
  <c r="Y4244" i="2" s="1"/>
  <c r="O4245" i="2"/>
  <c r="Q4245" i="2"/>
  <c r="Z4245" i="2"/>
  <c r="Y4245" i="2" s="1"/>
  <c r="O4246" i="2"/>
  <c r="Q4246" i="2"/>
  <c r="Z4246" i="2"/>
  <c r="Y4246" i="2" s="1"/>
  <c r="O4247" i="2"/>
  <c r="Q4247" i="2"/>
  <c r="Y4247" i="2"/>
  <c r="Z4247" i="2"/>
  <c r="O4248" i="2"/>
  <c r="Q4248" i="2"/>
  <c r="Z4248" i="2"/>
  <c r="Y4248" i="2" s="1"/>
  <c r="O4249" i="2"/>
  <c r="Q4249" i="2"/>
  <c r="Z4249" i="2"/>
  <c r="Y4249" i="2" s="1"/>
  <c r="O4250" i="2"/>
  <c r="Q4250" i="2"/>
  <c r="Z4250" i="2"/>
  <c r="Y4250" i="2" s="1"/>
  <c r="O4251" i="2"/>
  <c r="Q4251" i="2"/>
  <c r="Z4251" i="2"/>
  <c r="Y4251" i="2" s="1"/>
  <c r="O4252" i="2"/>
  <c r="Q4252" i="2"/>
  <c r="Z4252" i="2"/>
  <c r="Y4252" i="2" s="1"/>
  <c r="O4253" i="2"/>
  <c r="Q4253" i="2"/>
  <c r="Z4253" i="2"/>
  <c r="Y4253" i="2" s="1"/>
  <c r="O4254" i="2"/>
  <c r="Q4254" i="2"/>
  <c r="Z4254" i="2"/>
  <c r="Y4254" i="2" s="1"/>
  <c r="O4255" i="2"/>
  <c r="Q4255" i="2"/>
  <c r="Z4255" i="2"/>
  <c r="Y4255" i="2" s="1"/>
  <c r="O4256" i="2"/>
  <c r="Q4256" i="2"/>
  <c r="Z4256" i="2"/>
  <c r="Y4256" i="2" s="1"/>
  <c r="O4257" i="2"/>
  <c r="Q4257" i="2"/>
  <c r="Y4257" i="2"/>
  <c r="O4258" i="2"/>
  <c r="Q4258" i="2"/>
  <c r="Z4258" i="2"/>
  <c r="Y4258" i="2" s="1"/>
  <c r="O4259" i="2"/>
  <c r="Q4259" i="2"/>
  <c r="Z4259" i="2"/>
  <c r="Y4259" i="2" s="1"/>
  <c r="O4260" i="2"/>
  <c r="Q4260" i="2"/>
  <c r="Z4260" i="2"/>
  <c r="Y4260" i="2" s="1"/>
  <c r="O4261" i="2"/>
  <c r="Q4261" i="2"/>
  <c r="Z4261" i="2"/>
  <c r="Y4261" i="2" s="1"/>
  <c r="O4262" i="2"/>
  <c r="Z4262" i="2"/>
  <c r="Y4262" i="2" s="1"/>
  <c r="O4263" i="2"/>
  <c r="Z4263" i="2"/>
  <c r="Y4263" i="2" s="1"/>
  <c r="O4264" i="2"/>
  <c r="Z4264" i="2"/>
  <c r="Y4264" i="2" s="1"/>
  <c r="O4265" i="2"/>
  <c r="Z4265" i="2"/>
  <c r="Y4265" i="2" s="1"/>
  <c r="O4266" i="2"/>
  <c r="Z4266" i="2"/>
  <c r="Y4266" i="2" s="1"/>
  <c r="O4267" i="2"/>
  <c r="Z4267" i="2"/>
  <c r="Y4267" i="2" s="1"/>
  <c r="O4268" i="2"/>
  <c r="Z4268" i="2"/>
  <c r="Y4268" i="2" s="1"/>
  <c r="O4269" i="2"/>
  <c r="Z4269" i="2"/>
  <c r="Y4269" i="2" s="1"/>
  <c r="O4270" i="2"/>
  <c r="Z4270" i="2"/>
  <c r="Y4270" i="2" s="1"/>
  <c r="O4271" i="2"/>
  <c r="Z4271" i="2"/>
  <c r="Y4271" i="2" s="1"/>
  <c r="O4272" i="2"/>
  <c r="Z4272" i="2"/>
  <c r="Y4272" i="2" s="1"/>
  <c r="O4273" i="2"/>
  <c r="Z4273" i="2"/>
  <c r="Y4273" i="2" s="1"/>
  <c r="O4274" i="2"/>
  <c r="Q4274" i="2"/>
  <c r="Z4274" i="2"/>
  <c r="Y4274" i="2" s="1"/>
  <c r="O4275" i="2"/>
  <c r="Z4275" i="2"/>
  <c r="Y4275" i="2" s="1"/>
  <c r="O4276" i="2"/>
  <c r="Z4276" i="2"/>
  <c r="Y4276" i="2" s="1"/>
  <c r="O4277" i="2"/>
  <c r="Z4277" i="2"/>
  <c r="Y4277" i="2" s="1"/>
  <c r="O4278" i="2"/>
  <c r="Z4278" i="2"/>
  <c r="Y4278" i="2" s="1"/>
  <c r="O4279" i="2"/>
  <c r="Z4279" i="2"/>
  <c r="Y4279" i="2" s="1"/>
  <c r="O4280" i="2"/>
  <c r="Z4280" i="2"/>
  <c r="Y4280" i="2" s="1"/>
  <c r="O4281" i="2"/>
  <c r="Z4281" i="2"/>
  <c r="Y4281" i="2" s="1"/>
  <c r="O4282" i="2"/>
  <c r="Z4282" i="2"/>
  <c r="Y4282" i="2" s="1"/>
  <c r="O4283" i="2"/>
  <c r="Z4283" i="2"/>
  <c r="Y4283" i="2" s="1"/>
  <c r="O4284" i="2"/>
  <c r="Z4284" i="2"/>
  <c r="Y4284" i="2" s="1"/>
  <c r="O4285" i="2"/>
  <c r="Z4285" i="2"/>
  <c r="Y4285" i="2" s="1"/>
  <c r="O4286" i="2"/>
  <c r="Z4286" i="2"/>
  <c r="Y4286" i="2" s="1"/>
  <c r="O4287" i="2"/>
  <c r="Z4287" i="2"/>
  <c r="Y4287" i="2" s="1"/>
  <c r="O4288" i="2"/>
  <c r="Z4288" i="2"/>
  <c r="Y4288" i="2" s="1"/>
  <c r="O4289" i="2"/>
  <c r="Z4289" i="2"/>
  <c r="Y4289" i="2" s="1"/>
  <c r="O4290" i="2"/>
  <c r="Q4290" i="2"/>
  <c r="Y4290" i="2"/>
  <c r="Z4290" i="2"/>
  <c r="O4291" i="2"/>
  <c r="Q4291" i="2"/>
  <c r="Z4291" i="2"/>
  <c r="Y4291" i="2" s="1"/>
  <c r="O4292" i="2"/>
  <c r="Q4292" i="2"/>
  <c r="Z4292" i="2"/>
  <c r="Y4292" i="2" s="1"/>
  <c r="O4293" i="2"/>
  <c r="Q4293" i="2"/>
  <c r="Z4293" i="2"/>
  <c r="Y4293" i="2" s="1"/>
  <c r="O4294" i="2"/>
  <c r="Q4294" i="2"/>
  <c r="Z4294" i="2"/>
  <c r="Y4294" i="2" s="1"/>
  <c r="O4295" i="2"/>
  <c r="Q4295" i="2"/>
  <c r="Z4295" i="2"/>
  <c r="Y4295" i="2" s="1"/>
  <c r="O4296" i="2"/>
  <c r="Z4296" i="2"/>
  <c r="Y4296" i="2" s="1"/>
  <c r="O4297" i="2"/>
  <c r="Q4297" i="2"/>
  <c r="Z4297" i="2"/>
  <c r="Y4297" i="2" s="1"/>
  <c r="O4298" i="2"/>
  <c r="Z4298" i="2"/>
  <c r="Y4298" i="2" s="1"/>
  <c r="O4299" i="2"/>
  <c r="Z4299" i="2"/>
  <c r="Y4299" i="2" s="1"/>
  <c r="O4300" i="2"/>
  <c r="Z4300" i="2"/>
  <c r="Y4300" i="2" s="1"/>
  <c r="O4301" i="2"/>
  <c r="Z4301" i="2"/>
  <c r="Y4301" i="2" s="1"/>
  <c r="O4302" i="2"/>
  <c r="Y4302" i="2"/>
  <c r="Z4302" i="2"/>
  <c r="O4303" i="2"/>
  <c r="Z4303" i="2"/>
  <c r="Y4303" i="2" s="1"/>
  <c r="O4304" i="2"/>
  <c r="Z4304" i="2"/>
  <c r="Y4304" i="2" s="1"/>
  <c r="O4305" i="2"/>
  <c r="Z4305" i="2"/>
  <c r="Y4305" i="2" s="1"/>
  <c r="O4306" i="2"/>
  <c r="Z4306" i="2"/>
  <c r="Y4306" i="2" s="1"/>
  <c r="O4307" i="2"/>
  <c r="Z4307" i="2"/>
  <c r="Y4307" i="2" s="1"/>
  <c r="O4308" i="2"/>
  <c r="Z4308" i="2"/>
  <c r="Y4308" i="2" s="1"/>
  <c r="O4309" i="2"/>
  <c r="Z4309" i="2"/>
  <c r="Y4309" i="2" s="1"/>
  <c r="O4310" i="2"/>
  <c r="Z4310" i="2"/>
  <c r="Y4310" i="2" s="1"/>
  <c r="O4311" i="2"/>
  <c r="Z4311" i="2"/>
  <c r="Y4311" i="2" s="1"/>
  <c r="O4312" i="2"/>
  <c r="Z4312" i="2"/>
  <c r="Y4312" i="2" s="1"/>
  <c r="O4313" i="2"/>
  <c r="Z4313" i="2"/>
  <c r="Y4313" i="2" s="1"/>
  <c r="O4314" i="2"/>
  <c r="Z4314" i="2"/>
  <c r="Y4314" i="2" s="1"/>
  <c r="O4315" i="2"/>
  <c r="Z4315" i="2"/>
  <c r="Y4315" i="2" s="1"/>
  <c r="O4316" i="2"/>
  <c r="Z4316" i="2"/>
  <c r="Y4316" i="2" s="1"/>
  <c r="O4317" i="2"/>
  <c r="Z4317" i="2"/>
  <c r="Y4317" i="2" s="1"/>
  <c r="O4318" i="2"/>
  <c r="Z4318" i="2"/>
  <c r="Y4318" i="2" s="1"/>
  <c r="O4319" i="2"/>
  <c r="Z4319" i="2"/>
  <c r="Y4319" i="2" s="1"/>
  <c r="O4320" i="2"/>
  <c r="Z4320" i="2"/>
  <c r="Y4320" i="2" s="1"/>
  <c r="O4321" i="2"/>
  <c r="Z4321" i="2"/>
  <c r="Y4321" i="2" s="1"/>
  <c r="O4322" i="2"/>
  <c r="Z4322" i="2"/>
  <c r="Y4322" i="2" s="1"/>
  <c r="O4323" i="2"/>
  <c r="Z4323" i="2"/>
  <c r="Y4323" i="2" s="1"/>
  <c r="O4324" i="2"/>
  <c r="Z4324" i="2"/>
  <c r="Y4324" i="2" s="1"/>
  <c r="O4325" i="2"/>
  <c r="Z4325" i="2"/>
  <c r="Y4325" i="2" s="1"/>
  <c r="O4326" i="2"/>
  <c r="Z4326" i="2"/>
  <c r="Y4326" i="2" s="1"/>
  <c r="O4327" i="2"/>
  <c r="Z4327" i="2"/>
  <c r="Y4327" i="2" s="1"/>
  <c r="O4328" i="2"/>
  <c r="Z4328" i="2"/>
  <c r="Y4328" i="2" s="1"/>
  <c r="O4329" i="2"/>
  <c r="Z4329" i="2"/>
  <c r="Y4329" i="2" s="1"/>
  <c r="O4330" i="2"/>
  <c r="Z4330" i="2"/>
  <c r="Y4330" i="2" s="1"/>
  <c r="O4331" i="2"/>
  <c r="Z4331" i="2"/>
  <c r="Y4331" i="2" s="1"/>
  <c r="O4332" i="2"/>
  <c r="Z4332" i="2"/>
  <c r="Y4332" i="2" s="1"/>
  <c r="O4333" i="2"/>
  <c r="Z4333" i="2"/>
  <c r="Y4333" i="2" s="1"/>
  <c r="O4334" i="2"/>
  <c r="Z4334" i="2"/>
  <c r="Y4334" i="2" s="1"/>
  <c r="O4335" i="2"/>
  <c r="Z4335" i="2"/>
  <c r="Y4335" i="2" s="1"/>
  <c r="O4336" i="2"/>
  <c r="Z4336" i="2"/>
  <c r="Y4336" i="2" s="1"/>
  <c r="O4337" i="2"/>
  <c r="Z4337" i="2"/>
  <c r="Y4337" i="2" s="1"/>
  <c r="O4338" i="2"/>
  <c r="Z4338" i="2"/>
  <c r="Y4338" i="2" s="1"/>
  <c r="O4339" i="2"/>
  <c r="Z4339" i="2"/>
  <c r="Y4339" i="2" s="1"/>
  <c r="O4340" i="2"/>
  <c r="Z4340" i="2"/>
  <c r="Y4340" i="2" s="1"/>
  <c r="O4341" i="2"/>
  <c r="Z4341" i="2"/>
  <c r="Y4341" i="2" s="1"/>
  <c r="O4342" i="2"/>
  <c r="Z4342" i="2"/>
  <c r="Y4342" i="2" s="1"/>
  <c r="O4343" i="2"/>
  <c r="Z4343" i="2"/>
  <c r="Y4343" i="2" s="1"/>
  <c r="O4344" i="2"/>
  <c r="Z4344" i="2"/>
  <c r="Y4344" i="2" s="1"/>
  <c r="O4345" i="2"/>
  <c r="Z4345" i="2"/>
  <c r="Y4345" i="2" s="1"/>
  <c r="O4346" i="2"/>
  <c r="Z4346" i="2"/>
  <c r="Y4346" i="2" s="1"/>
  <c r="O4347" i="2"/>
  <c r="Z4347" i="2"/>
  <c r="Y4347" i="2" s="1"/>
  <c r="O4348" i="2"/>
  <c r="Z4348" i="2"/>
  <c r="Y4348" i="2" s="1"/>
  <c r="O4349" i="2"/>
  <c r="Z4349" i="2"/>
  <c r="Y4349" i="2" s="1"/>
  <c r="O4350" i="2"/>
  <c r="Z4350" i="2"/>
  <c r="Y4350" i="2" s="1"/>
  <c r="O4351" i="2"/>
  <c r="Z4351" i="2"/>
  <c r="Y4351" i="2" s="1"/>
  <c r="O4352" i="2"/>
  <c r="Z4352" i="2"/>
  <c r="Y4352" i="2" s="1"/>
  <c r="O4353" i="2"/>
  <c r="Z4353" i="2"/>
  <c r="Y4353" i="2" s="1"/>
  <c r="O4354" i="2"/>
  <c r="Z4354" i="2"/>
  <c r="Y4354" i="2" s="1"/>
  <c r="O4355" i="2"/>
  <c r="Z4355" i="2"/>
  <c r="Y4355" i="2" s="1"/>
  <c r="O4356" i="2"/>
  <c r="Z4356" i="2"/>
  <c r="Y4356" i="2" s="1"/>
  <c r="O4357" i="2"/>
  <c r="Z4357" i="2"/>
  <c r="Y4357" i="2" s="1"/>
  <c r="O4358" i="2"/>
  <c r="Z4358" i="2"/>
  <c r="Y4358" i="2" s="1"/>
  <c r="O4359" i="2"/>
  <c r="Z4359" i="2"/>
  <c r="Y4359" i="2" s="1"/>
  <c r="O4360" i="2"/>
  <c r="Z4360" i="2"/>
  <c r="Y4360" i="2" s="1"/>
  <c r="O4361" i="2"/>
  <c r="Z4361" i="2"/>
  <c r="Y4361" i="2" s="1"/>
  <c r="O4362" i="2"/>
  <c r="Z4362" i="2"/>
  <c r="Y4362" i="2" s="1"/>
  <c r="O4363" i="2"/>
  <c r="Z4363" i="2"/>
  <c r="Y4363" i="2" s="1"/>
  <c r="O4364" i="2"/>
  <c r="Z4364" i="2"/>
  <c r="Y4364" i="2" s="1"/>
  <c r="O4365" i="2"/>
  <c r="Z4365" i="2"/>
  <c r="Y4365" i="2" s="1"/>
  <c r="O4366" i="2"/>
  <c r="Z4366" i="2"/>
  <c r="Y4366" i="2" s="1"/>
  <c r="O4367" i="2"/>
  <c r="Z4367" i="2"/>
  <c r="Y4367" i="2" s="1"/>
  <c r="O4368" i="2"/>
  <c r="Z4368" i="2"/>
  <c r="Y4368" i="2" s="1"/>
  <c r="O4369" i="2"/>
  <c r="Z4369" i="2"/>
  <c r="Y4369" i="2" s="1"/>
  <c r="O4370" i="2"/>
  <c r="Z4370" i="2"/>
  <c r="Y4370" i="2" s="1"/>
  <c r="O4371" i="2"/>
  <c r="Z4371" i="2"/>
  <c r="Y4371" i="2" s="1"/>
  <c r="O4372" i="2"/>
  <c r="Z4372" i="2"/>
  <c r="Y4372" i="2" s="1"/>
  <c r="O4373" i="2"/>
  <c r="Z4373" i="2"/>
  <c r="Y4373" i="2" s="1"/>
  <c r="O4374" i="2"/>
  <c r="Z4374" i="2"/>
  <c r="Y4374" i="2" s="1"/>
  <c r="O4375" i="2"/>
  <c r="Z4375" i="2"/>
  <c r="Y4375" i="2" s="1"/>
  <c r="O4376" i="2"/>
  <c r="Z4376" i="2"/>
  <c r="Y4376" i="2" s="1"/>
  <c r="O4377" i="2"/>
  <c r="Z4377" i="2"/>
  <c r="Y4377" i="2" s="1"/>
  <c r="O4379" i="2"/>
  <c r="Z4379" i="2"/>
  <c r="Y4379" i="2" s="1"/>
  <c r="H4380" i="2"/>
  <c r="Y4380" i="2"/>
  <c r="Z4380" i="2"/>
  <c r="Y4381" i="2"/>
  <c r="Z4381" i="2"/>
  <c r="Y4382" i="2"/>
  <c r="Z4382" i="2"/>
  <c r="Y4383" i="2"/>
  <c r="Z4383" i="2"/>
  <c r="Y4384" i="2"/>
  <c r="Z4384" i="2"/>
  <c r="Y4385" i="2"/>
  <c r="Z4385" i="2"/>
  <c r="H4386" i="2"/>
  <c r="O4386" i="2"/>
  <c r="Q4386" i="2"/>
  <c r="W4386" i="2"/>
  <c r="Z4386" i="2"/>
  <c r="Y4386" i="2" s="1"/>
  <c r="H4387" i="2"/>
  <c r="O4387" i="2"/>
  <c r="Q4387" i="2"/>
  <c r="W4387" i="2"/>
  <c r="Y4387" i="2"/>
  <c r="Z4387" i="2"/>
  <c r="H4388" i="2"/>
  <c r="O4388" i="2"/>
  <c r="Q4388" i="2"/>
  <c r="W4388" i="2"/>
  <c r="Z4388" i="2"/>
  <c r="Y4388" i="2" s="1"/>
  <c r="H4389" i="2"/>
  <c r="O4389" i="2"/>
  <c r="Q4389" i="2"/>
  <c r="W4389" i="2"/>
  <c r="Y4389" i="2"/>
  <c r="Z4389" i="2"/>
  <c r="H4390" i="2"/>
  <c r="O4390" i="2"/>
  <c r="Q4390" i="2"/>
  <c r="W4390" i="2"/>
  <c r="Z4390" i="2"/>
  <c r="Y4390" i="2" s="1"/>
  <c r="H4391" i="2"/>
  <c r="O4391" i="2"/>
  <c r="Q4391" i="2"/>
  <c r="W4391" i="2"/>
  <c r="Z4391" i="2"/>
  <c r="Y4391" i="2" s="1"/>
  <c r="H4392" i="2"/>
  <c r="O4392" i="2"/>
  <c r="W4392" i="2"/>
  <c r="Y4392" i="2"/>
  <c r="Z4392" i="2"/>
  <c r="H4393" i="2"/>
  <c r="O4393" i="2"/>
  <c r="Q4393" i="2"/>
  <c r="W4393" i="2"/>
  <c r="Y4393" i="2"/>
  <c r="Z4393" i="2"/>
  <c r="H4394" i="2"/>
  <c r="O4394" i="2"/>
  <c r="W4394" i="2"/>
  <c r="Y4394" i="2"/>
  <c r="Z4394" i="2"/>
  <c r="H4395" i="2"/>
  <c r="O4395" i="2"/>
  <c r="Q4395" i="2"/>
  <c r="W4395" i="2"/>
  <c r="Y4395" i="2"/>
  <c r="Z4395" i="2"/>
  <c r="H4396" i="2"/>
  <c r="O4396" i="2"/>
  <c r="Q4396" i="2"/>
  <c r="W4396" i="2"/>
  <c r="Y4396" i="2"/>
  <c r="Z4396" i="2"/>
  <c r="F4397" i="2"/>
  <c r="Y4397" i="2" s="1"/>
  <c r="L4397" i="2"/>
  <c r="N4397" i="2"/>
  <c r="T4397" i="2"/>
  <c r="W4397" i="2"/>
  <c r="Z4397" i="2"/>
  <c r="B4407" i="2"/>
  <c r="B4408" i="2"/>
  <c r="B4409" i="2"/>
  <c r="D4409" i="2" l="1"/>
  <c r="B4406" i="2"/>
  <c r="D4408" i="2"/>
  <c r="Y2530" i="2"/>
  <c r="D4410" i="2"/>
  <c r="Y4203" i="2"/>
  <c r="D4407" i="2"/>
  <c r="D4406" i="2"/>
  <c r="D4405" i="2"/>
  <c r="D4411" i="2" s="1"/>
  <c r="B4405" i="2"/>
  <c r="B4410" i="2" s="1"/>
  <c r="Y28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tc={D8FCADA3-E414-4F40-9AC2-90900D37BD16}</author>
    <author>tc={015F3255-5693-40E8-A389-B4C1F628C5D8}</author>
    <author>tc={CBD09A29-9A83-40CC-BC2C-01724E2ED950}</author>
    <author>tc={A5E2A751-BED5-4855-9FC5-AD76DE02D787}</author>
    <author>tc={636B18CA-4469-41A1-AFC7-7A7FD1803652}</author>
    <author>tc={08FD6886-97D7-4FB0-B95E-9D30FDA60FDB}</author>
    <author>tc={BB25C2F8-DC79-4580-8D86-AE9098CC2969}</author>
    <author>tc={8BA5754D-C2C7-4EE2-9677-682A9339B657}</author>
    <author>tc={A3C6C3E7-9511-4B8C-B0A3-C229EEF6AEB3}</author>
  </authors>
  <commentList>
    <comment ref="J662" authorId="0" shapeId="0" xr:uid="{D8FCADA3-E414-4F40-9AC2-90900D37BD16}">
      <text>
        <t>[Threaded comment]
Your version of Excel allows you to read this threaded comment; however, any edits to it will get removed if the file is opened in a newer version of Excel. Learn more: https://go.microsoft.com/fwlink/?linkid=870924
Comment:
    Amended Application was filed August 20, 2015.</t>
      </text>
    </comment>
    <comment ref="J723" authorId="1" shapeId="0" xr:uid="{015F3255-5693-40E8-A389-B4C1F628C5D8}">
      <text>
        <t>[Threaded comment]
Your version of Excel allows you to read this threaded comment; however, any edits to it will get removed if the file is opened in a newer version of Excel. Learn more: https://go.microsoft.com/fwlink/?linkid=870924
Comment:
    Amended applications were filed 8/20/15 and 11/4/15</t>
      </text>
    </comment>
    <comment ref="E2754" authorId="2" shapeId="0" xr:uid="{CBD09A29-9A83-40CC-BC2C-01724E2ED950}">
      <text>
        <t>[Threaded comment]
Your version of Excel allows you to read this threaded comment; however, any edits to it will get removed if the file is opened in a newer version of Excel. Learn more: https://go.microsoft.com/fwlink/?linkid=870924
Comment:
    Name on Request is WRONG - this is a library!
Reply:
    This Cause has been withdrawn</t>
      </text>
    </comment>
    <comment ref="O3173" authorId="3" shapeId="0" xr:uid="{A5E2A751-BED5-4855-9FC5-AD76DE02D787}">
      <text>
        <t>[Threaded comment]
Your version of Excel allows you to read this threaded comment; however, any edits to it will get removed if the file is opened in a newer version of Excel. Learn more: https://go.microsoft.com/fwlink/?linkid=870924
Comment:
    This should be 7/26/22</t>
      </text>
    </comment>
    <comment ref="B4150" authorId="4" shapeId="0" xr:uid="{636B18CA-4469-41A1-AFC7-7A7FD1803652}">
      <text>
        <t>[Threaded comment]
Your version of Excel allows you to read this threaded comment; however, any edits to it will get removed if the file is opened in a newer version of Excel. Learn more: https://go.microsoft.com/fwlink/?linkid=870924
Comment:
    Service Provider has not provided the appropriate documents from 5/19/2025.</t>
      </text>
    </comment>
    <comment ref="B4203" authorId="5" shapeId="0" xr:uid="{08FD6886-97D7-4FB0-B95E-9D30FDA60FDB}">
      <text>
        <t xml:space="preserve">[Threaded comment]
Your version of Excel allows you to read this threaded comment; however, any edits to it will get removed if the file is opened in a newer version of Excel. Learn more: https://go.microsoft.com/fwlink/?linkid=870924
Comment:
    This is a filing that should have been filed as PUD because they are seeking a valid CCN. </t>
      </text>
    </comment>
    <comment ref="B4215" authorId="6" shapeId="0" xr:uid="{BB25C2F8-DC79-4580-8D86-AE9098CC2969}">
      <text>
        <t>[Threaded comment]
Your version of Excel allows you to read this threaded comment; however, any edits to it will get removed if the file is opened in a newer version of Excel. Learn more: https://go.microsoft.com/fwlink/?linkid=870924
Comment:
    EM3 Billing Networks will have to withdraw this case.</t>
      </text>
    </comment>
    <comment ref="B4244" authorId="7" shapeId="0" xr:uid="{8BA5754D-C2C7-4EE2-9677-682A9339B657}">
      <text>
        <t>[Threaded comment]
Your version of Excel allows you to read this threaded comment; however, any edits to it will get removed if the file is opened in a newer version of Excel. Learn more: https://go.microsoft.com/fwlink/?linkid=870924
Comment:
    They only provided the Request and SUSF Form/Worksheet but no other documents. Incomplete</t>
      </text>
    </comment>
    <comment ref="B4362" authorId="8" shapeId="0" xr:uid="{A3C6C3E7-9511-4B8C-B0A3-C229EEF6AEB3}">
      <text>
        <t xml:space="preserve">[Threaded comment]
Your version of Excel allows you to read this threaded comment; however, any edits to it will get removed if the file is opened in a newer version of Excel. Learn more: https://go.microsoft.com/fwlink/?linkid=870924
Comment:
    There are some issues with this case. I reached out to the Service Provider.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DA8695A-2D9D-419B-BB3F-551CA5D58A48}" odcFile="C:\Users\v74\Downloads\query - 2025-12-08T074317.847.iqy" keepAlive="1" name="query - 2025-12-08T074317.847" type="5" refreshedVersion="8" minRefreshableVersion="3" saveData="1">
    <dbPr connection="Provider=Microsoft.Office.List.OLEDB.2.0;Data Source=&quot;&quot;;ApplicationName=Excel;Version=12.0.0.0" command="&lt;LIST&gt;&lt;VIEWGUID&gt;6126F8F7-5047-4EAB-B98F-8D87924F90AD&lt;/VIEWGUID&gt;&lt;LISTNAME&gt;62693178-c4e8-43a7-8a6e-cce96042f281&lt;/LISTNAME&gt;&lt;LISTWEB&gt;https://officemgmtentserv.sharepoint.com/sites/OCCPUD/_vti_bin&lt;/LISTWEB&gt;&lt;LISTSUBWEB&gt;&lt;/LISTSUBWEB&gt;&lt;ROOTFOLDER&gt;&lt;/ROOTFOLDER&gt;&lt;/LIST&gt;" commandType="5"/>
  </connection>
  <connection id="2" xr16:uid="{B14FC496-0515-45F0-856A-F2BE220920E1}" odcFile="C:\Users\v74\Downloads\query - 2025-12-08T074708.409.iqy" keepAlive="1" name="query - 2025-12-08T074708.409" type="5" refreshedVersion="8" minRefreshableVersion="3" saveData="1">
    <dbPr connection="Provider=Microsoft.Office.List.OLEDB.2.0;Data Source=&quot;&quot;;ApplicationName=Excel;Version=12.0.0.0" command="&lt;LIST&gt;&lt;VIEWGUID&gt;D171C8BC-F45E-476E-BE7D-38AADC179076&lt;/VIEWGUID&gt;&lt;LISTNAME&gt;55c6714a-941c-4751-be7c-34142419b03f&lt;/LISTNAME&gt;&lt;LISTWEB&gt;https://officemgmtentserv.sharepoint.com/sites/OCCPUD/_vti_bin&lt;/LISTWEB&gt;&lt;LISTSUBWEB&gt;&lt;/LISTSUBWEB&gt;&lt;ROOTFOLDER&gt;&lt;/ROOTFOLDER&gt;&lt;/LIST&gt;" commandType="5"/>
  </connection>
  <connection id="3" xr16:uid="{BFA6FBFA-2460-45B6-A7A4-2086E496E544}" odcFile="C:\Users\v74\Downloads\query - 2025-12-08T074816.147.iqy" keepAlive="1" name="query - 2025-12-08T074816.147" type="5" refreshedVersion="8" minRefreshableVersion="3" saveData="1">
    <dbPr connection="Provider=Microsoft.Office.List.OLEDB.2.0;Data Source=&quot;&quot;;ApplicationName=Excel;Version=12.0.0.0" command="&lt;LIST&gt;&lt;VIEWGUID&gt;867D1F73-C4B4-49A7-9186-87CD2BB02E55&lt;/VIEWGUID&gt;&lt;LISTNAME&gt;0133b484-4e46-4d7c-a3d2-ea5a96d0001b&lt;/LISTNAME&gt;&lt;LISTWEB&gt;https://officemgmtentserv.sharepoint.com/sites/OCCPUD/_vti_bin&lt;/LISTWEB&gt;&lt;LISTSUBWEB&gt;&lt;/LISTSUBWEB&gt;&lt;ROOTFOLDER&gt;&lt;/ROOTFOLDER&gt;&lt;/LIST&gt;" commandType="5"/>
  </connection>
  <connection id="4" xr16:uid="{48AA8626-30F3-4848-9998-74525BA879A0}" odcFile="C:\Users\v74\Downloads\query - 2025-12-08T074914.622.iqy" keepAlive="1" name="query - 2025-12-08T074914.622" type="5" refreshedVersion="8" minRefreshableVersion="3" saveData="1">
    <dbPr connection="Provider=Microsoft.Office.List.OLEDB.2.0;Data Source=&quot;&quot;;ApplicationName=Excel;Version=12.0.0.0" command="&lt;LIST&gt;&lt;VIEWGUID&gt;31A572BF-F16F-42D3-85B5-EE0207D75A3C&lt;/VIEWGUID&gt;&lt;LISTNAME&gt;e5749f53-91ee-4dc6-bc5c-576206a41113&lt;/LISTNAME&gt;&lt;LISTWEB&gt;https://officemgmtentserv.sharepoint.com/sites/OCCPUD/_vti_bin&lt;/LISTWEB&gt;&lt;LISTSUBWEB&gt;&lt;/LISTSUBWEB&gt;&lt;ROOTFOLDER&gt;&lt;/ROOTFOLDER&gt;&lt;/LIST&gt;" commandType="5"/>
  </connection>
</connections>
</file>

<file path=xl/sharedStrings.xml><?xml version="1.0" encoding="utf-8"?>
<sst xmlns="http://schemas.openxmlformats.org/spreadsheetml/2006/main" count="20290" uniqueCount="2978">
  <si>
    <t>Cause Number</t>
  </si>
  <si>
    <t>Current Step in Process</t>
  </si>
  <si>
    <t>Testimony Filing Deadline</t>
  </si>
  <si>
    <t>HOM Date</t>
  </si>
  <si>
    <t>En Bank Hearing Date</t>
  </si>
  <si>
    <t>Final Order Date/Cause Closure Date</t>
  </si>
  <si>
    <t>Closed</t>
  </si>
  <si>
    <t>Application Filed Date</t>
  </si>
  <si>
    <t>PUD Applicant</t>
  </si>
  <si>
    <t>PUD Group</t>
  </si>
  <si>
    <t>Relief</t>
  </si>
  <si>
    <t>Other</t>
  </si>
  <si>
    <t>Final Order Number</t>
  </si>
  <si>
    <t>Case Type</t>
  </si>
  <si>
    <t>Days Open</t>
  </si>
  <si>
    <t>201600001</t>
  </si>
  <si>
    <t>PUD</t>
  </si>
  <si>
    <t>No</t>
  </si>
  <si>
    <t>Telecom</t>
  </si>
  <si>
    <t>Brandy L. Wreath</t>
  </si>
  <si>
    <t>Jeff Kline</t>
  </si>
  <si>
    <t>201800066</t>
  </si>
  <si>
    <t>OCC</t>
  </si>
  <si>
    <t>OUSF</t>
  </si>
  <si>
    <t>201300108</t>
  </si>
  <si>
    <t>2022-000035</t>
  </si>
  <si>
    <t>Fort Cobb Fuel Authority LLC</t>
  </si>
  <si>
    <t>Energy</t>
  </si>
  <si>
    <t>Territory Expansion</t>
  </si>
  <si>
    <t>2022-000097</t>
  </si>
  <si>
    <t>Comm &amp; ALJ</t>
  </si>
  <si>
    <t>Oklahoma Gas and Electric Company</t>
  </si>
  <si>
    <t>2023-000086</t>
  </si>
  <si>
    <t>Sup Ct</t>
  </si>
  <si>
    <t>Public Service Company of Oklahoma</t>
  </si>
  <si>
    <t>746624</t>
  </si>
  <si>
    <t>Rate Case</t>
  </si>
  <si>
    <t>2023-000087</t>
  </si>
  <si>
    <t>Oklahoma Gas &amp; Electric Company (OG&amp;E)</t>
  </si>
  <si>
    <t>748265</t>
  </si>
  <si>
    <t>2024-000029</t>
  </si>
  <si>
    <t>Liberty-Empire</t>
  </si>
  <si>
    <t>Certified Territory</t>
  </si>
  <si>
    <t>2024-000038</t>
  </si>
  <si>
    <t>Fuel</t>
  </si>
  <si>
    <t>748855</t>
  </si>
  <si>
    <t>Fuel Adjustment Clause</t>
  </si>
  <si>
    <t>2024-000040</t>
  </si>
  <si>
    <t>748259</t>
  </si>
  <si>
    <t>2024-000047</t>
  </si>
  <si>
    <t>Oklahoma Natural Gas</t>
  </si>
  <si>
    <t>747702</t>
  </si>
  <si>
    <t>2025-000017</t>
  </si>
  <si>
    <t>Other - Telecom</t>
  </si>
  <si>
    <t xml:space="preserve">Vyve Broadband A, LLC </t>
  </si>
  <si>
    <t>ETC</t>
  </si>
  <si>
    <t>2025-000019</t>
  </si>
  <si>
    <t>Vyve Broadband J, LLC</t>
  </si>
  <si>
    <t>2025-000020</t>
  </si>
  <si>
    <t>CCN</t>
  </si>
  <si>
    <t>2025-000018</t>
  </si>
  <si>
    <t>2025-000024</t>
  </si>
  <si>
    <t>Liberty-Empire District Electric Company, A Kansas Corporation</t>
  </si>
  <si>
    <t>2025-000028</t>
  </si>
  <si>
    <t>Summit Utilities</t>
  </si>
  <si>
    <t>2025-000032</t>
  </si>
  <si>
    <t>American Broadband Telecommunications Company, LLC</t>
  </si>
  <si>
    <t>2025-000031</t>
  </si>
  <si>
    <t>Summit Utilities Oklahoma</t>
  </si>
  <si>
    <t>2025-000033</t>
  </si>
  <si>
    <t>Missouri Network Alliance</t>
  </si>
  <si>
    <t>Initial Tariff</t>
  </si>
  <si>
    <t>2025-000038</t>
  </si>
  <si>
    <t>Commission</t>
  </si>
  <si>
    <t>Preapproval</t>
  </si>
  <si>
    <t>2025-000042</t>
  </si>
  <si>
    <t>Arkansas Oklahoma Gas Corporation</t>
  </si>
  <si>
    <t>2025-000040</t>
  </si>
  <si>
    <t>2025-000050</t>
  </si>
  <si>
    <t>NextCity Networks Oklahoma, LLC</t>
  </si>
  <si>
    <t>2025-000052</t>
  </si>
  <si>
    <t>Fort Cobb Fuel Authority, LLC</t>
  </si>
  <si>
    <t>2025-000053</t>
  </si>
  <si>
    <t>Zayo Services Network LLC</t>
  </si>
  <si>
    <t>752440</t>
  </si>
  <si>
    <t>2025-000054</t>
  </si>
  <si>
    <t>Boomerang Wireless, LLC D/B/A Entouch</t>
  </si>
  <si>
    <t>2025-000055</t>
  </si>
  <si>
    <t>Assist Wireless, LLC</t>
  </si>
  <si>
    <t>2025-000057</t>
  </si>
  <si>
    <t>Miscellaneous Request</t>
  </si>
  <si>
    <t>2025-000058</t>
  </si>
  <si>
    <t>Other - Energy</t>
  </si>
  <si>
    <t>Summit Utilities, Inc. d/b/a Summit Utilities Oklahoma, Inc.</t>
  </si>
  <si>
    <t>Energy Efficiency</t>
  </si>
  <si>
    <t>2025-000061</t>
  </si>
  <si>
    <t>The Junction Internet, LLC</t>
  </si>
  <si>
    <t>2025-000060</t>
  </si>
  <si>
    <t>Cebridge Telecom OK, LLC</t>
  </si>
  <si>
    <t>Name Change</t>
  </si>
  <si>
    <t>2025-000063</t>
  </si>
  <si>
    <t>2025-000062</t>
  </si>
  <si>
    <t>2025-000064</t>
  </si>
  <si>
    <t>2025-000067</t>
  </si>
  <si>
    <t>Grasshopper Group, LLC</t>
  </si>
  <si>
    <t>2025-000068</t>
  </si>
  <si>
    <t>Southwestern Bell Telephone Company d/b/a AT&amp;T Oklahoma</t>
  </si>
  <si>
    <t>XO Communications Services, LLC</t>
  </si>
  <si>
    <t>ICA</t>
  </si>
  <si>
    <t>2025-000069</t>
  </si>
  <si>
    <t>AEP Oklahoma Transmission Company Inc.</t>
  </si>
  <si>
    <t>2025-000070</t>
  </si>
  <si>
    <t>SkyRider Communications, Inc.</t>
  </si>
  <si>
    <t>2025-000071</t>
  </si>
  <si>
    <t>Consolidated Communications Enterprise Services, LLC</t>
  </si>
  <si>
    <t>2025-000073</t>
  </si>
  <si>
    <t>TerraCom Inc. d/b/a MAXSIP TEL</t>
  </si>
  <si>
    <t>2025-000074</t>
  </si>
  <si>
    <t>Velocity Fiber, LLC</t>
  </si>
  <si>
    <t>CCN Cancellation/Revocation</t>
  </si>
  <si>
    <t>2025-000078</t>
  </si>
  <si>
    <t>Brightspeed Fiber Connection LLC</t>
  </si>
  <si>
    <t>2025-000077</t>
  </si>
  <si>
    <t>GW Operating, LLC</t>
  </si>
  <si>
    <t>2025-000075</t>
  </si>
  <si>
    <t>2025-000076</t>
  </si>
  <si>
    <t>Review Subscriber Records - Lifeline</t>
  </si>
  <si>
    <t>In RE: Inquiry of the Oklahoma Corporation Commission to Identify and Resolve Issues Related to the Oklahoma Universal Service Fund, Lifeline Service, Oklahoma High Cost Fund, Broadband Support, VoIP Service and Other Telecommunications Matters</t>
  </si>
  <si>
    <t xml:space="preserve">
​In Re: Inquiry of the Oklahoma Corporation Commission to Identify and Resolve Issues Related to the Oklahoma Universal Service Fund, Lifeline Service, Resellers, the Public Utility Fee Assessment, and Other Telecommunications Matters
</t>
  </si>
  <si>
    <r>
      <t xml:space="preserve">
​Expanded service territory to include abandoned natural gas </t>
    </r>
    <r>
      <rPr>
        <sz val="11"/>
        <color rgb="FF000000"/>
        <rFont val="Calibri"/>
      </rPr>
      <t xml:space="preserve">customers.
</t>
    </r>
  </si>
  <si>
    <t xml:space="preserve">
For a show cause hearing and determination regarding proposed fuel cost adjustment charges of OG&amp;E</t>
  </si>
  <si>
    <t xml:space="preserve">
For approval of an adjustment in its rates and changes and the electric service rules, regulations and conditions of service for in Oklahoma, and to approve various cost recovery mechanisms</t>
  </si>
  <si>
    <t xml:space="preserve">
For an order authorizing modification of rates, charges, and tariffs for retail electric service in Oklahoma</t>
  </si>
  <si>
    <t xml:space="preserve">
Requesting an Order approving an agreement between the Empire District Electric Company and Northeast Oklahoma Electric Cooperative, Inc. regarding the Retail Electric Supplier Certified Territory Act.
</t>
  </si>
  <si>
    <t xml:space="preserve">
Review and Monitor Application of the Fuel Adjustment Clause of OG&amp;E for the Calendar Year 2023!</t>
  </si>
  <si>
    <t xml:space="preserve">
To Review and Monitor Applicatoin of the Fuel Adjustment Clause of PSO for the Calendar Year 2023.</t>
  </si>
  <si>
    <t xml:space="preserve">
To Review and Monitor Application of the Fuel Adjustment Clause of ONG for the Calendar Year 2023</t>
  </si>
  <si>
    <t xml:space="preserve">
ETC Designation
</t>
  </si>
  <si>
    <t xml:space="preserve">
ETC Designation</t>
  </si>
  <si>
    <t xml:space="preserve">
CCN CLEC/IXC within portions of the state of Oklahoma. </t>
  </si>
  <si>
    <t xml:space="preserve">
CCN CLEC/IXC within portions of the State of Oklahoma </t>
  </si>
  <si>
    <t xml:space="preserve">
Review and Monitor Application of the Fuel Adjustment Clause And, for a Prudence Review of the Fuel Procurement Processes and CostsFor the Calendar Year 2024</t>
  </si>
  <si>
    <t xml:space="preserve">
Review and Change for Adjustments of Its Rates, Charges, Tariffs and Terms and Conditions Of Service, and Request for Waivers </t>
  </si>
  <si>
    <t xml:space="preserve">
ETC Designation
</t>
  </si>
  <si>
    <t xml:space="preserve">
Review and monitor application of the FAC of Summit Utilities Oklahoma and for a prudence review of the fuel procurement processes and costs for the CY 2024.
</t>
  </si>
  <si>
    <t xml:space="preserve">
Tariff Approval</t>
  </si>
  <si>
    <t xml:space="preserve">
Preapproval of new generation capacity pursuant to 17 OS 286(C) and rider cost recovery
</t>
  </si>
  <si>
    <t xml:space="preserve">
For a public hearing to review and monitor application of the fuel adjustment clause and for a prudence review of the fuel procurement processes and costs for the CY 2024
</t>
  </si>
  <si>
    <t xml:space="preserve">
For a public hearing to review and monitor application of the fuel adjustment clause and for a prudence review of the fuel procurement processes and costs for the CY 2024
</t>
  </si>
  <si>
    <t xml:space="preserve">
CCN CLEC/IXC</t>
  </si>
  <si>
    <t xml:space="preserve">
For a public hearing to review and monitor application of the fuel adjustment clause and for a prudence review of the fuel procurement processes and costs for the CY 2024</t>
  </si>
  <si>
    <t xml:space="preserve">
Certificate of Convenience and Necessity to provide Resold and Facilities-Based Local Exchange, Interexchange, Exchange Access and Private Line Telecommuncations Services, in The State of Oklahoma</t>
  </si>
  <si>
    <t xml:space="preserve">
ETC Designation - Wireless - for Designation in additional areas as an Eligible Telecommunications Carrier </t>
  </si>
  <si>
    <t xml:space="preserve">
ETC Designation - wireless- in additional areas  </t>
  </si>
  <si>
    <t xml:space="preserve">
Waiver of OAC 165:20-3-1(c) - waiving the payment due dates for the pipeline assessment levied.
</t>
  </si>
  <si>
    <t xml:space="preserve">
For an order approving a conservation improvement program portfolio of conservation and energy efficiency programs for calendar years 2026 through 2028 and associated waivers
</t>
  </si>
  <si>
    <t xml:space="preserve">
CCN Expansion - to Expand Territories Under Existing CCN for Authority to Provide Facilities Based and Resold Local Exchange and Intrastate Interexchange Telecommunications Services in the State of Oklahoma and for Approval of Initial Tariff</t>
  </si>
  <si>
    <t xml:space="preserve">
Name Change - Adding the d/b/a Optimum Business</t>
  </si>
  <si>
    <t xml:space="preserve">
Miscellaneous - Electric Vehicle - Seeking to establish the Annual Percentage Basis Equivalent pursuant to OAC 165:14-2-2 for Calendar Year 2025.</t>
  </si>
  <si>
    <t xml:space="preserve">
Pursuant to 17 Okla. Stat. §286A, Public Service Company of​ Oklahoma gives notice to the Oklahoma Corporation Commission of PSO’s election to utilize deferral accounting as authorized under the statute.</t>
  </si>
  <si>
    <t xml:space="preserve">
Preapproval of the acquisition and cost recovery of Generation Facilities to allow PSO to meet its obligations pursuant to OAC 165:35-25-3(e).</t>
  </si>
  <si>
    <t xml:space="preserve">
CCN Reseller</t>
  </si>
  <si>
    <t xml:space="preserve">
The Amendment removes the Structure Access provisions.
</t>
  </si>
  <si>
    <t xml:space="preserve">
Requesting a Certificate of Authority permitting it to rebuild electric transmission facilities located in Carter, Camanche, and Stephens Counties.
</t>
  </si>
  <si>
    <t xml:space="preserve">
Name Change - conversion to an LLC</t>
  </si>
  <si>
    <t xml:space="preserve">
Name Change - to Fidium Enterprise Services, LLC d/b/a Fidium d/b/a Consolidated Communications-CC
</t>
  </si>
  <si>
    <t xml:space="preserve">
Name Change - removing the d/b/a MAXSIP TEL</t>
  </si>
  <si>
    <t xml:space="preserve">
Cancel CCN CLEC/Reseller and tariffs</t>
  </si>
  <si>
    <t xml:space="preserve">
CCN CLEC/Reseller</t>
  </si>
  <si>
    <t xml:space="preserve">
NOI - For an adjustment in rates and charges and the electric service rules, regulations and conditions of service for electric service in the State of Oklahoma and to approve various cost recovery mechanisms and tariffs.</t>
  </si>
  <si>
    <t xml:space="preserve">
Requesting Certificate of Authority to issue evidence of indebtedness in an obligation to be due in excess of 12 months after date of issuance.</t>
  </si>
  <si>
    <t>Total</t>
  </si>
  <si>
    <t>K-Primary</t>
  </si>
  <si>
    <t>Supreme Court</t>
  </si>
  <si>
    <t>G-Primary</t>
  </si>
  <si>
    <t>Commission &amp; ALJ</t>
  </si>
  <si>
    <t>Telemedicine</t>
  </si>
  <si>
    <t>Library</t>
  </si>
  <si>
    <t>ALJ</t>
  </si>
  <si>
    <t>School</t>
  </si>
  <si>
    <t>By Beneficiary / Cause Type</t>
  </si>
  <si>
    <t>Active Causes</t>
  </si>
  <si>
    <t>Duke School District</t>
  </si>
  <si>
    <t>Hillary d/b/a Southwest Oklahoma Telephone Company, Inc.</t>
  </si>
  <si>
    <t>P2025000288</t>
  </si>
  <si>
    <t>P</t>
  </si>
  <si>
    <t>Ada Independent School District</t>
  </si>
  <si>
    <t>WANRack, LLC</t>
  </si>
  <si>
    <t>P2024000091</t>
  </si>
  <si>
    <t>Sand Springs School District 2</t>
  </si>
  <si>
    <t>Lighstream Networks,  LLC</t>
  </si>
  <si>
    <t>P2024000055</t>
  </si>
  <si>
    <t>Mustang Public Library</t>
  </si>
  <si>
    <t>OneNet</t>
  </si>
  <si>
    <t>P2024000054</t>
  </si>
  <si>
    <t>None</t>
  </si>
  <si>
    <t>Withdrawn</t>
  </si>
  <si>
    <t>Woodward Public Schools</t>
  </si>
  <si>
    <t>P2022000035</t>
  </si>
  <si>
    <t xml:space="preserve"> </t>
  </si>
  <si>
    <t>Chickasha Independent School District 1</t>
  </si>
  <si>
    <t>P202200029</t>
  </si>
  <si>
    <t>El Reno Independent School District 34</t>
  </si>
  <si>
    <t>WanRack - New Circuits</t>
  </si>
  <si>
    <t>202100045P</t>
  </si>
  <si>
    <t>WanRack - Existing</t>
  </si>
  <si>
    <t>202100044P</t>
  </si>
  <si>
    <t>Washington PS</t>
  </si>
  <si>
    <t>P202100025</t>
  </si>
  <si>
    <t>Grace Pickens PL</t>
  </si>
  <si>
    <t>Vyve</t>
  </si>
  <si>
    <t>202100020P</t>
  </si>
  <si>
    <t>DOC Mack Alford Correctional Center</t>
  </si>
  <si>
    <t>P201800299</t>
  </si>
  <si>
    <t>Atoka Independent School District 15</t>
  </si>
  <si>
    <t>NextLink</t>
  </si>
  <si>
    <t>202000092P</t>
  </si>
  <si>
    <t xml:space="preserve">Alex PS </t>
  </si>
  <si>
    <t>P201900091</t>
  </si>
  <si>
    <t>Kellyville PS - Internet</t>
  </si>
  <si>
    <t>P201800182</t>
  </si>
  <si>
    <t>Grace Pickens PL-Holdenville</t>
  </si>
  <si>
    <t>P201800120</t>
  </si>
  <si>
    <t>Catoosa PL</t>
  </si>
  <si>
    <t>P201800094</t>
  </si>
  <si>
    <t>Moss PS</t>
  </si>
  <si>
    <t>P201800085</t>
  </si>
  <si>
    <t>Okmulgee PL</t>
  </si>
  <si>
    <t>P201800068</t>
  </si>
  <si>
    <t>Master Copy . Insert</t>
  </si>
  <si>
    <t>N/A</t>
  </si>
  <si>
    <t>Straight School District</t>
  </si>
  <si>
    <t>Caddo School District</t>
  </si>
  <si>
    <t>Tuttle Independent School District</t>
  </si>
  <si>
    <t>Unite Private Networks, LLC dba Segra</t>
  </si>
  <si>
    <t>Hominy Public Library</t>
  </si>
  <si>
    <t>Vyve Broadband A, LLC</t>
  </si>
  <si>
    <t>Red Rock Behavioral Health Services-Watonga</t>
  </si>
  <si>
    <t xml:space="preserve">OneNet </t>
  </si>
  <si>
    <t>Red Rock Behavioral Health Services-Parkview Place</t>
  </si>
  <si>
    <t>Hulbert Community Library(EOLS)</t>
  </si>
  <si>
    <t xml:space="preserve">Wetumka Public Library </t>
  </si>
  <si>
    <t>Northeast Rural Services, Inc.</t>
  </si>
  <si>
    <t>Santa Fe South Schools, Inc.</t>
  </si>
  <si>
    <t>Vero Fiber Networks, LLC</t>
  </si>
  <si>
    <t>Calera School District 48</t>
  </si>
  <si>
    <t>Red Rock Behavioral Health Services - Norman OP</t>
  </si>
  <si>
    <t>Red Rock Behavioral Health Services-Norman CSU</t>
  </si>
  <si>
    <t>Red Rock Behavioral Health Kingfisher</t>
  </si>
  <si>
    <t>Panama Independent School District</t>
  </si>
  <si>
    <t>Dobson Technologies Transport and Telecom Solutions, LLC</t>
  </si>
  <si>
    <t>Peggs School District 31</t>
  </si>
  <si>
    <t xml:space="preserve">Lake Region Technology &amp; Communications, LLC </t>
  </si>
  <si>
    <t>Rattan Independent School District 1</t>
  </si>
  <si>
    <t>AMG Technology Investment Group, LLC d/b/a NextLink Internet</t>
  </si>
  <si>
    <t>Norwood School District 14</t>
  </si>
  <si>
    <t>Lake Region Technology &amp; Communications, LLC</t>
  </si>
  <si>
    <t>Red Rock Behavioral Health Services - Hobart</t>
  </si>
  <si>
    <t>Red Rock Behavioral Health Canadian County</t>
  </si>
  <si>
    <t>Waukomis Public Schools</t>
  </si>
  <si>
    <t>Okemah ISD 26</t>
  </si>
  <si>
    <t>AT&amp;T Enterprises, LLC</t>
  </si>
  <si>
    <t>Fort Towson ISD 2</t>
  </si>
  <si>
    <t>Indiahoma Public Schools</t>
  </si>
  <si>
    <t>ELOS - John F Henderson Public Library</t>
  </si>
  <si>
    <t>ELOS - Delaware Public Library</t>
  </si>
  <si>
    <t>Weleetka Public Schools</t>
  </si>
  <si>
    <t>OK Office of Juvenile Affairs-OK Youth Academy</t>
  </si>
  <si>
    <t>Miami Independent School District 23</t>
  </si>
  <si>
    <t>Davenport Independent School District</t>
  </si>
  <si>
    <t>Central Cellular, LLC</t>
  </si>
  <si>
    <t>Keys School District</t>
  </si>
  <si>
    <t>Osage Public Schools</t>
  </si>
  <si>
    <t>DOH  Tulsa County Sooner Start</t>
  </si>
  <si>
    <t>Bray-Doyle Public Schools</t>
  </si>
  <si>
    <t>G-2024</t>
  </si>
  <si>
    <t>Cross Telephone Company</t>
  </si>
  <si>
    <t>Tenkiller Public School</t>
  </si>
  <si>
    <t>Spiro Public Schools</t>
  </si>
  <si>
    <t>Comanche Public Schools</t>
  </si>
  <si>
    <t>Muldrow Independent School District  3</t>
  </si>
  <si>
    <t>Cox Arkansas Telcom, LLC</t>
  </si>
  <si>
    <t xml:space="preserve">Muldrow Independent School District </t>
  </si>
  <si>
    <t>Lighthouse Behavioral Wellness Centers-Tishomingo</t>
  </si>
  <si>
    <t>Lighthouse Behavioral Wellness Centers - Sulphur</t>
  </si>
  <si>
    <t>Lighthouse Behavioral Wellness Centers - Seminole</t>
  </si>
  <si>
    <t>Maud Independent School District</t>
  </si>
  <si>
    <t>Ada Public Library</t>
  </si>
  <si>
    <t>Trace Fiber Networks, LLC</t>
  </si>
  <si>
    <t>Kreb School District 9</t>
  </si>
  <si>
    <t>Coweta Indep.School Dist.17 - Central</t>
  </si>
  <si>
    <t>Cox Oklahoma Telcom, LLC</t>
  </si>
  <si>
    <t>G-2023</t>
  </si>
  <si>
    <t>Canadian Valley Telephone Company</t>
  </si>
  <si>
    <t>Lighthouse Behavioral Wellness Centers - Pauls Valley</t>
  </si>
  <si>
    <t>Lighthouse Behavioral Wellness Centers - Madill</t>
  </si>
  <si>
    <t>Lighthouse Behavioral Wellness Centers - Durant</t>
  </si>
  <si>
    <t>Bethany Public School</t>
  </si>
  <si>
    <t>Highway Relocation K-Case</t>
  </si>
  <si>
    <t>Pine Telephone Company, Inc.</t>
  </si>
  <si>
    <t>BCM K-Case</t>
  </si>
  <si>
    <t>KanOkla Telephone Association</t>
  </si>
  <si>
    <t>KanOkla Shidler, LLC</t>
  </si>
  <si>
    <t>Lighthouse Behavioral Wellness Centers - Crisis Stabilization Unit</t>
  </si>
  <si>
    <t>Lighthouse Behavioral Wellness Centers - Ardmore</t>
  </si>
  <si>
    <t>Lighthouse Behavioral Wellness Centers - Ada</t>
  </si>
  <si>
    <t>Lowrey School District 10</t>
  </si>
  <si>
    <t>Wilson Independent School District 43</t>
  </si>
  <si>
    <t>Braggs Public Schools</t>
  </si>
  <si>
    <t>Ada Public Schools</t>
  </si>
  <si>
    <t>Grove Public Schools</t>
  </si>
  <si>
    <t>Wainwright Public Schools</t>
  </si>
  <si>
    <t>Lightstream Networks, LLC</t>
  </si>
  <si>
    <t>Panhandle Telephone Cooperative, Inc.</t>
  </si>
  <si>
    <t>Unite Private Networks, LLC d/b/a Segra</t>
  </si>
  <si>
    <t>Konawa School District</t>
  </si>
  <si>
    <t>Dibble Public School District</t>
  </si>
  <si>
    <t>Oklahoma Fiber LLC d/b/a OEC Fiber</t>
  </si>
  <si>
    <t>Pioneer Library System - Blanchard Public Library</t>
  </si>
  <si>
    <t>Oklahoma Fiber, LLC</t>
  </si>
  <si>
    <t>Pioneer Library System - Newcastle Public Library</t>
  </si>
  <si>
    <t>Verden Independent School District 99</t>
  </si>
  <si>
    <t>Hulbert Public Schools</t>
  </si>
  <si>
    <t>Turkey Ford School District</t>
  </si>
  <si>
    <t>South Central Telephone Association</t>
  </si>
  <si>
    <t>Jay Independent School District 1</t>
  </si>
  <si>
    <t>Olive Independent School District</t>
  </si>
  <si>
    <t>Mid-America Technology Center</t>
  </si>
  <si>
    <t>Goodwell Independent School District 60</t>
  </si>
  <si>
    <t>Terral Telephone Company</t>
  </si>
  <si>
    <t>Cushing Public Library</t>
  </si>
  <si>
    <t>Colcord Public Schools</t>
  </si>
  <si>
    <t>McAlester Public Schools I-80-WAN</t>
  </si>
  <si>
    <t>SkyRider Communications, LLC</t>
  </si>
  <si>
    <t>Tulsa Classical Academy District</t>
  </si>
  <si>
    <t>Adair Independent School District 2</t>
  </si>
  <si>
    <t>Minco Independent School District 2</t>
  </si>
  <si>
    <t>Allen Bowden School District 35</t>
  </si>
  <si>
    <t>Lane School District 22</t>
  </si>
  <si>
    <t>Hooker Public Schools</t>
  </si>
  <si>
    <t>Valliant Independent School District</t>
  </si>
  <si>
    <t>Valliant Telephone Company</t>
  </si>
  <si>
    <t xml:space="preserve">Jenks Public Schools </t>
  </si>
  <si>
    <t>Gigapop Internet Services, LLC</t>
  </si>
  <si>
    <t>Lexington Independent School District 57</t>
  </si>
  <si>
    <t>Oklahoma Fiber, LLC  d/b/a OEC Fiber</t>
  </si>
  <si>
    <t>Webbers Falls Public Schools</t>
  </si>
  <si>
    <t>Reydon Public Schools</t>
  </si>
  <si>
    <t>Anderson School District 52</t>
  </si>
  <si>
    <t>G-2021</t>
  </si>
  <si>
    <t>Central Oklahoma Telephone Co., LLC</t>
  </si>
  <si>
    <t>Antlers Independent School District</t>
  </si>
  <si>
    <t>G-2022</t>
  </si>
  <si>
    <t>Atlas Telephone Company, Inc.</t>
  </si>
  <si>
    <t>Purcell Independent School District 15</t>
  </si>
  <si>
    <t xml:space="preserve">Seminole Public Schools </t>
  </si>
  <si>
    <t>CVEC Fiber, LLC</t>
  </si>
  <si>
    <t>Autry Technology Center</t>
  </si>
  <si>
    <t>Wyandotte Independent School District 01</t>
  </si>
  <si>
    <t>Geronimo Independent School District 4</t>
  </si>
  <si>
    <t>Yes</t>
  </si>
  <si>
    <t>Central High Public Schools</t>
  </si>
  <si>
    <t xml:space="preserve">Poteau PS </t>
  </si>
  <si>
    <t>Dobson Technologies</t>
  </si>
  <si>
    <t>Altus Independent School District 18</t>
  </si>
  <si>
    <t>Southwestern Bell Telephone Company, LLC</t>
  </si>
  <si>
    <t>Osage Hills School District</t>
  </si>
  <si>
    <t>Vian Independent School District 2</t>
  </si>
  <si>
    <t>Dove Schools of OKC - DSA North MS</t>
  </si>
  <si>
    <t>Depew Public Schools</t>
  </si>
  <si>
    <t>Cushing School District I-67</t>
  </si>
  <si>
    <t>Wewoka Public Schools</t>
  </si>
  <si>
    <t>Walters Public Schools</t>
  </si>
  <si>
    <t>Poteau Public Schools</t>
  </si>
  <si>
    <t>Wewoka Independent School District 2</t>
  </si>
  <si>
    <t xml:space="preserve">SkyRider Communications, LLC </t>
  </si>
  <si>
    <t xml:space="preserve">Vero Networks, LLC </t>
  </si>
  <si>
    <t>Forest Grove School District</t>
  </si>
  <si>
    <t>Chickasha Public Schools</t>
  </si>
  <si>
    <t>Billings Public Schools</t>
  </si>
  <si>
    <t>Pryor PS</t>
  </si>
  <si>
    <t>Banner PS</t>
  </si>
  <si>
    <t>Sapulpa Public Schools</t>
  </si>
  <si>
    <t>Canadian Valley Telephone Co.</t>
  </si>
  <si>
    <t>Putnam City Schools</t>
  </si>
  <si>
    <t>Vici Public Schools</t>
  </si>
  <si>
    <t>McCurtain Public Schools</t>
  </si>
  <si>
    <t>Francis Tuttle Technology Center School District #21 - Rockwell Campus</t>
  </si>
  <si>
    <t>Julia Crowder McClellan Memorial Library d/b/a Mounds Public Library</t>
  </si>
  <si>
    <t>BTC Broadband</t>
  </si>
  <si>
    <t>Olustee-Eldorado School District 40</t>
  </si>
  <si>
    <t>Francis Tuttle Technology Center School District #21 - Reno Campus</t>
  </si>
  <si>
    <t>Crowder Public Schools</t>
  </si>
  <si>
    <t>Oklahoma School for the Blind</t>
  </si>
  <si>
    <t>Meridian Technology Center</t>
  </si>
  <si>
    <t>Madill Public Schools</t>
  </si>
  <si>
    <t>Bethany Public Schools</t>
  </si>
  <si>
    <t>Tulsa Independent School District 1</t>
  </si>
  <si>
    <t>Wetumka Public Schools</t>
  </si>
  <si>
    <t>Miami Public Schools</t>
  </si>
  <si>
    <t xml:space="preserve">Canute Public Schools </t>
  </si>
  <si>
    <t>Fairland Independent School District 31</t>
  </si>
  <si>
    <t>Woodward Independent School District</t>
  </si>
  <si>
    <t>Piedmont Public Library</t>
  </si>
  <si>
    <t>Guymon Public Library and Arts Center</t>
  </si>
  <si>
    <t>EM3 Networks, LLC</t>
  </si>
  <si>
    <t>Mason Public Schools</t>
  </si>
  <si>
    <t xml:space="preserve">Jay C Byers Memorial Library </t>
  </si>
  <si>
    <t>Bennington Independent School District</t>
  </si>
  <si>
    <t>Oakdale School District</t>
  </si>
  <si>
    <t>Robin Hill Public Schools</t>
  </si>
  <si>
    <t>Glencoe Public Schools</t>
  </si>
  <si>
    <t>El Reno Carnegie Library</t>
  </si>
  <si>
    <t>Grace M. Pickens Public Library</t>
  </si>
  <si>
    <t>Mustang Public Schools</t>
  </si>
  <si>
    <t>LightStream Networks, LLC</t>
  </si>
  <si>
    <t>Blackwell Public Library</t>
  </si>
  <si>
    <t>Cebridge Telecom OK, LLC Optimum Business</t>
  </si>
  <si>
    <t>Putnam City Public Schools</t>
  </si>
  <si>
    <t>Mannford Public Schools</t>
  </si>
  <si>
    <t>Butner Public School</t>
  </si>
  <si>
    <t>Coalgate Independent School District 1</t>
  </si>
  <si>
    <t>Workable Programs &amp; Systems, Inc</t>
  </si>
  <si>
    <t>Union Independent School District 9</t>
  </si>
  <si>
    <t>Madill City County Library</t>
  </si>
  <si>
    <t>Guthrie Public Schools</t>
  </si>
  <si>
    <t>Cleveland Area Hospital.</t>
  </si>
  <si>
    <t>White Rock School District 5</t>
  </si>
  <si>
    <t>South Rock Creek School District</t>
  </si>
  <si>
    <t>Grove Elementary School District</t>
  </si>
  <si>
    <t>Eufaula Public School</t>
  </si>
  <si>
    <t xml:space="preserve">CVEC Fiber, LLC </t>
  </si>
  <si>
    <t>DOC OK State Reformatory</t>
  </si>
  <si>
    <t>McLoud Public Schools</t>
  </si>
  <si>
    <t>Burns Flat - Dill City Public Schools</t>
  </si>
  <si>
    <t>Good Sheperd Community Clinic, Inc.</t>
  </si>
  <si>
    <t>Fidelity Cablevision, LLC d/b/a SparkLight</t>
  </si>
  <si>
    <t>Telemdicine</t>
  </si>
  <si>
    <t>Walters Public Library</t>
  </si>
  <si>
    <t>Chickasaw Telecommunications Services, Inc.</t>
  </si>
  <si>
    <t>Union Indepedent  School 9</t>
  </si>
  <si>
    <t>Colcord Independent School District 4</t>
  </si>
  <si>
    <t xml:space="preserve">Northeast Rural Services, Inc. </t>
  </si>
  <si>
    <t>Piedmont Independent School District</t>
  </si>
  <si>
    <t>Red Rock Behavioral Health Services - Shawnee CSU</t>
  </si>
  <si>
    <t>Windstream NuVox Oklahoma, LLC</t>
  </si>
  <si>
    <t>Quapaw ISD 14</t>
  </si>
  <si>
    <t>Barnsdall School District</t>
  </si>
  <si>
    <t>Ketchum School District 6</t>
  </si>
  <si>
    <t>Choctaw-Nicoma Park School District</t>
  </si>
  <si>
    <t>Calera Independent School District 48</t>
  </si>
  <si>
    <t>Pawhuska Independent School District 2</t>
  </si>
  <si>
    <t>Veridigris Independent School District</t>
  </si>
  <si>
    <t>Idabel School District 5</t>
  </si>
  <si>
    <t>Roff Independent School District 37</t>
  </si>
  <si>
    <t>SkyRider Communications</t>
  </si>
  <si>
    <t>Family &amp; Children's Services Inc. - Lapidus Center</t>
  </si>
  <si>
    <t>Red Rock Behaviroal Health Services - Shawnee CSU</t>
  </si>
  <si>
    <t>Pioneer Telephone Cooperative, Inc.</t>
  </si>
  <si>
    <t>Coyle Independent School District 14</t>
  </si>
  <si>
    <t>Northeast Rural Services, Inc</t>
  </si>
  <si>
    <t>Lawton Public Schools</t>
  </si>
  <si>
    <t>NA</t>
  </si>
  <si>
    <t>Grant County Health Department - Medford</t>
  </si>
  <si>
    <t>Grant County Health Department  - Medford</t>
  </si>
  <si>
    <t xml:space="preserve">Telemedicine </t>
  </si>
  <si>
    <t>Sand Springs Public School</t>
  </si>
  <si>
    <t>Chickasaw Telephone Company</t>
  </si>
  <si>
    <t>Duncan Independent School District</t>
  </si>
  <si>
    <t xml:space="preserve">Southwestern Bell Telephone Company, LLC d/b/a AT&amp;T Oklahoma </t>
  </si>
  <si>
    <t>Wright City Public Schools</t>
  </si>
  <si>
    <t>Porter Public Schools</t>
  </si>
  <si>
    <t>Pioneer Technology Center - Ash</t>
  </si>
  <si>
    <t>Gordon Cooper Technology Centers</t>
  </si>
  <si>
    <t>Duncan Public Library - Genealogy</t>
  </si>
  <si>
    <t>Duncan Public Library</t>
  </si>
  <si>
    <t>Whitebead School District 16</t>
  </si>
  <si>
    <t>Red Rock Behavioral Health Services - Lincoln County</t>
  </si>
  <si>
    <t>Red Rock Behavioral Health Services - Watonga</t>
  </si>
  <si>
    <t>Latta Public Schools</t>
  </si>
  <si>
    <t>Sallisaw Independent School District 1</t>
  </si>
  <si>
    <t>Pioneer-Pleasant Vale Independent School District 56</t>
  </si>
  <si>
    <t>Panola Public Schools</t>
  </si>
  <si>
    <t>Gypsy Public Schools</t>
  </si>
  <si>
    <t>EOLS-Administration</t>
  </si>
  <si>
    <t>Oklahoma State Department of Health Consortium - Osage County (Skiatook)</t>
  </si>
  <si>
    <t>Red Rock Behavioral Health Services - Parkview Place</t>
  </si>
  <si>
    <t>Red Rock Behavioral Health Services - Clinton</t>
  </si>
  <si>
    <t>Red Rock Behavioral Health Services - Elk City</t>
  </si>
  <si>
    <t>Red Rock Behaviroal Health Services - Weatherford</t>
  </si>
  <si>
    <t>Red Rock Behaviroal Health Services - Norman Crisis</t>
  </si>
  <si>
    <t>Red Rock Behaviroal Health Services - Yukon</t>
  </si>
  <si>
    <t>College Bound Academy District</t>
  </si>
  <si>
    <t>Western Gateway Elementary School</t>
  </si>
  <si>
    <t>Hartshorne Independent School District 1</t>
  </si>
  <si>
    <t>Red Rock Behavioral Health Services - Chickasha</t>
  </si>
  <si>
    <t>Red Rock Behaviroal Health Services - Kingfisher</t>
  </si>
  <si>
    <t>Red Rock Behavioral Health Services - OKC SOC</t>
  </si>
  <si>
    <t>Welch Independent School District 17-WAN</t>
  </si>
  <si>
    <t>BOLT</t>
  </si>
  <si>
    <t>Welch Independent School District 17-IA</t>
  </si>
  <si>
    <t>Whitesboro Independent School District 62</t>
  </si>
  <si>
    <t>Dale Public Schools</t>
  </si>
  <si>
    <t>Broken Bow Public Schools</t>
  </si>
  <si>
    <t>Red Rock Behavioral Health Services - Chandler</t>
  </si>
  <si>
    <t>Red Rock Behaviroal Health Services - Shawnee</t>
  </si>
  <si>
    <t>Red Rock Behavioral Health Services - OKC</t>
  </si>
  <si>
    <t xml:space="preserve">Alva Independent School District 1_x000D_ </t>
  </si>
  <si>
    <t>Merritt Public School</t>
  </si>
  <si>
    <t>Edmond Independent School District 12</t>
  </si>
  <si>
    <t>Bokoshe Public Schools</t>
  </si>
  <si>
    <t>Beggs Public School</t>
  </si>
  <si>
    <t>Creoks Behavioral Health Services - Sallisaw Clinic</t>
  </si>
  <si>
    <t>Creoks Behavioral Health Services - Okmulgee Children Clinic</t>
  </si>
  <si>
    <t>Creoks Behavioral Health Services - Okemah Clinic</t>
  </si>
  <si>
    <t>Western Heights Public Schools</t>
  </si>
  <si>
    <t>Holdenville School District 35</t>
  </si>
  <si>
    <t>Northeast Rural Services, INC</t>
  </si>
  <si>
    <t>Medford Public Schools</t>
  </si>
  <si>
    <t>Chelsea Independent School District 3</t>
  </si>
  <si>
    <t>Maud Independent School District 117</t>
  </si>
  <si>
    <t>Anadarko School District I-20</t>
  </si>
  <si>
    <t>Okay Independent School District 10</t>
  </si>
  <si>
    <t>Mason Independent School District 2</t>
  </si>
  <si>
    <t>Barnsdall Public Schools</t>
  </si>
  <si>
    <t>Metro Tech Administration</t>
  </si>
  <si>
    <t>Salina-Spavinaw Telephone Company, Inc.</t>
  </si>
  <si>
    <t>Kiefer Independent School District 18</t>
  </si>
  <si>
    <t>Yukon Independent School District 27</t>
  </si>
  <si>
    <t>Family &amp; Childrends Services, Inc.</t>
  </si>
  <si>
    <t>Coyle Public Schools</t>
  </si>
  <si>
    <t>Madill School District 2</t>
  </si>
  <si>
    <t>Mangum Public Schools</t>
  </si>
  <si>
    <t>Arapaho-Butler Public Schools</t>
  </si>
  <si>
    <t>Flashlink, LLC</t>
  </si>
  <si>
    <t>Shawnee Independent School District</t>
  </si>
  <si>
    <t>Unite Private Networks, LLC</t>
  </si>
  <si>
    <t>Leedey Public Schools</t>
  </si>
  <si>
    <t>McAlester Public School I-80</t>
  </si>
  <si>
    <t>Tulsa Technology Center</t>
  </si>
  <si>
    <t>Weatherford School District 26</t>
  </si>
  <si>
    <t>Santa Fe South, Inc</t>
  </si>
  <si>
    <t>Lighthouse Behavioral Wellness Centers – Madill</t>
  </si>
  <si>
    <t xml:space="preserve">Mountain View-Gotebo Public Schools </t>
  </si>
  <si>
    <t>Moutain View-Gotebo Public Schools</t>
  </si>
  <si>
    <t>Talihina Public Schools</t>
  </si>
  <si>
    <t>Family Health Center of Southern Oklahoma - Atoka</t>
  </si>
  <si>
    <t>Chisholm Public Schools</t>
  </si>
  <si>
    <t>Altus  Independent School District 18</t>
  </si>
  <si>
    <t>Skiatook Public School</t>
  </si>
  <si>
    <t>Oklahoma City School District I-89</t>
  </si>
  <si>
    <t>Choctaw Nation Health Services Authority</t>
  </si>
  <si>
    <t>Comanche County Hospital Authority-Lawton Community Health Center Burns Flat</t>
  </si>
  <si>
    <t>The Hinton Telephone Company of Hinton, Oklahoma, Inc.</t>
  </si>
  <si>
    <t>Norman Regional Hospital</t>
  </si>
  <si>
    <t>Oologah-Talala Public School</t>
  </si>
  <si>
    <t>Arkoma School District</t>
  </si>
  <si>
    <t>Nowata Public Schools</t>
  </si>
  <si>
    <t>Family &amp; Children's Services, Inc.</t>
  </si>
  <si>
    <t>Nashoba Public School</t>
  </si>
  <si>
    <t>Muldrow Public Schools</t>
  </si>
  <si>
    <t>Memorial Hospital of Stilwell</t>
  </si>
  <si>
    <t>Drumright Independent School District</t>
  </si>
  <si>
    <t>Grand Mental Health-Delaware(Grove, OK)</t>
  </si>
  <si>
    <t>K-PowerNet, LLC</t>
  </si>
  <si>
    <t>Grand Mental Health-Claremore, OK</t>
  </si>
  <si>
    <t>Grand Mental Health-Noble(Perry, OK)</t>
  </si>
  <si>
    <t>Perry Independent School District 1</t>
  </si>
  <si>
    <t>Lighthouse Behavioral Wellness Centers-Durant URC</t>
  </si>
  <si>
    <t>Davis Independent School District</t>
  </si>
  <si>
    <t>McAlester PS I80</t>
  </si>
  <si>
    <t>Osage County Interlocal Cooperative</t>
  </si>
  <si>
    <t xml:space="preserve">Stillwater Public Library </t>
  </si>
  <si>
    <t>Chickasaw Telecommunication Services Inc.</t>
  </si>
  <si>
    <t>Oklahoma Western Telephone Company</t>
  </si>
  <si>
    <t>Medicine Park Telephone Company</t>
  </si>
  <si>
    <t>Wayne Public Schools</t>
  </si>
  <si>
    <t xml:space="preserve">Porum Indepdent School District 88 </t>
  </si>
  <si>
    <t>Pioneer Elementary School</t>
  </si>
  <si>
    <t>Earlsboro Public School</t>
  </si>
  <si>
    <t>Oklahoma Fiber, LLC d/b/a OEC Fiber</t>
  </si>
  <si>
    <t>Lake Region Tchnology&amp; Communications, LLC</t>
  </si>
  <si>
    <t>EOLS - Muskogee Public Library</t>
  </si>
  <si>
    <t>Southern Prairie Library System - Altus Public Library</t>
  </si>
  <si>
    <t>Oklahoma School for the Deaf</t>
  </si>
  <si>
    <t>Community Health Centers of Oklahoma - Mary Mahoney II</t>
  </si>
  <si>
    <t>Totah Communications, Inc.</t>
  </si>
  <si>
    <t>G-2020</t>
  </si>
  <si>
    <t>EOLS - Tahlequah Public Library</t>
  </si>
  <si>
    <t>EOLS - Jim Lucas Public Library</t>
  </si>
  <si>
    <t xml:space="preserve">EOLS - Grove Public Library </t>
  </si>
  <si>
    <t>EOLS - Eufaula Public Library</t>
  </si>
  <si>
    <t>Shawnee Public Schools</t>
  </si>
  <si>
    <t>Red Oak Public Schools</t>
  </si>
  <si>
    <t>Kiowa Public Schools</t>
  </si>
  <si>
    <t>Scchool</t>
  </si>
  <si>
    <t>Grand Lake Mental Health Center - Grove</t>
  </si>
  <si>
    <t xml:space="preserve">Cox Oklahoma </t>
  </si>
  <si>
    <t>Kiamichi Family Medical Center</t>
  </si>
  <si>
    <t>Deer Creek Independent School District</t>
  </si>
  <si>
    <t>Agra Independent School District 134</t>
  </si>
  <si>
    <t>Central Cellular, LLC d/b/a COTC Connections</t>
  </si>
  <si>
    <t>Tonkawa Public Schools</t>
  </si>
  <si>
    <t>Oklahoma Union Public Schools</t>
  </si>
  <si>
    <t>McCurtain Memorial Hospital</t>
  </si>
  <si>
    <t>Marietta Public Schools</t>
  </si>
  <si>
    <t>Nora Sparks Warren Memorial Libray</t>
  </si>
  <si>
    <t>Workable Programs &amp; Systems, Inc.</t>
  </si>
  <si>
    <t>Monroe Public Schools</t>
  </si>
  <si>
    <t>McAlester Public Schools</t>
  </si>
  <si>
    <t>Empire Public Schools</t>
  </si>
  <si>
    <t>Bishop Public Schools</t>
  </si>
  <si>
    <t>Moyers Public Schools</t>
  </si>
  <si>
    <t xml:space="preserve">Indianola ISD </t>
  </si>
  <si>
    <t>Bray Doyle Public Schools</t>
  </si>
  <si>
    <t>OUSF Assessment Factor</t>
  </si>
  <si>
    <t>Mark Argenbright, Director of the Public Utility Division</t>
  </si>
  <si>
    <t>Grand Lake Mental Health Centers of Nowata, Inc.</t>
  </si>
  <si>
    <t>Tupelo Independent School District 2</t>
  </si>
  <si>
    <t>Dobson Telephne dba McLoud Telephone</t>
  </si>
  <si>
    <t xml:space="preserve">Dobson Telephone </t>
  </si>
  <si>
    <t xml:space="preserve">Maysville PS </t>
  </si>
  <si>
    <t>Justus Tiawah PS South</t>
  </si>
  <si>
    <t>Justus Tiawah PS North</t>
  </si>
  <si>
    <t>K-Highway Relocation</t>
  </si>
  <si>
    <t>Keota Independent School District 43</t>
  </si>
  <si>
    <t>Walters Public School</t>
  </si>
  <si>
    <t>Haileyville Indep School District 11</t>
  </si>
  <si>
    <t>Donald L. Reynolds PL</t>
  </si>
  <si>
    <t>Canadian PS</t>
  </si>
  <si>
    <t xml:space="preserve">Vero Fiber Networks LLC </t>
  </si>
  <si>
    <t>Amber-Pocasset School District 128</t>
  </si>
  <si>
    <t xml:space="preserve">Southwest Technology Center </t>
  </si>
  <si>
    <t xml:space="preserve">        School </t>
  </si>
  <si>
    <t>Howe Public Schools</t>
  </si>
  <si>
    <t>Northeast Rural Services Inc</t>
  </si>
  <si>
    <t>Dove Science Academy Warr Acres (ES &amp; MS)</t>
  </si>
  <si>
    <t>Dove Science Academy Tulsa (HS)</t>
  </si>
  <si>
    <t>Dove Science Academy Oklahoma City (HS)</t>
  </si>
  <si>
    <t>Loss of federal HCLS and CAF-BLS - Budget Control Mechanism</t>
  </si>
  <si>
    <t>Hominy Public Schools</t>
  </si>
  <si>
    <t>Santa Fe South School, Inc.</t>
  </si>
  <si>
    <t>Cox</t>
  </si>
  <si>
    <t>Sayre Public Schools</t>
  </si>
  <si>
    <t>Santa Fe South Schools</t>
  </si>
  <si>
    <t>Moore Public Schools</t>
  </si>
  <si>
    <t xml:space="preserve">Mid America Technology Center </t>
  </si>
  <si>
    <t>East Central Oklahoma Family Health Center-Wewoka</t>
  </si>
  <si>
    <t>East Central Oklahoma Family Health Center-Wetumka</t>
  </si>
  <si>
    <t>East Central Family Health Center Henryetta-Shurden</t>
  </si>
  <si>
    <t>East Central Oklahoma Family Health Center-Henryetta</t>
  </si>
  <si>
    <t>Granite ISD 3</t>
  </si>
  <si>
    <t xml:space="preserve">School </t>
  </si>
  <si>
    <t xml:space="preserve">Nextlink Internet </t>
  </si>
  <si>
    <t>Adair ISD 2</t>
  </si>
  <si>
    <t>Stilwell Independent School District 25</t>
  </si>
  <si>
    <t xml:space="preserve">Maysville ISD </t>
  </si>
  <si>
    <t>Grand Mental Health-Kansas, OK</t>
  </si>
  <si>
    <t>Grand Mental Health-Nowata, OK</t>
  </si>
  <si>
    <t>Grand Mental Health-Afton, OK</t>
  </si>
  <si>
    <t>Grand Mental Health-Craig(Vinita, OK)</t>
  </si>
  <si>
    <t>Grand Mental Health-Ottawa(Miami, OK)</t>
  </si>
  <si>
    <t>Grand Mental Health-Admin(Nowata, OK)</t>
  </si>
  <si>
    <t>Zion School District 28</t>
  </si>
  <si>
    <t>none</t>
  </si>
  <si>
    <t>Grand Mental Health-Vinita, OK</t>
  </si>
  <si>
    <t>Grand Mental Health-Miami, OK</t>
  </si>
  <si>
    <t>Guymon Independent School District 8</t>
  </si>
  <si>
    <t xml:space="preserve">N/A </t>
  </si>
  <si>
    <t xml:space="preserve">Chickasaw Long Distance </t>
  </si>
  <si>
    <t>Muldrow Independent School District 3</t>
  </si>
  <si>
    <t>Tulsa Legacy Charter School - Peoria</t>
  </si>
  <si>
    <t>Tulsa Legacy Charter School - 63rd St</t>
  </si>
  <si>
    <t xml:space="preserve">None </t>
  </si>
  <si>
    <t>Hennessey Public Library</t>
  </si>
  <si>
    <t>Pioneer Long Distance, Inc</t>
  </si>
  <si>
    <t>Inola Public Schools</t>
  </si>
  <si>
    <t xml:space="preserve"> Norman Smith Public Library-Hinton</t>
  </si>
  <si>
    <t>The Hinton Telephone Company, Inc</t>
  </si>
  <si>
    <t>Justice School District 54</t>
  </si>
  <si>
    <t>Norman Regional Nine</t>
  </si>
  <si>
    <t>Soper SD 4</t>
  </si>
  <si>
    <t>WPS</t>
  </si>
  <si>
    <t>Tishomingo School District 20</t>
  </si>
  <si>
    <t>Waurika Public Schools-High School</t>
  </si>
  <si>
    <t>Waurika Public Schools-Elementary School</t>
  </si>
  <si>
    <t>Wanette Public Schools</t>
  </si>
  <si>
    <t>Morrison Public Schools</t>
  </si>
  <si>
    <t>Lone Grove Public Schools</t>
  </si>
  <si>
    <t>Chickasaw Long Distance</t>
  </si>
  <si>
    <t>Tulsa City-County Library System</t>
  </si>
  <si>
    <t>Stigler Independent School District 20</t>
  </si>
  <si>
    <t>Bixby ISD</t>
  </si>
  <si>
    <t>Bixby Telephone Company</t>
  </si>
  <si>
    <t>Great Salt Plains Health Center - Canton</t>
  </si>
  <si>
    <t>Pioneer Long Distance, Inc.</t>
  </si>
  <si>
    <t>Robin Hill Elementary</t>
  </si>
  <si>
    <t>Peckham School</t>
  </si>
  <si>
    <t>Canadian Valley Technology Center</t>
  </si>
  <si>
    <t>Butner Public Schools</t>
  </si>
  <si>
    <t>Boswell Independent School District 1</t>
  </si>
  <si>
    <t xml:space="preserve">Bartlesville School District </t>
  </si>
  <si>
    <t xml:space="preserve">BTC Broadband </t>
  </si>
  <si>
    <t>Northeast Technology Center</t>
  </si>
  <si>
    <t>K-Powernet, LLC</t>
  </si>
  <si>
    <t>Whitefield School District 10</t>
  </si>
  <si>
    <t xml:space="preserve">Stuart Public Independent School District 54 </t>
  </si>
  <si>
    <t>Stringtown independent School District 7</t>
  </si>
  <si>
    <t>Meeker Public Schools</t>
  </si>
  <si>
    <t>Gans Public School</t>
  </si>
  <si>
    <t>El Reno Carnegie Public Library</t>
  </si>
  <si>
    <t>Cache Independent School District 1</t>
  </si>
  <si>
    <t>Will Rogers Public Library</t>
  </si>
  <si>
    <t xml:space="preserve">Tulsa City County Library </t>
  </si>
  <si>
    <t>Thomas J. Harrison Pryor Public Library</t>
  </si>
  <si>
    <t>Pauls Valley Public Schools</t>
  </si>
  <si>
    <t>Keystone School District</t>
  </si>
  <si>
    <t>Glencoe Independent School District 101</t>
  </si>
  <si>
    <t>Calyton Public Schools</t>
  </si>
  <si>
    <t>Moss Public School</t>
  </si>
  <si>
    <t>Darlington Public School</t>
  </si>
  <si>
    <t>Chisholm Trail Voc-Tech District</t>
  </si>
  <si>
    <t>Taloga ISD 10</t>
  </si>
  <si>
    <t>Rock Creek SD I 02</t>
  </si>
  <si>
    <t>Cashion Independent School District I-89</t>
  </si>
  <si>
    <t>Plainview School District</t>
  </si>
  <si>
    <t>Millwood ISD 37</t>
  </si>
  <si>
    <t>Laverne Public Schools</t>
  </si>
  <si>
    <t>Garland Smith Public Library</t>
  </si>
  <si>
    <t>Drumright Public Library</t>
  </si>
  <si>
    <t>Caring Hands Healthcare Centers-McAlester</t>
  </si>
  <si>
    <t>Canute Public Schools</t>
  </si>
  <si>
    <t>Hydro Public Library</t>
  </si>
  <si>
    <t>The Hinton Telephone Company, Inc.</t>
  </si>
  <si>
    <t>Fort Cobb-Broxton SD I67</t>
  </si>
  <si>
    <t>Carnegie Telephone Co.</t>
  </si>
  <si>
    <t>Konawa Independent School District 4</t>
  </si>
  <si>
    <t>Hydro-Eakly School District I-011</t>
  </si>
  <si>
    <t>Hinton Telephone Company</t>
  </si>
  <si>
    <t>Foyil Independent School District</t>
  </si>
  <si>
    <t>Lookeba-Sickles School District 12</t>
  </si>
  <si>
    <t>Sweetwater Public Schools</t>
  </si>
  <si>
    <t>Union City School District</t>
  </si>
  <si>
    <t>Hammon Public School</t>
  </si>
  <si>
    <t>Guthrie Public Library</t>
  </si>
  <si>
    <t>Enid Public Schools</t>
  </si>
  <si>
    <t>school</t>
  </si>
  <si>
    <t>Warner Public Schools</t>
  </si>
  <si>
    <t>Pocola Public Schools</t>
  </si>
  <si>
    <t>Pawnee Public Schools</t>
  </si>
  <si>
    <t>Millburn School District</t>
  </si>
  <si>
    <t xml:space="preserve">Guthrie Public Schools </t>
  </si>
  <si>
    <t>Oklahoma State Department of Health Consortium - Canadian County Health Department (El Reno)</t>
  </si>
  <si>
    <t xml:space="preserve">Friend Public Schools </t>
  </si>
  <si>
    <t>Binger-Oney School District</t>
  </si>
  <si>
    <t>Mill Creek High School</t>
  </si>
  <si>
    <t xml:space="preserve">Verdigris ISD </t>
  </si>
  <si>
    <t>Keys School District 11-I006</t>
  </si>
  <si>
    <t>Catoosa Public Schools</t>
  </si>
  <si>
    <t>Yale Public Library</t>
  </si>
  <si>
    <t>Tri-County Technology Center</t>
  </si>
  <si>
    <t>Sapulpa Public Library</t>
  </si>
  <si>
    <t>Mounds Public School</t>
  </si>
  <si>
    <t>Hanna Public School</t>
  </si>
  <si>
    <t>Central Public School</t>
  </si>
  <si>
    <t>Carney School District</t>
  </si>
  <si>
    <t>Caney independent School District 26</t>
  </si>
  <si>
    <t>G-2019</t>
  </si>
  <si>
    <t>Fairview Regional Medical Center</t>
  </si>
  <si>
    <t>Community Health Centers, Inc – Mary Mahoney HC Spencer</t>
  </si>
  <si>
    <t>AT&amp;T Enterprises, LLC_x000D_</t>
  </si>
  <si>
    <t>Community Health Centers, Inc – Perry Klaassen FMC</t>
  </si>
  <si>
    <t>Community Health Centers, Inc – Mary Mahoney HC Langston</t>
  </si>
  <si>
    <t>Community Health Centers, Inc – Healing Hands</t>
  </si>
  <si>
    <t>Community Health Centers, Inc – Dorothy M Smith FMC</t>
  </si>
  <si>
    <t>Community Health Centers, Inc - Shawnee</t>
  </si>
  <si>
    <t>Grand Telephone Company, Inc.</t>
  </si>
  <si>
    <t>Ryan Independent School District 1</t>
  </si>
  <si>
    <t xml:space="preserve">EM3 Networks, LLC </t>
  </si>
  <si>
    <t>Morrison Public School</t>
  </si>
  <si>
    <t>Tonkawa Public Library</t>
  </si>
  <si>
    <t>Northeast Rural Services</t>
  </si>
  <si>
    <t>Oologah-Talala School District 14</t>
  </si>
  <si>
    <t>Battiest Independent School District 71</t>
  </si>
  <si>
    <t>Quinton Independent School District 17</t>
  </si>
  <si>
    <t>Ninnekah Independent School District 51</t>
  </si>
  <si>
    <t>p</t>
  </si>
  <si>
    <t xml:space="preserve">Hominy Independent School District </t>
  </si>
  <si>
    <t>Glover School District 23</t>
  </si>
  <si>
    <t>Bearden School Destrict 29</t>
  </si>
  <si>
    <t>Latta Indep School District 24</t>
  </si>
  <si>
    <t xml:space="preserve">Pioneer Telephone Cooperative, Inc. </t>
  </si>
  <si>
    <t>Wellston Independent School District 4</t>
  </si>
  <si>
    <t>Sequoyah Independent School District 16</t>
  </si>
  <si>
    <t>College Bound Academy - Brookside</t>
  </si>
  <si>
    <t>Jones Independent School District I9</t>
  </si>
  <si>
    <t>Magnum Independent School District 1</t>
  </si>
  <si>
    <t>Nextlink Internet</t>
  </si>
  <si>
    <t>Central Technology Center</t>
  </si>
  <si>
    <t>Belfonte School District 50</t>
  </si>
  <si>
    <t>Avant School District 35</t>
  </si>
  <si>
    <t>Beaver Independent School District 22</t>
  </si>
  <si>
    <t>Mountain View-Gotebo Public Schools</t>
  </si>
  <si>
    <t>Integris Baptist Medical Center, Inc.</t>
  </si>
  <si>
    <t>AT&amp;T Corp.</t>
  </si>
  <si>
    <t>Tuttle Independent School District 97</t>
  </si>
  <si>
    <t>Wright City School District 39</t>
  </si>
  <si>
    <t>Pioneer Public Library System- Moore</t>
  </si>
  <si>
    <t xml:space="preserve">Leedey PS </t>
  </si>
  <si>
    <t>Oklahoma State Department of Health Consortium</t>
  </si>
  <si>
    <t>Cherokee Nation Health Services</t>
  </si>
  <si>
    <t>EOLS - Warner Public Library</t>
  </si>
  <si>
    <t>EOLS - Stanley Tubbs Memorial Library System</t>
  </si>
  <si>
    <t>EOLS - Q B Boydstun Public Library</t>
  </si>
  <si>
    <t xml:space="preserve">Muldrow Pubic Library </t>
  </si>
  <si>
    <t>Allen Public Library</t>
  </si>
  <si>
    <t>Great Salt Plains Health Center - Enid West</t>
  </si>
  <si>
    <t>Salina-Spavinaw Telephone Company</t>
  </si>
  <si>
    <t xml:space="preserve">EOLS - Kansas Public Library </t>
  </si>
  <si>
    <t>EOLS - John F. Henderson Public Library</t>
  </si>
  <si>
    <t>EOLS - Jim Lucas Checotah Public Library</t>
  </si>
  <si>
    <t xml:space="preserve">EOLS - Hulbert Public Library </t>
  </si>
  <si>
    <t>EOLS - Delaware Public Library</t>
  </si>
  <si>
    <t>Vanoss Public Schools</t>
  </si>
  <si>
    <t>OnetNet</t>
  </si>
  <si>
    <t xml:space="preserve">Southern Prairie LS-Hollis </t>
  </si>
  <si>
    <t>Southern Prairie LS-Altus</t>
  </si>
  <si>
    <t xml:space="preserve">Chisholm PS </t>
  </si>
  <si>
    <t xml:space="preserve">Cameron Public Schools </t>
  </si>
  <si>
    <t>ASTEC Charter School</t>
  </si>
  <si>
    <t>Oilton Public Schools</t>
  </si>
  <si>
    <t xml:space="preserve">Asher Public Schools </t>
  </si>
  <si>
    <t>Roff ISD 37</t>
  </si>
  <si>
    <t xml:space="preserve">Shady Grove Public School </t>
  </si>
  <si>
    <t>Enid and Garfield County Public Library</t>
  </si>
  <si>
    <t>Great Plains Regional Medical Center</t>
  </si>
  <si>
    <t>Norwood Public School</t>
  </si>
  <si>
    <t>MIllwood PS</t>
  </si>
  <si>
    <t>Millwood PS</t>
  </si>
  <si>
    <t xml:space="preserve">Cleveland Area Hospital Holdings, Inc. </t>
  </si>
  <si>
    <t>Variety Care, Inc. - Multiple</t>
  </si>
  <si>
    <t>Stillwater Independent School District 16</t>
  </si>
  <si>
    <t>Haworth ISD 6</t>
  </si>
  <si>
    <t>Wagoner City Public Library</t>
  </si>
  <si>
    <t xml:space="preserve">Pioneer Library System-Purcell </t>
  </si>
  <si>
    <t xml:space="preserve">Pioneer Library System-Norman Central </t>
  </si>
  <si>
    <t xml:space="preserve">EOLS - Admin of Muskogee </t>
  </si>
  <si>
    <t>Rush Springs Schools</t>
  </si>
  <si>
    <t xml:space="preserve">Ponca City ISD </t>
  </si>
  <si>
    <t>n/a</t>
  </si>
  <si>
    <t xml:space="preserve">Perry PS </t>
  </si>
  <si>
    <t xml:space="preserve">Caring Hands Health Care Centers </t>
  </si>
  <si>
    <t>Oklahoma Mental Health Council - Elk City</t>
  </si>
  <si>
    <t>Oklahoma Mental Health Council - Clinton</t>
  </si>
  <si>
    <t>Red Rock Behavioral Health Services - Lincoln County Rehab</t>
  </si>
  <si>
    <t>Red Rock Behavioral Health Services - Norman Crisis Unit</t>
  </si>
  <si>
    <t>Red Rock Behavioral Health Services - Yukon</t>
  </si>
  <si>
    <t>Red Rock Behavioral Health Services-Shawnee</t>
  </si>
  <si>
    <t xml:space="preserve">Windstream NuVox Oklahoma, LLC </t>
  </si>
  <si>
    <t>Red Rock Behavioral Health Services-Kingfisher</t>
  </si>
  <si>
    <t>Red Rock Behavioral Health Services-Chickasha</t>
  </si>
  <si>
    <t>Red Rock Behavioral Health Services-Weatherford</t>
  </si>
  <si>
    <t>Red Rock Behavioral Health Services-Hobart</t>
  </si>
  <si>
    <t>Oklahoma Mental Health Council-Chandler</t>
  </si>
  <si>
    <t>Red Rock Behavioral Health Services-OKC SOC</t>
  </si>
  <si>
    <t>Red Rock Behavioral Health Services-OKC</t>
  </si>
  <si>
    <t>Panama Public Schools</t>
  </si>
  <si>
    <t>Shady Point School District 4</t>
  </si>
  <si>
    <t>Broken Bow Independent School District #74</t>
  </si>
  <si>
    <t>Choctaw-Nicoma Park SD</t>
  </si>
  <si>
    <t>Haskell ISD 2</t>
  </si>
  <si>
    <t>Cache ISD-Southwest Behavioral Center</t>
  </si>
  <si>
    <t>Central Oklahoma Family Medical Center</t>
  </si>
  <si>
    <t>Fidelity Cablevision, LLC</t>
  </si>
  <si>
    <t>Twin Hills School District</t>
  </si>
  <si>
    <t>Kellyville Public Schools</t>
  </si>
  <si>
    <t>Panhandle Telephone Cooperative. Inc.</t>
  </si>
  <si>
    <t>Lake Region Technology &amp; Communication, LLC</t>
  </si>
  <si>
    <t xml:space="preserve">Wewoka ISD </t>
  </si>
  <si>
    <t>Velma Alma Public Schools</t>
  </si>
  <si>
    <t>Wednesday 3/13/24</t>
  </si>
  <si>
    <t xml:space="preserve">Gans Public Schools </t>
  </si>
  <si>
    <t>Clinton ISD 99</t>
  </si>
  <si>
    <t>Dobson Technologies Transport and Telecom Solutions, LLC_x000D_</t>
  </si>
  <si>
    <t>Calumet Public Schools</t>
  </si>
  <si>
    <t>Luther ISD 3</t>
  </si>
  <si>
    <t>Muskogee School District</t>
  </si>
  <si>
    <t>Stigler Health &amp; Wellness Center, Inc. - Checotah</t>
  </si>
  <si>
    <t>Valor Telecommunications of Texas, LLC d/b/a Windstream Communications Southwest</t>
  </si>
  <si>
    <t>McLoud Public SChools</t>
  </si>
  <si>
    <t>Jenks Public Schools</t>
  </si>
  <si>
    <t>Jones Public Schools</t>
  </si>
  <si>
    <t>Oklahoma Communications Systems, Inc. DBA TDS Telecom</t>
  </si>
  <si>
    <t>CREOKS Behavioral Health Services - Multiiple</t>
  </si>
  <si>
    <t>CREOKS Behavioral Health Services - Wagoner</t>
  </si>
  <si>
    <t>CREOKS Behavioral Health Services - Stilwell</t>
  </si>
  <si>
    <t>Oklahoma Windstream, LLC</t>
  </si>
  <si>
    <t>Wapanucka Public Schools</t>
  </si>
  <si>
    <t>Beggs Public Schools</t>
  </si>
  <si>
    <t>Rock Creek School District</t>
  </si>
  <si>
    <t>Stroud Public Schools</t>
  </si>
  <si>
    <t>Central Cellular, L.L.C. d/b/a COTC Connections</t>
  </si>
  <si>
    <t xml:space="preserve">LeFlore Public Schools </t>
  </si>
  <si>
    <t xml:space="preserve">Briggs Public Schools </t>
  </si>
  <si>
    <t>Ardmore Public Schools</t>
  </si>
  <si>
    <t>Pioneer Library System-Southwest OKC</t>
  </si>
  <si>
    <t>Pioneer Library System Tecumseh</t>
  </si>
  <si>
    <t>Pioneer Library System Shawnee</t>
  </si>
  <si>
    <t>Pioneer Library System-Norman West</t>
  </si>
  <si>
    <t xml:space="preserve">Pioneer Library System-Norman Public Library East </t>
  </si>
  <si>
    <t>Pioneer Library System Noble</t>
  </si>
  <si>
    <t>Pioneer Library System McLoud</t>
  </si>
  <si>
    <t>Moffett Public Schools</t>
  </si>
  <si>
    <t>Variety Care Inc - Straka Terrace</t>
  </si>
  <si>
    <t>Southwestern Bell Telephone Company</t>
  </si>
  <si>
    <t>Variety Care, Inc. - Reno</t>
  </si>
  <si>
    <t>Variety Care Inc - Northwest 10th</t>
  </si>
  <si>
    <t>Southwesten Bell Telephone Company</t>
  </si>
  <si>
    <t>Variety Care, Inc. - North Portland Pediatrics</t>
  </si>
  <si>
    <t xml:space="preserve">Variety Care, Inc. - North Portland </t>
  </si>
  <si>
    <t>Variety Care, Inc. - Mid Del</t>
  </si>
  <si>
    <t>Variety Care, Inc. - Lafayette</t>
  </si>
  <si>
    <t>Variety Care, Inc. - Fort Cobb</t>
  </si>
  <si>
    <t>Variety Care, Inc. - Britton Health Center</t>
  </si>
  <si>
    <t>Variety Care Inc - Anadarko</t>
  </si>
  <si>
    <t>Grand Mental Health Tulsa ARC</t>
  </si>
  <si>
    <t>Boise City Public School District</t>
  </si>
  <si>
    <t>Panhandle Telephone Cooperative Inc</t>
  </si>
  <si>
    <t>Blackwell Public Schools</t>
  </si>
  <si>
    <t>Woodall Independent School District 21</t>
  </si>
  <si>
    <t>Chickasha Independent School District</t>
  </si>
  <si>
    <t>Moore Norman Technology Center</t>
  </si>
  <si>
    <t>Family Health Center of Southern Oklahoma - Tishomingo</t>
  </si>
  <si>
    <t>Great Plains Technology Center</t>
  </si>
  <si>
    <t>Frink Chambers Elementary School</t>
  </si>
  <si>
    <t>Hollis Public Schools</t>
  </si>
  <si>
    <t>Cherokee Independent School District 46</t>
  </si>
  <si>
    <t>KanOkla Communications, LLC</t>
  </si>
  <si>
    <t>Grand Mental Health - Delaware County-Jay</t>
  </si>
  <si>
    <t>Lavaca Telephone Company dba Pinnacle Communications</t>
  </si>
  <si>
    <t>Navajo Public Schools</t>
  </si>
  <si>
    <t>Ethel Briggs Memorial Library</t>
  </si>
  <si>
    <t>Dewey Public Schools</t>
  </si>
  <si>
    <t>Copan Public Schools</t>
  </si>
  <si>
    <t>Yale Public Schools</t>
  </si>
  <si>
    <t>Grand Lake Mental Health-Chouteau</t>
  </si>
  <si>
    <t>Grand Lake Mental Health-Kansas</t>
  </si>
  <si>
    <t>Grand Mental Health-Delaware County-West Siloam Springs</t>
  </si>
  <si>
    <t>Pioneer Technology Center - Ponca City</t>
  </si>
  <si>
    <t>Hammon Public Schools</t>
  </si>
  <si>
    <t>Belfonte Public Schools</t>
  </si>
  <si>
    <t>Crooked Oak Public Schools</t>
  </si>
  <si>
    <t>Brandy L. Wreath, Director of the Public Utility Division</t>
  </si>
  <si>
    <t>C</t>
  </si>
  <si>
    <t>Healdton Independent School District</t>
  </si>
  <si>
    <t>EM3</t>
  </si>
  <si>
    <t>Wynnewood Public Schools</t>
  </si>
  <si>
    <t>Crutcho School District C-074</t>
  </si>
  <si>
    <t>Durant Independent School District I 072</t>
  </si>
  <si>
    <t>Owasso Independent School DIstrict</t>
  </si>
  <si>
    <t>Fort Gibson Public Schools</t>
  </si>
  <si>
    <t>Erick Independent School District 51</t>
  </si>
  <si>
    <t>Woodward Public Library</t>
  </si>
  <si>
    <t>Roland Independent School District 5</t>
  </si>
  <si>
    <t xml:space="preserve">Piedmont Public Library </t>
  </si>
  <si>
    <t>High Plains Technology Center</t>
  </si>
  <si>
    <t>Ravia School District 10</t>
  </si>
  <si>
    <t xml:space="preserve">Lone Wolf ISD </t>
  </si>
  <si>
    <t>Holly Creek Public Schools</t>
  </si>
  <si>
    <t>Cebridge Telcom OK, LLC d/b/a Suddenlink Communications OK</t>
  </si>
  <si>
    <t>Anderson School District</t>
  </si>
  <si>
    <t>Oklahoma Department of Corrections</t>
  </si>
  <si>
    <t>Kildare School District 50</t>
  </si>
  <si>
    <t>Shidler Independent School District 11</t>
  </si>
  <si>
    <t>Vici Independent School District 5</t>
  </si>
  <si>
    <t>Stidham Public School</t>
  </si>
  <si>
    <t>Silo Public Schools</t>
  </si>
  <si>
    <t>Achille School District 3</t>
  </si>
  <si>
    <t>Mid America Technology Center</t>
  </si>
  <si>
    <t>Liberty Public Schools</t>
  </si>
  <si>
    <t xml:space="preserve">Stigler Health and Wellness, Inc. </t>
  </si>
  <si>
    <t>Optima School District</t>
  </si>
  <si>
    <t xml:space="preserve">P </t>
  </si>
  <si>
    <t>Dove Schools of OKC</t>
  </si>
  <si>
    <t>CREOKS Behavioral Health Services</t>
  </si>
  <si>
    <t>Varnum Public Schools</t>
  </si>
  <si>
    <t>Lone Star School</t>
  </si>
  <si>
    <t>Macomb Public School</t>
  </si>
  <si>
    <t>Gleason Memorial Library</t>
  </si>
  <si>
    <t>Dove Schools of Tulsa</t>
  </si>
  <si>
    <t xml:space="preserve">Amber-Pocasset School District 128 </t>
  </si>
  <si>
    <t>Wes Watkins Technology Center</t>
  </si>
  <si>
    <t>Shawnee Independent School District I-93</t>
  </si>
  <si>
    <t>Grand Mental Health-Delaware County-Grove</t>
  </si>
  <si>
    <t>Pawhuska Public LIbrary</t>
  </si>
  <si>
    <t>Keota Public Schools</t>
  </si>
  <si>
    <t>Prue Public Schools</t>
  </si>
  <si>
    <t>Coyle Independent School Distrcit 14</t>
  </si>
  <si>
    <t>Freedom Public Schools</t>
  </si>
  <si>
    <t>Pioneer Long DIstance, Inc.</t>
  </si>
  <si>
    <t>Okemah Public Library</t>
  </si>
  <si>
    <t xml:space="preserve">Oklahoma City Metropolitan Library System </t>
  </si>
  <si>
    <t>Okemah Public Library Media Center</t>
  </si>
  <si>
    <t>Ringling Independent School District 14</t>
  </si>
  <si>
    <t>Alex Public School District I-56</t>
  </si>
  <si>
    <t>Stigler Health and Wellness, Inc. Consortium</t>
  </si>
  <si>
    <t>Haywood Public School of McAlester</t>
  </si>
  <si>
    <t>d</t>
  </si>
  <si>
    <t>Pawnee Public Library</t>
  </si>
  <si>
    <t>Pontotoc Technology Center Of Ada</t>
  </si>
  <si>
    <t>Achille  School District 3</t>
  </si>
  <si>
    <t>Ripley Public Schools</t>
  </si>
  <si>
    <t>New Lima Public School</t>
  </si>
  <si>
    <t>McCord School District 77</t>
  </si>
  <si>
    <t>Graham Dustin Public School</t>
  </si>
  <si>
    <t>Cement Public Schools</t>
  </si>
  <si>
    <t>Wagoner Public Schools</t>
  </si>
  <si>
    <t>Mannsville Public Schools</t>
  </si>
  <si>
    <t>Mannford Public LIbrary</t>
  </si>
  <si>
    <t>Calvin School District 48</t>
  </si>
  <si>
    <t>Bokoshe Independent School District 26</t>
  </si>
  <si>
    <t>Thackerville Public Schools</t>
  </si>
  <si>
    <t>Yukon Public Schools</t>
  </si>
  <si>
    <t>Harmony School District 21</t>
  </si>
  <si>
    <t>Kinta Public Schools</t>
  </si>
  <si>
    <t>Hobart Public Schools</t>
  </si>
  <si>
    <t>Ringlling Independent School District 14</t>
  </si>
  <si>
    <t>Tri County Interlocal Cooperative</t>
  </si>
  <si>
    <t>Byng Public Schools</t>
  </si>
  <si>
    <t>Oklahoma School for Blind of Muskogee</t>
  </si>
  <si>
    <t>Frontier Public School of Red Rock</t>
  </si>
  <si>
    <t>Fanshawe School District 39</t>
  </si>
  <si>
    <t>Dickson Independent School District 77</t>
  </si>
  <si>
    <t>Byng Public School</t>
  </si>
  <si>
    <t>Ringling ISD 14</t>
  </si>
  <si>
    <t>Grand Lake Mental Health Center-Noble County</t>
  </si>
  <si>
    <t>Grand Lake Mental Health Center-Kay County Ponca City</t>
  </si>
  <si>
    <t>Okay Independent School District 1</t>
  </si>
  <si>
    <t>n</t>
  </si>
  <si>
    <t>Bristow Public Schools</t>
  </si>
  <si>
    <t>Red River Technology Center</t>
  </si>
  <si>
    <t>Pauls Valley Public School</t>
  </si>
  <si>
    <t>Oktaha Public School</t>
  </si>
  <si>
    <t>Minco Public Schools</t>
  </si>
  <si>
    <t>Kaw City Public Library</t>
  </si>
  <si>
    <t>Caddo Kiowa Area Technology Center</t>
  </si>
  <si>
    <t>Buffalo Valley Public Schools</t>
  </si>
  <si>
    <t>Mounds Public Schools</t>
  </si>
  <si>
    <t>Marble City Public School</t>
  </si>
  <si>
    <t>Lukfata Public Schools of Broken Bow</t>
  </si>
  <si>
    <t>Garland Smith Public Library of Marlow</t>
  </si>
  <si>
    <t>Fairfax Public Library</t>
  </si>
  <si>
    <t>Berryhill Independent School District 10</t>
  </si>
  <si>
    <t>Eagletown Public Schools</t>
  </si>
  <si>
    <t>Sayre Public Library</t>
  </si>
  <si>
    <t>Lawton Public Library</t>
  </si>
  <si>
    <t>Hobart Public Library</t>
  </si>
  <si>
    <t>Catoosa Public Library</t>
  </si>
  <si>
    <t>Canute Public School</t>
  </si>
  <si>
    <t>Anadarko Public Library</t>
  </si>
  <si>
    <t>Kingston Independent School District 3</t>
  </si>
  <si>
    <t>Haynie Public Library</t>
  </si>
  <si>
    <t>Riverside School District</t>
  </si>
  <si>
    <t>G-2018</t>
  </si>
  <si>
    <t>Broken Bow Independent School District 74</t>
  </si>
  <si>
    <t>Bowring School District 7</t>
  </si>
  <si>
    <t>Shady Point Public School</t>
  </si>
  <si>
    <t>Vantage Telecom, LLC d/b/a Pinnacle Telecom</t>
  </si>
  <si>
    <t>Inola Public Library</t>
  </si>
  <si>
    <t>Comanche County Hospital Authority</t>
  </si>
  <si>
    <t>Dobson Telephone Company</t>
  </si>
  <si>
    <t>McLoud Telephone Company</t>
  </si>
  <si>
    <t>Guymon Public Schools</t>
  </si>
  <si>
    <t>Holly Creek Elementary School</t>
  </si>
  <si>
    <t>Highway Relocation-Haskell County</t>
  </si>
  <si>
    <t>Cross Telephone Company, LLC</t>
  </si>
  <si>
    <t>Heavener Public Schools</t>
  </si>
  <si>
    <t>Edmond Indep School Dist 12 - Scissortail</t>
  </si>
  <si>
    <t>Oak Grove School District 104</t>
  </si>
  <si>
    <t>Wister Independent School District</t>
  </si>
  <si>
    <t>1561.3.4</t>
  </si>
  <si>
    <t>Hugo Independent School District 139</t>
  </si>
  <si>
    <t xml:space="preserve">Comanche County Hospital Authority </t>
  </si>
  <si>
    <t>Dobson TechnologiesTransportation &amp; Telecom Solutions LLC</t>
  </si>
  <si>
    <t>OMHC dba Red Rock BHS-Hobart Annex</t>
  </si>
  <si>
    <t>Cache Public Schools Behavioral Hospital</t>
  </si>
  <si>
    <t>Edmond Indep School Dist 12</t>
  </si>
  <si>
    <t>Arkansas Verdigirs Valley Health Center - Muskogee West</t>
  </si>
  <si>
    <t>Vantage Telecom, LLC</t>
  </si>
  <si>
    <t>Poteau Independent School District 29</t>
  </si>
  <si>
    <t>Okmulgee Public Library</t>
  </si>
  <si>
    <t>Central Oklahoma Telephone, Co., LLC</t>
  </si>
  <si>
    <t>Metro Technology Center</t>
  </si>
  <si>
    <t>Broken Arrow School DIstrict 3</t>
  </si>
  <si>
    <t>Panhandle Telephone Coop, Inc.</t>
  </si>
  <si>
    <t>Epic Charter Schools - Blanchard Site</t>
  </si>
  <si>
    <t>Pioneer Long Distance</t>
  </si>
  <si>
    <t>Ada Independent School District I 19</t>
  </si>
  <si>
    <t>Arkansas Verdigirs Valley Health Center - Muskogee Health Center</t>
  </si>
  <si>
    <t>Meeker Independent School District</t>
  </si>
  <si>
    <t>Cottonwood School District 4</t>
  </si>
  <si>
    <t>Cushing Public Schools</t>
  </si>
  <si>
    <t xml:space="preserve">Cebridge Telecom OK, LLC </t>
  </si>
  <si>
    <t>Harmony Public School</t>
  </si>
  <si>
    <t>Tulsa City County Health Department - South Peoria</t>
  </si>
  <si>
    <t xml:space="preserve">Oklahoma State Department of Health Consortium </t>
  </si>
  <si>
    <t>Central High Public School</t>
  </si>
  <si>
    <t>Autry Area Voc-Tech School</t>
  </si>
  <si>
    <t>Sterling Independent School District 3</t>
  </si>
  <si>
    <t>OMHC dba Red Rock BHS-Norman Regional</t>
  </si>
  <si>
    <t>OMHC dba Red Rock BHS-Hobart</t>
  </si>
  <si>
    <t>AT&amp;T Oklahoma</t>
  </si>
  <si>
    <t>Purcell PS</t>
  </si>
  <si>
    <t>Chickasaw Long Diatance</t>
  </si>
  <si>
    <t>Pushmataha Fam Med Center - Clayton</t>
  </si>
  <si>
    <t>Olive PS-Drumright</t>
  </si>
  <si>
    <t>Fairfax Medical Facilities, Inc-Hominy</t>
  </si>
  <si>
    <t>Dove Science Academy of Tulsa</t>
  </si>
  <si>
    <t>Gore Independent School District 6</t>
  </si>
  <si>
    <t>Rock Creek School District I 02</t>
  </si>
  <si>
    <t>Weatherford Regional Hospital</t>
  </si>
  <si>
    <t>Atlas Telephone Company</t>
  </si>
  <si>
    <t>51,552.32_x000D_</t>
  </si>
  <si>
    <t>Piedmont Independent School District 22</t>
  </si>
  <si>
    <t>Anadarko School District I20</t>
  </si>
  <si>
    <t>Pauls Valley SD</t>
  </si>
  <si>
    <t>Unite Private Netowrks, LLC</t>
  </si>
  <si>
    <t xml:space="preserve">Oklahoma State Department of Mental Health &amp; Substance Abuse Services Consortium </t>
  </si>
  <si>
    <t xml:space="preserve">ODMHSAS Multiple Sites </t>
  </si>
  <si>
    <t>OMHC dba Red Rock BHS-Kingfisher</t>
  </si>
  <si>
    <t>Consolidated Communications of Oklahoma Company DBA Consolidated Communications</t>
  </si>
  <si>
    <t>Indian Capital Technology Center</t>
  </si>
  <si>
    <t>Forgan Independent School District 123</t>
  </si>
  <si>
    <t>Oklahoma State Department of Health Consortium - Cherokee County Health Department (Tahlequah)</t>
  </si>
  <si>
    <t>Weatherford Public Schools</t>
  </si>
  <si>
    <t>Strother Public Schools</t>
  </si>
  <si>
    <t xml:space="preserve">Porter Consolidated School District </t>
  </si>
  <si>
    <t xml:space="preserve">McCurtain Public Schools </t>
  </si>
  <si>
    <t>Edmond Public School</t>
  </si>
  <si>
    <t>Midwest City Del City School District</t>
  </si>
  <si>
    <t>Community Health Center, Inc. - Perry A, Klaassen FMC</t>
  </si>
  <si>
    <t>Moss ISD</t>
  </si>
  <si>
    <t>Whitefield Public Schools</t>
  </si>
  <si>
    <t>Purcell ISD</t>
  </si>
  <si>
    <t>Pioneer-Pleasant Vale School District 56</t>
  </si>
  <si>
    <t>Asher Public Schools</t>
  </si>
  <si>
    <t>W.K. Jackson Leadership Academy</t>
  </si>
  <si>
    <t>Kiefer Public Schools</t>
  </si>
  <si>
    <t>Fairfax Medical Facilities, Inc. - Robert Clark Family</t>
  </si>
  <si>
    <t xml:space="preserve">Fairfax Medical Facilities-Hominy </t>
  </si>
  <si>
    <t>Pawnee County Health Department-Pawnee</t>
  </si>
  <si>
    <t>Arkansas Verdigris Valley Health Centers, Inc. - Porter Health Center</t>
  </si>
  <si>
    <t>Stround Public Schools</t>
  </si>
  <si>
    <t>Central Cellular, LLC d/b/a COTC Connection</t>
  </si>
  <si>
    <t>Jenks East Intermediate Elementary School &amp; Jenks West Elementary School Building A-E</t>
  </si>
  <si>
    <t>Loss of federal HCLS - NACPL Prorata</t>
  </si>
  <si>
    <t>Roland Public Schools</t>
  </si>
  <si>
    <t>South Central Medical &amp; Resource Center</t>
  </si>
  <si>
    <t>Hydro-Eakly Public School</t>
  </si>
  <si>
    <t>Hinton Telephone</t>
  </si>
  <si>
    <t>Fairfax Medical Facility - Newkirk</t>
  </si>
  <si>
    <t>Banner Public School</t>
  </si>
  <si>
    <t>Unite Private Networks</t>
  </si>
  <si>
    <t xml:space="preserve">Oklahoma department of Mental Health &amp; Substance Abuse Consortium </t>
  </si>
  <si>
    <t>SPLS-Hollis Public Library</t>
  </si>
  <si>
    <t>Altus Public School</t>
  </si>
  <si>
    <t>Olive Independent School District 17</t>
  </si>
  <si>
    <t>Banner School District 31</t>
  </si>
  <si>
    <t>Sequoyah Public School</t>
  </si>
  <si>
    <t>Norman Regional Healthplex</t>
  </si>
  <si>
    <t>Astec Charter School</t>
  </si>
  <si>
    <t>Grand Lake Mental Health Center, Inc.</t>
  </si>
  <si>
    <t xml:space="preserve">Madill Public School High </t>
  </si>
  <si>
    <t xml:space="preserve">Madill Public School Middle </t>
  </si>
  <si>
    <t xml:space="preserve">Madill Public School Elementary </t>
  </si>
  <si>
    <t xml:space="preserve">Tannehill Public School </t>
  </si>
  <si>
    <t>Cherokee Nation Health Services-Wilma P. Mankiller Health Center</t>
  </si>
  <si>
    <t>Consolidated Communications of Oklahoma Company dba Consolidated Communications</t>
  </si>
  <si>
    <t>Cherokee Nation Health Services-Will Rogers Health Center</t>
  </si>
  <si>
    <t>Cherokee Nation Health Services-Vinita Health Center</t>
  </si>
  <si>
    <t>Cherokee Nation Health Services-Three Rivers Health Center</t>
  </si>
  <si>
    <t>Cherokee Nation Health Services-Sam Hider Health Center</t>
  </si>
  <si>
    <t>Cherokee Nation Health Services-Redbird Smith Health Center</t>
  </si>
  <si>
    <t>Cherokee Nation Health Services-Cooweescoowee Health Center</t>
  </si>
  <si>
    <t xml:space="preserve">Cherokee Nation Health Services-Cancer Program Center </t>
  </si>
  <si>
    <t>Cherokee Nation Health Services-AMO Health Center</t>
  </si>
  <si>
    <t>Wainwright School District 9</t>
  </si>
  <si>
    <t xml:space="preserve">Brushy Public School </t>
  </si>
  <si>
    <t>Turner Independent School District</t>
  </si>
  <si>
    <t>VERO Fiber Networks, LLC</t>
  </si>
  <si>
    <t>Muskogee School District 20</t>
  </si>
  <si>
    <t>Vantage Telecom d/b/a/ Pinnacle Telecom</t>
  </si>
  <si>
    <t>Stigler Public School</t>
  </si>
  <si>
    <t>Ninnekah Public School</t>
  </si>
  <si>
    <t>Central Oklahoma Family Medical Center, Inc.-Konawa</t>
  </si>
  <si>
    <t>Central Oklahoma Family Medical Center, Inc.-Ada</t>
  </si>
  <si>
    <t>Perkins-Tryon School District I-56</t>
  </si>
  <si>
    <t>Anadarko Public School District I-20</t>
  </si>
  <si>
    <t>Waurika Public Schools-HS</t>
  </si>
  <si>
    <t>Waurika Public Schools-ES</t>
  </si>
  <si>
    <t>Berryhill Public Schools-HS</t>
  </si>
  <si>
    <t xml:space="preserve">Berryhill Public Schools-ES </t>
  </si>
  <si>
    <t>Grace M Pickens Public Library</t>
  </si>
  <si>
    <t>Tecumseh Public School</t>
  </si>
  <si>
    <t>Marlow Public Schools</t>
  </si>
  <si>
    <t>Cox Arkansas Telcom. LLC</t>
  </si>
  <si>
    <t>Tulsa Legacy Charter School</t>
  </si>
  <si>
    <t>Cordell Public Schools</t>
  </si>
  <si>
    <t>Ryan Public Schools</t>
  </si>
  <si>
    <t xml:space="preserve">Grady Memorial Hospital </t>
  </si>
  <si>
    <t>Chandler Public Schools</t>
  </si>
  <si>
    <t>Wednesday, 12/7/22</t>
  </si>
  <si>
    <t>Stuart Public School</t>
  </si>
  <si>
    <t>Peggs Public School</t>
  </si>
  <si>
    <t>Keystone Public Schools</t>
  </si>
  <si>
    <t>J D McCarty Center</t>
  </si>
  <si>
    <t>Integris Grove Hospital</t>
  </si>
  <si>
    <t>Fort Towson ISD</t>
  </si>
  <si>
    <t>Integris Southwest Medical Center</t>
  </si>
  <si>
    <t>East Central Oklahoma Family Health Center-Poteau</t>
  </si>
  <si>
    <t>Integris Miami Hospital</t>
  </si>
  <si>
    <t>37.00`</t>
  </si>
  <si>
    <t xml:space="preserve">Locust Grove Public Library </t>
  </si>
  <si>
    <t>Salina Spavinaw Telephone Inc</t>
  </si>
  <si>
    <t xml:space="preserve">Arbuckle Memorial Hospital </t>
  </si>
  <si>
    <t>INTEGRIS Mental Health Spencer</t>
  </si>
  <si>
    <t>INTEGRIS Health Edmond</t>
  </si>
  <si>
    <t>Integris Cancer Institute of Oklahoma - Proton Campus</t>
  </si>
  <si>
    <t>Community Health Center Inc.</t>
  </si>
  <si>
    <t>Arkansas Verdigirs Valley Health Center - Porter Health Center</t>
  </si>
  <si>
    <t>Integris - Canadian Valley Hospital</t>
  </si>
  <si>
    <t>Wednesday, 11/23/22</t>
  </si>
  <si>
    <t>Montfort &amp; Allie B Jones Memorial Library</t>
  </si>
  <si>
    <t>Noble Independent School District 40</t>
  </si>
  <si>
    <t>Monday, 11/21/22</t>
  </si>
  <si>
    <t xml:space="preserve">Newkirk Elementary School </t>
  </si>
  <si>
    <t>Dewar Public Schools</t>
  </si>
  <si>
    <t>Antlers Independent School District 13</t>
  </si>
  <si>
    <t xml:space="preserve">Variety Care Inc. - North Portland Pediatrics Health Center </t>
  </si>
  <si>
    <t>Integris Baptist Meidcal Center</t>
  </si>
  <si>
    <t>Stigler Public Schools</t>
  </si>
  <si>
    <t>Integris Bass Baptist Health Center</t>
  </si>
  <si>
    <t>Integris Baptist Medical, Inc.</t>
  </si>
  <si>
    <t>Variety Care at Pete White Health and Wellness Center</t>
  </si>
  <si>
    <t>Great Salt Plains Health Center</t>
  </si>
  <si>
    <t>Cebridge Telecom OK, LLC d/b/a Suddenlink Communications OK</t>
  </si>
  <si>
    <t>Hilldale School District 29</t>
  </si>
  <si>
    <t>Variety Care, Inc. Northcare (Gen. Pershing)</t>
  </si>
  <si>
    <t>Variety Care, Inc. - Norman Women and Children Pediatric Center</t>
  </si>
  <si>
    <t>Thunderbird Challenge Program</t>
  </si>
  <si>
    <t>Taloga Public Schools</t>
  </si>
  <si>
    <t>Henryetta Public Schools</t>
  </si>
  <si>
    <t>Earlsboro Public Schools</t>
  </si>
  <si>
    <t>Clinton Public Schools</t>
  </si>
  <si>
    <t>Caddo Kiowa Technology Center</t>
  </si>
  <si>
    <t>yes</t>
  </si>
  <si>
    <t>Boise City Public Schools</t>
  </si>
  <si>
    <t>KIPP Oklahoma City Public Schools</t>
  </si>
  <si>
    <t>Owasso Independent School District 11</t>
  </si>
  <si>
    <t>Springer Public School</t>
  </si>
  <si>
    <t>Yukon Public School</t>
  </si>
  <si>
    <t>Savanna  Public School</t>
  </si>
  <si>
    <t>Ripley  Public School</t>
  </si>
  <si>
    <t>Maysville High School</t>
  </si>
  <si>
    <t>Maysville Elementary School</t>
  </si>
  <si>
    <t xml:space="preserve">Kaw City Public Library </t>
  </si>
  <si>
    <t>Arkansas Verdigris Valley Health Center - Muskogee West Health Center Services</t>
  </si>
  <si>
    <t>Pocola Independent School District</t>
  </si>
  <si>
    <t>Grand Lake Mental Health Center-Medical Parkway - WAN</t>
  </si>
  <si>
    <t>Grand Lake Mental Health Center-Medical Parkway - Internet</t>
  </si>
  <si>
    <t>Arkansas Verdigris Valley Health Center - Coweta Indian Health Center</t>
  </si>
  <si>
    <t>Muscogee Creek Nation - Sapulpa Behavioral Health Services</t>
  </si>
  <si>
    <t>Muscogee Creek Nation Department of Health - Rehabilitation Center</t>
  </si>
  <si>
    <t>Muscogee Creek Nation Department of Health - Wetumka Indian Health Center</t>
  </si>
  <si>
    <t>Muscogee Creek Nation Department of Health - Sapulpa Behavioral Health Center</t>
  </si>
  <si>
    <t>Paden Independent School District 14</t>
  </si>
  <si>
    <t>Muscogee Creek Nation Department of Health - Sapulpa Indian Health Center</t>
  </si>
  <si>
    <t>Muscogee Creek Nation Department of Health - Okmulgee Indian Health Center</t>
  </si>
  <si>
    <t>Muscogee Creek Nation Department of Health - Okemah Indian Dental</t>
  </si>
  <si>
    <t>Muscogee Creek Nation Department of Health - Medical Center</t>
  </si>
  <si>
    <t>Muscogee Creek Nation Department of Health - Koweta Indian Health Center</t>
  </si>
  <si>
    <t>Muscogee Creek Nation Department of Health - Eufaula Indian Health Center</t>
  </si>
  <si>
    <t>Muscogee Creek Nation Department of Health - Community Hospital</t>
  </si>
  <si>
    <t>Highway Relocation-US-70; McCurtain County</t>
  </si>
  <si>
    <t>Bartlesville School District</t>
  </si>
  <si>
    <t>Cherokee City County Library</t>
  </si>
  <si>
    <t>G-2017</t>
  </si>
  <si>
    <t xml:space="preserve">Muscogee Creek Nation Department of Health – Wetumka Clinic </t>
  </si>
  <si>
    <t xml:space="preserve">Muscogee Creek Nation Department of Health – Sapulpa Indian Health Center </t>
  </si>
  <si>
    <t>Morton Family and Children's Services-Integrated Health Center</t>
  </si>
  <si>
    <t>Vantage Telecom d/b/a Pinnacle Telecom</t>
  </si>
  <si>
    <t>Commerce Public Schools</t>
  </si>
  <si>
    <t>Allen Independent School District 01</t>
  </si>
  <si>
    <t>Loss of federal HCLS-Opex</t>
  </si>
  <si>
    <t>Pioneer Telephone Cooperative, Inc</t>
  </si>
  <si>
    <t>Stroud Independent School District 54</t>
  </si>
  <si>
    <t>Mill Creek Independent School District</t>
  </si>
  <si>
    <t xml:space="preserve">Chickasaw Long Distance, Inc. </t>
  </si>
  <si>
    <t>Good Shepherd Community Clinic, Inc.</t>
  </si>
  <si>
    <t>Jackson County Memorial Hospital</t>
  </si>
  <si>
    <t>Checotah Public Schools</t>
  </si>
  <si>
    <t>Five Star Interlocal Cooperative</t>
  </si>
  <si>
    <t>Avant Public Schools</t>
  </si>
  <si>
    <t>Cheyenne Public Schools</t>
  </si>
  <si>
    <t>Brushy Public Schools</t>
  </si>
  <si>
    <t>Midway Public Schools</t>
  </si>
  <si>
    <t>Bartlesville Public Library</t>
  </si>
  <si>
    <t>BTC Broadband, Inc.</t>
  </si>
  <si>
    <t>Alva Hospital Authority-Share Medical Center</t>
  </si>
  <si>
    <t>Medicine Park Telephone Company, Inc.</t>
  </si>
  <si>
    <t>Panhandle Counseling and Health Center, Inc. - Hooker</t>
  </si>
  <si>
    <t>Holdenville General Hospital - Weowk Clinic</t>
  </si>
  <si>
    <t>Grady Memorial Hospital</t>
  </si>
  <si>
    <t>Francis Tuttle Technology Center - Reno Campus</t>
  </si>
  <si>
    <t>Bowlegs Independent School District 3</t>
  </si>
  <si>
    <t>Antlers Public Schools</t>
  </si>
  <si>
    <t>Snyder Public Schools</t>
  </si>
  <si>
    <t>Calera School District</t>
  </si>
  <si>
    <t>McAlester Public Schools I-80</t>
  </si>
  <si>
    <t>Highway Relocation-SH-3; McCurtain County</t>
  </si>
  <si>
    <t>Tushka Independent School District I-19</t>
  </si>
  <si>
    <t>Morton Comprehensive Health Services-Lansing</t>
  </si>
  <si>
    <t>Western Technology Center-Burns Flat</t>
  </si>
  <si>
    <t>Granite Independent School District 3</t>
  </si>
  <si>
    <t>Fort Cobb-Broxton Public School District</t>
  </si>
  <si>
    <t>Carnegie Telephone Company</t>
  </si>
  <si>
    <t>Hinton Public School District</t>
  </si>
  <si>
    <t>The Hinton Telephone Company of Hinton, Oklahoma, Incorporated d/b/a Hinton Telephone Company</t>
  </si>
  <si>
    <t>Highway Relocation-Cleveland County</t>
  </si>
  <si>
    <t>Pottawatomie Telephone Company</t>
  </si>
  <si>
    <t>Panhandle Telephone Cooperative</t>
  </si>
  <si>
    <t>Miami Public School</t>
  </si>
  <si>
    <t>Perry School District</t>
  </si>
  <si>
    <t>Piedmont Public Schools</t>
  </si>
  <si>
    <t>Monday, 2/28/22</t>
  </si>
  <si>
    <t>Cushing School District</t>
  </si>
  <si>
    <t>Tulsa School of Arts and Sciences</t>
  </si>
  <si>
    <t>Justus-Tiawah Public Schools - North</t>
  </si>
  <si>
    <t>Monday, 2/7/22</t>
  </si>
  <si>
    <t>Oklahoma State Department of Health Consortium-Group 10</t>
  </si>
  <si>
    <t>12/28//21</t>
  </si>
  <si>
    <t>Caddo ISD</t>
  </si>
  <si>
    <t>Tishomingo ISD 20</t>
  </si>
  <si>
    <t>North Rock Creek School</t>
  </si>
  <si>
    <t>Pleasant Grove School District 29</t>
  </si>
  <si>
    <t>Morton Comprehensive Health Services-Midtown Family Health Center</t>
  </si>
  <si>
    <t>Morton Comprehensive Health Services-Nowata Family Health Center</t>
  </si>
  <si>
    <t>Morton Comprehensive Health Services - West Tulsa Family Health Center</t>
  </si>
  <si>
    <t>Morton Family And Childrens Services-Integrated Health Center</t>
  </si>
  <si>
    <t>Kenwood Public School</t>
  </si>
  <si>
    <t>Salina Spavinaw Telephone Company, Inc.</t>
  </si>
  <si>
    <t>Paoli Independent School District</t>
  </si>
  <si>
    <t>Oklahoma State Department of Health Consortium-Group 8</t>
  </si>
  <si>
    <t>Oklahoma State Department of Health Consortium-Group 7</t>
  </si>
  <si>
    <t>John Rex Charter School</t>
  </si>
  <si>
    <t>Pretty Water School District 34</t>
  </si>
  <si>
    <t>Morton Comprehensive Health Services - East Tulsa Family Health Center</t>
  </si>
  <si>
    <t>Morton Comprehensive Health Services</t>
  </si>
  <si>
    <t>Geary Public Schools</t>
  </si>
  <si>
    <t>Oklahoma State Department of Health Consortium-Group 5</t>
  </si>
  <si>
    <t>Kiamichi Technology Center - Stigler</t>
  </si>
  <si>
    <t>Dove Science Academy Elementary School-Warr Acres</t>
  </si>
  <si>
    <t>Dickson Public Schools</t>
  </si>
  <si>
    <t>Pleasant Vale Public School</t>
  </si>
  <si>
    <t>Maple Public School</t>
  </si>
  <si>
    <t>NW Technology Center</t>
  </si>
  <si>
    <t>Loss of federal HCLS &amp; CAF-BLS - monthly per-line cap</t>
  </si>
  <si>
    <t>Comanche County Hospital Athority Consortium-Lawton Community Health Center</t>
  </si>
  <si>
    <t xml:space="preserve">Fidelity Cablevision, LLC </t>
  </si>
  <si>
    <t>Osage Hills School District 3</t>
  </si>
  <si>
    <t>Oklahoma State Department of Health Consortium-Group 3</t>
  </si>
  <si>
    <t>Oklahoma Mental Health Council d/b/a Red Rock Behavioral Health Services - Weatherford</t>
  </si>
  <si>
    <t>Windstream NuVox Oklahoama</t>
  </si>
  <si>
    <t>Bixby Telephone Company, Inc</t>
  </si>
  <si>
    <t>G-2016</t>
  </si>
  <si>
    <t>Family Health Center of Southern Oklahoma - Coalgate</t>
  </si>
  <si>
    <t>Oklahoma State Department of Health Consotium-Group 2</t>
  </si>
  <si>
    <t>Family Health Center of Southern Oklahoma - Kingston</t>
  </si>
  <si>
    <t>Zaneis Public Schools</t>
  </si>
  <si>
    <t>Blackwell Public School</t>
  </si>
  <si>
    <t>Pre-Approval</t>
  </si>
  <si>
    <t>Tuttle Public School</t>
  </si>
  <si>
    <t>P201900041</t>
  </si>
  <si>
    <t>Indianola Public Schools</t>
  </si>
  <si>
    <t>202000048P</t>
  </si>
  <si>
    <t>201900035P</t>
  </si>
  <si>
    <t>Pocola Independent School</t>
  </si>
  <si>
    <t>Keys School District 6</t>
  </si>
  <si>
    <t>Kiamichi Technology Center  - Talihina</t>
  </si>
  <si>
    <t>Kiamichi Technology Center  - Spiro</t>
  </si>
  <si>
    <t>Kiamichi Technology Center  - Poteau</t>
  </si>
  <si>
    <t>Kiamichi Technology Center  - McAlester</t>
  </si>
  <si>
    <t>$704.26_x000D_</t>
  </si>
  <si>
    <t>Kiamichi Technology Center  - Idabel</t>
  </si>
  <si>
    <t>Kiamichi Technology Center  - Hugo</t>
  </si>
  <si>
    <t>Kiamichi Technology Center  - Durant</t>
  </si>
  <si>
    <t>Kiamichi Technology Center - Atoka</t>
  </si>
  <si>
    <t>Justus Tiawah Public Schools - South</t>
  </si>
  <si>
    <t>Onenet</t>
  </si>
  <si>
    <t>Anadarko School District</t>
  </si>
  <si>
    <t>Lexington Public Schools</t>
  </si>
  <si>
    <t>Fox Public Schools</t>
  </si>
  <si>
    <t>Lindsay Municipal Hospital Authority</t>
  </si>
  <si>
    <t>Ft. Supply Public School</t>
  </si>
  <si>
    <t>Fairview Public School</t>
  </si>
  <si>
    <t>Frederick Public School</t>
  </si>
  <si>
    <t>Chelsea Indep School Dist 3</t>
  </si>
  <si>
    <t>Francis Tuttle Technology Center</t>
  </si>
  <si>
    <t>Workable Programs &amp; Systems</t>
  </si>
  <si>
    <t>Roger Mills Memorial Hospital</t>
  </si>
  <si>
    <t>Cox Oklahoma Telcom</t>
  </si>
  <si>
    <t>College Bound Academy</t>
  </si>
  <si>
    <t>Collegiate Hall Charter School</t>
  </si>
  <si>
    <t>Arkansas Verdigris Valley Health Centers-Coweta</t>
  </si>
  <si>
    <t>Sovereign Community School</t>
  </si>
  <si>
    <t>Foyil Independent School District 7</t>
  </si>
  <si>
    <t>Oklahoma Mental Health Council d/b/a Red Rock Behavioral Health Services - Yukon</t>
  </si>
  <si>
    <t>Oklahoma Mental Health Council d/b/a Red Rock Behavioral Health Services - Watonga</t>
  </si>
  <si>
    <t>Oklahoma Mental Health Council d/b/a Red Rock Behavioral Health Services - Shawnee</t>
  </si>
  <si>
    <t>Windstream NuVox Oklahoma</t>
  </si>
  <si>
    <t>Oklahoma Mental Health Council d/b/a Red Rock Behavioral Health Services - Parkview Place</t>
  </si>
  <si>
    <t>Ryal Public Schools</t>
  </si>
  <si>
    <t>Schulter Public Schools</t>
  </si>
  <si>
    <t>Oklahoma Mental Health Council d/b/a Red Rock Behavioral Health Services - OKC SOC</t>
  </si>
  <si>
    <t>Oklahoma Mental Health Council d/b/a Red Rock Behavioral Health Services - Norman Regional</t>
  </si>
  <si>
    <t>Oklahoma Mental Health Council d/b/a Red Rock Behavioral Health Services - OKC</t>
  </si>
  <si>
    <t>Oklahoma Mental Health Council d/b/a Red Rock Behavioral Health Services - Norman Crisis Unit</t>
  </si>
  <si>
    <t>Oklahoma Mental Health Council d/b/a Red Rock Behavioral Health Services - Lincoln County Rehab Services</t>
  </si>
  <si>
    <t>Oklahoma Mental Health Council d/b/a Red Rock Behavioral Health Services - Hobart</t>
  </si>
  <si>
    <t>Holdenville General Hospital</t>
  </si>
  <si>
    <t>Henryetta Public Library</t>
  </si>
  <si>
    <t>Wilson Public Schools</t>
  </si>
  <si>
    <t>Perry Carnegie Public Library</t>
  </si>
  <si>
    <t>Glover Spencer Memorial Library</t>
  </si>
  <si>
    <t>Oklahoma Mental Health Council d/b/a Red Rock Behavioral Health Services - Elk City</t>
  </si>
  <si>
    <t>Turner ISD I005</t>
  </si>
  <si>
    <t>Oklahoma Mental Health Council d/b/a Red Rock Behavioral Health Services - Chickasha</t>
  </si>
  <si>
    <t>Oklahoma Mental Health Council d/b/a Red Rock Behavioral Health Services - Chandler</t>
  </si>
  <si>
    <t>Oklahoma Mental Health Council d/b/a Red Rock Behavioral Health Services - Canadian Valley</t>
  </si>
  <si>
    <t>Oklahoma Mental Health Council d/b/a Red Rock Behavioral Health Services - Altus</t>
  </si>
  <si>
    <t>Eufaula Public Schools</t>
  </si>
  <si>
    <t>Maysville Public Library</t>
  </si>
  <si>
    <t>Coleman Independent School District 35</t>
  </si>
  <si>
    <t>Cushing Public LIbrary</t>
  </si>
  <si>
    <t>Panhandle Counseling and Health Center</t>
  </si>
  <si>
    <t>Loss of federal HCLS &amp; CAF-BLS - Budget Control Mechanism</t>
  </si>
  <si>
    <t>Grand Lake Mental Health Center-Pawnee County Clinic</t>
  </si>
  <si>
    <t>Grand Lake Mental Health Center-Nowata County Social Clinic</t>
  </si>
  <si>
    <t>Chickasaw Telecommunications Services</t>
  </si>
  <si>
    <t>AT&amp;T Corp</t>
  </si>
  <si>
    <t>Terral Telephone</t>
  </si>
  <si>
    <t>Southern Oklahoma Library System Network:</t>
  </si>
  <si>
    <t>Norman Public Schools Instrtctional Service Center</t>
  </si>
  <si>
    <t>Davis Public Schools</t>
  </si>
  <si>
    <t>Grand Lake Mental Health Center-Nowata</t>
  </si>
  <si>
    <t>Oakdale School District 29</t>
  </si>
  <si>
    <t>20, 317.50</t>
  </si>
  <si>
    <t>Grand Lake Mental Health Center-Tahlequah</t>
  </si>
  <si>
    <t>Grand Lake Mental Health Center-Chouteau</t>
  </si>
  <si>
    <t>Grand Lake Mental Health Center-Stilwell</t>
  </si>
  <si>
    <t>Grand Lake Mental Health Center-Urgent Recovery Center-Stillwater</t>
  </si>
  <si>
    <t>Grand Lake Mental Health Center - West Siloam Springs</t>
  </si>
  <si>
    <t>Grand Lake Mental Health Center - Jay</t>
  </si>
  <si>
    <t>Grand Lake Mental Health Center - Cleveland</t>
  </si>
  <si>
    <t>Grand Lake Mental Health Center - Pawhuska</t>
  </si>
  <si>
    <t>Grand Lake Mental Health Center - Ponca City</t>
  </si>
  <si>
    <t>Grand Lake Mental Health Center - Payne County</t>
  </si>
  <si>
    <t>Grand Lake Mental Health Center - Rogers County Annex-Claremore</t>
  </si>
  <si>
    <t>Grand Lake Mental Health Center - Osage County Clinic</t>
  </si>
  <si>
    <t>DOC Lexington Assessment &amp;Reception Center</t>
  </si>
  <si>
    <t>Morris School District</t>
  </si>
  <si>
    <t>Loss of federal BLS-Opex</t>
  </si>
  <si>
    <t>Oklahoma Western Telephone</t>
  </si>
  <si>
    <t>Catoosa Independent School District 2</t>
  </si>
  <si>
    <t>Altus Public Schools</t>
  </si>
  <si>
    <t>Mary Parker Memorial Library Part of the Southern Oklahoma Library System Network</t>
  </si>
  <si>
    <t>Fletcher Independent School District 9</t>
  </si>
  <si>
    <t>Oklahoma Communications Systems</t>
  </si>
  <si>
    <t>Flower Mound School District 48</t>
  </si>
  <si>
    <t>Fidelity Cablevision</t>
  </si>
  <si>
    <t>Bixby Public Schools</t>
  </si>
  <si>
    <t>Gans Public Schools</t>
  </si>
  <si>
    <t>Rattan Independent School District</t>
  </si>
  <si>
    <t>AMG Technology DBA NextLink</t>
  </si>
  <si>
    <t>Denison School District</t>
  </si>
  <si>
    <t>Terral School District</t>
  </si>
  <si>
    <t>Dove Science Academy Tulsa South High School</t>
  </si>
  <si>
    <t>Dove Science Academy South Oklahoma City High School</t>
  </si>
  <si>
    <t xml:space="preserve">Chickasaw Telecommunications </t>
  </si>
  <si>
    <t>Twin Hills School District II</t>
  </si>
  <si>
    <t>Strother Independent Schcool District 14</t>
  </si>
  <si>
    <t>Hugo Independent School District I39</t>
  </si>
  <si>
    <t>Broken Bow District #74</t>
  </si>
  <si>
    <t>WaNRack</t>
  </si>
  <si>
    <t>Norwood Public Schools</t>
  </si>
  <si>
    <t xml:space="preserve">Okeene PUblic Schools </t>
  </si>
  <si>
    <t>Lowrey School #10</t>
  </si>
  <si>
    <t>Little Axe Public Schools</t>
  </si>
  <si>
    <t>Hinton Public School District I-161</t>
  </si>
  <si>
    <t>Goodwell Public Schools</t>
  </si>
  <si>
    <t>Wewoka Independent School District</t>
  </si>
  <si>
    <t>LeFlore County Hospital Authority d/b/a Eastern Oklahoma Medical Center</t>
  </si>
  <si>
    <t>NONE</t>
  </si>
  <si>
    <t>Pryor Public Schools</t>
  </si>
  <si>
    <t>Perkins Tryon Public Schools</t>
  </si>
  <si>
    <t>Cleveland Area Hospital</t>
  </si>
  <si>
    <t>Clarence Independent School District#1</t>
  </si>
  <si>
    <t>Mary Mahoney Health Center at Langston</t>
  </si>
  <si>
    <t>Healdton Independent School District 55</t>
  </si>
  <si>
    <t>SKY Rider Communications, Inc</t>
  </si>
  <si>
    <t>Putnam City Independent School District 1</t>
  </si>
  <si>
    <t>Caring Hands Healthcare Centers-McAlester 3rd St</t>
  </si>
  <si>
    <t>Guthrie Public Schools Technology</t>
  </si>
  <si>
    <t>Jenks Independent School District 5</t>
  </si>
  <si>
    <t>Gigapop Internet Services</t>
  </si>
  <si>
    <t>Sweetwater Public School District</t>
  </si>
  <si>
    <t>Lindsay Municipal Hospital</t>
  </si>
  <si>
    <t>Valliant Independent School District 11</t>
  </si>
  <si>
    <t>Metro Technology Centers - South Bryant Campus</t>
  </si>
  <si>
    <t>Metro Technology Centers - Springlake Campus</t>
  </si>
  <si>
    <t>Metro Technology Centers - Aviation Campus</t>
  </si>
  <si>
    <t>Variety Care Anadarko Health Center</t>
  </si>
  <si>
    <t>Pioneer Technology Center-Waverly</t>
  </si>
  <si>
    <t>Olustee-El Dorado Public Schools</t>
  </si>
  <si>
    <t>Tuesday, 3/2/21</t>
  </si>
  <si>
    <t xml:space="preserve">KanOkla Shidler </t>
  </si>
  <si>
    <t>Loss of federal HCLS - COE</t>
  </si>
  <si>
    <t>Loss of federal BLS - COE</t>
  </si>
  <si>
    <t>Local Switching Phasedown</t>
  </si>
  <si>
    <t>Loss of federal ICLS - COE</t>
  </si>
  <si>
    <t>Vian Public Schools</t>
  </si>
  <si>
    <t>Allen Bowden Public Schools</t>
  </si>
  <si>
    <t>Wapanuka Independent School Distrist 37</t>
  </si>
  <si>
    <t>Battiest Public Schools</t>
  </si>
  <si>
    <t>Justus-Tiawah South</t>
  </si>
  <si>
    <t>Justus-Tiawah North Elementary School</t>
  </si>
  <si>
    <t>KREBS SCHOOL</t>
  </si>
  <si>
    <t>GUYMON PUBLIC SCHOOL</t>
  </si>
  <si>
    <t>GRACE M. PICKENS PUBLIC LIBRARY</t>
  </si>
  <si>
    <t>Chouteau Mazie Schools</t>
  </si>
  <si>
    <t>Hillary Communications</t>
  </si>
  <si>
    <t>Washington Public Schools</t>
  </si>
  <si>
    <t>Guymon Public Library</t>
  </si>
  <si>
    <t xml:space="preserve">Duncan Public Library </t>
  </si>
  <si>
    <t>Berryhill North Elementary School</t>
  </si>
  <si>
    <t>El Reno Public Schools</t>
  </si>
  <si>
    <t>Integris Baptist Medical Center</t>
  </si>
  <si>
    <t>Porter Consolidated Schools</t>
  </si>
  <si>
    <t>Jennings Public Schools</t>
  </si>
  <si>
    <t>Southern Prairie Library System - Hollis Public Library</t>
  </si>
  <si>
    <t>Duncan Public Library - Genealogy Branch</t>
  </si>
  <si>
    <t>SkyRider Communications, Inc</t>
  </si>
  <si>
    <t>Union City Public schools</t>
  </si>
  <si>
    <t>Stringtown Public School</t>
  </si>
  <si>
    <t>Stringtown Public Schools - Administration</t>
  </si>
  <si>
    <t>Gypsy Public School</t>
  </si>
  <si>
    <t>Five Star Interlocal</t>
  </si>
  <si>
    <t>Edwin Fair CMHC - Ponca City Chestnut</t>
  </si>
  <si>
    <t>NEO Health Salina Family Medical Center</t>
  </si>
  <si>
    <t>Salina Spavinaw Telephone Co.</t>
  </si>
  <si>
    <t>Boise Citv Public Schools</t>
  </si>
  <si>
    <t xml:space="preserve">Piedmont Public Schools </t>
  </si>
  <si>
    <t>Salina Public School</t>
  </si>
  <si>
    <t>Madill Middle School</t>
  </si>
  <si>
    <t>Lane Public School</t>
  </si>
  <si>
    <t>Glover Spencer Public Library</t>
  </si>
  <si>
    <t>Bennington Public Schools</t>
  </si>
  <si>
    <t>Notice of Creation of OUSF Repository</t>
  </si>
  <si>
    <t>Family &amp; Children’s Services, Inc.</t>
  </si>
  <si>
    <t>Western Plains Library System</t>
  </si>
  <si>
    <t>Vantage Telecom, LLC dba Pinnacle Telecom</t>
  </si>
  <si>
    <t>Variety Care - Fort Cobb Health Center</t>
  </si>
  <si>
    <t>Variety Care - Reno Health Center</t>
  </si>
  <si>
    <t>Variety Care - Straka Terrace</t>
  </si>
  <si>
    <t>Robin Hill Elementary School</t>
  </si>
  <si>
    <t>Jay C Byers Public Library</t>
  </si>
  <si>
    <t>Berryhill Public Schools</t>
  </si>
  <si>
    <t>Hennessey Public Schools</t>
  </si>
  <si>
    <t>Variety Care-Portland Health Center</t>
  </si>
  <si>
    <t>At&amp;T Oklahoma</t>
  </si>
  <si>
    <t>Byng School District 16</t>
  </si>
  <si>
    <t>Variety Care - Britton Health Center</t>
  </si>
  <si>
    <t>Beaver County Memorial Hospital</t>
  </si>
  <si>
    <t>Norman Public Schools</t>
  </si>
  <si>
    <t>Saint Francis Glenpool</t>
  </si>
  <si>
    <t>Saint Francis Hospital</t>
  </si>
  <si>
    <t>Cordell Memorial Hospital</t>
  </si>
  <si>
    <t>Variety Care Yukon Pediatrics</t>
  </si>
  <si>
    <t xml:space="preserve">ODMHSAS - OCRU </t>
  </si>
  <si>
    <t>Kellyville Public Library</t>
  </si>
  <si>
    <t>Okemah Public Schools</t>
  </si>
  <si>
    <t>Shady Grove School</t>
  </si>
  <si>
    <t>Porum Public school</t>
  </si>
  <si>
    <t>Maysville Public Schools</t>
  </si>
  <si>
    <t>Madill City Library</t>
  </si>
  <si>
    <t>Haworth Public Schools</t>
  </si>
  <si>
    <t>Dove Science Academy District Office</t>
  </si>
  <si>
    <t>Glenpool Independent School District 13</t>
  </si>
  <si>
    <t>Wickliffe Elementary School</t>
  </si>
  <si>
    <t>Cimarron PS of Lahoma</t>
  </si>
  <si>
    <t>Crescent Public Schools of Crescent, Oklahoma</t>
  </si>
  <si>
    <t>Stigler Health &amp; Welness Centers-Wilburton Clinic Satellite</t>
  </si>
  <si>
    <t>Stigler Health &amp; Welness Centers-Poteau Clinic Satellite</t>
  </si>
  <si>
    <t>Chickasha Public Library</t>
  </si>
  <si>
    <t>Deer Creek Independent School</t>
  </si>
  <si>
    <t>Tulsa Independent School District 1 (Street School Annex)</t>
  </si>
  <si>
    <t>Tulsa Independent School District 1 (Porter - Kipp)</t>
  </si>
  <si>
    <t>Highway Relocation - Creek County SH-48 over Cimarron River</t>
  </si>
  <si>
    <t>Cimarron Telephone Company</t>
  </si>
  <si>
    <t>ODMHSAS-Tulsa Center for Behavioral Health</t>
  </si>
  <si>
    <t xml:space="preserve">ODMHSAS-OCCIC </t>
  </si>
  <si>
    <t>ODMHSAS-Northwest Center of Behavorial Health Forth Supply</t>
  </si>
  <si>
    <t>ODMHSAS-NorthWest Center Behavioral Health Enid</t>
  </si>
  <si>
    <t>ODMHSAS-Jim Taliaferro Mental Health Lawton 38th St Oklahoma</t>
  </si>
  <si>
    <t>Drumright Public Schools</t>
  </si>
  <si>
    <t>Paoli Independent School District 5</t>
  </si>
  <si>
    <t>Canadian Valley Telephone</t>
  </si>
  <si>
    <t>Lighthouse Behavioral Wellness Center - Ada</t>
  </si>
  <si>
    <t>Central Oklahoma Family Medical Center - Ada</t>
  </si>
  <si>
    <t>Chiskasaw Telephone Company</t>
  </si>
  <si>
    <t>Bartlesville Public Schools</t>
  </si>
  <si>
    <t>NEO Health Westville</t>
  </si>
  <si>
    <t>Windstream Nuvox Ok</t>
  </si>
  <si>
    <t>NEO Health Tahlequah</t>
  </si>
  <si>
    <t>NEO Health Muskogee</t>
  </si>
  <si>
    <t>NEO Health Hulbert 124</t>
  </si>
  <si>
    <t>NEO Health Hulbert 127</t>
  </si>
  <si>
    <t>Oklahoma Department of Corrections - Mack H. Alford Correctional Center</t>
  </si>
  <si>
    <t>Oklahoma Department of Mental Health - Leland Wolf</t>
  </si>
  <si>
    <t>Adair County Health Center dba Memorial Hospital-Stilwell</t>
  </si>
  <si>
    <t>Variety Care - Lafayette Campus</t>
  </si>
  <si>
    <t>Variety Care NW 10th St Family Health Center</t>
  </si>
  <si>
    <t>Variety Care Mid Del Health Center</t>
  </si>
  <si>
    <t>Central Cellular</t>
  </si>
  <si>
    <t>Davenport Independent School District 3</t>
  </si>
  <si>
    <t>Chandler Independent School District 1</t>
  </si>
  <si>
    <t>Cherokee Nation Vinita Health Center</t>
  </si>
  <si>
    <t>Cherokee Nation Three Rivers Health Center</t>
  </si>
  <si>
    <t>Cherokee Nation Sam Hinder Health Center</t>
  </si>
  <si>
    <t>Cherokee Nation Redbird Smith Health Center</t>
  </si>
  <si>
    <t>Duke School District I-14</t>
  </si>
  <si>
    <t>Southwest Oklahoma Telephone Company</t>
  </si>
  <si>
    <t>Lavaca Telephone Company</t>
  </si>
  <si>
    <t>Grand Lake Mental Health Center - Payne County Clinic</t>
  </si>
  <si>
    <t>Grand Lake Mental Health Center - Kay County</t>
  </si>
  <si>
    <t>Saint Francis Health System - Saint Francis Hospital Vinita</t>
  </si>
  <si>
    <t>Oklahoma Department of Mental Health and Substance Abuse Consortium</t>
  </si>
  <si>
    <t>Cherokee Nation - Cooweescoowee Health Center</t>
  </si>
  <si>
    <t>Cherokee Nation - W. W. GaDuGi Health Center</t>
  </si>
  <si>
    <t>Saint Francis Hospital South</t>
  </si>
  <si>
    <t>Cherokee Nation - W. W. Hastings Hospital</t>
  </si>
  <si>
    <t>Cherokee Nation - Wilma P. Mankiller Health Center</t>
  </si>
  <si>
    <t>Cherokee Nation - Will Rogers Health Center</t>
  </si>
  <si>
    <t>Cherokee Nation - Cancer Program Center</t>
  </si>
  <si>
    <t>Cherokee Nation - Amo Health Center</t>
  </si>
  <si>
    <t>Tulsa County Library System - Hardesty </t>
  </si>
  <si>
    <t>Community Health Centers - Shawnee Family Medical</t>
  </si>
  <si>
    <t>Withdrawn 05/01/2020</t>
  </si>
  <si>
    <t>Kiamichi Medical Center Consortium Of Idabel</t>
  </si>
  <si>
    <t>Kiamichi Medical Center Consortium Of Broken Bow</t>
  </si>
  <si>
    <t>Kiamichi Medical Center Consortium Of Battiest</t>
  </si>
  <si>
    <t>Variety Care-Norman Family Practice</t>
  </si>
  <si>
    <t>Salina Spavinaw Telephone Company</t>
  </si>
  <si>
    <t>Noble Public Schools</t>
  </si>
  <si>
    <t>Deborah Brown Community School</t>
  </si>
  <si>
    <t>Variety Care, Inc. - Norman Pediatric Center</t>
  </si>
  <si>
    <t>Dove Science Academy High School of Tulsa</t>
  </si>
  <si>
    <t>Dove Science Academy High School of Oklahoma City</t>
  </si>
  <si>
    <t>Lone Grove Independent School District 32</t>
  </si>
  <si>
    <t>Chickasaw Long Distance Company</t>
  </si>
  <si>
    <t>Variety Care At Pete White Health And Wellness Center of Variety Care, Inc.</t>
  </si>
  <si>
    <t>Coweta Health Center of Arkansas Verdigris Valley Health Centers, Inc.</t>
  </si>
  <si>
    <t>Variety Care, Inc - Norman Pediatric Center of Variety Care, Inc.</t>
  </si>
  <si>
    <t>Broken Arrow School District 3</t>
  </si>
  <si>
    <t>Skiatook Independent School District 7</t>
  </si>
  <si>
    <t>Withdrawn 05/14/20</t>
  </si>
  <si>
    <t>Skiatook ISD 7</t>
  </si>
  <si>
    <t>Monday, 05/04/20</t>
  </si>
  <si>
    <t>Verdigris ISD 8</t>
  </si>
  <si>
    <t>Coyle ISD 14</t>
  </si>
  <si>
    <t>Variety Care - OSU-OKC</t>
  </si>
  <si>
    <t>Variety Care - General Pershing Wellness</t>
  </si>
  <si>
    <t>Herbert F. Tyler Memorial Library</t>
  </si>
  <si>
    <t>Cashion Public Schools</t>
  </si>
  <si>
    <t>Tuttle Public Schools</t>
  </si>
  <si>
    <t>Morton Comprehensive Health Services, Inc. - Lansing</t>
  </si>
  <si>
    <t>Windstream NuVox Oklahoma, Inc.</t>
  </si>
  <si>
    <t>Cox Oklahoma Telecom, LLC</t>
  </si>
  <si>
    <t>Lavaca Telephone Company d/b/a Pinnacle Communications</t>
  </si>
  <si>
    <t>Thackervile Public Schools</t>
  </si>
  <si>
    <t>The Hinton Telephone Company of Hinton, Inc.</t>
  </si>
  <si>
    <t>Greasy Public Schools</t>
  </si>
  <si>
    <t>Green Country Technology Center</t>
  </si>
  <si>
    <t>Banner School District</t>
  </si>
  <si>
    <t>Edmond Public Schools</t>
  </si>
  <si>
    <t>Vinita Public Library</t>
  </si>
  <si>
    <t>Review Revenue Records of Contributors to the OUSF</t>
  </si>
  <si>
    <t>Luther School District</t>
  </si>
  <si>
    <t>White Rock Public Schools</t>
  </si>
  <si>
    <t>Westville Public Schools</t>
  </si>
  <si>
    <t>Prue Public School</t>
  </si>
  <si>
    <t>Peckham Public Schools</t>
  </si>
  <si>
    <t>Department of Health Tulsa City County Health Department Mingo 21</t>
  </si>
  <si>
    <t>Lowrey School # 10 of Tahlequah</t>
  </si>
  <si>
    <t>Lake Region Technology &amp; Communications, LLC.</t>
  </si>
  <si>
    <t>Calera Public Schools</t>
  </si>
  <si>
    <t>Valor Telecommunications of Texas, Inc. d/b/a Windstream Communications Southwest</t>
  </si>
  <si>
    <t>Elgin Community Library</t>
  </si>
  <si>
    <t>Wichita Online, Inc.</t>
  </si>
  <si>
    <t>Elgin Independent School District 16</t>
  </si>
  <si>
    <t>Haileyville Public Schools</t>
  </si>
  <si>
    <t>Glover Public Schools</t>
  </si>
  <si>
    <t>Haywood Public Schools</t>
  </si>
  <si>
    <t>Locust Grove Public School</t>
  </si>
  <si>
    <t>Salina-Spavinaw Telephone</t>
  </si>
  <si>
    <t>South Coffeyville Public School</t>
  </si>
  <si>
    <t>Shady Grove Public School</t>
  </si>
  <si>
    <t>Turner Independent School District No. I005</t>
  </si>
  <si>
    <t>Morton Comprehensive Health Services, Inc. - Midtown Family HC</t>
  </si>
  <si>
    <t>Morton Comprehensive Health Services, Inc. - East Tulsa Family HC</t>
  </si>
  <si>
    <t>Morton Comprehensive Health Services, Inc.</t>
  </si>
  <si>
    <t xml:space="preserve">Keota Independent School District </t>
  </si>
  <si>
    <t>SkyRider Communications Inc.</t>
  </si>
  <si>
    <t>Whitesboro Public Schools</t>
  </si>
  <si>
    <t>Straight School of Guymon</t>
  </si>
  <si>
    <t>Norman Public Library - West Of Pioneer Library System</t>
  </si>
  <si>
    <t>Norman Public Library - East Of Pioneer Library System</t>
  </si>
  <si>
    <t>Norman Public Library - Central Of Pioneer Library System</t>
  </si>
  <si>
    <t>C. Byers Memorial Library</t>
  </si>
  <si>
    <t>Wynnewood Public Library</t>
  </si>
  <si>
    <t>Union Public Schools</t>
  </si>
  <si>
    <t>932..40</t>
  </si>
  <si>
    <t>Haworth Public School</t>
  </si>
  <si>
    <t>Blackwell public School</t>
  </si>
  <si>
    <t>Mannford Public Library</t>
  </si>
  <si>
    <t>Justus-Tiawah ES South</t>
  </si>
  <si>
    <t>Justus-Tiawah ES North</t>
  </si>
  <si>
    <t>Department of Corrections Oklahoma State Penitentiary</t>
  </si>
  <si>
    <t>Department of Corrections Jess Dunn Correctional Center</t>
  </si>
  <si>
    <t>Department of Corrections Eddie Warrior Correctional Center</t>
  </si>
  <si>
    <t>Peggs Public Schools</t>
  </si>
  <si>
    <t>Milburn Public Schools</t>
  </si>
  <si>
    <t>Konawa Public Schools</t>
  </si>
  <si>
    <t>NeoHealth Tahlequah Pediatrics of Northeastern Oklahoma Community Health Center</t>
  </si>
  <si>
    <t xml:space="preserve">Straight School District </t>
  </si>
  <si>
    <t>Norman Public System - West Of Pioneer Library System</t>
  </si>
  <si>
    <t>Norman Public Library -East Of Pioneer Library System</t>
  </si>
  <si>
    <t>Hinton Telephone Company of Hinton, Oklahoma, INC.</t>
  </si>
  <si>
    <t>Tishomingo Independent School District</t>
  </si>
  <si>
    <t>Red Rock Behavioral Health Services Oklahoma City</t>
  </si>
  <si>
    <t>Verdigris Independent School District 8</t>
  </si>
  <si>
    <t>Northeast Rural Services, Inc. dba BOLT</t>
  </si>
  <si>
    <t>Quapaw Independent School District 14</t>
  </si>
  <si>
    <t>Caney Independent School District 26</t>
  </si>
  <si>
    <t>Arapaho-Butler Independent School District 5</t>
  </si>
  <si>
    <t>Straight School District 80</t>
  </si>
  <si>
    <t>Texhoma Public Library</t>
  </si>
  <si>
    <t>Soutar Memorial Library - Boise City</t>
  </si>
  <si>
    <t>Grand View School District 34</t>
  </si>
  <si>
    <t>Caring Hands Health Center- McAlester George Nigh</t>
  </si>
  <si>
    <t>Caring Hands Health Center -McAlester Elks Rd</t>
  </si>
  <si>
    <t>Caring Hands Health Center -Hartshorne</t>
  </si>
  <si>
    <t>Fort Towson Independent School District 2</t>
  </si>
  <si>
    <t>Stratford Independent School District 2</t>
  </si>
  <si>
    <t>Coweta Public Library</t>
  </si>
  <si>
    <t>47
(closed)</t>
  </si>
  <si>
    <t>Twin Hills Public Schools</t>
  </si>
  <si>
    <t>Grace Pickens Public Library</t>
  </si>
  <si>
    <t>Friend Public Schools</t>
  </si>
  <si>
    <t>Blanchard Public Schools</t>
  </si>
  <si>
    <t>Dibble Public Schools</t>
  </si>
  <si>
    <t>Olive Public Schools</t>
  </si>
  <si>
    <t xml:space="preserve">Carney Public School </t>
  </si>
  <si>
    <t>Tishomingo Public School</t>
  </si>
  <si>
    <t>Fox Public School</t>
  </si>
  <si>
    <t>Boswell Public School</t>
  </si>
  <si>
    <t>Bennington Public School</t>
  </si>
  <si>
    <t>Cyril Independent School District 64</t>
  </si>
  <si>
    <t>Wichita Online</t>
  </si>
  <si>
    <t>Kingston Public School District 3</t>
  </si>
  <si>
    <t>Highway Relocation-US-75/SH-16 Junction, 9.84 miles north of Okmulgee Oklahoma</t>
  </si>
  <si>
    <t>Beggs Telephone Company</t>
  </si>
  <si>
    <t>Guthrie Independent School District 1</t>
  </si>
  <si>
    <t>Lindsay Public Schools</t>
  </si>
  <si>
    <t>Stigler Health and Wellness Center</t>
  </si>
  <si>
    <t>Nora Sparks Warren Library</t>
  </si>
  <si>
    <t>Red Rock BHS-Oklahom City</t>
  </si>
  <si>
    <t>76
(closed)</t>
  </si>
  <si>
    <t>78
(closed)</t>
  </si>
  <si>
    <t>83
(closed)</t>
  </si>
  <si>
    <t>Tecumseh Public Schools</t>
  </si>
  <si>
    <t>82
(closed)</t>
  </si>
  <si>
    <t>85
(closed)</t>
  </si>
  <si>
    <t>Central Public Schools</t>
  </si>
  <si>
    <t>Lookeba-Sickles School District</t>
  </si>
  <si>
    <t>Hinton Telephone Company, Inc.</t>
  </si>
  <si>
    <t>Central Cellular d/b/a COTC Connections</t>
  </si>
  <si>
    <t>Kaw City - J. A. Walker Memorial Library</t>
  </si>
  <si>
    <t>Dobson Technologies, Transport and Telecom Solutions</t>
  </si>
  <si>
    <t>Chickasaw Long Distance, Inc.</t>
  </si>
  <si>
    <t>Muskogee Health Center of Arkansas Verdigris Valley Health Centers, Inc.</t>
  </si>
  <si>
    <t>Porter Health Center of Arkansas Verdigris Valley Health Centers, Inc.</t>
  </si>
  <si>
    <t>Caney Valley School District 18</t>
  </si>
  <si>
    <t>Ninnekah Public Schools</t>
  </si>
  <si>
    <t>Anadarko Public School District I-020</t>
  </si>
  <si>
    <t>Atoka County Library of Southern Oklahoma Library System</t>
  </si>
  <si>
    <t>Oklahoma Department of Mental Health And Substance Abuse Services-Jim Taliaferro-Mental Health Center-Lawton</t>
  </si>
  <si>
    <t>Oklahoma Department of Mental Health And Substance Abuse Services-Jim Taliaferro-Mental Health Center-Duncan</t>
  </si>
  <si>
    <t>Oklahoma Department of Mental Health And Substance Abuse Services-Jim Taliaferro-Mental Health Center-Altus</t>
  </si>
  <si>
    <t>Oklahoma Department Of Mental Health And Substance Abuse Services-Carl Albert Community Mental Health Center-Stigler</t>
  </si>
  <si>
    <t>Oklahoma Department Of Mental Health And Substance Abuse Services-Carl Albert Community Mental Health Center-Idabel</t>
  </si>
  <si>
    <t>Oklahoma Department of Mental Health And Substance Abuse Services- Carl Albert Community Mental Health Center- Hugo</t>
  </si>
  <si>
    <t>Oklahoma Department of Mental Health And Substance Abuse Services- Carl Albert Community Mental Health Center- Holdenville</t>
  </si>
  <si>
    <t>Oklahoma Department of Mental Health And Substance Abuse Services - Carl Albert Community Mental Health Center - Atoka</t>
  </si>
  <si>
    <t>Oklahoma Department of Mental Health And Substance Abuse Services- Carl Albert - Community Mental Health Center- Ada</t>
  </si>
  <si>
    <t>G-2015</t>
  </si>
  <si>
    <t>Oklahoma Department of Mental Health And Substance Abuse Services - Central Oklahoma Community Mental Health Center of Norman</t>
  </si>
  <si>
    <t>Workable Programs &amp; Systems, Inc. (WPS)</t>
  </si>
  <si>
    <t>Kiamichi Technology Centers - Hugo Campus</t>
  </si>
  <si>
    <t>Mary Mahoney Memorial Health Center of Community Health Centers, Inc.</t>
  </si>
  <si>
    <t>Mary Mahoney Health Center at Langston of Community Health Centers, Inc.</t>
  </si>
  <si>
    <t>Community Health Centers, Inc. of Carney</t>
  </si>
  <si>
    <t>Healing Hands Health Care Services Community Health Centers, Inc.</t>
  </si>
  <si>
    <t>Shawnee Family Medical Center of Community Health Centers, Inc.</t>
  </si>
  <si>
    <t>Perry A. Klaassen Family Medical Center of Community Health Centers, Inc.</t>
  </si>
  <si>
    <t>Southern Oklahoma Technology Center of Ardmore</t>
  </si>
  <si>
    <t xml:space="preserve">Glenpool Public Schools </t>
  </si>
  <si>
    <t>Oklatel Communications, Inc.</t>
  </si>
  <si>
    <t>Totah Telephone Co., Inc.</t>
  </si>
  <si>
    <t>Stringtown Public Schools</t>
  </si>
  <si>
    <t xml:space="preserve">Optima Public Schools </t>
  </si>
  <si>
    <t>Gordon Cooper Technology Center- Seminole Campus</t>
  </si>
  <si>
    <t>Gordon Cooper Technology Center- Aviation of Shawnee</t>
  </si>
  <si>
    <t>Santa Rosa Telephone Company</t>
  </si>
  <si>
    <t>Telemedicine
St. John Sapulpa, Inc. Of Ascension Health</t>
  </si>
  <si>
    <t>Telemedicine
Owasso Medical Facility, Inc. Of Ascension Health</t>
  </si>
  <si>
    <t>Jennings School District 2</t>
  </si>
  <si>
    <t>Tulsa Public Schools</t>
  </si>
  <si>
    <t xml:space="preserve">Norman Regional Hospital Authority- Norman Regional Hospital  </t>
  </si>
  <si>
    <t>Oklahoma City School District</t>
  </si>
  <si>
    <t>Tushka Independent School District 1-19</t>
  </si>
  <si>
    <t>Western Plains Library System     Clinton,Cordell, Hazel Cross, MinnieR. Slief, Seiling, Sentinel &amp; Weatherford Public Libraries</t>
  </si>
  <si>
    <t>Dobson Technologies Transport and Telecom Solutions</t>
  </si>
  <si>
    <t>Valor Telecommunications of Texas, LLC, dba Windstream Communications of the Southwest</t>
  </si>
  <si>
    <t xml:space="preserve"> Bethel Public Schools</t>
  </si>
  <si>
    <t>Panama PS</t>
  </si>
  <si>
    <t>Vantage Telecom dba Newroads Telecom</t>
  </si>
  <si>
    <t>Wilburton Independent School District 1</t>
  </si>
  <si>
    <t>Unite Private Network, LLC</t>
  </si>
  <si>
    <t>Gore Independent School District</t>
  </si>
  <si>
    <t>Dobson Technologies Telecom &amp; Transport Solutions, Inc.</t>
  </si>
  <si>
    <t>Hydro-Eakly Public Schools</t>
  </si>
  <si>
    <t>HCF Reductions</t>
  </si>
  <si>
    <t>Cimarron Telephone Company, LLC</t>
  </si>
  <si>
    <t>Pottawatomie Telephone Company, LLLC</t>
  </si>
  <si>
    <t>Windstream Oklahoma, LLC</t>
  </si>
  <si>
    <t>Mill Creek Indep School Dist 2</t>
  </si>
  <si>
    <t>Lavaca Telephone Association d/b/a Pinnacle Communications</t>
  </si>
  <si>
    <t>Highway Relocation-Salt Creek Bridge; Okmulgee County</t>
  </si>
  <si>
    <t>Dobson Technologies  Telecom &amp; Transport Solutions, Inc.</t>
  </si>
  <si>
    <t>Santa Rosa Telephone Cooperative Inc.</t>
  </si>
  <si>
    <t>Highway Relocation-US-283 in Roger Mills County</t>
  </si>
  <si>
    <t xml:space="preserve">Dobson Telephone Company </t>
  </si>
  <si>
    <t>Highway Relocation-Choctaw Road</t>
  </si>
  <si>
    <t>Gypsy School District of Depew</t>
  </si>
  <si>
    <t>South Central Telephone Association, Inc.</t>
  </si>
  <si>
    <t>Oklahoma Communications Systems, LLC</t>
  </si>
  <si>
    <t>Mid-America Telephone, LLC</t>
  </si>
  <si>
    <t>Wyandotte Telephone Company</t>
  </si>
  <si>
    <t>Grand Telephone Company</t>
  </si>
  <si>
    <t>Chouteau Telephone Company</t>
  </si>
  <si>
    <t>Telemedicine - Okla. Dept. of Mental Health &amp; Substance Abuse - Carl Albert Community - Ada</t>
  </si>
  <si>
    <t>Grand Lake Mental Health Center - Bartesville East</t>
  </si>
  <si>
    <t xml:space="preserve">Pioneer Long Distance </t>
  </si>
  <si>
    <t>Panhandle Telephone Cooperative Inc.</t>
  </si>
  <si>
    <t>Chickasaw Telecommunications Services, Inc. (CTSI)</t>
  </si>
  <si>
    <t>Valliant Telephone Co.</t>
  </si>
  <si>
    <t>Dobson Technologies Telecom &amp; Transport Solutions</t>
  </si>
  <si>
    <t>Highway Relocation-US-62; Oklahoma County</t>
  </si>
  <si>
    <t>Central Cellular, Inc. d/b/a COTC Connections</t>
  </si>
  <si>
    <t>Highway Relocation-SH-30; Erick</t>
  </si>
  <si>
    <t>Pine Cellular Phones, Inc.</t>
  </si>
  <si>
    <t>Highway Relocation-Choctaw Road Phase 2</t>
  </si>
  <si>
    <t>Highway Relocation-US-283; Roger Mills County</t>
  </si>
  <si>
    <t>Chickasaw Telecommunications Services (CTSI)</t>
  </si>
  <si>
    <t>Cebridge Telecom OK, LLC dba Suddenlink Communications</t>
  </si>
  <si>
    <t>Mustang Public Library of Mustang</t>
  </si>
  <si>
    <t>Highway Relocation-US-75A</t>
  </si>
  <si>
    <t xml:space="preserve">Network Services Solutions LLC </t>
  </si>
  <si>
    <t>Locust Grove Public Library</t>
  </si>
  <si>
    <t>Comments and Objections to Proposed Forms for OUSF Funding Requests</t>
  </si>
  <si>
    <t>Kellogg &amp; Sovereign Consulting, LLC</t>
  </si>
  <si>
    <t>KanOkla Communications</t>
  </si>
  <si>
    <t>Muskogee PS</t>
  </si>
  <si>
    <t>Lawton School District of Lawton</t>
  </si>
  <si>
    <t>Stidham Public Schools of Eufaula</t>
  </si>
  <si>
    <t>FlashLink LLC</t>
  </si>
  <si>
    <t xml:space="preserve"> Dobson Technologies and Transport Solutions                     </t>
  </si>
  <si>
    <t xml:space="preserve">Flash Link LLC </t>
  </si>
  <si>
    <t>Dobson Technologies and Transport Solutions</t>
  </si>
  <si>
    <t xml:space="preserve">Navajo Public Schools </t>
  </si>
  <si>
    <t>Oklahoma  Communication Systems LLC</t>
  </si>
  <si>
    <t xml:space="preserve">AT&amp;T Oklahoma </t>
  </si>
  <si>
    <t>Panhandle Telephone Coop</t>
  </si>
  <si>
    <t>Choctaw Long Distance</t>
  </si>
  <si>
    <t>Rush Springs Public Schools</t>
  </si>
  <si>
    <t>Valor Telecommunications</t>
  </si>
  <si>
    <t xml:space="preserve">AT&amp;T Corp </t>
  </si>
  <si>
    <t xml:space="preserve">One Net </t>
  </si>
  <si>
    <t xml:space="preserve">Wind Stream Nuvox </t>
  </si>
  <si>
    <t xml:space="preserve">Valor Telecommunications </t>
  </si>
  <si>
    <t xml:space="preserve">Sky Rider Communications </t>
  </si>
  <si>
    <t>Nuvox Oklahoma</t>
  </si>
  <si>
    <t>Colbert ISD 4</t>
  </si>
  <si>
    <t>Windstream Oklahoma</t>
  </si>
  <si>
    <t>Windstream Communications Southwest</t>
  </si>
  <si>
    <t xml:space="preserve">Windstream Nuvox Oklahoma </t>
  </si>
  <si>
    <t>Sayre Public School</t>
  </si>
  <si>
    <t xml:space="preserve">OneNet  </t>
  </si>
  <si>
    <t xml:space="preserve"> OneNet </t>
  </si>
  <si>
    <t xml:space="preserve"> AT&amp;T Oklahoma </t>
  </si>
  <si>
    <t>Windstream Nuvox Oklahoma, Inc.</t>
  </si>
  <si>
    <t>Mid-America Telephone</t>
  </si>
  <si>
    <t>Dobson Technologies &amp; Telecom Solutions</t>
  </si>
  <si>
    <t>Grand Lake Mental Health Center - Kansas Oklahoma</t>
  </si>
  <si>
    <t>Cox Arkansas Telcom</t>
  </si>
  <si>
    <t>Meet Point Networks, LLC</t>
  </si>
  <si>
    <t>Southwestern Bell Telephone Company dba AT&amp;T Oklahoma</t>
  </si>
  <si>
    <t>Santa Rosa Telephone Cooperative</t>
  </si>
  <si>
    <t>Shidler Telephone Co</t>
  </si>
  <si>
    <t>Kanokla Communications Inc.</t>
  </si>
  <si>
    <t>Fidelity Cablevision Inc.</t>
  </si>
  <si>
    <t>Junction Internet</t>
  </si>
  <si>
    <t>Windstream LLC</t>
  </si>
  <si>
    <t>Wichita Online Inc.</t>
  </si>
  <si>
    <t>Protective order OUSF Audits</t>
  </si>
  <si>
    <t>Central Cellular dba COTC Connections</t>
  </si>
  <si>
    <t>Central Oklahoma Telephone Company</t>
  </si>
  <si>
    <t>Southwestern Bell dba AT&amp;T Oklahoma</t>
  </si>
  <si>
    <t>Lindsay Community Library</t>
  </si>
  <si>
    <t>Highway Relocation-SH-33</t>
  </si>
  <si>
    <t>Green County Technology Center-Okmulgee</t>
  </si>
  <si>
    <t>Cashion ISD I-89</t>
  </si>
  <si>
    <t>Dobson Technologies Transport &amp; Telecom Solutions</t>
  </si>
  <si>
    <t>Beaver Public Schools</t>
  </si>
  <si>
    <t>Southern Oklahoma Tech Center</t>
  </si>
  <si>
    <t xml:space="preserve">Chickasha Long Distance </t>
  </si>
  <si>
    <t>Establish an Annual Assessment Factor for the Oklahoma Universal Service Fund for the Fiscal Year Beginning July 1, 2017</t>
  </si>
  <si>
    <t>Paoli Public Schools</t>
  </si>
  <si>
    <t>Yarbrough Public Schools</t>
  </si>
  <si>
    <t>Mounds Public Library</t>
  </si>
  <si>
    <t>Texoma Public Library</t>
  </si>
  <si>
    <t>Watonga Public Schools</t>
  </si>
  <si>
    <t>Varnum School District</t>
  </si>
  <si>
    <t>Stidham Public Schools</t>
  </si>
  <si>
    <t>Pushmataha Family Medical Center, Clayton</t>
  </si>
  <si>
    <t>Cobert ISD 4</t>
  </si>
  <si>
    <t xml:space="preserve">Rattan Public School </t>
  </si>
  <si>
    <t>Oologah-Talala Public Schools</t>
  </si>
  <si>
    <t>Great Plains Technology Center-Frederick</t>
  </si>
  <si>
    <t>Dickson ISD 77</t>
  </si>
  <si>
    <t>Carney Public Schools</t>
  </si>
  <si>
    <t>Central high Public School District 34</t>
  </si>
  <si>
    <t>Airespring</t>
  </si>
  <si>
    <t>Burns Flat - Dill City SD 10</t>
  </si>
  <si>
    <t>Deer Creek Public Schools</t>
  </si>
  <si>
    <t>Boswell Public Schools</t>
  </si>
  <si>
    <t>Allen Public Schools</t>
  </si>
  <si>
    <t>Bluejacket ISD I020</t>
  </si>
  <si>
    <t>Moseley School District</t>
  </si>
  <si>
    <t>Wynona ISD 30</t>
  </si>
  <si>
    <t>Lone Star Public Schools</t>
  </si>
  <si>
    <t>Okay Public Schools</t>
  </si>
  <si>
    <t>Eastern Oklahoma District Library-Altus</t>
  </si>
  <si>
    <t>Eastern Oklahoma District Library-McAlester</t>
  </si>
  <si>
    <t>Eastern Oklahoma District Library-Muskogee</t>
  </si>
  <si>
    <t>Eastern Oklahoma District Library-Muldrow</t>
  </si>
  <si>
    <t>Eastern Oklahoma District Library System-John F. Henerson</t>
  </si>
  <si>
    <t>Eastern Oklahoma District Library System-Grove</t>
  </si>
  <si>
    <t>Eastern Oklahoma District Library System-Eufaula</t>
  </si>
  <si>
    <t>Kingston ISD 3</t>
  </si>
  <si>
    <t>Waurika Public Library</t>
  </si>
  <si>
    <t>Tahlequah Public Schools</t>
  </si>
  <si>
    <t>Seminole Public Schools</t>
  </si>
  <si>
    <t>Antlers Public Library</t>
  </si>
  <si>
    <t>Swink Public Schools</t>
  </si>
  <si>
    <t>Quapaw Public Schools</t>
  </si>
  <si>
    <t>Perry Public Schools</t>
  </si>
  <si>
    <t>Latimer County Hospital Authority dba Latimer County General Hospital</t>
  </si>
  <si>
    <t>Stillwater Public Library</t>
  </si>
  <si>
    <t>Elgin Public Schools</t>
  </si>
  <si>
    <t>Oklahoma Communication Systems LLC</t>
  </si>
  <si>
    <t>Denison Public Schools</t>
  </si>
  <si>
    <t>Bethel Public Schools</t>
  </si>
  <si>
    <t>Piedmont ISD 22</t>
  </si>
  <si>
    <t>Cherokee Nation - Vinita Health Center</t>
  </si>
  <si>
    <t>Quinton Public Schools</t>
  </si>
  <si>
    <t>Oak Grove School District</t>
  </si>
  <si>
    <t>Cebridge Telecom Oklahoma</t>
  </si>
  <si>
    <t>Seminole School District</t>
  </si>
  <si>
    <t>Objecting to Proposed Forms for OUSF Funding Requests</t>
  </si>
  <si>
    <t>Marlow School District</t>
  </si>
  <si>
    <t>Madill Public Schools - High School</t>
  </si>
  <si>
    <t>Madill Public Schools - Elementary</t>
  </si>
  <si>
    <t>Madill Public Schools - Early Childhood Center</t>
  </si>
  <si>
    <t>Cherokee Nation-Markoma Campus - Tahleuah</t>
  </si>
  <si>
    <t>Southeastern Public Library System - Broken Bow</t>
  </si>
  <si>
    <t>Pioneer Library System - Tecumseh</t>
  </si>
  <si>
    <t>Pioneer Library System - Southwest OKC</t>
  </si>
  <si>
    <t>Pioneer Library System - Shawnee</t>
  </si>
  <si>
    <t>Pioneer Library System - Newcastle</t>
  </si>
  <si>
    <t>Pioneer Library System - McLoud</t>
  </si>
  <si>
    <t>Pioneer Library System - Blanchard</t>
  </si>
  <si>
    <t>Salina Public Library</t>
  </si>
  <si>
    <t>Ketchum ISD 6</t>
  </si>
  <si>
    <t>Miami Public Library</t>
  </si>
  <si>
    <t>Langley Public Library</t>
  </si>
  <si>
    <t>Rpley Public Schools</t>
  </si>
  <si>
    <t>Owasso Public Schools</t>
  </si>
  <si>
    <t>North Rock Creek Public School</t>
  </si>
  <si>
    <t>Meridian Technology Center - Stillwater</t>
  </si>
  <si>
    <t>Coalgate Public Schools</t>
  </si>
  <si>
    <t>Tulsa School of Arts and Science</t>
  </si>
  <si>
    <t>Pretty Water Public Schools</t>
  </si>
  <si>
    <t>Collinsville Public Schools</t>
  </si>
  <si>
    <t>Duncan Public Schools</t>
  </si>
  <si>
    <t>Midway ISD 27</t>
  </si>
  <si>
    <t>Eastern Oklahoma District Library System-Jim Lucas Checotah Public Library</t>
  </si>
  <si>
    <t>Aline-Cleo ISD 4</t>
  </si>
  <si>
    <t>Beyond the Pages Library</t>
  </si>
  <si>
    <t>Kingfisher ISD 7</t>
  </si>
  <si>
    <t>Okmulgee School District</t>
  </si>
  <si>
    <t>Healdton Public Schools</t>
  </si>
  <si>
    <t>Fort Cobb-Broxton School District 167</t>
  </si>
  <si>
    <t>Big Pasture School District 333</t>
  </si>
  <si>
    <t>Choctaw Memorial Hospital</t>
  </si>
  <si>
    <t>Pioneer Elementary School - Chickasha</t>
  </si>
  <si>
    <t>Cherokee Nation - Three Rivers - Muskogee</t>
  </si>
  <si>
    <t>Cherokee Nation - Sam Hider - Jay</t>
  </si>
  <si>
    <t>Wilson ISD 43</t>
  </si>
  <si>
    <t>Silo Public Schools - Durant</t>
  </si>
  <si>
    <t>Osage School District</t>
  </si>
  <si>
    <t>City Public Schools - Arthur Elementary</t>
  </si>
  <si>
    <t>Drumright School District</t>
  </si>
  <si>
    <t>Sterling Public Schools</t>
  </si>
  <si>
    <t>Justus-Tiawah School District South Campus</t>
  </si>
  <si>
    <t>Justus-Tiawah School District Elementary School</t>
  </si>
  <si>
    <t>Friend Elementary School</t>
  </si>
  <si>
    <t>Caddo-Kiowa Technology Center</t>
  </si>
  <si>
    <t>South Central Medical &amp; Resource Center, Inc.</t>
  </si>
  <si>
    <t>Pioneer-Pleasant Vale Public Schools</t>
  </si>
  <si>
    <t>Hennessey ISD 16</t>
  </si>
  <si>
    <t>Lindsay ISD 9</t>
  </si>
  <si>
    <t>Skiatook Public Schools</t>
  </si>
  <si>
    <t>Salina, Kenwood, Kansas, Oaks Mission, Leach, Wickliffe Public Schools</t>
  </si>
  <si>
    <t>Great Plains Regional Medical Center - Elk City</t>
  </si>
  <si>
    <t>Wagoner Public Library</t>
  </si>
  <si>
    <t>Hilldale School District</t>
  </si>
  <si>
    <t>Northcare - 4400 N. Lincoln Blvd.</t>
  </si>
  <si>
    <t>Mannsville School District 7</t>
  </si>
  <si>
    <t>Newcastle Public Schools</t>
  </si>
  <si>
    <t>Frederick ISD</t>
  </si>
  <si>
    <t>Northcare - 4436 NW 50th</t>
  </si>
  <si>
    <t>Northcare - 1140 North Hudson</t>
  </si>
  <si>
    <t>Meeker Public Library</t>
  </si>
  <si>
    <t>Little Axe Public Schools-Norman</t>
  </si>
  <si>
    <t>Oklahoma City Public Schools</t>
  </si>
  <si>
    <t>Cherokee Nation - Sam Hider Health Center</t>
  </si>
  <si>
    <t>Harmon County Healthcare Authority</t>
  </si>
  <si>
    <t>Panama ISD 20</t>
  </si>
  <si>
    <t>Lavaca/Pinnacle</t>
  </si>
  <si>
    <t>Turkey Ford School District 10 - Wyandotte</t>
  </si>
  <si>
    <t>Stilwell ISD 25</t>
  </si>
  <si>
    <t>Peavine School District 19</t>
  </si>
  <si>
    <t>Maryetta School District 22</t>
  </si>
  <si>
    <t>Cleora Public Schools</t>
  </si>
  <si>
    <t>Chelsea Public Schools</t>
  </si>
  <si>
    <t>Afton Public School</t>
  </si>
  <si>
    <t>Wister Public Schools</t>
  </si>
  <si>
    <t>Cleveland Public Schools</t>
  </si>
  <si>
    <t>Cherokee Nation - GA DU GI Health Clinic - Tahlequah</t>
  </si>
  <si>
    <t>Cherokee Nation - Markoma Campus</t>
  </si>
  <si>
    <t>Cherokee Nation - Ochelata Health Clinic</t>
  </si>
  <si>
    <t>Cherokee Nation-Three Rivers Health Center</t>
  </si>
  <si>
    <t>Cherokee Nation- Vinita Health Center</t>
  </si>
  <si>
    <t>Nation - W. W. Hastings Hospital - Tahlequah</t>
  </si>
  <si>
    <t>Muskogee Public Schools</t>
  </si>
  <si>
    <t>Stillwater Public Schools</t>
  </si>
  <si>
    <t>Wichita Online Inc</t>
  </si>
  <si>
    <t>Boise City Public School</t>
  </si>
  <si>
    <t>Cache ISD 1</t>
  </si>
  <si>
    <t>Verdigris Public Schools</t>
  </si>
  <si>
    <t>Noble School District 40</t>
  </si>
  <si>
    <t>Stratford Public School</t>
  </si>
  <si>
    <t>Geary Public Library</t>
  </si>
  <si>
    <t>Carmen Public Library</t>
  </si>
  <si>
    <t>Muscogee Creek Nation Wetumka Indian Health Center</t>
  </si>
  <si>
    <t>Guymon Public Library &amp; Arts Center</t>
  </si>
  <si>
    <t>Turpin Independent School District 128</t>
  </si>
  <si>
    <t>Laverne Delphian Public Library</t>
  </si>
  <si>
    <t>Beaver County Pioneer Library</t>
  </si>
  <si>
    <t>Muscogee Creek Nation-Sapulpa Behavioral Health Services</t>
  </si>
  <si>
    <t>Muscogee Creek Nation-Okmulgee Behavioral Health Services</t>
  </si>
  <si>
    <t>Highway Relocation-SH-33; Turkey Creek</t>
  </si>
  <si>
    <t>Collinsville Public Schools Upper Elementary</t>
  </si>
  <si>
    <t>Muscogee Creek Nation - Physical Rehabilitation Center</t>
  </si>
  <si>
    <t>Muscogee Creek Nation - Eufaula Indian Health Services</t>
  </si>
  <si>
    <t>Muscogee Creek Nation - Eufaula Behavioral Health Services</t>
  </si>
  <si>
    <t>Roland Independent School District</t>
  </si>
  <si>
    <t>Crutcho Public Schools</t>
  </si>
  <si>
    <t>Cameron Public Schools</t>
  </si>
  <si>
    <t>Muscogee Creek Nation -Okemah Medical Center</t>
  </si>
  <si>
    <t>Muscogee Creek Nation -Okemah Behavioral Health</t>
  </si>
  <si>
    <t xml:space="preserve"> 8/10/16</t>
  </si>
  <si>
    <t>Muscogee Creek Nation Community Hospital</t>
  </si>
  <si>
    <t>Morris Public School</t>
  </si>
  <si>
    <t>Arbuckle Memorial Hospital</t>
  </si>
  <si>
    <t>Pawnee Public School Middle School</t>
  </si>
  <si>
    <t>Love County Library</t>
  </si>
  <si>
    <t>Kellyville Independent School District 31</t>
  </si>
  <si>
    <t>Pinnacle Communications</t>
  </si>
  <si>
    <t xml:space="preserve">Dobson Technologies </t>
  </si>
  <si>
    <t>Oklahoma Department of Mental Health Substance Abuse Services - Forensic Center</t>
  </si>
  <si>
    <t>Oklahoma Department of Mental Health Substance Abuse Services - Carl Albert - Idabel</t>
  </si>
  <si>
    <t>Oklahoma Department of Mental Health Substance Abuse Services - Central Office</t>
  </si>
  <si>
    <t>Addie Davis Memorial Library</t>
  </si>
  <si>
    <t>FlashLink</t>
  </si>
  <si>
    <t>Atoka County Library</t>
  </si>
  <si>
    <t>Arapaho-Butler School District</t>
  </si>
  <si>
    <t>Mountain View-Gotebo School District 3</t>
  </si>
  <si>
    <t>Santa Rosa Telephone</t>
  </si>
  <si>
    <t>Medford Public Library</t>
  </si>
  <si>
    <t>Oklahoma Windstream</t>
  </si>
  <si>
    <t>Thlopthlocco Tribal Town Library</t>
  </si>
  <si>
    <t>Dahlonegah School District 29</t>
  </si>
  <si>
    <t>Wyandotte ISD #01</t>
  </si>
  <si>
    <t>Watts ISD #4</t>
  </si>
  <si>
    <t>Grand View Public Schools</t>
  </si>
  <si>
    <t>Meet Point Networks</t>
  </si>
  <si>
    <t>Vinita Public Schools</t>
  </si>
  <si>
    <t>Clayton Independent School District 10</t>
  </si>
  <si>
    <t>Roff Public Schools</t>
  </si>
  <si>
    <t>Crutcho School District</t>
  </si>
  <si>
    <t>Tahlequah Independent School District 35</t>
  </si>
  <si>
    <t>Meeker Independent School District 10-95</t>
  </si>
  <si>
    <t>Stillwater Medical Center</t>
  </si>
  <si>
    <t>Elmore City-Pernell Schools</t>
  </si>
  <si>
    <t>Snyder Independent School District 4</t>
  </si>
  <si>
    <t>Stringtown Independent School District 7</t>
  </si>
  <si>
    <t>Wynona Independent School District #30</t>
  </si>
  <si>
    <t>8/18/16 Cont.
9/21/16</t>
  </si>
  <si>
    <t>4/28/16-Panhandle</t>
  </si>
  <si>
    <t>Texhoma Public Schools</t>
  </si>
  <si>
    <t>A</t>
  </si>
  <si>
    <t>G-2014</t>
  </si>
  <si>
    <t>Cement Independent Schools District 160</t>
  </si>
  <si>
    <t>Haynie Public Library, Prague, OK</t>
  </si>
  <si>
    <t>Windstream Communications of the Southwest</t>
  </si>
  <si>
    <t>Crooked Oak Schools</t>
  </si>
  <si>
    <t>Pleasant Grove School District 29, Shawnee, OK</t>
  </si>
  <si>
    <t>Clinton Public Library</t>
  </si>
  <si>
    <t>Red Rock Behavioral Health - Altus, OK</t>
  </si>
  <si>
    <t>Osage County Interlocal Cooperative, Hominy, OK</t>
  </si>
  <si>
    <t>Porter Consolidated School District 1-35</t>
  </si>
  <si>
    <t>Welch Independent School District #17</t>
  </si>
  <si>
    <t>Colcord Independent School District #44</t>
  </si>
  <si>
    <t>White Oaks ISD</t>
  </si>
  <si>
    <t>Sand Springs Public Schools</t>
  </si>
  <si>
    <t>Maysville Elementary</t>
  </si>
  <si>
    <t>Macomb Independent School District 4</t>
  </si>
  <si>
    <t>Gypsy School District 12</t>
  </si>
  <si>
    <t>Bray-Doyle Public School</t>
  </si>
  <si>
    <t>Macomb Independent School</t>
  </si>
  <si>
    <t>Greasy School District 32</t>
  </si>
  <si>
    <t>Cameron Independent School District 17</t>
  </si>
  <si>
    <t>Astec School</t>
  </si>
  <si>
    <t>Smithville Public School</t>
  </si>
  <si>
    <t>Sasakwa School District</t>
  </si>
  <si>
    <t>Quapaw Independent School Dist. 14</t>
  </si>
  <si>
    <t>Dickson Independent School Dist.77</t>
  </si>
  <si>
    <t>Battiest Public School</t>
  </si>
  <si>
    <t>Lone Grove Indep School Dist 32</t>
  </si>
  <si>
    <t>Hooker Public Library</t>
  </si>
  <si>
    <t>Soutar Memorial Public Library</t>
  </si>
  <si>
    <t>Balko PS</t>
  </si>
  <si>
    <t>Forgan PS</t>
  </si>
  <si>
    <t>Hardesty PS</t>
  </si>
  <si>
    <t>Guymon PS</t>
  </si>
  <si>
    <t>8/25/2016 cont.
10/13/16</t>
  </si>
  <si>
    <t>Tyrone PS</t>
  </si>
  <si>
    <t>Kingston PS</t>
  </si>
  <si>
    <t>Big River Telephone</t>
  </si>
  <si>
    <t>Jay ISD 1</t>
  </si>
  <si>
    <t>Skiatook ISD #7</t>
  </si>
  <si>
    <t>Grove PS</t>
  </si>
  <si>
    <t>Wilson School District I-7</t>
  </si>
  <si>
    <t>OUSF Funding - Harrah PS</t>
  </si>
  <si>
    <t>Purcell ISD 15</t>
  </si>
  <si>
    <t>Caddo ISD 5</t>
  </si>
  <si>
    <t>Greenville ISD 3</t>
  </si>
  <si>
    <t>Springer ISD 21</t>
  </si>
  <si>
    <t>Alex PSD I-56</t>
  </si>
  <si>
    <t>Wayne ISD 10</t>
  </si>
  <si>
    <t>Fletcher ISD 9</t>
  </si>
  <si>
    <t>Sulphur ISD 1</t>
  </si>
  <si>
    <t>Bluejacket Schools</t>
  </si>
  <si>
    <t>Atlas Telephone</t>
  </si>
  <si>
    <t>Grove Elementary School District 27</t>
  </si>
  <si>
    <t>Plainview ISD I-27</t>
  </si>
  <si>
    <t>Justus Tiawah Schools</t>
  </si>
  <si>
    <t>Wellston Independent School District Elementary</t>
  </si>
  <si>
    <t>Wellston Independent School District High school</t>
  </si>
  <si>
    <t>Lowery School District</t>
  </si>
  <si>
    <t>Hennessey Independent School District</t>
  </si>
  <si>
    <t>Blackwell Independent School District</t>
  </si>
  <si>
    <t>Green Country Vo-Tech</t>
  </si>
  <si>
    <t>Burns Flat-Dill City Schools</t>
  </si>
  <si>
    <t>Jones Independent School District 9</t>
  </si>
  <si>
    <t>Oklahoma Communication Systems dba TDS Telecom</t>
  </si>
  <si>
    <t>Rattan Public Schools</t>
  </si>
  <si>
    <t>Newkirk Public Library</t>
  </si>
  <si>
    <t>Howe PS</t>
  </si>
  <si>
    <t>Great Plains Technology Center-Lawton</t>
  </si>
  <si>
    <t>CRLS-Wilson Public Library</t>
  </si>
  <si>
    <t>Canadian Valley Tech Center</t>
  </si>
  <si>
    <t>Highway Relocation-SH-62 West Project</t>
  </si>
  <si>
    <t>Dobson Telephone dba McLoud Telephone</t>
  </si>
  <si>
    <t>Highway Relocation-SH-62 East Project</t>
  </si>
  <si>
    <t>Lone Wolf Public School</t>
  </si>
  <si>
    <t>Jay C Byers Memorial Library</t>
  </si>
  <si>
    <t>Comanche School District</t>
  </si>
  <si>
    <t>Chisholm Public School</t>
  </si>
  <si>
    <t>Calvin Public School</t>
  </si>
  <si>
    <t>Buffalo Valley Public School</t>
  </si>
  <si>
    <t>White Rock School</t>
  </si>
  <si>
    <t>Porum Public School</t>
  </si>
  <si>
    <t>Oilton Public School</t>
  </si>
  <si>
    <t>Monroe Public School</t>
  </si>
  <si>
    <t>Madill PS (Baptist Girls Home)</t>
  </si>
  <si>
    <t>Variety Care - 3000 N Grand Blvd, OKC</t>
  </si>
  <si>
    <t>McCord PS</t>
  </si>
  <si>
    <t>Caring Hands Health Clinic - Hartshorne</t>
  </si>
  <si>
    <t>Enid PS</t>
  </si>
  <si>
    <t>Lawton PS</t>
  </si>
  <si>
    <t>Variety Care, Inc.-Grandfield</t>
  </si>
  <si>
    <t>Great Salt Plains Health Center-Enid</t>
  </si>
  <si>
    <t>Roger Mills Hospital</t>
  </si>
  <si>
    <t>Dobson Technologies - Transport and Telecom, LLC</t>
  </si>
  <si>
    <t>Maud</t>
  </si>
  <si>
    <t>Depew Public School</t>
  </si>
  <si>
    <t>Tipton PS</t>
  </si>
  <si>
    <t>Mulhall-Orlando Public Schools</t>
  </si>
  <si>
    <t>Pioneer Library System -Blanchard PL</t>
  </si>
  <si>
    <t>Madill PS</t>
  </si>
  <si>
    <t>Butner PS</t>
  </si>
  <si>
    <t>Tushka Public Schools</t>
  </si>
  <si>
    <t>Red Rock Behavioral Health- Lincoln, OKC</t>
  </si>
  <si>
    <t>Tupelo Independent School District</t>
  </si>
  <si>
    <t>Sweetwater Schools</t>
  </si>
  <si>
    <t>Kildare School District</t>
  </si>
  <si>
    <t>Eastern Oklahoma District Library System-Muldrow Public Library</t>
  </si>
  <si>
    <t>Eastern Oklahoma District Library System-Stilwell Public Library</t>
  </si>
  <si>
    <t>Eastern Oklahoma District Library System-Rieger Memorial Library</t>
  </si>
  <si>
    <t>Eastern Oklahoma District Library System-Kansas Public Library</t>
  </si>
  <si>
    <t xml:space="preserve">Wagoner Community Hospital </t>
  </si>
  <si>
    <t>Valor Telecommuncations of Texas, LLC, dba Windstream Communications of the Southwest</t>
  </si>
  <si>
    <t>Wapanucka PS</t>
  </si>
  <si>
    <t>Eldorado PS</t>
  </si>
  <si>
    <t>Liberty PS</t>
  </si>
  <si>
    <t>Red Rock-Yukon</t>
  </si>
  <si>
    <t>Red Rock-Watonga</t>
  </si>
  <si>
    <t>Red Rock-Parkview Place, OKC</t>
  </si>
  <si>
    <t>Red Rock-OKC</t>
  </si>
  <si>
    <t>Red Rock-Norman Regional Crisis Unit</t>
  </si>
  <si>
    <t>Red Rock - Clinton</t>
  </si>
  <si>
    <t>Red Rock - Elk City</t>
  </si>
  <si>
    <t>Red Rock, Canadian County</t>
  </si>
  <si>
    <t>Red Rock - Chandler</t>
  </si>
  <si>
    <t>Red Rock, Hobart</t>
  </si>
  <si>
    <t>Red Rock, Kingfisher</t>
  </si>
  <si>
    <t>Red Rock, Lincoln County-Rehab Services</t>
  </si>
  <si>
    <t>Red Rock, Norman Crisis Unit</t>
  </si>
  <si>
    <t>Red Rock - Chickasha</t>
  </si>
  <si>
    <t>Red Rock, Lincoln County</t>
  </si>
  <si>
    <t>Stilwell Memorial Hospital</t>
  </si>
  <si>
    <t>Rejoice Christian School</t>
  </si>
  <si>
    <t>Caring Hands Health Clinic - McAlester</t>
  </si>
  <si>
    <t>Northeastern Oklahoma Community Health Cntr.</t>
  </si>
  <si>
    <t>Newcastle Public School</t>
  </si>
  <si>
    <t>Deer Creek-Lamont School</t>
  </si>
  <si>
    <t>Buffalo PS</t>
  </si>
  <si>
    <t>Highway Relocation-SH-30; North Fork over Red River</t>
  </si>
  <si>
    <t>Highway Relocation-Oklahoma County; Harrah Rd</t>
  </si>
  <si>
    <t>Peckham School District 27</t>
  </si>
  <si>
    <t>Wainwright PS</t>
  </si>
  <si>
    <t>Tannehill School District 56</t>
  </si>
  <si>
    <t>Millwood Public Schools</t>
  </si>
  <si>
    <t>Kiamichi Technology Center Talihina Campus</t>
  </si>
  <si>
    <t>Variety Care, Inc.</t>
  </si>
  <si>
    <t>Wynnewood PS</t>
  </si>
  <si>
    <t>Whitefield Public School</t>
  </si>
  <si>
    <t>Southern Prairie PL-Hollis PL</t>
  </si>
  <si>
    <t>Southern Prairie PL-Altus PL</t>
  </si>
  <si>
    <t>Riverside Public School</t>
  </si>
  <si>
    <t>Cave Springs Public Schools</t>
  </si>
  <si>
    <t>Atoka Public Schools</t>
  </si>
  <si>
    <t>Flower Mound Public School</t>
  </si>
  <si>
    <t>Caddo Public Schools</t>
  </si>
  <si>
    <t>Waurika Piblic Schools, High School</t>
  </si>
  <si>
    <t>Waurika Public Schools, Elementary School</t>
  </si>
  <si>
    <t>Soper School District</t>
  </si>
  <si>
    <t>Foyil School District 7</t>
  </si>
  <si>
    <t>Ravia Public Schools</t>
  </si>
  <si>
    <t>Gracemont Independent School District 86</t>
  </si>
  <si>
    <t>Bluejacket Public Schools</t>
  </si>
  <si>
    <t>Wright City Public School</t>
  </si>
  <si>
    <t>Kinta Public School</t>
  </si>
  <si>
    <t>Spiro Public School</t>
  </si>
  <si>
    <t>Pontotoc Technology Center</t>
  </si>
  <si>
    <t>Healdton Public Library</t>
  </si>
  <si>
    <t>Davis Public Library</t>
  </si>
  <si>
    <t>Muskogee Public School</t>
  </si>
  <si>
    <t>Woodall Public Schools</t>
  </si>
  <si>
    <t>Pleasant Grove Public Schools</t>
  </si>
  <si>
    <t>Rock Creek Schools</t>
  </si>
  <si>
    <t>Tecumseh Public Library</t>
  </si>
  <si>
    <t>Newcastle Public Library</t>
  </si>
  <si>
    <t>Union School District</t>
  </si>
  <si>
    <t>Kiamichi Technology Center Hugo Campus</t>
  </si>
  <si>
    <t>Hartshorne Public Schools</t>
  </si>
  <si>
    <t>Clinton Independent School District</t>
  </si>
  <si>
    <t>Bearden School District</t>
  </si>
  <si>
    <t>Jane Phillips Medical Center</t>
  </si>
  <si>
    <t>Red Rock, Clinton</t>
  </si>
  <si>
    <t>Waurika Public Schools</t>
  </si>
  <si>
    <t>Dickson Independent School District</t>
  </si>
  <si>
    <t>Paetec Communications, Inc.</t>
  </si>
  <si>
    <t>Prague Public Schools</t>
  </si>
  <si>
    <t>Valor Telecommunications of Texas dba Windstream Communications of the Southwest</t>
  </si>
  <si>
    <t>OUSF Funding - Carnegie Tri-County Municipal Hospital</t>
  </si>
  <si>
    <t>Windstream Nuvox Oklahoma</t>
  </si>
  <si>
    <t>Justice School District</t>
  </si>
  <si>
    <t>Collinsville Schools, Collinsville</t>
  </si>
  <si>
    <t>Oakdale School District 29, Edmond</t>
  </si>
  <si>
    <t>Pioneer Elementary School, Chickasha</t>
  </si>
  <si>
    <t>Mid Del Schools - Midwest City Elementary</t>
  </si>
  <si>
    <t>Agra Public School</t>
  </si>
  <si>
    <t>Idabel Public Schools</t>
  </si>
  <si>
    <t>Hilldale Schools District I-29</t>
  </si>
  <si>
    <t>John F Henderson Library</t>
  </si>
  <si>
    <t>Brushy Schools</t>
  </si>
  <si>
    <t>QB Boydstun Public Library</t>
  </si>
  <si>
    <t>Pioneer Library System Norman Westside Branch</t>
  </si>
  <si>
    <t>Wilburton Public Schools</t>
  </si>
  <si>
    <t>Mounds Independent School District 5</t>
  </si>
  <si>
    <t>Friend Public Schools Chickasha</t>
  </si>
  <si>
    <t>Chelsea Public Library</t>
  </si>
  <si>
    <t>Newkirk Independent School District 29</t>
  </si>
  <si>
    <t>Rocky Mountain School District 24, Stilwell</t>
  </si>
  <si>
    <t>Tuttle Independent School District 97, Tuttle</t>
  </si>
  <si>
    <t>Amber-Pocasset School District 128, Amber</t>
  </si>
  <si>
    <t>Smithville I-14 School District</t>
  </si>
  <si>
    <t>Marlow Independent School District 3, Marlow</t>
  </si>
  <si>
    <t>Western Technology Center</t>
  </si>
  <si>
    <t>Southwest Power Pool (SPP) - Transmission Tariff</t>
  </si>
  <si>
    <t>Empire District Electric</t>
  </si>
  <si>
    <t>Kaw City Public Library, Kaw City, OK</t>
  </si>
  <si>
    <t>Windstream Communication Systems of the Southwest</t>
  </si>
  <si>
    <t>Billings Independent School District, Billings, OK</t>
  </si>
  <si>
    <t>Calera Independent School District, Calera, OK</t>
  </si>
  <si>
    <t>Maple School District, Calumet, OK</t>
  </si>
  <si>
    <t>Elk City Independent School District</t>
  </si>
  <si>
    <t>Dobson Technologies - Transport &amp; Telecom Solutions</t>
  </si>
  <si>
    <t>Perry Memorial Hospital</t>
  </si>
  <si>
    <t>Binger-Oney Public Schools</t>
  </si>
  <si>
    <t>Okeene Public Library</t>
  </si>
  <si>
    <t>Carnegie Public Schools</t>
  </si>
  <si>
    <t>Building Credit for Public Schools &amp; Libraries</t>
  </si>
  <si>
    <t>Braggs Public School</t>
  </si>
  <si>
    <t>Sterling Independent School</t>
  </si>
  <si>
    <t>Skyrider Communications, Inc.</t>
  </si>
  <si>
    <t>East Central OK Family Health</t>
  </si>
  <si>
    <t>Duncan Public School</t>
  </si>
  <si>
    <t>Arapaho-Butler Independent School</t>
  </si>
  <si>
    <t xml:space="preserve">Southeastern Public Library </t>
  </si>
  <si>
    <t>Community Health Centers, Spencer</t>
  </si>
  <si>
    <t>United Keetoowah Band of Cherokee Library</t>
  </si>
  <si>
    <t>Green Country Tech. Center</t>
  </si>
  <si>
    <t xml:space="preserve">Okemah Independent School </t>
  </si>
  <si>
    <t>Fletcher Independent School District</t>
  </si>
  <si>
    <t>Colbert Public Schools</t>
  </si>
  <si>
    <t>Caney Public Schools</t>
  </si>
  <si>
    <t>Jones Academy</t>
  </si>
  <si>
    <t>Tenkiller Public Schools</t>
  </si>
  <si>
    <t>Maud Public Schools</t>
  </si>
  <si>
    <t>Whitebead Public Schools</t>
  </si>
  <si>
    <t>Terral Public Schools</t>
  </si>
  <si>
    <t>Chouteau Mazie PS</t>
  </si>
  <si>
    <t>Strother Public Schools - Seminole</t>
  </si>
  <si>
    <t>Lane Public Schools</t>
  </si>
  <si>
    <t>Boise City, Oklahoma</t>
  </si>
  <si>
    <t>NorthCare Telemedicine</t>
  </si>
  <si>
    <t>Broken Arrow Public Schools</t>
  </si>
  <si>
    <t>Robert Clark Family Health</t>
  </si>
  <si>
    <t>Valor dba Windstream of SW</t>
  </si>
  <si>
    <t>Hominy Family Health</t>
  </si>
  <si>
    <t>Trinity Medical Associates</t>
  </si>
  <si>
    <t>Newkirk Family Medical</t>
  </si>
  <si>
    <t>Community Health Cntr - Perry Klaassen</t>
  </si>
  <si>
    <t>Mustang Public Schools Prairie View</t>
  </si>
  <si>
    <t>Putnam City, Springdale, Deville, Arbor</t>
  </si>
  <si>
    <t>Union Public Schools McAuliffe</t>
  </si>
  <si>
    <t>OUSF Funding - Debra Brown Community School</t>
  </si>
  <si>
    <t>Elkview General Hospital, Hobart</t>
  </si>
  <si>
    <t>Shortgrass Community Health, Hollis</t>
  </si>
  <si>
    <t>Mabel C Fry Public Library Yukon</t>
  </si>
  <si>
    <t>Holdenville Public Schools</t>
  </si>
  <si>
    <t>COTC Connections</t>
  </si>
  <si>
    <t>Elk City Independent Schools</t>
  </si>
  <si>
    <t>Beggs Telephone</t>
  </si>
  <si>
    <t>White Rock Public Schools McLoud</t>
  </si>
  <si>
    <t>OUSF Funding- Lane PS</t>
  </si>
  <si>
    <t>White Rock Public Schools-Mcloud</t>
  </si>
  <si>
    <t>Tishomingo Public Schools</t>
  </si>
  <si>
    <t>Greenville Public Schools - Marietta</t>
  </si>
  <si>
    <t>Grand View Public School - Tahlequah</t>
  </si>
  <si>
    <t>N</t>
  </si>
  <si>
    <t>9/12/14-Sprint
9/12/14-Verizon</t>
  </si>
  <si>
    <t>FCC 13-16; HCLS - Quantile Regression</t>
  </si>
  <si>
    <t>FCC 13-16; HCLS - Lost Safety Net Additive</t>
  </si>
  <si>
    <t>Wagoner Community Hospital-General Surgery Clinic</t>
  </si>
  <si>
    <t>Ethel Briggs Library</t>
  </si>
  <si>
    <t>Kiowa Public School</t>
  </si>
  <si>
    <t>Darlington Public Schools</t>
  </si>
  <si>
    <t>Windstream NuVox</t>
  </si>
  <si>
    <t>Canute Independent School District 11</t>
  </si>
  <si>
    <t>Sallisaw Public School</t>
  </si>
  <si>
    <t xml:space="preserve">Meet Point Networks, LLC </t>
  </si>
  <si>
    <t>Wilson Public School</t>
  </si>
  <si>
    <t>Lowery Public School</t>
  </si>
  <si>
    <t>Cleveland Public School</t>
  </si>
  <si>
    <t>Coyle Public School</t>
  </si>
  <si>
    <t>Stillwater and Pryor Libraries, Greasy, Shawnee, Midway and Clinton PS</t>
  </si>
  <si>
    <t>Central, Coleman, Eagletown, Forest Grove, Rattan PS and Swink Elementary School</t>
  </si>
  <si>
    <t>OUSF Funding - Eastern Oklahoma District Library System</t>
  </si>
  <si>
    <t>OUSF Funding - Southeastern Public Library System</t>
  </si>
  <si>
    <t>East Central OK. - Wetumka</t>
  </si>
  <si>
    <t>East Central OK. - Henryetta</t>
  </si>
  <si>
    <t>Kiamichi Family Medical, Broken Bow</t>
  </si>
  <si>
    <t>Kiamichi Family Medical</t>
  </si>
  <si>
    <t>St. Anthony, Shawnee</t>
  </si>
  <si>
    <t>OUSF Funding - McAlester Regional Health</t>
  </si>
  <si>
    <t>OUSF Funding - Fort Cobb-Broxton School District</t>
  </si>
  <si>
    <t>OUSF Funding - Dahlonegah Schools</t>
  </si>
  <si>
    <t>Stillwell PS</t>
  </si>
  <si>
    <t>OUSF Funding - Guymon PS</t>
  </si>
  <si>
    <t>OUSF Funding - Hardesty PS</t>
  </si>
  <si>
    <t>OUSF Funding - Allen Health Clinic, Allen OK</t>
  </si>
  <si>
    <t>SSM Health Care of OK.</t>
  </si>
  <si>
    <t>OUSF Funding - Hartshorne PS</t>
  </si>
  <si>
    <t>OUSF Funding - Calvin PS</t>
  </si>
  <si>
    <t>OUSF Funding - Anderson PS</t>
  </si>
  <si>
    <t>OUSF Funding - Hugo PS</t>
  </si>
  <si>
    <t>Quapaw Public School</t>
  </si>
  <si>
    <t>OUSF Funding - Kellyville Public Library</t>
  </si>
  <si>
    <t>OUSF Funding - Piedmont ISD 22</t>
  </si>
  <si>
    <t>OUSF Funding - Tecumseh ISD</t>
  </si>
  <si>
    <t>Valor Telecommunications of Texas dba Windstream Communications Southwest</t>
  </si>
  <si>
    <t>Hammon High School</t>
  </si>
  <si>
    <t>Valor Telecom Texas dba Windstream Communications of the Southwest</t>
  </si>
  <si>
    <t>OUSF Funding - Bennington PS</t>
  </si>
  <si>
    <t>Cox Oklahoma</t>
  </si>
  <si>
    <t>OUSF Funding - Atoka County Medical Center - Virginia</t>
  </si>
  <si>
    <t>OUSF Funding - Atoka County Medical Center - Liberty</t>
  </si>
  <si>
    <t>Morton Comp. Health - East Tulsa</t>
  </si>
  <si>
    <t>OUSF Funding - Morton Comprehensive Health Services - Midtown Tulsa</t>
  </si>
  <si>
    <t>Morton Comp. Health - Nowata</t>
  </si>
  <si>
    <t>Morton Comp. Health Bartlesville</t>
  </si>
  <si>
    <t>Morton Comp. Health - Lansing</t>
  </si>
  <si>
    <t>6/30/14-Sprint
7/7/14-Verizon</t>
  </si>
  <si>
    <t>6/19/14
7/31/14-Amended</t>
  </si>
  <si>
    <t>Chickasaw Telephone</t>
  </si>
  <si>
    <t>Pioneer Telephone Co.</t>
  </si>
  <si>
    <t>OUSF Funding - Tahlequah City Hospital - East Ross Clinic 2</t>
  </si>
  <si>
    <t>OUSF Funding - Tahlequah City Hospital - Rehab</t>
  </si>
  <si>
    <t>Cement Independent Schools</t>
  </si>
  <si>
    <t>OUSF Funding - Cherokee IS #46</t>
  </si>
  <si>
    <t>OUSF and/or Lifeline Funding</t>
  </si>
  <si>
    <t>Lifeline</t>
  </si>
  <si>
    <t>Head Start Telecom dba Dartphone</t>
  </si>
  <si>
    <t>South Rock Creek Public Schools</t>
  </si>
  <si>
    <t>OUSF Funding - Tahlequah Medical Group - Ft. Gibson</t>
  </si>
  <si>
    <t>Temporary Waiver &amp; Extension of Telemedicine Funding</t>
  </si>
  <si>
    <t>Red Rock Behavorial Health Services</t>
  </si>
  <si>
    <t>Temporary Extension of Telemedicine Funding from the OUSF</t>
  </si>
  <si>
    <t>Red Rock Behavioral Health Services</t>
  </si>
  <si>
    <t>Health and Wellness, Sallisaw</t>
  </si>
  <si>
    <t>Windstream Nuvox OK</t>
  </si>
  <si>
    <t>OUSF Funding - Mental Health Services of Southern OK - Sulphur</t>
  </si>
  <si>
    <t>OUSF Funding - Mental Health Services of Southern OK - Ardmore</t>
  </si>
  <si>
    <t>OUSF Funding - Pioneer Pleasant Vale PS</t>
  </si>
  <si>
    <t>OUSF Funding - Briggs PS</t>
  </si>
  <si>
    <t>OUSF Funding - Owasso PS</t>
  </si>
  <si>
    <t>OUSF Funding - Clinton PS</t>
  </si>
  <si>
    <t>OUSF Funding - Oilton PS</t>
  </si>
  <si>
    <t>Mental Health Svc. - Pauls Valley</t>
  </si>
  <si>
    <t>Debra Brown Community School</t>
  </si>
  <si>
    <t>Mental Health Svc. -Durant</t>
  </si>
  <si>
    <t>UT Phone</t>
  </si>
  <si>
    <t>Calera Public School</t>
  </si>
  <si>
    <t>OUSF Funding - SSM Health Care of Oklahoma</t>
  </si>
  <si>
    <t>OUSF Funding - Swink PS</t>
  </si>
  <si>
    <t>OUSF Funding - Cache PS</t>
  </si>
  <si>
    <t>OUSF Funding - Coyle PS</t>
  </si>
  <si>
    <t>OUSF Funding - St. John Broken Arrow</t>
  </si>
  <si>
    <t>YourTel America dba YourTel Wireless</t>
  </si>
  <si>
    <t>Terracom</t>
  </si>
  <si>
    <t>Health &amp; Wellness - Stigler</t>
  </si>
  <si>
    <t>Health &amp; Wellness - Poteau</t>
  </si>
  <si>
    <t>Glenpool Public Schools</t>
  </si>
  <si>
    <t>Health &amp; Wellness - Eufaula</t>
  </si>
  <si>
    <t>Health &amp; Wellness - Checotah</t>
  </si>
  <si>
    <t>Physician's Hospital - Anadarko</t>
  </si>
  <si>
    <t>Highway Relocation; Pawnee &amp; Osage County</t>
  </si>
  <si>
    <t>Cimarron Telephone</t>
  </si>
  <si>
    <t>SSM Health Care of OK-Jefferson Co, Newman Mem, Purcell Muni, Roger Mills Co Hospitals</t>
  </si>
  <si>
    <t>OUSF Funding - Edmond PS</t>
  </si>
  <si>
    <t>OUSF Funding - Woodall PS</t>
  </si>
  <si>
    <t>OUSF Funding - Hartshorne Public Schools</t>
  </si>
  <si>
    <t>Okla. City County Health</t>
  </si>
  <si>
    <t>Highway Relocation-SH-82; Grand River</t>
  </si>
  <si>
    <t>2059
(closed)</t>
  </si>
  <si>
    <t>Highway Relocation-SH-113; Rock Creek</t>
  </si>
  <si>
    <t>Highway Relocation-US 266; Putty Creek</t>
  </si>
  <si>
    <t>OUSF Funding - Weatherford Hospital Authority</t>
  </si>
  <si>
    <t>OUSF Funding - Mid Del Schools - Career Academy</t>
  </si>
  <si>
    <t>OUSF Funding - Keifer PS</t>
  </si>
  <si>
    <t>Highway Relocation-Mill Creek Bridge</t>
  </si>
  <si>
    <t>Highway Relocation-US 266; Coal Creek</t>
  </si>
  <si>
    <t>2130
(closed)</t>
  </si>
  <si>
    <t>Highway Relocation-Lona Valley Road Rehab and Bridge Replacement Project, Haskell County</t>
  </si>
  <si>
    <t>OUSF Funding - Holdenville Hospital</t>
  </si>
  <si>
    <t>2140
(closed)</t>
  </si>
  <si>
    <t>Highway Relocation-SH-12</t>
  </si>
  <si>
    <t>OUSF Funding - Pioneer Pleasant Vale School</t>
  </si>
  <si>
    <t>OUSF Funding - Chisholm PS</t>
  </si>
  <si>
    <t>OUSF Funding - Extend Telemedicine Funding</t>
  </si>
  <si>
    <t>Cancer Centers of Southwest Oklahoma</t>
  </si>
  <si>
    <t>OUSF Funding - Tulsa City-County Library</t>
  </si>
  <si>
    <t>OUSF Funding - Santa Fe South - Alpha Schools</t>
  </si>
  <si>
    <t>OUSF Funding - Family &amp; Children's Services</t>
  </si>
  <si>
    <t>Recertification as an Eligible Healthcare Entity for OUSF</t>
  </si>
  <si>
    <t>OUSF Funding</t>
  </si>
  <si>
    <t>Red Rock Behavioral Services</t>
  </si>
  <si>
    <t>OUSF Funding - KI BOIS Community Action Foundation, Inc.</t>
  </si>
  <si>
    <t>OUSF Funding - Walters, Waurika, Love County, Johnson County, Stillwater and Parker Memorial Libraries</t>
  </si>
  <si>
    <t>Chickasaw Telecommunications</t>
  </si>
  <si>
    <t>SWBT d/b/a AT&amp;T Oklahoma</t>
  </si>
  <si>
    <t>OUSF Funding - Harmon Memorial Hospital</t>
  </si>
  <si>
    <t>OUSF Funding - Fort Cobb -Broxton School District</t>
  </si>
  <si>
    <t>Valor d/b/a Windstream Communications Southwest</t>
  </si>
  <si>
    <t>OUSF Funding - Tahlequah City Hospital</t>
  </si>
  <si>
    <t>OUSF Funding - Amber-Pocasset PS</t>
  </si>
  <si>
    <t>OUSF Funding - Mustang PS - Canyon Ridge Intermediate</t>
  </si>
  <si>
    <t>OUSF Funding - Banner PS</t>
  </si>
  <si>
    <t>OUSF Funding - Shawnee PS</t>
  </si>
  <si>
    <t>OUSF Funding - Great Salt Plains Health Center</t>
  </si>
  <si>
    <t>OUSF Funding - Pushmataha Family Medical Center</t>
  </si>
  <si>
    <t>OUSF Funding - Pushmataha Hospital &amp; Home Health</t>
  </si>
  <si>
    <t>OUSF Funding - Barnsdall SD</t>
  </si>
  <si>
    <t>OUSF Funding - Asher PS</t>
  </si>
  <si>
    <t>OUSF Funding - Prue PS</t>
  </si>
  <si>
    <t>OUSF Funding - Silo PS</t>
  </si>
  <si>
    <t>OUSF Funding - Sallisaw PS</t>
  </si>
  <si>
    <t>OUSF Funding - Caddo PS</t>
  </si>
  <si>
    <t>OUSF Funding - South Rock Creek SP</t>
  </si>
  <si>
    <t>OUSF Funding - Kingston PS</t>
  </si>
  <si>
    <t>OUSF Funding - Chandler Public Library</t>
  </si>
  <si>
    <t>2253
(closed)</t>
  </si>
  <si>
    <t>Highway Relocation-SH-102</t>
  </si>
  <si>
    <t>OUSF Funding - Miami PS</t>
  </si>
  <si>
    <t>OUSF Funding - Blackwell PS</t>
  </si>
  <si>
    <t>OUSF Funding - Hominy IS</t>
  </si>
  <si>
    <t>OUSF Funding - Keystone PS</t>
  </si>
  <si>
    <t>OUSF Funding - Empire PS</t>
  </si>
  <si>
    <t>OUSF Funding - Inola PS</t>
  </si>
  <si>
    <t>OUSF Funding - Rattan PS</t>
  </si>
  <si>
    <t>OUSF Funding - Tishomingo PS</t>
  </si>
  <si>
    <t>OUSF Funding - Luther PS</t>
  </si>
  <si>
    <t>OUSF Funding - Wayne Independent School District</t>
  </si>
  <si>
    <t>OUSF Funding - Fort Gibson PS</t>
  </si>
  <si>
    <t>OUSF Funding - Grand View PS</t>
  </si>
  <si>
    <t>OUSF Funding - Eastern Oklahoma Medical Center</t>
  </si>
  <si>
    <t>2269
(closed)</t>
  </si>
  <si>
    <t>Highway Relocation-SH-100; Sequoyah County</t>
  </si>
  <si>
    <t>OUSF Funding - Colbert PS</t>
  </si>
  <si>
    <t>OUSF Funding - Sperry PS</t>
  </si>
  <si>
    <t>12/11/13-Sprint</t>
  </si>
  <si>
    <t>OUSF Funding - Dewar PS</t>
  </si>
  <si>
    <t>OUSF Funding - Cleveland PS</t>
  </si>
  <si>
    <t>Cox Oklahoma  CAUSE WILL BE WITHDRAWN</t>
  </si>
  <si>
    <t>OUSF Funding - Holdenville PS</t>
  </si>
  <si>
    <t>OUSF Funding - Coyle Public Schools</t>
  </si>
  <si>
    <t>OUSF Funding - Quapaw Public School</t>
  </si>
  <si>
    <t>OUSF Funding - Latta Public Schools</t>
  </si>
  <si>
    <t>OUSF Funding - Lowrey Public Schools</t>
  </si>
  <si>
    <t>OUSF Funding - Calvin Public Schools</t>
  </si>
  <si>
    <t xml:space="preserve">OUSF Funding - Stonewall Public </t>
  </si>
  <si>
    <t>Mid-America Telephone dba TDS Telecom</t>
  </si>
  <si>
    <t>OUSF Funding - Oak Grove Schools</t>
  </si>
  <si>
    <t>Cebridge Telecom OK, dba SuddenLink Communications</t>
  </si>
  <si>
    <t>OUSF Funding - Alva IS</t>
  </si>
  <si>
    <t>OUSF Funding - Verden PS</t>
  </si>
  <si>
    <t>OUSF Funding - Vinita Public Schools</t>
  </si>
  <si>
    <t>The Junction Internet</t>
  </si>
  <si>
    <t>OUSF Funding - Oklahoma City-County Health Department</t>
  </si>
  <si>
    <t>Grand Lake Medical Park - Monkey Island</t>
  </si>
  <si>
    <t>Grand Lake Medical Park, Monkey Island, Craig General Hospital, Welch Clinic &amp; Craig General Hospital</t>
  </si>
  <si>
    <t>OUSF Funding - Chelsea PS, Wyandotte IS, Skiatook IS, Watts PS, Wyona IS and Vinita Public Library</t>
  </si>
  <si>
    <t>OUSF Funding - Broken Arrow Public Schools</t>
  </si>
  <si>
    <t>OUSF Funding - Wilson Public Schools</t>
  </si>
  <si>
    <t>Establish Annual Assessment Factor for the Oklahoma Universal Service Fund for FY2013</t>
  </si>
  <si>
    <t>Brandy L. Wreath, Director of the Public Utlity Division</t>
  </si>
  <si>
    <t>OUSF Funding - Greeneville Public Schools</t>
  </si>
  <si>
    <t>OUSF Funding - Coweta Public Schools</t>
  </si>
  <si>
    <t>OUSF Funding - Anderson Public Schools</t>
  </si>
  <si>
    <t>OUSF Funding - Jenks Public Schools</t>
  </si>
  <si>
    <t>OUSF Funding - KIPP Tulsa Academy</t>
  </si>
  <si>
    <t>OUSF Funding - Norman Public Schools</t>
  </si>
  <si>
    <t>OUSF Funding - Erick Public Schools</t>
  </si>
  <si>
    <t>Intelleq Communications</t>
  </si>
  <si>
    <t>OUSF Funding - Snyder Schools</t>
  </si>
  <si>
    <t>OUSF Funding - Bartlesville Schools</t>
  </si>
  <si>
    <t>OUSF Funding - Meeker Schools</t>
  </si>
  <si>
    <t>OUSF Funding - Atoka Schools</t>
  </si>
  <si>
    <t>OUSF Funding - Anadarko, Ardmore, John F. Henderson, Grove, Stanley Tubbs, South OKC, Purcell, Quapaw Tribal, Western Plains &amp; Clinton Libraries, Mason, Ryal and Granite Public Schools</t>
  </si>
  <si>
    <t xml:space="preserve">12/19/2013
</t>
  </si>
  <si>
    <t>8/2/13-Sprint</t>
  </si>
  <si>
    <t>Telemed:  Cherokee Nation (5), Choctaw Nation (3), Muscogee Creek (4), Comanche County (9), Duncan Reg Hosp, Jackson Co Mem Hosp, St. John's Health Sys, Okla Dept of VA (7)
Schools: Alva ISD 1, Atoka ISD 15, Cordell ISD 78, Coyle ISD 14, Norwood PS, Preston PS, Silo PS, Wetumka SD 5</t>
  </si>
  <si>
    <t>OUSF Funding - Timberlake Schools</t>
  </si>
  <si>
    <t xml:space="preserve">KanOkla Telephone </t>
  </si>
  <si>
    <t>OUSF Funding - Alva, Fairview and Hollis Public Libraries</t>
  </si>
  <si>
    <t>OUSF Funding - Walters Public Library</t>
  </si>
  <si>
    <t>OUSF Funding - Quinton Public School</t>
  </si>
  <si>
    <t>OUSF Funding - Canadian Public Schools</t>
  </si>
  <si>
    <t>OUSF Funding - Community Health Connection</t>
  </si>
  <si>
    <t>Icon Telecom, Inc.</t>
  </si>
  <si>
    <t>OUSF Funding - Stone Ridge Elementary, Chickasaw Public Library System, Parker Memorial Library, Love County Library, Johnston County Library</t>
  </si>
  <si>
    <t>OUSF Funding - Chisholm Public School District</t>
  </si>
  <si>
    <t>Cebridge Telecom OK, LLC d/b/a Suddenlink Communications</t>
  </si>
  <si>
    <t>OUSF Funding - Tulsa Public Schools - New Haven</t>
  </si>
  <si>
    <t xml:space="preserve">Oklahoma Windstream </t>
  </si>
  <si>
    <t>OUSF Funding - Ft. Gibson Medical Clinic</t>
  </si>
  <si>
    <t>OUSF Funding - Cleveland Area Hospital</t>
  </si>
  <si>
    <t>Wagoner Community Hospital, Fairfax Medical Facilities, Lindsay Municipal Hospital</t>
  </si>
  <si>
    <t>OUSF Funding - Family Health Center of Southern OK - Coalgate</t>
  </si>
  <si>
    <t>Windstream Nuvox of Oklahoma</t>
  </si>
  <si>
    <t>OUSF Funding - Justice Alma Wilson SeeWorth Academy</t>
  </si>
  <si>
    <t>OUSF Funding - Sapulpa Public Schools</t>
  </si>
  <si>
    <t>OUSF Funding - Pretty Water Public School</t>
  </si>
  <si>
    <t>OUSF Funding - Grove Public Schools</t>
  </si>
  <si>
    <t>OUSF Funding - Department of Corrections - Union City</t>
  </si>
  <si>
    <t>OUSF Funding - Sand Springs - Old North Public School</t>
  </si>
  <si>
    <t>OUSF Funding - Sequoya Pubic Schools</t>
  </si>
  <si>
    <t>To update records regarding Internet access, toll-free phone numbers, and telemedicine supported as Special Universal Services, from the Oklahoma Universal Service Fund</t>
  </si>
  <si>
    <t>Central Oklahoma Telephone</t>
  </si>
  <si>
    <t>OUSF Funding - Claremore Public Schools</t>
  </si>
  <si>
    <t>OUSF Funding - Guthrie Public Schools</t>
  </si>
  <si>
    <t>OUSF Funding - Collinsville Public Schools</t>
  </si>
  <si>
    <t>OUSF Funding - Yukon Public Schools</t>
  </si>
  <si>
    <t>OUSF Funding - Kipp Reach</t>
  </si>
  <si>
    <t>OUSF Funding - Mustang Centennial Elementary</t>
  </si>
  <si>
    <t>HCLS - Lost Safety Net Additive; $250 per line cap and Regression Analysis</t>
  </si>
  <si>
    <t>South Central Telephone Assoc.</t>
  </si>
  <si>
    <t>10/24/2013
Supplemental HOM 9/27/17</t>
  </si>
  <si>
    <t>3/11/13-Sprint &amp; Verizon;                   08/02/13-Supplemental Sprint &amp; Verizon</t>
  </si>
  <si>
    <t>OUSF Funding - Little Axe Public Schools</t>
  </si>
  <si>
    <t>OUSF Funding - Lone Star Public School</t>
  </si>
  <si>
    <t>OUSF Funding - Oklahoma City Public School - Cesar Chavez</t>
  </si>
  <si>
    <t>OUSF Funding - St. John Health System</t>
  </si>
  <si>
    <t>OUSF Funding - South Coffeyville Public Schools</t>
  </si>
  <si>
    <t>OUSF Funding - Edmond Public Schools</t>
  </si>
  <si>
    <t>OUSF Funding - Tulsa City-County Health Department</t>
  </si>
  <si>
    <t>OUSF Funding - Henryetta Public Schools</t>
  </si>
  <si>
    <t>OUSF Funding - Integris Edmond</t>
  </si>
  <si>
    <t>OUSF Funding - St. Anthony</t>
  </si>
  <si>
    <t>Fidelity Cablevision, Inc.</t>
  </si>
  <si>
    <t>OUSF Funding - Catoosa Public Schools</t>
  </si>
  <si>
    <t>The Telephone Company, Inc.</t>
  </si>
  <si>
    <t>Oklahoma Communication Systems d/b/a TDS Telecom</t>
  </si>
  <si>
    <t>OUSF Funding - Nowata Public Schools</t>
  </si>
  <si>
    <t>OUSF Funding - Zion Public Schools</t>
  </si>
  <si>
    <t>OUSF Funding - Welch Public Schools</t>
  </si>
  <si>
    <t xml:space="preserve">Easy Telephone Services Company  </t>
  </si>
  <si>
    <t>Shidler Telephone Company</t>
  </si>
  <si>
    <t>OUSF Funding - Pauls Valley Schools</t>
  </si>
  <si>
    <t>OUSF Funding - Woodward Schools</t>
  </si>
  <si>
    <t>OUSF Funding - Drumright Schools</t>
  </si>
  <si>
    <t>OUSF Funding - Tuttle Schools</t>
  </si>
  <si>
    <t>Level 3 Communications, LLC</t>
  </si>
  <si>
    <t>SafeTel, LLC</t>
  </si>
  <si>
    <t>Highway Relocation-SH-9; Haskell County</t>
  </si>
  <si>
    <t>dPi Teleconnect, LLC</t>
  </si>
  <si>
    <t>Factor</t>
  </si>
  <si>
    <t>David B. Dykeman</t>
  </si>
  <si>
    <t>AT&amp;T Communications of the Southwest, Inc.</t>
  </si>
  <si>
    <t>David B. Dykeman &amp; Cox Oklahoma Telcom</t>
  </si>
  <si>
    <t>AT&amp;T Corp, dba AT&amp;T Advanced Solutions</t>
  </si>
  <si>
    <t>SBC Long Distance d/b/a AT&amp;T Long Distance</t>
  </si>
  <si>
    <t>10/26/11;  
11/15/11</t>
  </si>
  <si>
    <t>07/29/11-Sprint; 
08/02/11-Verizon; 
9/28/11 Supplemental-Sprint &amp; Verizon</t>
  </si>
  <si>
    <t>Bixby Telephone Co.</t>
  </si>
  <si>
    <t>Pioneer Telephone Cooperative</t>
  </si>
  <si>
    <t>Yourtel America, Inc.</t>
  </si>
  <si>
    <t>Establish Annual Assessment Factor for the Oklahoma Universal Service Fund for FY2011</t>
  </si>
  <si>
    <t>David Dykeman, Director of Public Utility Division</t>
  </si>
  <si>
    <t>Valliant Telephone</t>
  </si>
  <si>
    <t>Beggs Telephone Company, Inc.</t>
  </si>
  <si>
    <t>Panhandle Telecommunications Systems, Inc.</t>
  </si>
  <si>
    <t xml:space="preserve">TelOps International, Inc. </t>
  </si>
  <si>
    <t>Oklahoma Communication Systems, Inc. d/b/a TDS Telecom/Oklahoma Comm. Systems</t>
  </si>
  <si>
    <t>Oklahoma Communications Systems d/b/a TDS Telecom/Oklahoma</t>
  </si>
  <si>
    <t>Wilnet Communications</t>
  </si>
  <si>
    <t>Lavaca Telephone d/b/a Pinnacle Communications</t>
  </si>
  <si>
    <t>Miscellaneous - OUSF - seeking to establish an annual OUSF Assessment to the fiscal year beginning July 1, 2010</t>
  </si>
  <si>
    <t>OUSF funding Westville, Stillwell, Cleora and Oologah Public Schools</t>
  </si>
  <si>
    <t xml:space="preserve">Northeast Oklahoma Community Health Center </t>
  </si>
  <si>
    <t>OUSF Funding - Owasso Schools</t>
  </si>
  <si>
    <t>OUSF Funding - Sapulpa Schools</t>
  </si>
  <si>
    <t>Fund Administration - Requesting an Order authorizing commission subpoenas to gather information for OLF and OUSF audits.</t>
  </si>
  <si>
    <t>Trillion Partners, Inc.</t>
  </si>
  <si>
    <t>E911 Funding</t>
  </si>
  <si>
    <t>Pittsburg County Board of County Commissioners</t>
  </si>
  <si>
    <t>Medicine Park Telephone Co.</t>
  </si>
  <si>
    <t>Mextel Corporation, LLC</t>
  </si>
  <si>
    <t>Multiple Beneficiaries</t>
  </si>
  <si>
    <t>Joyce E. Davidson, Director of Public Utility Division</t>
  </si>
  <si>
    <t>FamilyTel of Oklahoma, Inc.</t>
  </si>
  <si>
    <t>Budget Phone, Inc.</t>
  </si>
  <si>
    <t>School, Library &amp; Telemedicine</t>
  </si>
  <si>
    <t>SBC Advanced Solutions, Inc.</t>
  </si>
  <si>
    <t>Epic Touch Co., Inc.</t>
  </si>
  <si>
    <t xml:space="preserve">OUSF Funding     </t>
  </si>
  <si>
    <t>TerraCom Inc d/b/a MAXSIP TEL</t>
  </si>
  <si>
    <t>Local Number Portability</t>
  </si>
  <si>
    <t>Carnegie Telephone Company, Inc.</t>
  </si>
  <si>
    <t>Atlas Telephone Compnay, ET. AL.</t>
  </si>
  <si>
    <t>Santa Rosa Telephone Cooperative, Inc.</t>
  </si>
  <si>
    <t>Number of Days since Application Filed</t>
  </si>
  <si>
    <t>Final Order Date/Notification of Distribution (NOD) Date/Withdrawals</t>
  </si>
  <si>
    <t>Request for Reconsideration
120-Day Final Order Deadline</t>
  </si>
  <si>
    <t>En Banc Hearing Date</t>
  </si>
  <si>
    <t>Hearing on the Merits Date</t>
  </si>
  <si>
    <t>Notice of Interim OUSF Funding Filed Date</t>
  </si>
  <si>
    <t>Request for Reconsideration Filed Date
(or "None" - No blanks after 15-day deadline)</t>
  </si>
  <si>
    <t>Request for Reconsideration 15 Day Deadline Date</t>
  </si>
  <si>
    <t>Determination Filed Date
(or "N/A")</t>
  </si>
  <si>
    <t>Determination Filing Deadline</t>
  </si>
  <si>
    <t>Monthly Recurring Determination
(Admin. Filed)</t>
  </si>
  <si>
    <t>Lump Sum Determination
(Admin. Filed)</t>
  </si>
  <si>
    <t>Requested Monthly Recurring
(Applicant Filed)</t>
  </si>
  <si>
    <t>Requested Lump Sum
(Applicant Filed)</t>
  </si>
  <si>
    <t>Funding Application Filed
Date</t>
  </si>
  <si>
    <t>PFL Filed Date</t>
  </si>
  <si>
    <t>Preapproval Letter Due Date</t>
  </si>
  <si>
    <t>Special Construction Requested Amount</t>
  </si>
  <si>
    <t>Preapproval Requested Date</t>
  </si>
  <si>
    <t>Beneficiary
(if not Primary)</t>
  </si>
  <si>
    <t>Funding/Cause Type
(Use Dropdown)</t>
  </si>
  <si>
    <t>Applicant / Carrier</t>
  </si>
  <si>
    <t>Current Step in Process
P=PUD
A=ALJ
C=Commission
C/A = Comm. &amp; ALJ
Sup Ct=Supreme Court</t>
  </si>
  <si>
    <t>October 1, through October 31, 2021</t>
  </si>
  <si>
    <t>Active Cause Report - OUSF</t>
  </si>
  <si>
    <t>Column28</t>
  </si>
  <si>
    <t>Column27</t>
  </si>
  <si>
    <t>Column26</t>
  </si>
  <si>
    <t>Column25</t>
  </si>
  <si>
    <t>Column24</t>
  </si>
  <si>
    <t>Column23</t>
  </si>
  <si>
    <t>Column22</t>
  </si>
  <si>
    <t>Column21</t>
  </si>
  <si>
    <t>Column20</t>
  </si>
  <si>
    <t>Column19</t>
  </si>
  <si>
    <t>Column18</t>
  </si>
  <si>
    <t>Column17</t>
  </si>
  <si>
    <t>Column16</t>
  </si>
  <si>
    <t>Column15</t>
  </si>
  <si>
    <t>Column14</t>
  </si>
  <si>
    <t>Column13</t>
  </si>
  <si>
    <t>Column11</t>
  </si>
  <si>
    <t>Column9</t>
  </si>
  <si>
    <t>Column8</t>
  </si>
  <si>
    <t>Column7</t>
  </si>
  <si>
    <t>Column5</t>
  </si>
  <si>
    <t>Column4</t>
  </si>
  <si>
    <t>Column3</t>
  </si>
  <si>
    <t>Column2</t>
  </si>
  <si>
    <t>Column1</t>
  </si>
  <si>
    <t>Oklahoma Corporation Commission</t>
  </si>
  <si>
    <t>Complaint</t>
  </si>
  <si>
    <t>OG&amp;E</t>
  </si>
  <si>
    <t>Sally J. Walliser</t>
  </si>
  <si>
    <t>Consumer Services</t>
  </si>
  <si>
    <t>201700004</t>
  </si>
  <si>
    <t>Number of Dayts since Appn Filed</t>
  </si>
  <si>
    <t>Final Order No.</t>
  </si>
  <si>
    <t>Fine Ordered Amount</t>
  </si>
  <si>
    <t>Final Order Date/NOD Date/Withdrawals</t>
  </si>
  <si>
    <t>EN&amp;CS Relief</t>
  </si>
  <si>
    <t>EN&amp;CS Respondent</t>
  </si>
  <si>
    <t>En &amp; CS Applicant</t>
  </si>
  <si>
    <t>Docket Type</t>
  </si>
  <si>
    <t>Annual Report Submitted (OAC 165:75-5-20) Received October 15, 2025</t>
  </si>
  <si>
    <t>Cotton Growers Cooperative</t>
  </si>
  <si>
    <t>Cotton Gin</t>
  </si>
  <si>
    <t>Annual Report Submitted (OAC 165:75-5-20) Received October 16, 2025</t>
  </si>
  <si>
    <t>Farmers Union Cooperative</t>
  </si>
  <si>
    <t>Annual Report Submitted (OAC 165:75-5-20) Received September 30, 2025</t>
  </si>
  <si>
    <t>Bi-State Cotton Producers Coop</t>
  </si>
  <si>
    <t>Annual Report Submitted (OAC 165:75-5-20) Received August 2025</t>
  </si>
  <si>
    <t>Midwest Farmers, Inc.</t>
  </si>
  <si>
    <t>Annual Report Submitted (OAC 165:75-5-20) Received July 2025</t>
  </si>
  <si>
    <t>Farmers Cooperative Mill &amp; Elevator Association</t>
  </si>
  <si>
    <t>Western Planters, LLC</t>
  </si>
  <si>
    <t>Annual Report Submitted (OAC 165:75-5-20) Received June 2025</t>
  </si>
  <si>
    <t>Farmers Co-operative Exchange</t>
  </si>
  <si>
    <t>Annual Report Submitted (OAC 165:75-5-20) June 2025</t>
  </si>
  <si>
    <t>Eldorado Farmers Cooperative Association - Eldorado</t>
  </si>
  <si>
    <t>Annual Report submitted (OAC 165:75-5-20) received October 2022</t>
  </si>
  <si>
    <t>Farmers Cooperative Gin Company - Grandfield</t>
  </si>
  <si>
    <t>Annual Report Submitted (OAC 165:75-5-20) Received 10/31/2024</t>
  </si>
  <si>
    <t>Tri-County Gin</t>
  </si>
  <si>
    <t>Motley Gin Inc.</t>
  </si>
  <si>
    <t>Annual Report Submitted (OAC 165:75-5-20) Received October 2022</t>
  </si>
  <si>
    <t>Tillman Producers Coop</t>
  </si>
  <si>
    <t>Project Completed Date (If Applicable)</t>
  </si>
  <si>
    <t>Next Estimated Date for Annual Report</t>
  </si>
  <si>
    <t>Activity</t>
  </si>
  <si>
    <t>Company</t>
  </si>
  <si>
    <t>Functional Area</t>
  </si>
  <si>
    <t>12/01/2025</t>
  </si>
  <si>
    <t xml:space="preserve">
0</t>
  </si>
  <si>
    <t>Mobile Marketing Violations</t>
  </si>
  <si>
    <t>Enforcement</t>
  </si>
  <si>
    <t xml:space="preserve">
1</t>
  </si>
  <si>
    <t>Mobile Marketing Audits</t>
  </si>
  <si>
    <t xml:space="preserve">
29</t>
  </si>
  <si>
    <t>Compliance and Safety Issues Found</t>
  </si>
  <si>
    <t>08/01/2026</t>
  </si>
  <si>
    <t xml:space="preserve">
OAC 165:14-2-2
On or before September 1 of each year, PUD shall file an application with the Commission's  Court Clerk to determine a statewide PBE.The hearing on the merits shall occur on or before November 30 of each year, for the purpose  of gathering comments and hearing testimony from all interested intervening parties concerning  the next calendar year's PBE. Any person or entity objecting to the PBE, shall, at or before such  general hearing, file with the Commission a complaint in writing setting forth the reasons for such  objection and filed in the ECF or orally state the complaint at the public comment period</t>
  </si>
  <si>
    <t>EVCS Percentage Basis Equivalent 68 O.S. § 6504</t>
  </si>
  <si>
    <t>05/01/2026</t>
  </si>
  <si>
    <t xml:space="preserve">
Hydrogen Fuel Production Standard – Annual Report from Operators and Annual Report to Governor/Legislature – Operator report due 03/01 and Governor report due 05/01
</t>
  </si>
  <si>
    <t xml:space="preserve">Hydrogen Fuel Production Standard 17 O.S. § 801.9 </t>
  </si>
  <si>
    <t>01/01/2026</t>
  </si>
  <si>
    <t xml:space="preserve">
Renewable Energy Recycling Facility Annual Report, Evidence of Financial Security, and Annual Registration Fee Due 02/01
</t>
  </si>
  <si>
    <t>Renewable Energy Recycling Facility 17 O.S. § 160.14A</t>
  </si>
  <si>
    <t>Sept 2025</t>
  </si>
  <si>
    <t>11/1/2025</t>
  </si>
  <si>
    <t xml:space="preserve">
Consumer Services is the first point of contact for most incoming calls to the OCC providing real-time assistance to callers and ensuring calls are tracked in a central database. Consumer Services receives an average of 1,996 contacts per month YTD in FY 2025.  Consumer Services also helps callers reach specialists in the Oil and Gas and Transportation Divisions.  As of summer 2023, CS provides support to oil and gas royalty owners.
</t>
  </si>
  <si>
    <t>Consumer Calls/Complaints</t>
  </si>
  <si>
    <r>
      <t xml:space="preserve">
Annual Reports and Annual Fees Due 03/01 each year.
Track all EV charging station reporting, create invoicing and track payment for </t>
    </r>
    <r>
      <rPr>
        <sz val="11"/>
        <color rgb="FF000000"/>
        <rFont val="Calibri"/>
      </rPr>
      <t xml:space="preserve">compliance.
</t>
    </r>
  </si>
  <si>
    <t xml:space="preserve">Electric Vehicle Charging Station ("EVCS") Reporting Rules OAC 165:14 &amp; 165:5-3-51 - Statute 68 O.S. § 6509 </t>
  </si>
  <si>
    <t>If substantive changes to the annual report, we will need an earlier start date than January 1.</t>
  </si>
  <si>
    <t xml:space="preserve">
Prepare Annual Report for March 1st Mailout</t>
  </si>
  <si>
    <t>Telecommunications Annual Reports - OAC 165:55-3-22(a)</t>
  </si>
  <si>
    <t>Administration</t>
  </si>
  <si>
    <t>1/2/2026</t>
  </si>
  <si>
    <t xml:space="preserve">
​PUD Fee Assessment – Data Responses - Invoices due dates to email to the Company and collection within 30 days
FY26 – 1QTR 7/1/25 and AnnualFY26 – 2nd QTR 10/1/25FY26 – 3rd QTR 1/2/26FY26 – 4th QTR 4/1/26
</t>
  </si>
  <si>
    <t>PUD Fee Assessment - Data Responses - Invoices</t>
  </si>
  <si>
    <t>1/15/2026</t>
  </si>
  <si>
    <t xml:space="preserve">
​​PUD Fee Assessment Data Request 
</t>
  </si>
  <si>
    <t>PUD Fee Assessment Data Request</t>
  </si>
  <si>
    <t>11/01/2025</t>
  </si>
  <si>
    <t xml:space="preserve">
​​Annual review of OGT LUFG experience and calculations filed as required by Order 548240 Cause No. PUD 200700400.</t>
  </si>
  <si>
    <t>ONEOK Gas Transportation (LUFG)</t>
  </si>
  <si>
    <t>Gas Companies</t>
  </si>
  <si>
    <t>Ongoing</t>
  </si>
  <si>
    <t xml:space="preserve">
All Submissions are reviewed by PUD as notified by Industry and then placed on the OCC website. 
Oklahoma Wind Energy Facilities
</t>
  </si>
  <si>
    <t>Wind Notice of Intent to Construct 17 O.S. § 160 21 ; OAC 165:35-45-4</t>
  </si>
  <si>
    <t>Wind Utilities</t>
  </si>
  <si>
    <t>03/01/2026</t>
  </si>
  <si>
    <t>PUD has received 71 Annual Wind Energy Facility filings that are in compliance. </t>
  </si>
  <si>
    <t>Wind Energy Facilities Annual Reporting 17 O.S. §160.11 through §160.22; OAC 165:35-45-3</t>
  </si>
  <si>
    <t>Companies must submit their report no later than May 1 of each year. The following companies have filed for 2020: Pecan Valley, Blue Quail Water, Texhoma Water, Lake Region, Tenkiller Water, Cedar Ridge MHP LLC, and Corral Kreek Water</t>
  </si>
  <si>
    <t>Water Utilities Annual Report Filing OAC 165:65-9-10(d)</t>
  </si>
  <si>
    <t>Water Companies</t>
  </si>
  <si>
    <t>PUD reviews the purchased water report for the following companies to ensure the proper charge is levied on customer bills: Texoma Water, LLC, Pecan Valley Waterworks, LLC.</t>
  </si>
  <si>
    <t>Water Utilities Monthly Purchased Water Report</t>
  </si>
  <si>
    <t>Completed 2025 certification before 10/1/2025</t>
  </si>
  <si>
    <t>10/15/2026</t>
  </si>
  <si>
    <t xml:space="preserve">
Certification is based on review of Form 481. The FCC has removed the requirement for carriers to provide state Commissions with a copy but USAC is to provide a portal through which to view these reports. State certification in accordance with 47 CFR 54.314(a) for 2025 was provided timely to USAC and the FCC on September 29, 2025.
</t>
  </si>
  <si>
    <t>Eligible Telecommunications Carrier (ETC) Certification</t>
  </si>
  <si>
    <t>Telecommunication</t>
  </si>
  <si>
    <t>12/31/2025</t>
  </si>
  <si>
    <t>Only applicable for carriers holding surety bonds for deposits. Currently, there are no surety bonds on file.</t>
  </si>
  <si>
    <t>Surety Bonds - OAC 165:55-3-22 (c)</t>
  </si>
  <si>
    <t>ICA-recent 5 years updated 11/4/25</t>
  </si>
  <si>
    <t xml:space="preserve">
There was one new case filed for interconnection agreement/amendment during the quarter, and two previously filed agreements were closed, leaving none pending at the end of the quarter. FY26 Q2</t>
  </si>
  <si>
    <t>Interconnection Agreement (ICA) - update publicly available list of ICAs and ICA Amendments on the Telecom webpage</t>
  </si>
  <si>
    <t xml:space="preserve">November 2025 Approved Funding: $4,139,306.03
Calendar 2025 Annual Total $71,893,083.89
November 2025 Deferred Funding $0
</t>
  </si>
  <si>
    <t>OUSF Monthly Recurring Payments</t>
  </si>
  <si>
    <t>Oklahoma Universal Service Fund-Monthly Payment Team ("MPT")</t>
  </si>
  <si>
    <t xml:space="preserve">
​MPT monitors federal funding to ensure OUSF requests are properly submitted. MPT processes refund requests as issues are identified.
</t>
  </si>
  <si>
    <t>Telemedicine Funding Commitment Letter Quality Control Review OAC 165:59-3-30(e)</t>
  </si>
  <si>
    <t xml:space="preserve">
​Request invoices from service providers and compare to invoice amounts reported in monthly payment requests.   
                                   </t>
  </si>
  <si>
    <t>Monthly Recurring Invoice Quality Control Review OAC 165:59-3-30(e)</t>
  </si>
  <si>
    <t>Monthly</t>
  </si>
  <si>
    <t>The MPT completes a review of the General Ledger, Financial Statements, and creates website reports to be posted to oklahoma.gov/occ</t>
  </si>
  <si>
    <t>Vantage Point (Fund Manager)/OUSF Financial Report Review OAC 165:59-3-30(d)</t>
  </si>
  <si>
    <t>This database is used to track and benchmark funding from the OUSF. PUD continues to improve the analytics and efficiencies within the database.</t>
  </si>
  <si>
    <t>OUSF Database OAC 165:59-3-30(e)</t>
  </si>
  <si>
    <t>2024-2025</t>
  </si>
  <si>
    <r>
      <t>​</t>
    </r>
    <r>
      <rPr>
        <sz val="11"/>
        <color theme="1"/>
        <rFont val="Aptos Narrow"/>
        <family val="2"/>
        <scheme val="minor"/>
      </rPr>
      <t xml:space="preserve">OUSFTrainings2024 -2025
We will continue to provide Outreach services to Schools, Libraries, and Telemedicine/Service Providers/Consultants/General Public to include the upcoming changes for the Chapter 59 Rules and new OUSF Forms. Currently, we are updating the Audit Program in addition to providing Outreach. 
</t>
    </r>
  </si>
  <si>
    <t>Outreach / Training - OUSF Training</t>
  </si>
  <si>
    <t>Oklahoma Universal Service Fund ("OUSF")</t>
  </si>
  <si>
    <t>Updated forms posted to the website on March 1, 2026.</t>
  </si>
  <si>
    <t>3/1/2026</t>
  </si>
  <si>
    <t xml:space="preserve">
PUD is required to annually publish forms for OUSF filing. Forms include: OUSF Instruction Package, Affidavit, Funding Request Forms, and Payment Forms. Last published 7/1/2024
</t>
  </si>
  <si>
    <t>OUSF Forms Web Update. Funding Request Instruction Packet revised to the website</t>
  </si>
  <si>
    <t xml:space="preserve">
​​Annual review of the ONG's LUFG experience and calculations filed under Cause No. PUD 05-425 reviewed.​</t>
  </si>
  <si>
    <t>Oklahoma Natural Gas - Lost and Unaccounted for Gas (LUFG)</t>
  </si>
  <si>
    <t xml:space="preserve">Annual review of the Company's LUFG experience and calculations.​
</t>
  </si>
  <si>
    <t>West Texas Gas Lost and Unaccounted for Gas (LUFG)</t>
  </si>
  <si>
    <t>2/1/2026</t>
  </si>
  <si>
    <t>Arkansas Oklahoma Gas Order No. 432816 - Cause No. PUD 980000551 Annual Report on Meter Sampling Program</t>
  </si>
  <si>
    <t>Arkansas Oklahoma Gas Annual Report on Meter Sampling Program</t>
  </si>
  <si>
    <t>PUD monitors the ongoing competitive bid offerings of the regulated gas distribution companies. This assists in the annual prudence determination audit.</t>
  </si>
  <si>
    <t>Competitive Procurement Process RFP Bid Openings</t>
  </si>
  <si>
    <t>​PUD reviews the monthly cost of fuel reports for the following companies: Arkansas Oklahoma Gas, Oklahoma Natural Gas, Summit Utilities Oklahoma, Fort Cobb Fuel Authority, West Texas Gas, and Greenlight Gas.</t>
  </si>
  <si>
    <t>Purchased Gas Adjustment monthly submissions (PGA) and Gas Distribution (GD) Reports per OAC 165:50-5-2</t>
  </si>
  <si>
    <t xml:space="preserve">
​PUD is an active participant in the following SPP working groups (Complete information available on SPP's website): Cost Allocation Working Group, Project Cost Working Group, Operating Reliability Working Group, Economic Studies Working Group,  Settlement Users, Market Working, Change Working, Transmission Working, Regional Tariff, Regionals State Committee, Strategic Planning Committee, MOPC, and Finance. Complete details and minutes of each groups' meeting can be found on SPP.org</t>
  </si>
  <si>
    <t>Southwest Power Pool Transmission RTO</t>
  </si>
  <si>
    <t xml:space="preserve">
​​Riders, trackers, and other rate mechanisms are reviewed on an annual, bi-annual, or quarterly basis, or as applicable.  PUD compares the submission to the Commission-approved tariff and relevant Commission actions to determine if the rate, charge, or factor calculation is compliant with the Commission's authorizing order.</t>
  </si>
  <si>
    <t>Energy Tariff Reviews</t>
  </si>
  <si>
    <t>Participate in OREC meeting or conference calls to monitor activities of renewable, energy efficiency communities.</t>
  </si>
  <si>
    <t>Oklahoma Renewable Energy Council Meetings</t>
  </si>
  <si>
    <t>11/01/2026</t>
  </si>
  <si>
    <t>Plans submitted and reviewed by PUD for Electric and Gas Distribution Companies</t>
  </si>
  <si>
    <t>Service Restoration and Emergency Response</t>
  </si>
  <si>
    <t>Ongoing - Certification Letter reminder email sent to regulated gas and electric utilities by 2/14. Certification letters due by March 1st each year. Annual Report to the Commission due by July 1st.</t>
  </si>
  <si>
    <t>02/13/2026</t>
  </si>
  <si>
    <r>
      <t xml:space="preserve">
​</t>
    </r>
    <r>
      <rPr>
        <sz val="11"/>
        <color theme="1"/>
        <rFont val="Calibri"/>
      </rPr>
      <t>PUD receives Annual Compliance Letters from the electric and gas utilities and facilities-based telecommunication providers. </t>
    </r>
    <r>
      <rPr>
        <sz val="11"/>
        <color theme="1"/>
        <rFont val="Aptos Narrow"/>
        <family val="2"/>
        <scheme val="minor"/>
      </rPr>
      <t>The Compliance Letters are submitted annually by March 1st.</t>
    </r>
    <r>
      <rPr>
        <sz val="11"/>
        <color theme="1"/>
        <rFont val="Calibri"/>
      </rPr>
      <t>  The required PUD Annual Report to the Commissioner's is due July 1st.  The Letters and subsequent documentation are confidential in nature. PUD's Enforcement group conducts onsite reviews of utility's security measures.</t>
    </r>
  </si>
  <si>
    <t>Homeland Security and Critical Infrastructure Annual Reporting Review: OAC 165:35-33-7(f) &amp; OAC 165:45-21-7(f)</t>
  </si>
  <si>
    <t xml:space="preserve">
​PUD receives the Arkansas Valley Cost of Debt Adjustment submissions on a semi-annual basis.
</t>
  </si>
  <si>
    <t>Arkansas Valley Electric Cooperative Cost of Debt Adjustment (AVECC)</t>
  </si>
  <si>
    <t>Electric Cooperatives</t>
  </si>
  <si>
    <t>09/01/2026</t>
  </si>
  <si>
    <t xml:space="preserve">
​​Per the SPPTC, EDE is required to file re-determined SPPTC factors each year for projected SPP expenses, the true-up amounts during the previous period, and the re-determined SPPTC rates based on the company's SPP FERC formula rate filing.  PUD has reviewed the re-determined factors that went into effect with October 2024 billing and approved the updated tariff.</t>
  </si>
  <si>
    <t>Empire District Electric Company (EDE) Southwest Power Pool Transmission Cost (SPPTC) Tariff Annual Re-determination</t>
  </si>
  <si>
    <t>Electric Companies</t>
  </si>
  <si>
    <t>4/01/2026</t>
  </si>
  <si>
    <t xml:space="preserve">
​Per the SPPTC, PSO is required to file re-determined SPPTC factors each year for projected SPP expenses, the true-up amounts during the previous period, and the re-determined SPPTC rates based on the company's SPP FERC formula rate filing.  PUD has completed its review of PSO's 2025 submission.</t>
  </si>
  <si>
    <t>Public Service Company of Oklahoma (PSO) Southwest Power Pool Transmission Cost ("SPPTC") Tariff Annual Re-determination</t>
  </si>
  <si>
    <t>04/01/2026</t>
  </si>
  <si>
    <t xml:space="preserve">
PUD concluded its review of OG&amp;E's Annual Redetermination for 2025 and approved the new rates and tariffs to go into effect April 1, 2025.</t>
  </si>
  <si>
    <t>Oklahoma Gas and Electric ("OG&amp;E") Southwest Power Pool Cost Tracker ("SPPCT") Tariff Annual Re-determination</t>
  </si>
  <si>
    <t>PUD is collecting GIS maps of the regulated distribution systems in order to assist in field enforcement and ratemaking cases.</t>
  </si>
  <si>
    <t>Submission of Utility Distribution Mapping OAC 165:35-1-6</t>
  </si>
  <si>
    <t xml:space="preserve">​Review monthly fuel and purchased power submissions for all regulated and monitored electric utilities and distribution cooperatives, including OG&amp;E, PSO, Empire, AVEC, CVEC, NOEC, RMEC, and SWAECC.
</t>
  </si>
  <si>
    <t>Fuel Cost Adjustment Monthly Submissions (FCA), Purchased Power Report, SPP Integrated Marketplace Report,  and Electric Distribution Report (ED), Coop Form 7.  OAC 165:50-5-2, 17 O.S. §252, and OAC 165:50-7-2</t>
  </si>
  <si>
    <t>06/15/2026</t>
  </si>
  <si>
    <t xml:space="preserve">
​The companies must submit this report no later than June 15 of each year, starting in 2020. Prior to a rules change transmission only utilities were required to file this information by May 15 each year. PUD performs an onsite audit to review the projects with each company. PUD verifies the Companies have complied with all reporting requirements found at OAC 165:35-43. The following companies currently file reports: AEP Oklahoma Transco, Gridliance High Plains, Plains and Eastern Clean Line, and ITC</t>
  </si>
  <si>
    <t>Transmission Company Annual Report OAC 165:35-43</t>
  </si>
  <si>
    <t xml:space="preserve">
​The purpose of this Scorecard, pursuant to OCC rule OAC 165:35-25-24, is to present results of calculations that measure reliability of electric utility systems regulated by the Commission in the State of Oklahoma to allow for a comparison of service reliability performance measurements for those utilities.  Annual report for the 2019 reporting year has been published on OCC PUD webpage in 2020.</t>
  </si>
  <si>
    <t>Electric Reliability Scorecard&lt;br&gt;OAC 165:35-25-20</t>
  </si>
  <si>
    <t xml:space="preserve">
​​On-going implementation of change processes for PUD. 795 changes processed to date for PUD.</t>
  </si>
  <si>
    <t>Change Management Program Control Log</t>
  </si>
  <si>
    <t>ICA report updated 11/1/2025; ETC Report updated 10/1/2025; Regulated Utilities updated 12/2/2025</t>
  </si>
  <si>
    <t>Updated Division Content. Including, but not limited to: Regulated Utilities list, Cause Reports, Cotton Gin list, OUSF funding reports, Wind Act filings, Telecom Submissions, forms, ETC report, and Outreach events.</t>
  </si>
  <si>
    <t>Website Management</t>
  </si>
  <si>
    <t>Note</t>
  </si>
  <si>
    <t>Date and Time</t>
  </si>
  <si>
    <t>Project Completed date (if applicable)</t>
  </si>
  <si>
    <t>Next Projected Date</t>
  </si>
  <si>
    <t>Title</t>
  </si>
  <si>
    <t>Critical Project Type</t>
  </si>
  <si>
    <t xml:space="preserve">
A Certificate of Convenience and Necessity to Provide Local Exchange, Interexchange, Access, and Reseller Telecommunications Services in the State of Oklahoma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</si>
</sst>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mm/dd/yy;@"/>
    <numFmt numFmtId="165" formatCode="dddd\,\ m/d/yy"/>
    <numFmt numFmtId="166" formatCode="_([$$-409]* #,##0.00_);_([$$-409]* \(#,##0.00\);_([$$-409]* &quot;-&quot;??_);_(@_)"/>
  </numFmts>
  <fonts count="5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Calibri"/>
    </font>
    <font>
      <sz val="10"/>
      <color theme="1"/>
      <name val="Aptos Narrow"/>
      <family val="2"/>
      <scheme val="minor"/>
    </font>
    <font>
      <b/>
      <sz val="10.5"/>
      <color theme="1"/>
      <name val="Aptos Narrow"/>
      <family val="2"/>
      <scheme val="minor"/>
    </font>
    <font>
      <sz val="10.5"/>
      <color theme="1"/>
      <name val="Aptos Narrow"/>
      <family val="2"/>
      <scheme val="minor"/>
    </font>
    <font>
      <sz val="10.5"/>
      <name val="Aptos Narrow"/>
      <family val="2"/>
      <scheme val="minor"/>
    </font>
    <font>
      <sz val="11"/>
      <name val="Aptos Narrow"/>
      <family val="2"/>
      <scheme val="minor"/>
    </font>
    <font>
      <sz val="11"/>
      <color rgb="FF242424"/>
      <name val="Aptos Narrow"/>
      <charset val="1"/>
    </font>
    <font>
      <sz val="10.5"/>
      <color rgb="FF000000"/>
      <name val="Calibri"/>
      <family val="2"/>
    </font>
    <font>
      <sz val="11"/>
      <color rgb="FF444444"/>
      <name val="Calibri"/>
      <family val="2"/>
      <charset val="1"/>
    </font>
    <font>
      <sz val="10"/>
      <color theme="1"/>
      <name val="Times New Roman"/>
      <family val="1"/>
    </font>
    <font>
      <sz val="11"/>
      <color rgb="FF000000"/>
      <name val="Aptos Narrow"/>
      <family val="2"/>
      <scheme val="minor"/>
    </font>
    <font>
      <sz val="10"/>
      <color rgb="FF000000"/>
      <name val="Aptos Narrow"/>
      <family val="2"/>
      <scheme val="minor"/>
    </font>
    <font>
      <sz val="10.5"/>
      <color rgb="FF000000"/>
      <name val="Aptos Narrow"/>
      <family val="2"/>
      <scheme val="minor"/>
    </font>
    <font>
      <sz val="10"/>
      <color theme="1"/>
      <name val="Roboto"/>
    </font>
    <font>
      <sz val="10"/>
      <color theme="1"/>
      <name val="Calibri"/>
      <family val="2"/>
    </font>
    <font>
      <b/>
      <sz val="10.5"/>
      <color rgb="FF000000"/>
      <name val="Calibri"/>
      <family val="2"/>
    </font>
    <font>
      <sz val="10.5"/>
      <name val="Calibri"/>
      <family val="2"/>
    </font>
    <font>
      <sz val="10.5"/>
      <color theme="1"/>
      <name val="Aptos Narrow"/>
      <scheme val="minor"/>
    </font>
    <font>
      <sz val="10"/>
      <name val="Times New Roman"/>
      <family val="1"/>
    </font>
    <font>
      <b/>
      <sz val="10"/>
      <name val="Times New Roman"/>
      <family val="1"/>
    </font>
    <font>
      <sz val="11"/>
      <color rgb="FF000000"/>
      <name val="Calibri"/>
      <family val="2"/>
    </font>
    <font>
      <b/>
      <sz val="10"/>
      <color theme="1"/>
      <name val="Times New Roman"/>
      <family val="1"/>
    </font>
    <font>
      <b/>
      <sz val="10"/>
      <color theme="1"/>
      <name val="Calibri"/>
      <family val="2"/>
    </font>
    <font>
      <sz val="10.5"/>
      <color theme="1"/>
      <name val="Calibri"/>
      <family val="2"/>
    </font>
    <font>
      <b/>
      <sz val="11"/>
      <color theme="1"/>
      <name val="Calibri"/>
      <family val="2"/>
    </font>
    <font>
      <sz val="10"/>
      <color theme="1"/>
      <name val="Aptos Narrow"/>
      <scheme val="minor"/>
    </font>
    <font>
      <sz val="12"/>
      <color theme="1"/>
      <name val="Times New Roman"/>
      <family val="1"/>
    </font>
    <font>
      <sz val="10.5"/>
      <color theme="1"/>
      <name val="Times New Roman"/>
      <family val="1"/>
    </font>
    <font>
      <sz val="10.5"/>
      <name val="Times New Roman"/>
      <family val="1"/>
    </font>
    <font>
      <b/>
      <sz val="10"/>
      <color rgb="FF000000"/>
      <name val="Times New Roman"/>
      <family val="1"/>
    </font>
    <font>
      <b/>
      <sz val="10.5"/>
      <color rgb="FFFF0000"/>
      <name val="Aptos Narrow"/>
      <family val="2"/>
      <scheme val="minor"/>
    </font>
    <font>
      <b/>
      <sz val="10"/>
      <name val="Aptos Narrow"/>
      <family val="2"/>
      <scheme val="minor"/>
    </font>
    <font>
      <sz val="12"/>
      <color theme="1"/>
      <name val="Aptos Narrow"/>
      <family val="2"/>
      <scheme val="minor"/>
    </font>
    <font>
      <b/>
      <sz val="12"/>
      <color theme="1"/>
      <name val="Times New Roman"/>
      <family val="1"/>
    </font>
    <font>
      <sz val="11"/>
      <color rgb="FF000000"/>
      <name val="Aptos Narrow"/>
    </font>
    <font>
      <sz val="11"/>
      <color theme="1"/>
      <name val="Calibri"/>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rgb="FFFFFF00"/>
        <bgColor indexed="64"/>
      </patternFill>
    </fill>
    <fill>
      <patternFill patternType="solid">
        <fgColor theme="0" tint="-0.249977111117893"/>
        <bgColor indexed="64"/>
      </patternFill>
    </fill>
    <fill>
      <patternFill patternType="solid">
        <fgColor rgb="FF79C7F7"/>
        <bgColor indexed="64"/>
      </patternFill>
    </fill>
    <fill>
      <patternFill patternType="solid">
        <fgColor them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26">
    <xf numFmtId="0" fontId="0" fillId="0" borderId="0" xfId="0"/>
    <xf numFmtId="0" fontId="0" fillId="0" borderId="0" xfId="0" applyAlignment="1">
      <alignment wrapText="1"/>
    </xf>
    <xf numFmtId="49" fontId="0" fillId="0" borderId="0" xfId="0" applyNumberFormat="1" applyAlignment="1"/>
    <xf numFmtId="49" fontId="0" fillId="0" borderId="0" xfId="0" applyNumberFormat="1"/>
    <xf numFmtId="14" fontId="0" fillId="0" borderId="0" xfId="0" applyNumberFormat="1"/>
    <xf numFmtId="3" fontId="0" fillId="0" borderId="0" xfId="0" applyNumberFormat="1"/>
    <xf numFmtId="0" fontId="19" fillId="33" borderId="10" xfId="0" applyFont="1" applyFill="1" applyBorder="1" applyAlignment="1" applyProtection="1">
      <alignment horizontal="center" vertical="center" wrapText="1"/>
      <protection locked="0"/>
    </xf>
    <xf numFmtId="0" fontId="19" fillId="33" borderId="10" xfId="0" applyFont="1" applyFill="1" applyBorder="1" applyAlignment="1" applyProtection="1">
      <alignment horizontal="left" vertical="center" wrapText="1"/>
      <protection locked="0"/>
    </xf>
    <xf numFmtId="0" fontId="20" fillId="33" borderId="11" xfId="0" applyFont="1" applyFill="1" applyBorder="1" applyAlignment="1" applyProtection="1">
      <alignment horizontal="center" vertical="center" wrapText="1"/>
      <protection locked="0"/>
    </xf>
    <xf numFmtId="0" fontId="20" fillId="33" borderId="10" xfId="0" applyFont="1" applyFill="1" applyBorder="1" applyAlignment="1" applyProtection="1">
      <alignment horizontal="center" vertical="center" wrapText="1"/>
      <protection locked="0"/>
    </xf>
    <xf numFmtId="0" fontId="20" fillId="33" borderId="12" xfId="0" applyFont="1" applyFill="1" applyBorder="1" applyAlignment="1" applyProtection="1">
      <alignment horizontal="center" vertical="center" wrapText="1"/>
      <protection locked="0"/>
    </xf>
    <xf numFmtId="0" fontId="20" fillId="33" borderId="13" xfId="0" applyFont="1" applyFill="1" applyBorder="1" applyAlignment="1" applyProtection="1">
      <alignment horizontal="center" vertical="center" wrapText="1"/>
      <protection locked="0"/>
    </xf>
    <xf numFmtId="0" fontId="19" fillId="33" borderId="0" xfId="0" applyFont="1" applyFill="1" applyAlignment="1" applyProtection="1">
      <alignment horizontal="center" vertical="center" wrapText="1"/>
      <protection locked="0"/>
    </xf>
    <xf numFmtId="1" fontId="21" fillId="33" borderId="0" xfId="0" applyNumberFormat="1" applyFont="1" applyFill="1" applyAlignment="1" applyProtection="1">
      <alignment horizontal="center" vertical="center" wrapText="1"/>
      <protection locked="0"/>
    </xf>
    <xf numFmtId="14" fontId="21" fillId="33" borderId="0" xfId="0" applyNumberFormat="1" applyFont="1" applyFill="1" applyAlignment="1" applyProtection="1">
      <alignment horizontal="center" vertical="center" wrapText="1"/>
      <protection locked="0"/>
    </xf>
    <xf numFmtId="164" fontId="21" fillId="33" borderId="0" xfId="0" applyNumberFormat="1" applyFont="1" applyFill="1" applyAlignment="1" applyProtection="1">
      <alignment horizontal="center" vertical="center" wrapText="1"/>
      <protection locked="0"/>
    </xf>
    <xf numFmtId="0" fontId="22" fillId="33" borderId="0" xfId="0" applyFont="1" applyFill="1" applyAlignment="1" applyProtection="1">
      <alignment horizontal="center" vertical="center" wrapText="1"/>
      <protection locked="0"/>
    </xf>
    <xf numFmtId="165" fontId="21" fillId="33" borderId="0" xfId="0" applyNumberFormat="1" applyFont="1" applyFill="1" applyAlignment="1" applyProtection="1">
      <alignment horizontal="center" vertical="center" wrapText="1"/>
      <protection locked="0"/>
    </xf>
    <xf numFmtId="4" fontId="21" fillId="33" borderId="0" xfId="1" applyNumberFormat="1" applyFont="1" applyFill="1" applyBorder="1" applyAlignment="1" applyProtection="1">
      <alignment horizontal="right" vertical="center" wrapText="1"/>
      <protection locked="0"/>
    </xf>
    <xf numFmtId="0" fontId="21" fillId="33" borderId="0" xfId="0" applyFont="1" applyFill="1" applyAlignment="1" applyProtection="1">
      <alignment horizontal="center" vertical="center" wrapText="1"/>
      <protection locked="0"/>
    </xf>
    <xf numFmtId="43" fontId="21" fillId="33" borderId="0" xfId="1" applyFont="1" applyFill="1" applyBorder="1" applyAlignment="1" applyProtection="1">
      <alignment horizontal="center" vertical="center" wrapText="1"/>
      <protection locked="0"/>
    </xf>
    <xf numFmtId="0" fontId="21" fillId="33" borderId="0" xfId="0" applyFont="1" applyFill="1" applyAlignment="1" applyProtection="1">
      <alignment vertical="center" wrapText="1"/>
      <protection locked="0"/>
    </xf>
    <xf numFmtId="0" fontId="21" fillId="33" borderId="0" xfId="0" applyFont="1" applyFill="1" applyAlignment="1" applyProtection="1">
      <alignment horizontal="left" vertical="center" wrapText="1"/>
      <protection locked="0"/>
    </xf>
    <xf numFmtId="1" fontId="21" fillId="33" borderId="10" xfId="0" applyNumberFormat="1" applyFont="1" applyFill="1" applyBorder="1" applyAlignment="1" applyProtection="1">
      <alignment horizontal="center" vertical="center" wrapText="1"/>
      <protection locked="0"/>
    </xf>
    <xf numFmtId="14" fontId="21" fillId="33" borderId="10" xfId="0" applyNumberFormat="1" applyFont="1" applyFill="1" applyBorder="1" applyAlignment="1" applyProtection="1">
      <alignment horizontal="center" vertical="center" wrapText="1"/>
      <protection locked="0"/>
    </xf>
    <xf numFmtId="164" fontId="21" fillId="33" borderId="10" xfId="0" applyNumberFormat="1" applyFont="1" applyFill="1" applyBorder="1" applyAlignment="1" applyProtection="1">
      <alignment horizontal="center" vertical="center" wrapText="1"/>
      <protection locked="0"/>
    </xf>
    <xf numFmtId="0" fontId="22" fillId="33" borderId="10" xfId="0" applyFont="1" applyFill="1" applyBorder="1" applyAlignment="1" applyProtection="1">
      <alignment horizontal="center" vertical="center" wrapText="1"/>
      <protection locked="0"/>
    </xf>
    <xf numFmtId="165" fontId="21" fillId="33" borderId="10" xfId="0" applyNumberFormat="1" applyFont="1" applyFill="1" applyBorder="1" applyAlignment="1" applyProtection="1">
      <alignment horizontal="center" vertical="center" wrapText="1"/>
      <protection locked="0"/>
    </xf>
    <xf numFmtId="4" fontId="21" fillId="33" borderId="10" xfId="1" applyNumberFormat="1" applyFont="1" applyFill="1" applyBorder="1" applyAlignment="1" applyProtection="1">
      <alignment horizontal="right" vertical="center" wrapText="1"/>
      <protection locked="0"/>
    </xf>
    <xf numFmtId="0" fontId="21" fillId="33" borderId="10" xfId="0" applyFont="1" applyFill="1" applyBorder="1" applyAlignment="1" applyProtection="1">
      <alignment horizontal="center" vertical="center" wrapText="1"/>
      <protection locked="0"/>
    </xf>
    <xf numFmtId="0" fontId="21" fillId="33" borderId="10" xfId="0" applyFont="1" applyFill="1" applyBorder="1" applyAlignment="1" applyProtection="1">
      <alignment vertical="center" wrapText="1"/>
      <protection locked="0"/>
    </xf>
    <xf numFmtId="0" fontId="21" fillId="33" borderId="10" xfId="0" applyFont="1" applyFill="1" applyBorder="1" applyAlignment="1" applyProtection="1">
      <alignment horizontal="left" vertical="center" wrapText="1"/>
      <protection locked="0"/>
    </xf>
    <xf numFmtId="43" fontId="21" fillId="33" borderId="10" xfId="1" applyFont="1" applyFill="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14" fontId="21" fillId="0" borderId="10" xfId="0" applyNumberFormat="1" applyFont="1" applyBorder="1" applyAlignment="1" applyProtection="1">
      <alignment horizontal="center" vertical="center" wrapText="1"/>
      <protection locked="0"/>
    </xf>
    <xf numFmtId="165" fontId="21" fillId="0" borderId="10" xfId="0" applyNumberFormat="1" applyFont="1" applyBorder="1" applyAlignment="1" applyProtection="1">
      <alignment horizontal="center" vertical="center" wrapText="1"/>
      <protection locked="0"/>
    </xf>
    <xf numFmtId="164" fontId="21" fillId="0" borderId="10" xfId="0" applyNumberFormat="1"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4" fontId="21" fillId="0" borderId="10" xfId="1" applyNumberFormat="1" applyFont="1" applyFill="1" applyBorder="1" applyAlignment="1" applyProtection="1">
      <alignment horizontal="right" vertical="center" wrapText="1"/>
      <protection locked="0"/>
    </xf>
    <xf numFmtId="164" fontId="23" fillId="33" borderId="10" xfId="0" applyNumberFormat="1" applyFont="1" applyFill="1" applyBorder="1" applyAlignment="1" applyProtection="1">
      <alignment horizontal="center" vertical="center" wrapText="1"/>
      <protection locked="0"/>
    </xf>
    <xf numFmtId="0" fontId="21" fillId="0" borderId="10" xfId="0" applyFont="1" applyBorder="1" applyAlignment="1" applyProtection="1">
      <alignment vertical="center" wrapText="1"/>
      <protection locked="0"/>
    </xf>
    <xf numFmtId="0" fontId="21" fillId="0" borderId="13" xfId="0" applyFont="1" applyBorder="1" applyAlignment="1" applyProtection="1">
      <alignment horizontal="left" vertical="center" wrapText="1"/>
      <protection locked="0"/>
    </xf>
    <xf numFmtId="14" fontId="22" fillId="33" borderId="10" xfId="0" applyNumberFormat="1" applyFont="1" applyFill="1" applyBorder="1" applyAlignment="1" applyProtection="1">
      <alignment horizontal="center" vertical="center" wrapText="1"/>
      <protection locked="0"/>
    </xf>
    <xf numFmtId="16" fontId="21" fillId="33" borderId="10" xfId="0" applyNumberFormat="1" applyFont="1" applyFill="1" applyBorder="1" applyAlignment="1" applyProtection="1">
      <alignment horizontal="center" vertical="center" wrapText="1"/>
      <protection locked="0"/>
    </xf>
    <xf numFmtId="4" fontId="21" fillId="33" borderId="11" xfId="1" applyNumberFormat="1" applyFont="1" applyFill="1" applyBorder="1" applyAlignment="1" applyProtection="1">
      <alignment horizontal="right" vertical="center" wrapText="1"/>
      <protection locked="0"/>
    </xf>
    <xf numFmtId="1" fontId="21" fillId="0" borderId="10" xfId="0" applyNumberFormat="1" applyFont="1" applyBorder="1" applyAlignment="1" applyProtection="1">
      <alignment horizontal="center" vertical="center" wrapText="1"/>
      <protection locked="0"/>
    </xf>
    <xf numFmtId="14" fontId="22" fillId="0" borderId="10" xfId="0" applyNumberFormat="1" applyFont="1" applyBorder="1" applyAlignment="1" applyProtection="1">
      <alignment horizontal="center" vertical="center" wrapText="1"/>
      <protection locked="0"/>
    </xf>
    <xf numFmtId="4" fontId="21" fillId="0" borderId="11" xfId="1" applyNumberFormat="1" applyFont="1" applyFill="1" applyBorder="1" applyAlignment="1" applyProtection="1">
      <alignment horizontal="right" vertical="center" wrapText="1"/>
      <protection locked="0"/>
    </xf>
    <xf numFmtId="43" fontId="21" fillId="0" borderId="10" xfId="1" applyFont="1" applyFill="1" applyBorder="1" applyAlignment="1" applyProtection="1">
      <alignment horizontal="center" vertical="center" wrapText="1"/>
      <protection locked="0"/>
    </xf>
    <xf numFmtId="16" fontId="21" fillId="0" borderId="10" xfId="0" applyNumberFormat="1" applyFont="1" applyBorder="1" applyAlignment="1" applyProtection="1">
      <alignment horizontal="center" vertical="center" wrapText="1"/>
      <protection locked="0"/>
    </xf>
    <xf numFmtId="0" fontId="21" fillId="0" borderId="10" xfId="0" applyFont="1" applyBorder="1" applyAlignment="1" applyProtection="1">
      <alignment horizontal="left" vertical="center" wrapText="1"/>
      <protection locked="0"/>
    </xf>
    <xf numFmtId="0" fontId="24" fillId="0" borderId="14" xfId="0" applyFont="1" applyBorder="1"/>
    <xf numFmtId="0" fontId="21" fillId="33" borderId="11" xfId="0" applyFont="1" applyFill="1" applyBorder="1" applyAlignment="1" applyProtection="1">
      <alignment horizontal="left" vertical="center" wrapText="1"/>
      <protection locked="0"/>
    </xf>
    <xf numFmtId="0" fontId="24" fillId="0" borderId="0" xfId="0" applyFont="1"/>
    <xf numFmtId="4" fontId="0" fillId="0" borderId="0" xfId="0" applyNumberFormat="1"/>
    <xf numFmtId="4" fontId="21" fillId="33" borderId="12" xfId="1" applyNumberFormat="1" applyFont="1" applyFill="1" applyBorder="1" applyAlignment="1" applyProtection="1">
      <alignment horizontal="right" vertical="center" wrapText="1"/>
      <protection locked="0"/>
    </xf>
    <xf numFmtId="2" fontId="0" fillId="0" borderId="10" xfId="0" applyNumberFormat="1" applyBorder="1"/>
    <xf numFmtId="0" fontId="21" fillId="33" borderId="13" xfId="0" applyFont="1" applyFill="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21" fillId="33" borderId="11" xfId="0" applyFont="1" applyFill="1" applyBorder="1" applyAlignment="1" applyProtection="1">
      <alignment horizontal="center" vertical="center" wrapText="1"/>
      <protection locked="0"/>
    </xf>
    <xf numFmtId="0" fontId="21" fillId="33" borderId="12" xfId="0" applyFont="1" applyFill="1" applyBorder="1" applyAlignment="1" applyProtection="1">
      <alignment horizontal="left" vertical="center" wrapText="1"/>
      <protection locked="0"/>
    </xf>
    <xf numFmtId="0" fontId="0" fillId="0" borderId="15" xfId="0" applyBorder="1"/>
    <xf numFmtId="0" fontId="21" fillId="33" borderId="16" xfId="0" applyFont="1" applyFill="1" applyBorder="1" applyAlignment="1" applyProtection="1">
      <alignment horizontal="center" vertical="center" wrapText="1"/>
      <protection locked="0"/>
    </xf>
    <xf numFmtId="0" fontId="25" fillId="34" borderId="10" xfId="0" applyFont="1" applyFill="1" applyBorder="1" applyAlignment="1">
      <alignment horizontal="left" vertical="top" wrapText="1"/>
    </xf>
    <xf numFmtId="0" fontId="21" fillId="33" borderId="10" xfId="0" quotePrefix="1" applyFont="1" applyFill="1" applyBorder="1" applyAlignment="1" applyProtection="1">
      <alignment horizontal="center" vertical="center" wrapText="1"/>
      <protection locked="0"/>
    </xf>
    <xf numFmtId="0" fontId="0" fillId="0" borderId="0" xfId="0" applyAlignment="1">
      <alignment horizontal="center"/>
    </xf>
    <xf numFmtId="0" fontId="19" fillId="0" borderId="10" xfId="0" applyFont="1" applyBorder="1" applyAlignment="1" applyProtection="1">
      <alignment horizontal="center" vertical="center" wrapText="1"/>
      <protection locked="0"/>
    </xf>
    <xf numFmtId="0" fontId="25" fillId="34" borderId="10" xfId="0" applyFont="1" applyFill="1" applyBorder="1" applyAlignment="1">
      <alignment wrapText="1"/>
    </xf>
    <xf numFmtId="0" fontId="26" fillId="0" borderId="0" xfId="0" applyFont="1" applyAlignment="1">
      <alignment wrapText="1"/>
    </xf>
    <xf numFmtId="14" fontId="19" fillId="33" borderId="10" xfId="0" applyNumberFormat="1" applyFont="1" applyFill="1" applyBorder="1" applyAlignment="1" applyProtection="1">
      <alignment horizontal="center" vertical="center" wrapText="1"/>
      <protection locked="0"/>
    </xf>
    <xf numFmtId="0" fontId="0" fillId="33" borderId="0" xfId="0" applyFill="1"/>
    <xf numFmtId="0" fontId="27" fillId="0" borderId="10" xfId="0" applyFont="1" applyBorder="1" applyAlignment="1">
      <alignment horizontal="left" vertical="center" wrapText="1"/>
    </xf>
    <xf numFmtId="14" fontId="21" fillId="33" borderId="10" xfId="0" applyNumberFormat="1" applyFont="1" applyFill="1" applyBorder="1" applyAlignment="1">
      <alignment horizontal="center" vertical="center" wrapText="1"/>
    </xf>
    <xf numFmtId="0" fontId="0" fillId="35" borderId="0" xfId="0" applyFill="1"/>
    <xf numFmtId="164" fontId="21" fillId="36" borderId="10" xfId="0" applyNumberFormat="1" applyFont="1" applyFill="1" applyBorder="1" applyAlignment="1" applyProtection="1">
      <alignment horizontal="center" vertical="center" wrapText="1"/>
      <protection locked="0"/>
    </xf>
    <xf numFmtId="0" fontId="26" fillId="0" borderId="10" xfId="0" applyFont="1" applyBorder="1"/>
    <xf numFmtId="0" fontId="21" fillId="33" borderId="15" xfId="0" applyFont="1" applyFill="1" applyBorder="1" applyAlignment="1" applyProtection="1">
      <alignment horizontal="left" vertical="center" wrapText="1"/>
      <protection locked="0"/>
    </xf>
    <xf numFmtId="0" fontId="21" fillId="33" borderId="16" xfId="0" applyFont="1" applyFill="1" applyBorder="1" applyAlignment="1" applyProtection="1">
      <alignment horizontal="left" vertical="center" wrapText="1"/>
      <protection locked="0"/>
    </xf>
    <xf numFmtId="0" fontId="28" fillId="0" borderId="0" xfId="0" applyFont="1"/>
    <xf numFmtId="0" fontId="19" fillId="35" borderId="10" xfId="0" applyFont="1" applyFill="1" applyBorder="1" applyAlignment="1" applyProtection="1">
      <alignment horizontal="center" vertical="center" wrapText="1"/>
      <protection locked="0"/>
    </xf>
    <xf numFmtId="1" fontId="21" fillId="35" borderId="10" xfId="0" applyNumberFormat="1" applyFont="1" applyFill="1" applyBorder="1" applyAlignment="1" applyProtection="1">
      <alignment horizontal="center" vertical="center" wrapText="1"/>
      <protection locked="0"/>
    </xf>
    <xf numFmtId="14" fontId="21" fillId="35" borderId="10" xfId="0" applyNumberFormat="1" applyFont="1" applyFill="1" applyBorder="1" applyAlignment="1" applyProtection="1">
      <alignment horizontal="center" vertical="center" wrapText="1"/>
      <protection locked="0"/>
    </xf>
    <xf numFmtId="14" fontId="22" fillId="35" borderId="10" xfId="0" applyNumberFormat="1" applyFont="1" applyFill="1" applyBorder="1" applyAlignment="1" applyProtection="1">
      <alignment horizontal="center" vertical="center" wrapText="1"/>
      <protection locked="0"/>
    </xf>
    <xf numFmtId="164" fontId="21" fillId="35" borderId="10" xfId="0" applyNumberFormat="1" applyFont="1" applyFill="1" applyBorder="1" applyAlignment="1" applyProtection="1">
      <alignment horizontal="center" vertical="center" wrapText="1"/>
      <protection locked="0"/>
    </xf>
    <xf numFmtId="165" fontId="21" fillId="35" borderId="10" xfId="0" applyNumberFormat="1" applyFont="1" applyFill="1" applyBorder="1" applyAlignment="1" applyProtection="1">
      <alignment horizontal="center" vertical="center" wrapText="1"/>
      <protection locked="0"/>
    </xf>
    <xf numFmtId="4" fontId="21" fillId="35" borderId="10" xfId="1" applyNumberFormat="1" applyFont="1" applyFill="1" applyBorder="1" applyAlignment="1" applyProtection="1">
      <alignment horizontal="right" vertical="center" wrapText="1"/>
      <protection locked="0"/>
    </xf>
    <xf numFmtId="4" fontId="21" fillId="35" borderId="11" xfId="1" applyNumberFormat="1" applyFont="1" applyFill="1" applyBorder="1" applyAlignment="1" applyProtection="1">
      <alignment horizontal="right" vertical="center" wrapText="1"/>
      <protection locked="0"/>
    </xf>
    <xf numFmtId="0" fontId="21" fillId="35" borderId="10" xfId="0" applyFont="1" applyFill="1" applyBorder="1" applyAlignment="1" applyProtection="1">
      <alignment horizontal="center" vertical="center" wrapText="1"/>
      <protection locked="0"/>
    </xf>
    <xf numFmtId="43" fontId="21" fillId="35" borderId="10" xfId="1" applyFont="1" applyFill="1" applyBorder="1" applyAlignment="1" applyProtection="1">
      <alignment horizontal="center" vertical="center" wrapText="1"/>
      <protection locked="0"/>
    </xf>
    <xf numFmtId="16" fontId="21" fillId="35" borderId="10" xfId="0" applyNumberFormat="1" applyFont="1" applyFill="1" applyBorder="1" applyAlignment="1" applyProtection="1">
      <alignment horizontal="center" vertical="center" wrapText="1"/>
      <protection locked="0"/>
    </xf>
    <xf numFmtId="0" fontId="21" fillId="35" borderId="10" xfId="0" applyFont="1" applyFill="1" applyBorder="1" applyAlignment="1" applyProtection="1">
      <alignment horizontal="left" vertical="center" wrapText="1"/>
      <protection locked="0"/>
    </xf>
    <xf numFmtId="0" fontId="29" fillId="0" borderId="10" xfId="0" applyFont="1" applyBorder="1" applyAlignment="1" applyProtection="1">
      <alignment horizontal="center" vertical="center" wrapText="1"/>
      <protection locked="0"/>
    </xf>
    <xf numFmtId="1" fontId="30" fillId="0" borderId="10" xfId="0" applyNumberFormat="1" applyFont="1" applyBorder="1" applyAlignment="1" applyProtection="1">
      <alignment horizontal="center" vertical="center" wrapText="1"/>
      <protection locked="0"/>
    </xf>
    <xf numFmtId="14" fontId="30" fillId="0" borderId="10" xfId="0" applyNumberFormat="1" applyFont="1" applyBorder="1" applyAlignment="1" applyProtection="1">
      <alignment horizontal="center" vertical="center" wrapText="1"/>
      <protection locked="0"/>
    </xf>
    <xf numFmtId="164" fontId="30" fillId="0" borderId="10" xfId="0" applyNumberFormat="1" applyFont="1" applyBorder="1" applyAlignment="1" applyProtection="1">
      <alignment horizontal="center" vertical="center" wrapText="1"/>
      <protection locked="0"/>
    </xf>
    <xf numFmtId="165" fontId="30" fillId="0" borderId="10" xfId="0" applyNumberFormat="1" applyFont="1" applyBorder="1" applyAlignment="1" applyProtection="1">
      <alignment horizontal="center" vertical="center" wrapText="1"/>
      <protection locked="0"/>
    </xf>
    <xf numFmtId="4" fontId="30" fillId="0" borderId="10" xfId="1" applyNumberFormat="1" applyFont="1" applyFill="1" applyBorder="1" applyAlignment="1" applyProtection="1">
      <alignment horizontal="right" vertical="center" wrapText="1"/>
      <protection locked="0"/>
    </xf>
    <xf numFmtId="4" fontId="30" fillId="0" borderId="11" xfId="1" applyNumberFormat="1" applyFont="1" applyFill="1" applyBorder="1" applyAlignment="1" applyProtection="1">
      <alignment horizontal="right" vertical="center" wrapText="1"/>
      <protection locked="0"/>
    </xf>
    <xf numFmtId="0" fontId="30" fillId="0" borderId="10" xfId="0" applyFont="1" applyBorder="1" applyAlignment="1" applyProtection="1">
      <alignment horizontal="center" vertical="center" wrapText="1"/>
      <protection locked="0"/>
    </xf>
    <xf numFmtId="43" fontId="30" fillId="0" borderId="10" xfId="1" applyFont="1" applyFill="1" applyBorder="1" applyAlignment="1" applyProtection="1">
      <alignment horizontal="center" vertical="center" wrapText="1"/>
      <protection locked="0"/>
    </xf>
    <xf numFmtId="16" fontId="30" fillId="0" borderId="10" xfId="0" applyNumberFormat="1" applyFont="1" applyBorder="1" applyAlignment="1" applyProtection="1">
      <alignment horizontal="center" vertical="center" wrapText="1"/>
      <protection locked="0"/>
    </xf>
    <xf numFmtId="0" fontId="30" fillId="0" borderId="10" xfId="0" applyFont="1" applyBorder="1" applyAlignment="1" applyProtection="1">
      <alignment horizontal="left" vertical="center" wrapText="1"/>
      <protection locked="0"/>
    </xf>
    <xf numFmtId="0" fontId="28" fillId="33" borderId="0" xfId="0" applyFont="1" applyFill="1"/>
    <xf numFmtId="0" fontId="28" fillId="35" borderId="0" xfId="0" applyFont="1" applyFill="1"/>
    <xf numFmtId="0" fontId="29" fillId="33" borderId="10" xfId="0" applyFont="1" applyFill="1" applyBorder="1" applyAlignment="1" applyProtection="1">
      <alignment horizontal="center" vertical="center" wrapText="1"/>
      <protection locked="0"/>
    </xf>
    <xf numFmtId="1" fontId="30" fillId="33" borderId="10" xfId="0" applyNumberFormat="1" applyFont="1" applyFill="1" applyBorder="1" applyAlignment="1" applyProtection="1">
      <alignment horizontal="center" vertical="center" wrapText="1"/>
      <protection locked="0"/>
    </xf>
    <xf numFmtId="14" fontId="30" fillId="33" borderId="10" xfId="0" applyNumberFormat="1" applyFont="1" applyFill="1" applyBorder="1" applyAlignment="1" applyProtection="1">
      <alignment horizontal="center" vertical="center" wrapText="1"/>
      <protection locked="0"/>
    </xf>
    <xf numFmtId="164" fontId="30" fillId="33" borderId="10" xfId="0" applyNumberFormat="1" applyFont="1" applyFill="1" applyBorder="1" applyAlignment="1" applyProtection="1">
      <alignment horizontal="center" vertical="center" wrapText="1"/>
      <protection locked="0"/>
    </xf>
    <xf numFmtId="165" fontId="30" fillId="33" borderId="10" xfId="0" applyNumberFormat="1" applyFont="1" applyFill="1" applyBorder="1" applyAlignment="1" applyProtection="1">
      <alignment horizontal="center" vertical="center" wrapText="1"/>
      <protection locked="0"/>
    </xf>
    <xf numFmtId="4" fontId="30" fillId="33" borderId="11" xfId="1" applyNumberFormat="1" applyFont="1" applyFill="1" applyBorder="1" applyAlignment="1" applyProtection="1">
      <alignment horizontal="right" vertical="center" wrapText="1"/>
      <protection locked="0"/>
    </xf>
    <xf numFmtId="4" fontId="30" fillId="33" borderId="10" xfId="1" applyNumberFormat="1" applyFont="1" applyFill="1" applyBorder="1" applyAlignment="1" applyProtection="1">
      <alignment horizontal="right" vertical="center" wrapText="1"/>
      <protection locked="0"/>
    </xf>
    <xf numFmtId="0" fontId="30" fillId="33" borderId="10" xfId="0" applyFont="1" applyFill="1" applyBorder="1" applyAlignment="1" applyProtection="1">
      <alignment horizontal="center" vertical="center" wrapText="1"/>
      <protection locked="0"/>
    </xf>
    <xf numFmtId="43" fontId="30" fillId="33" borderId="10" xfId="1" applyFont="1" applyFill="1" applyBorder="1" applyAlignment="1" applyProtection="1">
      <alignment horizontal="center" vertical="center" wrapText="1"/>
      <protection locked="0"/>
    </xf>
    <xf numFmtId="16" fontId="30" fillId="33" borderId="10" xfId="0" applyNumberFormat="1" applyFont="1" applyFill="1" applyBorder="1" applyAlignment="1" applyProtection="1">
      <alignment horizontal="center" vertical="center" wrapText="1"/>
      <protection locked="0"/>
    </xf>
    <xf numFmtId="0" fontId="30" fillId="33" borderId="10" xfId="0" applyFont="1" applyFill="1" applyBorder="1" applyAlignment="1" applyProtection="1">
      <alignment horizontal="left" vertical="center" wrapText="1"/>
      <protection locked="0"/>
    </xf>
    <xf numFmtId="0" fontId="31" fillId="0" borderId="0" xfId="0" applyFont="1" applyAlignment="1">
      <alignment wrapText="1"/>
    </xf>
    <xf numFmtId="43" fontId="0" fillId="0" borderId="15" xfId="0" applyNumberFormat="1" applyBorder="1"/>
    <xf numFmtId="4" fontId="21" fillId="33" borderId="13" xfId="1" applyNumberFormat="1" applyFont="1" applyFill="1" applyBorder="1" applyAlignment="1" applyProtection="1">
      <alignment horizontal="right" vertical="center" wrapText="1"/>
      <protection locked="0"/>
    </xf>
    <xf numFmtId="4" fontId="21" fillId="33" borderId="16" xfId="1" applyNumberFormat="1" applyFont="1" applyFill="1" applyBorder="1" applyAlignment="1" applyProtection="1">
      <alignment horizontal="right" vertical="center" wrapText="1"/>
      <protection locked="0"/>
    </xf>
    <xf numFmtId="14" fontId="25" fillId="34" borderId="10" xfId="0" applyNumberFormat="1" applyFont="1" applyFill="1" applyBorder="1" applyAlignment="1">
      <alignment horizontal="center" vertical="center" wrapText="1"/>
    </xf>
    <xf numFmtId="4" fontId="25" fillId="34" borderId="10" xfId="0" applyNumberFormat="1" applyFont="1" applyFill="1" applyBorder="1" applyAlignment="1">
      <alignment horizontal="center" vertical="center" wrapText="1"/>
    </xf>
    <xf numFmtId="0" fontId="25" fillId="34" borderId="10" xfId="0" applyFont="1" applyFill="1" applyBorder="1" applyAlignment="1">
      <alignment horizontal="center" vertical="center" wrapText="1"/>
    </xf>
    <xf numFmtId="0" fontId="25" fillId="34" borderId="10" xfId="0" applyFont="1" applyFill="1" applyBorder="1" applyAlignment="1">
      <alignment horizontal="left" vertical="center" wrapText="1"/>
    </xf>
    <xf numFmtId="0" fontId="25" fillId="34" borderId="10" xfId="0" applyFont="1" applyFill="1" applyBorder="1" applyAlignment="1">
      <alignment horizontal="center" wrapText="1"/>
    </xf>
    <xf numFmtId="0" fontId="25" fillId="34" borderId="10" xfId="0" applyFont="1" applyFill="1" applyBorder="1" applyAlignment="1">
      <alignment horizontal="left" wrapText="1"/>
    </xf>
    <xf numFmtId="4" fontId="25" fillId="34" borderId="10" xfId="0" applyNumberFormat="1" applyFont="1" applyFill="1" applyBorder="1" applyAlignment="1">
      <alignment wrapText="1"/>
    </xf>
    <xf numFmtId="14" fontId="25" fillId="34" borderId="10" xfId="0" applyNumberFormat="1" applyFont="1" applyFill="1" applyBorder="1" applyAlignment="1">
      <alignment wrapText="1"/>
    </xf>
    <xf numFmtId="14" fontId="25" fillId="34" borderId="10" xfId="0" applyNumberFormat="1" applyFont="1" applyFill="1" applyBorder="1" applyAlignment="1">
      <alignment horizontal="center" wrapText="1"/>
    </xf>
    <xf numFmtId="43" fontId="21" fillId="33" borderId="10" xfId="1" applyFont="1" applyFill="1" applyBorder="1" applyAlignment="1" applyProtection="1">
      <alignment vertical="center" wrapText="1"/>
      <protection locked="0"/>
    </xf>
    <xf numFmtId="16" fontId="21" fillId="33" borderId="10" xfId="0" applyNumberFormat="1" applyFont="1" applyFill="1" applyBorder="1" applyAlignment="1" applyProtection="1">
      <alignment vertical="center" wrapText="1"/>
      <protection locked="0"/>
    </xf>
    <xf numFmtId="0" fontId="25" fillId="34" borderId="10" xfId="0" applyFont="1" applyFill="1" applyBorder="1" applyAlignment="1">
      <alignment vertical="center" wrapText="1"/>
    </xf>
    <xf numFmtId="2" fontId="25" fillId="34" borderId="10" xfId="0" applyNumberFormat="1" applyFont="1" applyFill="1" applyBorder="1" applyAlignment="1">
      <alignment wrapText="1"/>
    </xf>
    <xf numFmtId="0" fontId="19" fillId="33" borderId="10" xfId="0" applyFont="1" applyFill="1" applyBorder="1" applyAlignment="1" applyProtection="1">
      <alignment horizontal="center" vertical="top" wrapText="1"/>
      <protection locked="0"/>
    </xf>
    <xf numFmtId="0" fontId="25" fillId="34" borderId="10" xfId="0" applyFont="1" applyFill="1" applyBorder="1" applyAlignment="1">
      <alignment vertical="top" wrapText="1"/>
    </xf>
    <xf numFmtId="0" fontId="0" fillId="0" borderId="0" xfId="0" applyAlignment="1">
      <alignment vertical="center"/>
    </xf>
    <xf numFmtId="4" fontId="25" fillId="34" borderId="10" xfId="0" applyNumberFormat="1" applyFont="1" applyFill="1" applyBorder="1" applyAlignment="1">
      <alignment vertical="center" wrapText="1"/>
    </xf>
    <xf numFmtId="14" fontId="25" fillId="34" borderId="10" xfId="0" applyNumberFormat="1" applyFont="1" applyFill="1" applyBorder="1" applyAlignment="1">
      <alignment vertical="center" wrapText="1"/>
    </xf>
    <xf numFmtId="164" fontId="32" fillId="0" borderId="10" xfId="0" applyNumberFormat="1" applyFont="1" applyBorder="1" applyAlignment="1">
      <alignment vertical="center" wrapText="1"/>
    </xf>
    <xf numFmtId="43" fontId="25" fillId="34" borderId="10" xfId="0" applyNumberFormat="1" applyFont="1" applyFill="1" applyBorder="1" applyAlignment="1">
      <alignment horizontal="center" vertical="center" wrapText="1"/>
    </xf>
    <xf numFmtId="0" fontId="20" fillId="33" borderId="10" xfId="0" applyFont="1" applyFill="1" applyBorder="1" applyAlignment="1" applyProtection="1">
      <alignment vertical="center" wrapText="1"/>
      <protection locked="0"/>
    </xf>
    <xf numFmtId="0" fontId="33" fillId="34" borderId="10" xfId="0" applyFont="1" applyFill="1" applyBorder="1" applyAlignment="1">
      <alignment horizontal="left" vertical="center" wrapText="1"/>
    </xf>
    <xf numFmtId="0" fontId="34" fillId="34" borderId="10" xfId="0" applyFont="1" applyFill="1" applyBorder="1" applyAlignment="1">
      <alignment wrapText="1"/>
    </xf>
    <xf numFmtId="0" fontId="33" fillId="34" borderId="10" xfId="0" applyFont="1" applyFill="1" applyBorder="1" applyAlignment="1">
      <alignment wrapText="1"/>
    </xf>
    <xf numFmtId="0" fontId="34" fillId="34" borderId="10" xfId="0" applyFont="1" applyFill="1" applyBorder="1" applyAlignment="1">
      <alignment horizontal="center" vertical="center" wrapText="1"/>
    </xf>
    <xf numFmtId="4" fontId="25" fillId="34" borderId="10" xfId="0" applyNumberFormat="1" applyFont="1" applyFill="1" applyBorder="1" applyAlignment="1">
      <alignment horizontal="right" vertical="center" wrapText="1"/>
    </xf>
    <xf numFmtId="0" fontId="35" fillId="33" borderId="10" xfId="0" applyFont="1" applyFill="1" applyBorder="1" applyAlignment="1" applyProtection="1">
      <alignment vertical="center" wrapText="1"/>
      <protection locked="0"/>
    </xf>
    <xf numFmtId="0" fontId="35" fillId="33" borderId="10" xfId="0" applyFont="1" applyFill="1" applyBorder="1" applyAlignment="1" applyProtection="1">
      <alignment horizontal="center" vertical="center" wrapText="1"/>
      <protection locked="0"/>
    </xf>
    <xf numFmtId="0" fontId="34" fillId="34" borderId="10" xfId="0" applyFont="1" applyFill="1" applyBorder="1" applyAlignment="1">
      <alignment horizontal="center" wrapText="1"/>
    </xf>
    <xf numFmtId="0" fontId="33" fillId="34" borderId="10" xfId="0" applyFont="1" applyFill="1" applyBorder="1" applyAlignment="1">
      <alignment horizontal="left" wrapText="1"/>
    </xf>
    <xf numFmtId="0" fontId="27" fillId="0" borderId="10" xfId="0" applyFont="1" applyBorder="1" applyAlignment="1">
      <alignment horizontal="center" vertical="center" wrapText="1"/>
    </xf>
    <xf numFmtId="0" fontId="27" fillId="37" borderId="10" xfId="0" applyFont="1" applyFill="1" applyBorder="1" applyAlignment="1" applyProtection="1">
      <alignment horizontal="center" vertical="center" wrapText="1"/>
      <protection locked="0"/>
    </xf>
    <xf numFmtId="164" fontId="27" fillId="0" borderId="10" xfId="0" applyNumberFormat="1" applyFont="1" applyBorder="1" applyAlignment="1">
      <alignment horizontal="center" vertical="center" wrapText="1"/>
    </xf>
    <xf numFmtId="164" fontId="36" fillId="0" borderId="10" xfId="0" applyNumberFormat="1" applyFont="1" applyBorder="1" applyAlignment="1" applyProtection="1">
      <alignment horizontal="center" vertical="center" wrapText="1"/>
      <protection locked="0"/>
    </xf>
    <xf numFmtId="14" fontId="36" fillId="0" borderId="10" xfId="0" applyNumberFormat="1" applyFont="1" applyBorder="1" applyAlignment="1" applyProtection="1">
      <alignment horizontal="center" vertical="center" wrapText="1"/>
      <protection locked="0"/>
    </xf>
    <xf numFmtId="164" fontId="37" fillId="0" borderId="10" xfId="0" applyNumberFormat="1" applyFont="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locked="0"/>
    </xf>
    <xf numFmtId="0" fontId="27" fillId="0" borderId="10" xfId="0" applyFont="1" applyBorder="1" applyAlignment="1" applyProtection="1">
      <alignment horizontal="left" vertical="center" wrapText="1"/>
      <protection locked="0"/>
    </xf>
    <xf numFmtId="0" fontId="27" fillId="33" borderId="10" xfId="0" applyFont="1" applyFill="1" applyBorder="1" applyAlignment="1">
      <alignment horizontal="center" vertical="center" wrapText="1"/>
    </xf>
    <xf numFmtId="14" fontId="38" fillId="0" borderId="0" xfId="0" applyNumberFormat="1" applyFont="1"/>
    <xf numFmtId="164" fontId="19" fillId="33" borderId="10" xfId="0" applyNumberFormat="1" applyFont="1" applyFill="1" applyBorder="1" applyAlignment="1" applyProtection="1">
      <alignment horizontal="center" vertical="center" wrapText="1"/>
      <protection locked="0"/>
    </xf>
    <xf numFmtId="43" fontId="21" fillId="0" borderId="10" xfId="1" applyFont="1" applyFill="1" applyBorder="1" applyAlignment="1" applyProtection="1">
      <alignment vertical="center" wrapText="1"/>
      <protection locked="0"/>
    </xf>
    <xf numFmtId="14" fontId="21" fillId="33" borderId="10" xfId="0" applyNumberFormat="1" applyFont="1" applyFill="1" applyBorder="1" applyAlignment="1" applyProtection="1">
      <alignment vertical="center" wrapText="1"/>
      <protection locked="0"/>
    </xf>
    <xf numFmtId="0" fontId="38" fillId="0" borderId="14" xfId="0" applyFont="1" applyBorder="1" applyAlignment="1">
      <alignment horizontal="left" vertical="top" wrapText="1"/>
    </xf>
    <xf numFmtId="0" fontId="38" fillId="0" borderId="10" xfId="0" applyFont="1" applyBorder="1" applyAlignment="1">
      <alignment horizontal="left" vertical="top" wrapText="1"/>
    </xf>
    <xf numFmtId="0" fontId="21" fillId="33" borderId="10" xfId="0" applyFont="1" applyFill="1" applyBorder="1" applyAlignment="1" applyProtection="1">
      <alignment horizontal="left" vertical="top" wrapText="1"/>
      <protection locked="0"/>
    </xf>
    <xf numFmtId="165" fontId="21" fillId="33" borderId="12" xfId="0" applyNumberFormat="1" applyFont="1" applyFill="1" applyBorder="1" applyAlignment="1" applyProtection="1">
      <alignment horizontal="center" vertical="center" wrapText="1"/>
      <protection locked="0"/>
    </xf>
    <xf numFmtId="4" fontId="21" fillId="33" borderId="15" xfId="1" applyNumberFormat="1" applyFont="1" applyFill="1" applyBorder="1" applyAlignment="1" applyProtection="1">
      <alignment horizontal="right" vertical="center" wrapText="1"/>
      <protection locked="0"/>
    </xf>
    <xf numFmtId="8" fontId="21" fillId="0" borderId="10" xfId="0" applyNumberFormat="1" applyFont="1" applyBorder="1" applyAlignment="1">
      <alignment wrapText="1"/>
    </xf>
    <xf numFmtId="0" fontId="20" fillId="33" borderId="10" xfId="0" applyFont="1" applyFill="1" applyBorder="1" applyAlignment="1" applyProtection="1">
      <alignment horizontal="left" vertical="center" wrapText="1"/>
      <protection locked="0"/>
    </xf>
    <xf numFmtId="0" fontId="20" fillId="33" borderId="0" xfId="0" applyFont="1" applyFill="1" applyAlignment="1" applyProtection="1">
      <alignment vertical="center" wrapText="1"/>
      <protection locked="0"/>
    </xf>
    <xf numFmtId="0" fontId="19" fillId="33" borderId="10" xfId="0" applyFont="1" applyFill="1" applyBorder="1" applyAlignment="1" applyProtection="1">
      <alignment vertical="center" wrapText="1"/>
      <protection locked="0"/>
    </xf>
    <xf numFmtId="0" fontId="36" fillId="0" borderId="12" xfId="0" applyFont="1" applyBorder="1" applyAlignment="1">
      <alignment vertical="center" wrapText="1"/>
    </xf>
    <xf numFmtId="14" fontId="21" fillId="36" borderId="10" xfId="0" applyNumberFormat="1" applyFont="1" applyFill="1" applyBorder="1" applyAlignment="1" applyProtection="1">
      <alignment horizontal="center" vertical="center" wrapText="1"/>
      <protection locked="0"/>
    </xf>
    <xf numFmtId="0" fontId="21" fillId="33" borderId="13" xfId="0" applyFont="1" applyFill="1" applyBorder="1" applyAlignment="1" applyProtection="1">
      <alignment horizontal="left" vertical="center" wrapText="1"/>
      <protection locked="0"/>
    </xf>
    <xf numFmtId="0" fontId="20" fillId="0" borderId="10" xfId="0" applyFont="1" applyBorder="1" applyAlignment="1" applyProtection="1">
      <alignment vertical="center" wrapText="1"/>
      <protection locked="0"/>
    </xf>
    <xf numFmtId="0" fontId="19" fillId="0" borderId="0" xfId="0" applyFont="1" applyAlignment="1" applyProtection="1">
      <alignment horizontal="center" vertical="center" wrapText="1"/>
      <protection locked="0"/>
    </xf>
    <xf numFmtId="14" fontId="0" fillId="0" borderId="10" xfId="0" applyNumberFormat="1" applyBorder="1" applyAlignment="1">
      <alignment horizontal="center"/>
    </xf>
    <xf numFmtId="14" fontId="27" fillId="0" borderId="10" xfId="0" applyNumberFormat="1" applyFont="1" applyBorder="1" applyAlignment="1">
      <alignment horizontal="center" vertical="center" wrapText="1"/>
    </xf>
    <xf numFmtId="164" fontId="39" fillId="0" borderId="10" xfId="0" applyNumberFormat="1" applyFont="1" applyBorder="1" applyAlignment="1">
      <alignment horizontal="left" vertical="center" wrapText="1"/>
    </xf>
    <xf numFmtId="0" fontId="27" fillId="37" borderId="10" xfId="0" applyFont="1" applyFill="1" applyBorder="1" applyAlignment="1">
      <alignment horizontal="center" vertical="center" wrapText="1"/>
    </xf>
    <xf numFmtId="164" fontId="40" fillId="0" borderId="10" xfId="0" applyNumberFormat="1" applyFont="1" applyBorder="1" applyAlignment="1">
      <alignment horizontal="left" vertical="center" wrapText="1"/>
    </xf>
    <xf numFmtId="164" fontId="41" fillId="0" borderId="10" xfId="0" applyNumberFormat="1" applyFont="1" applyBorder="1" applyAlignment="1">
      <alignment horizontal="center" vertical="center" wrapText="1"/>
    </xf>
    <xf numFmtId="43" fontId="27" fillId="0" borderId="10" xfId="1" applyFont="1" applyBorder="1" applyAlignment="1">
      <alignment horizontal="center" vertical="center" wrapText="1"/>
    </xf>
    <xf numFmtId="0" fontId="32" fillId="0" borderId="10" xfId="0" applyFont="1" applyBorder="1" applyAlignment="1">
      <alignment horizontal="left" vertical="center" wrapText="1"/>
    </xf>
    <xf numFmtId="164" fontId="27" fillId="0" borderId="0" xfId="0" applyNumberFormat="1" applyFont="1" applyAlignment="1">
      <alignment horizontal="center" vertical="center" wrapText="1"/>
    </xf>
    <xf numFmtId="164" fontId="42" fillId="0" borderId="10" xfId="0" applyNumberFormat="1" applyFont="1" applyBorder="1" applyAlignment="1">
      <alignment horizontal="left" vertical="center" wrapText="1"/>
    </xf>
    <xf numFmtId="0" fontId="27" fillId="33" borderId="0" xfId="0" applyFont="1" applyFill="1" applyAlignment="1">
      <alignment horizontal="center" vertical="center" wrapText="1"/>
    </xf>
    <xf numFmtId="14" fontId="27" fillId="38" borderId="10" xfId="0" applyNumberFormat="1" applyFont="1" applyFill="1" applyBorder="1" applyAlignment="1" applyProtection="1">
      <alignment horizontal="center" vertical="center" wrapText="1"/>
      <protection locked="0"/>
    </xf>
    <xf numFmtId="14" fontId="27" fillId="33" borderId="10" xfId="0" applyNumberFormat="1" applyFont="1" applyFill="1" applyBorder="1" applyAlignment="1">
      <alignment horizontal="center" vertical="center" wrapText="1"/>
    </xf>
    <xf numFmtId="14" fontId="42" fillId="33" borderId="10" xfId="0" applyNumberFormat="1" applyFont="1" applyFill="1" applyBorder="1" applyAlignment="1">
      <alignment horizontal="left" vertical="center" wrapText="1"/>
    </xf>
    <xf numFmtId="0" fontId="27" fillId="33" borderId="10" xfId="0" applyFont="1" applyFill="1" applyBorder="1" applyAlignment="1" applyProtection="1">
      <alignment horizontal="left" vertical="center" wrapText="1"/>
      <protection locked="0"/>
    </xf>
    <xf numFmtId="0" fontId="27" fillId="33" borderId="10" xfId="0" applyFont="1" applyFill="1" applyBorder="1" applyAlignment="1" applyProtection="1">
      <alignment horizontal="center" vertical="center" wrapText="1"/>
      <protection locked="0"/>
    </xf>
    <xf numFmtId="0" fontId="20" fillId="33" borderId="12" xfId="0" applyFont="1" applyFill="1" applyBorder="1" applyAlignment="1" applyProtection="1">
      <alignment vertical="center" wrapText="1"/>
      <protection locked="0"/>
    </xf>
    <xf numFmtId="43" fontId="21" fillId="33" borderId="0" xfId="1" applyFont="1" applyFill="1" applyBorder="1" applyAlignment="1" applyProtection="1">
      <alignment vertical="center" wrapText="1"/>
      <protection locked="0"/>
    </xf>
    <xf numFmtId="14" fontId="21" fillId="0" borderId="10" xfId="0" applyNumberFormat="1" applyFont="1" applyBorder="1" applyAlignment="1" applyProtection="1">
      <alignment vertical="center" wrapText="1"/>
      <protection locked="0"/>
    </xf>
    <xf numFmtId="1" fontId="21" fillId="36" borderId="10" xfId="0" applyNumberFormat="1" applyFont="1" applyFill="1" applyBorder="1" applyAlignment="1" applyProtection="1">
      <alignment horizontal="center" vertical="center" wrapText="1"/>
      <protection locked="0"/>
    </xf>
    <xf numFmtId="165" fontId="21" fillId="36" borderId="10" xfId="0" applyNumberFormat="1" applyFont="1" applyFill="1" applyBorder="1" applyAlignment="1" applyProtection="1">
      <alignment horizontal="center" vertical="center" wrapText="1"/>
      <protection locked="0"/>
    </xf>
    <xf numFmtId="14" fontId="21" fillId="0" borderId="10" xfId="0" applyNumberFormat="1" applyFont="1" applyBorder="1" applyAlignment="1">
      <alignment horizontal="center" vertical="center" wrapText="1"/>
    </xf>
    <xf numFmtId="0" fontId="21" fillId="36" borderId="10" xfId="0" applyFont="1" applyFill="1" applyBorder="1" applyAlignment="1" applyProtection="1">
      <alignment vertical="center" wrapText="1"/>
      <protection locked="0"/>
    </xf>
    <xf numFmtId="14" fontId="40" fillId="33" borderId="10" xfId="0" applyNumberFormat="1" applyFont="1" applyFill="1" applyBorder="1" applyAlignment="1">
      <alignment horizontal="left" vertical="center" wrapText="1"/>
    </xf>
    <xf numFmtId="14" fontId="27" fillId="33" borderId="0" xfId="0" applyNumberFormat="1" applyFont="1" applyFill="1" applyAlignment="1">
      <alignment horizontal="center" vertical="center" wrapText="1"/>
    </xf>
    <xf numFmtId="14" fontId="39" fillId="33" borderId="10" xfId="0" applyNumberFormat="1" applyFont="1" applyFill="1" applyBorder="1" applyAlignment="1">
      <alignment horizontal="center" vertical="center" wrapText="1"/>
    </xf>
    <xf numFmtId="164" fontId="39" fillId="0" borderId="12" xfId="0" applyNumberFormat="1" applyFont="1" applyBorder="1" applyAlignment="1">
      <alignment horizontal="center" vertical="center" wrapText="1"/>
    </xf>
    <xf numFmtId="0" fontId="27" fillId="0" borderId="13" xfId="0" applyFont="1" applyBorder="1" applyAlignment="1">
      <alignment horizontal="left" vertical="center" wrapText="1"/>
    </xf>
    <xf numFmtId="164" fontId="39" fillId="0" borderId="10" xfId="0" applyNumberFormat="1" applyFont="1" applyBorder="1" applyAlignment="1">
      <alignment horizontal="center" vertical="center" wrapText="1"/>
    </xf>
    <xf numFmtId="14" fontId="39" fillId="33" borderId="12" xfId="0" applyNumberFormat="1" applyFont="1" applyFill="1" applyBorder="1" applyAlignment="1">
      <alignment horizontal="center" vertical="center" wrapText="1"/>
    </xf>
    <xf numFmtId="0" fontId="27" fillId="33" borderId="13" xfId="0" applyFont="1" applyFill="1" applyBorder="1" applyAlignment="1" applyProtection="1">
      <alignment horizontal="left" vertical="center" wrapText="1"/>
      <protection locked="0"/>
    </xf>
    <xf numFmtId="164" fontId="27" fillId="33" borderId="10" xfId="0" applyNumberFormat="1" applyFont="1" applyFill="1" applyBorder="1" applyAlignment="1">
      <alignment horizontal="center" vertical="center" wrapText="1"/>
    </xf>
    <xf numFmtId="164" fontId="36" fillId="0" borderId="10" xfId="0" applyNumberFormat="1" applyFont="1" applyBorder="1" applyAlignment="1">
      <alignment horizontal="center" vertical="center" wrapText="1"/>
    </xf>
    <xf numFmtId="14" fontId="36" fillId="0" borderId="10" xfId="0" applyNumberFormat="1" applyFont="1" applyBorder="1" applyAlignment="1">
      <alignment horizontal="center" vertical="center" wrapText="1"/>
    </xf>
    <xf numFmtId="164" fontId="37" fillId="0" borderId="10" xfId="0" applyNumberFormat="1" applyFont="1" applyBorder="1" applyAlignment="1">
      <alignment horizontal="center" vertical="center" wrapText="1"/>
    </xf>
    <xf numFmtId="0" fontId="27" fillId="33" borderId="10" xfId="0" applyFont="1" applyFill="1" applyBorder="1" applyAlignment="1">
      <alignment horizontal="left" vertical="center" wrapText="1"/>
    </xf>
    <xf numFmtId="164" fontId="21" fillId="0" borderId="10" xfId="0" applyNumberFormat="1" applyFont="1" applyBorder="1" applyAlignment="1">
      <alignment horizontal="center" vertical="center" wrapText="1"/>
    </xf>
    <xf numFmtId="165" fontId="21" fillId="36" borderId="10" xfId="0" applyNumberFormat="1" applyFont="1" applyFill="1" applyBorder="1" applyAlignment="1">
      <alignment horizontal="center" vertical="center" wrapText="1"/>
    </xf>
    <xf numFmtId="0" fontId="39" fillId="33" borderId="10" xfId="0" applyFont="1" applyFill="1" applyBorder="1" applyAlignment="1">
      <alignment horizontal="center" vertical="center" wrapText="1"/>
    </xf>
    <xf numFmtId="0" fontId="20" fillId="33" borderId="12" xfId="0" applyFont="1" applyFill="1" applyBorder="1" applyAlignment="1" applyProtection="1">
      <alignment horizontal="center" vertical="center" wrapText="1"/>
      <protection locked="0"/>
    </xf>
    <xf numFmtId="164" fontId="37" fillId="0" borderId="12" xfId="0" applyNumberFormat="1" applyFont="1" applyBorder="1" applyAlignment="1">
      <alignment horizontal="center" vertical="center" wrapText="1"/>
    </xf>
    <xf numFmtId="0" fontId="27" fillId="0" borderId="13" xfId="0" applyFont="1" applyBorder="1" applyAlignment="1" applyProtection="1">
      <alignment horizontal="left" vertical="center" wrapText="1"/>
      <protection locked="0"/>
    </xf>
    <xf numFmtId="0" fontId="27" fillId="33" borderId="13" xfId="0" applyFont="1" applyFill="1" applyBorder="1" applyAlignment="1">
      <alignment horizontal="left" vertical="center" wrapText="1"/>
    </xf>
    <xf numFmtId="164" fontId="27" fillId="0" borderId="10" xfId="0" applyNumberFormat="1" applyFont="1" applyBorder="1" applyAlignment="1" applyProtection="1">
      <alignment horizontal="center" vertical="center" wrapText="1"/>
      <protection locked="0"/>
    </xf>
    <xf numFmtId="0" fontId="39" fillId="0" borderId="12" xfId="0" applyFont="1" applyBorder="1" applyAlignment="1" applyProtection="1">
      <alignment horizontal="center" vertical="center" wrapText="1"/>
      <protection locked="0"/>
    </xf>
    <xf numFmtId="164" fontId="37" fillId="0" borderId="12" xfId="0" applyNumberFormat="1" applyFont="1" applyBorder="1" applyAlignment="1" applyProtection="1">
      <alignment horizontal="center" vertical="center" wrapText="1"/>
      <protection locked="0"/>
    </xf>
    <xf numFmtId="0" fontId="43" fillId="33" borderId="13" xfId="0" applyFont="1" applyFill="1" applyBorder="1" applyAlignment="1" applyProtection="1">
      <alignment horizontal="left" vertical="center" wrapText="1"/>
      <protection locked="0"/>
    </xf>
    <xf numFmtId="0" fontId="43" fillId="0" borderId="10" xfId="0" applyFont="1" applyBorder="1" applyAlignment="1">
      <alignment horizontal="center" vertical="center" wrapText="1"/>
    </xf>
    <xf numFmtId="43" fontId="36" fillId="0" borderId="10" xfId="0" applyNumberFormat="1" applyFont="1" applyBorder="1" applyAlignment="1" applyProtection="1">
      <alignment horizontal="center" vertical="center" wrapText="1"/>
      <protection locked="0"/>
    </xf>
    <xf numFmtId="164" fontId="36" fillId="0" borderId="12" xfId="0" applyNumberFormat="1" applyFont="1" applyBorder="1" applyAlignment="1">
      <alignment vertical="center" wrapText="1"/>
    </xf>
    <xf numFmtId="2" fontId="27" fillId="37" borderId="10" xfId="0" applyNumberFormat="1" applyFont="1" applyFill="1" applyBorder="1" applyAlignment="1" applyProtection="1">
      <alignment horizontal="center" vertical="center" wrapText="1"/>
      <protection locked="0"/>
    </xf>
    <xf numFmtId="164" fontId="36" fillId="0" borderId="12" xfId="0" applyNumberFormat="1" applyFont="1" applyBorder="1" applyAlignment="1" applyProtection="1">
      <alignment vertical="center" wrapText="1"/>
      <protection locked="0"/>
    </xf>
    <xf numFmtId="164" fontId="36" fillId="0" borderId="12" xfId="0" applyNumberFormat="1" applyFont="1" applyBorder="1" applyAlignment="1">
      <alignment horizontal="center" vertical="center" wrapText="1"/>
    </xf>
    <xf numFmtId="0" fontId="26" fillId="0" borderId="0" xfId="0" applyFont="1"/>
    <xf numFmtId="14" fontId="27" fillId="37" borderId="10" xfId="0" applyNumberFormat="1" applyFont="1" applyFill="1" applyBorder="1" applyAlignment="1" applyProtection="1">
      <alignment horizontal="center" vertical="center" wrapText="1"/>
      <protection locked="0"/>
    </xf>
    <xf numFmtId="164" fontId="19" fillId="0" borderId="10" xfId="0" applyNumberFormat="1"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164" fontId="19" fillId="36" borderId="10" xfId="0" applyNumberFormat="1" applyFont="1" applyFill="1" applyBorder="1" applyAlignment="1" applyProtection="1">
      <alignment horizontal="center" vertical="center" wrapText="1"/>
      <protection locked="0"/>
    </xf>
    <xf numFmtId="4" fontId="19" fillId="0" borderId="10" xfId="1" applyNumberFormat="1" applyFont="1" applyFill="1" applyBorder="1" applyAlignment="1" applyProtection="1">
      <alignment horizontal="center" vertical="center" wrapText="1"/>
      <protection locked="0"/>
    </xf>
    <xf numFmtId="4" fontId="19" fillId="0" borderId="10" xfId="1" applyNumberFormat="1" applyFont="1" applyFill="1" applyBorder="1" applyAlignment="1" applyProtection="1">
      <alignment horizontal="right" vertical="center" wrapText="1"/>
      <protection locked="0"/>
    </xf>
    <xf numFmtId="14" fontId="19" fillId="0" borderId="10" xfId="0" applyNumberFormat="1" applyFont="1" applyBorder="1" applyAlignment="1" applyProtection="1">
      <alignment horizontal="center" vertical="center" wrapText="1"/>
      <protection locked="0"/>
    </xf>
    <xf numFmtId="0" fontId="19" fillId="36" borderId="10" xfId="0" applyFont="1" applyFill="1" applyBorder="1" applyAlignment="1" applyProtection="1">
      <alignment vertical="center" wrapText="1"/>
      <protection locked="0"/>
    </xf>
    <xf numFmtId="0" fontId="19" fillId="0" borderId="10" xfId="0" applyFont="1" applyBorder="1" applyAlignment="1" applyProtection="1">
      <alignment vertical="center" wrapText="1"/>
      <protection locked="0"/>
    </xf>
    <xf numFmtId="0" fontId="39" fillId="33" borderId="12" xfId="0" applyFont="1" applyFill="1" applyBorder="1" applyAlignment="1" applyProtection="1">
      <alignment vertical="center" wrapText="1"/>
      <protection locked="0"/>
    </xf>
    <xf numFmtId="0" fontId="39" fillId="0" borderId="12"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164" fontId="36" fillId="33" borderId="10" xfId="0" applyNumberFormat="1" applyFont="1" applyFill="1" applyBorder="1" applyAlignment="1" applyProtection="1">
      <alignment horizontal="center" vertical="center" wrapText="1"/>
      <protection locked="0"/>
    </xf>
    <xf numFmtId="14" fontId="36" fillId="33" borderId="10" xfId="0" applyNumberFormat="1" applyFont="1" applyFill="1" applyBorder="1" applyAlignment="1" applyProtection="1">
      <alignment horizontal="center" vertical="center" wrapText="1"/>
      <protection locked="0"/>
    </xf>
    <xf numFmtId="0" fontId="39" fillId="0" borderId="12" xfId="0" applyFont="1" applyBorder="1" applyAlignment="1">
      <alignment horizontal="center" vertical="center" wrapText="1"/>
    </xf>
    <xf numFmtId="0" fontId="21" fillId="0" borderId="12" xfId="0" applyFont="1" applyBorder="1" applyAlignment="1" applyProtection="1">
      <alignment vertical="center" wrapText="1"/>
      <protection locked="0"/>
    </xf>
    <xf numFmtId="14" fontId="27" fillId="0" borderId="10" xfId="0" applyNumberFormat="1" applyFont="1" applyBorder="1" applyAlignment="1" applyProtection="1">
      <alignment horizontal="center" vertical="center" wrapText="1"/>
      <protection locked="0"/>
    </xf>
    <xf numFmtId="164" fontId="39" fillId="0" borderId="12" xfId="0" applyNumberFormat="1" applyFont="1" applyBorder="1" applyAlignment="1" applyProtection="1">
      <alignment horizontal="center" vertical="center" wrapText="1"/>
      <protection locked="0"/>
    </xf>
    <xf numFmtId="164" fontId="37" fillId="33" borderId="12" xfId="0" applyNumberFormat="1" applyFont="1" applyFill="1" applyBorder="1" applyAlignment="1" applyProtection="1">
      <alignment horizontal="center" vertical="center" wrapText="1"/>
      <protection locked="0"/>
    </xf>
    <xf numFmtId="1" fontId="45" fillId="33" borderId="10" xfId="0" applyNumberFormat="1" applyFont="1" applyFill="1" applyBorder="1" applyAlignment="1" applyProtection="1">
      <alignment horizontal="center" vertical="center" wrapText="1"/>
      <protection locked="0"/>
    </xf>
    <xf numFmtId="14" fontId="45" fillId="33" borderId="10" xfId="0" applyNumberFormat="1" applyFont="1" applyFill="1" applyBorder="1" applyAlignment="1" applyProtection="1">
      <alignment horizontal="center" vertical="center" wrapText="1"/>
      <protection locked="0"/>
    </xf>
    <xf numFmtId="164" fontId="45" fillId="33" borderId="10" xfId="0" applyNumberFormat="1" applyFont="1" applyFill="1" applyBorder="1" applyAlignment="1" applyProtection="1">
      <alignment horizontal="center" vertical="center" wrapText="1"/>
      <protection locked="0"/>
    </xf>
    <xf numFmtId="14" fontId="46" fillId="33" borderId="10" xfId="0" applyNumberFormat="1" applyFont="1" applyFill="1" applyBorder="1" applyAlignment="1" applyProtection="1">
      <alignment horizontal="center" vertical="center" wrapText="1"/>
      <protection locked="0"/>
    </xf>
    <xf numFmtId="165" fontId="45" fillId="33" borderId="10" xfId="0" applyNumberFormat="1" applyFont="1" applyFill="1" applyBorder="1" applyAlignment="1" applyProtection="1">
      <alignment horizontal="center" vertical="center" wrapText="1"/>
      <protection locked="0"/>
    </xf>
    <xf numFmtId="4" fontId="45" fillId="33" borderId="10" xfId="1" applyNumberFormat="1" applyFont="1" applyFill="1" applyBorder="1" applyAlignment="1" applyProtection="1">
      <alignment horizontal="right" vertical="center" wrapText="1"/>
      <protection locked="0"/>
    </xf>
    <xf numFmtId="43" fontId="45" fillId="33" borderId="10" xfId="1" applyFont="1" applyFill="1" applyBorder="1" applyAlignment="1" applyProtection="1">
      <alignment horizontal="center" vertical="center" wrapText="1"/>
      <protection locked="0"/>
    </xf>
    <xf numFmtId="0" fontId="45" fillId="33" borderId="10" xfId="0" applyFont="1" applyFill="1" applyBorder="1" applyAlignment="1" applyProtection="1">
      <alignment horizontal="center" vertical="center" wrapText="1"/>
      <protection locked="0"/>
    </xf>
    <xf numFmtId="0" fontId="45" fillId="33" borderId="12" xfId="0" applyFont="1" applyFill="1" applyBorder="1" applyAlignment="1" applyProtection="1">
      <alignment horizontal="left" vertical="center" wrapText="1"/>
      <protection locked="0"/>
    </xf>
    <xf numFmtId="0" fontId="45" fillId="33" borderId="13" xfId="0" applyFont="1" applyFill="1" applyBorder="1" applyAlignment="1" applyProtection="1">
      <alignment horizontal="left" vertical="center" wrapText="1"/>
      <protection locked="0"/>
    </xf>
    <xf numFmtId="0" fontId="39" fillId="0" borderId="0" xfId="0" applyFont="1" applyAlignment="1" applyProtection="1">
      <alignment horizontal="center" vertical="center" wrapText="1"/>
      <protection locked="0"/>
    </xf>
    <xf numFmtId="0" fontId="21" fillId="33" borderId="13" xfId="0" applyFont="1" applyFill="1" applyBorder="1" applyAlignment="1" applyProtection="1">
      <alignment vertical="center" wrapText="1"/>
      <protection locked="0"/>
    </xf>
    <xf numFmtId="0" fontId="37" fillId="0" borderId="12" xfId="0" applyFont="1" applyBorder="1" applyAlignment="1">
      <alignment horizontal="center" vertical="center" wrapText="1"/>
    </xf>
    <xf numFmtId="14" fontId="36" fillId="35" borderId="10" xfId="0" applyNumberFormat="1" applyFont="1" applyFill="1" applyBorder="1" applyAlignment="1">
      <alignment horizontal="center" vertical="center" wrapText="1"/>
    </xf>
    <xf numFmtId="164" fontId="27" fillId="0" borderId="10" xfId="0" applyNumberFormat="1" applyFont="1" applyBorder="1" applyAlignment="1" applyProtection="1">
      <alignment horizontal="center" vertical="center"/>
      <protection locked="0"/>
    </xf>
    <xf numFmtId="14" fontId="27" fillId="0" borderId="10" xfId="0" applyNumberFormat="1" applyFont="1" applyBorder="1" applyAlignment="1" applyProtection="1">
      <alignment horizontal="center" vertical="center"/>
      <protection locked="0"/>
    </xf>
    <xf numFmtId="0" fontId="47" fillId="0" borderId="12" xfId="0" applyFont="1" applyBorder="1" applyAlignment="1">
      <alignment horizontal="center" wrapText="1"/>
    </xf>
    <xf numFmtId="49" fontId="21" fillId="0" borderId="10" xfId="0" applyNumberFormat="1"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6" fillId="0" borderId="13" xfId="0" applyFont="1" applyBorder="1" applyAlignment="1" applyProtection="1">
      <alignment horizontal="left" vertical="center" wrapText="1"/>
      <protection locked="0"/>
    </xf>
    <xf numFmtId="0" fontId="36" fillId="0" borderId="10" xfId="0" applyFont="1" applyBorder="1" applyAlignment="1" applyProtection="1">
      <alignment horizontal="center" vertical="center" wrapText="1"/>
      <protection locked="0"/>
    </xf>
    <xf numFmtId="0" fontId="36" fillId="0" borderId="13" xfId="0" applyFont="1" applyBorder="1" applyAlignment="1">
      <alignment horizontal="left" vertical="center" wrapText="1"/>
    </xf>
    <xf numFmtId="1" fontId="36" fillId="0" borderId="10" xfId="0" applyNumberFormat="1" applyFont="1" applyBorder="1" applyAlignment="1">
      <alignment horizontal="center" vertical="center" wrapText="1"/>
    </xf>
    <xf numFmtId="164" fontId="36" fillId="0" borderId="10" xfId="0" applyNumberFormat="1" applyFont="1" applyBorder="1" applyAlignment="1" applyProtection="1">
      <alignment horizontal="center" vertical="center"/>
      <protection locked="0"/>
    </xf>
    <xf numFmtId="14" fontId="36" fillId="0" borderId="10" xfId="0" applyNumberFormat="1" applyFont="1" applyBorder="1" applyAlignment="1" applyProtection="1">
      <alignment horizontal="center" vertical="center"/>
      <protection locked="0"/>
    </xf>
    <xf numFmtId="0" fontId="27" fillId="0" borderId="13" xfId="0" applyFont="1" applyBorder="1" applyAlignment="1" applyProtection="1">
      <alignment horizontal="left" vertical="center"/>
      <protection locked="0"/>
    </xf>
    <xf numFmtId="0" fontId="27" fillId="0" borderId="10" xfId="0" applyFont="1" applyBorder="1" applyAlignment="1" applyProtection="1">
      <alignment horizontal="center" vertical="center"/>
      <protection locked="0"/>
    </xf>
    <xf numFmtId="164" fontId="37" fillId="0" borderId="12" xfId="0" applyNumberFormat="1" applyFont="1" applyBorder="1" applyAlignment="1" applyProtection="1">
      <alignment horizontal="center" vertical="center"/>
      <protection locked="0"/>
    </xf>
    <xf numFmtId="0" fontId="21" fillId="33" borderId="12" xfId="0" applyFont="1" applyFill="1" applyBorder="1" applyAlignment="1" applyProtection="1">
      <alignment vertical="center" wrapText="1"/>
      <protection locked="0"/>
    </xf>
    <xf numFmtId="49" fontId="21" fillId="33" borderId="10" xfId="0" applyNumberFormat="1" applyFont="1" applyFill="1" applyBorder="1" applyAlignment="1" applyProtection="1">
      <alignment horizontal="center" vertical="center" wrapText="1"/>
      <protection locked="0"/>
    </xf>
    <xf numFmtId="0" fontId="27" fillId="0" borderId="0" xfId="0" applyFont="1" applyAlignment="1">
      <alignment horizontal="center" vertical="center" wrapText="1"/>
    </xf>
    <xf numFmtId="164" fontId="36" fillId="0" borderId="0" xfId="0" applyNumberFormat="1"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36" fillId="0" borderId="10" xfId="0" applyFont="1" applyBorder="1" applyAlignment="1" applyProtection="1">
      <alignment horizontal="left" vertical="center" wrapText="1"/>
      <protection locked="0"/>
    </xf>
    <xf numFmtId="0" fontId="37" fillId="0" borderId="12" xfId="0" applyFont="1" applyBorder="1" applyAlignment="1">
      <alignment vertical="center" wrapText="1"/>
    </xf>
    <xf numFmtId="164" fontId="27" fillId="33" borderId="10" xfId="0" applyNumberFormat="1" applyFont="1" applyFill="1" applyBorder="1" applyAlignment="1" applyProtection="1">
      <alignment horizontal="center" vertical="center" wrapText="1"/>
      <protection locked="0"/>
    </xf>
    <xf numFmtId="14" fontId="27" fillId="33" borderId="10" xfId="0" applyNumberFormat="1" applyFont="1" applyFill="1" applyBorder="1" applyAlignment="1" applyProtection="1">
      <alignment horizontal="center" vertical="center" wrapText="1"/>
      <protection locked="0"/>
    </xf>
    <xf numFmtId="164" fontId="20" fillId="33" borderId="10" xfId="0" applyNumberFormat="1" applyFont="1" applyFill="1" applyBorder="1" applyAlignment="1" applyProtection="1">
      <alignment horizontal="center" vertical="center" wrapText="1"/>
      <protection locked="0"/>
    </xf>
    <xf numFmtId="1" fontId="27" fillId="0" borderId="10" xfId="0" applyNumberFormat="1" applyFont="1" applyBorder="1" applyAlignment="1">
      <alignment horizontal="center" vertical="center" wrapText="1"/>
    </xf>
    <xf numFmtId="164" fontId="27" fillId="0" borderId="12" xfId="0" applyNumberFormat="1" applyFont="1" applyBorder="1" applyAlignment="1">
      <alignment vertical="center" wrapText="1"/>
    </xf>
    <xf numFmtId="164" fontId="22" fillId="33" borderId="10" xfId="0" applyNumberFormat="1" applyFont="1" applyFill="1" applyBorder="1" applyAlignment="1" applyProtection="1">
      <alignment horizontal="center" vertical="center" wrapText="1"/>
      <protection locked="0"/>
    </xf>
    <xf numFmtId="0" fontId="37" fillId="0" borderId="12" xfId="0" applyFont="1" applyBorder="1" applyAlignment="1">
      <alignment horizontal="left" vertical="center" wrapText="1"/>
    </xf>
    <xf numFmtId="0" fontId="27" fillId="33" borderId="12" xfId="0" applyFont="1" applyFill="1" applyBorder="1" applyAlignment="1">
      <alignment vertical="center" wrapText="1"/>
    </xf>
    <xf numFmtId="0" fontId="37" fillId="0" borderId="12" xfId="0" applyFont="1" applyBorder="1" applyAlignment="1" applyProtection="1">
      <alignment vertical="center" wrapText="1"/>
      <protection locked="0"/>
    </xf>
    <xf numFmtId="164" fontId="48" fillId="33" borderId="10" xfId="0" applyNumberFormat="1" applyFont="1" applyFill="1" applyBorder="1" applyAlignment="1" applyProtection="1">
      <alignment horizontal="center" vertical="center" wrapText="1"/>
      <protection locked="0"/>
    </xf>
    <xf numFmtId="164" fontId="21" fillId="33" borderId="10" xfId="0" quotePrefix="1" applyNumberFormat="1" applyFont="1" applyFill="1" applyBorder="1" applyAlignment="1" applyProtection="1">
      <alignment horizontal="center" vertical="center" wrapText="1"/>
      <protection locked="0"/>
    </xf>
    <xf numFmtId="0" fontId="21" fillId="35" borderId="13" xfId="0" applyFont="1" applyFill="1" applyBorder="1" applyAlignment="1" applyProtection="1">
      <alignment horizontal="left" vertical="center" wrapText="1"/>
      <protection locked="0"/>
    </xf>
    <xf numFmtId="0" fontId="39" fillId="39" borderId="16" xfId="0" applyFont="1" applyFill="1" applyBorder="1" applyAlignment="1" applyProtection="1">
      <alignment horizontal="center" vertical="center" wrapText="1"/>
      <protection locked="0"/>
    </xf>
    <xf numFmtId="0" fontId="39" fillId="39" borderId="16" xfId="0" applyFont="1" applyFill="1" applyBorder="1" applyAlignment="1" applyProtection="1">
      <alignment horizontal="center" vertical="top" wrapText="1"/>
      <protection locked="0"/>
    </xf>
    <xf numFmtId="4" fontId="39" fillId="39" borderId="16" xfId="1" applyNumberFormat="1" applyFont="1" applyFill="1" applyBorder="1" applyAlignment="1" applyProtection="1">
      <alignment horizontal="center" vertical="center" wrapText="1"/>
      <protection locked="0"/>
    </xf>
    <xf numFmtId="14" fontId="49" fillId="39" borderId="16" xfId="0" applyNumberFormat="1" applyFont="1" applyFill="1" applyBorder="1" applyAlignment="1">
      <alignment horizontal="center" vertical="center" wrapText="1"/>
    </xf>
    <xf numFmtId="0" fontId="37" fillId="39" borderId="16" xfId="0" applyFont="1" applyFill="1" applyBorder="1" applyAlignment="1">
      <alignment horizontal="center" vertical="center" wrapText="1"/>
    </xf>
    <xf numFmtId="0" fontId="39" fillId="39" borderId="10" xfId="0" applyFont="1" applyFill="1" applyBorder="1" applyAlignment="1" applyProtection="1">
      <alignment horizontal="center" vertical="center" wrapText="1"/>
      <protection locked="0"/>
    </xf>
    <xf numFmtId="14" fontId="19" fillId="33" borderId="0" xfId="0" applyNumberFormat="1" applyFont="1" applyFill="1" applyAlignment="1" applyProtection="1">
      <alignment horizontal="center" vertical="center" wrapText="1"/>
      <protection locked="0"/>
    </xf>
    <xf numFmtId="164" fontId="19" fillId="33" borderId="0" xfId="0" applyNumberFormat="1" applyFont="1" applyFill="1" applyAlignment="1" applyProtection="1">
      <alignment horizontal="center" vertical="center" wrapText="1"/>
      <protection locked="0"/>
    </xf>
    <xf numFmtId="164" fontId="44" fillId="33" borderId="0" xfId="0" applyNumberFormat="1" applyFont="1" applyFill="1" applyAlignment="1" applyProtection="1">
      <alignment horizontal="center" vertical="center" wrapText="1"/>
      <protection locked="0"/>
    </xf>
    <xf numFmtId="4" fontId="19" fillId="33" borderId="0" xfId="1" applyNumberFormat="1" applyFont="1" applyFill="1" applyAlignment="1" applyProtection="1">
      <alignment horizontal="center" vertical="center" wrapText="1"/>
      <protection locked="0"/>
    </xf>
    <xf numFmtId="4" fontId="19" fillId="33" borderId="0" xfId="1" applyNumberFormat="1" applyFont="1" applyFill="1" applyAlignment="1" applyProtection="1">
      <alignment horizontal="right" vertical="center" wrapText="1"/>
      <protection locked="0"/>
    </xf>
    <xf numFmtId="0" fontId="19" fillId="33" borderId="0" xfId="0" applyFont="1" applyFill="1" applyAlignment="1" applyProtection="1">
      <alignment vertical="center" wrapText="1"/>
      <protection locked="0"/>
    </xf>
    <xf numFmtId="0" fontId="19" fillId="33" borderId="0" xfId="0" applyFont="1" applyFill="1" applyAlignment="1" applyProtection="1">
      <alignment horizontal="left" vertical="center" wrapText="1"/>
      <protection locked="0"/>
    </xf>
    <xf numFmtId="0" fontId="44" fillId="33" borderId="0" xfId="0" applyFont="1" applyFill="1" applyAlignment="1" applyProtection="1">
      <alignment horizontal="center" vertical="center"/>
      <protection locked="0"/>
    </xf>
    <xf numFmtId="0" fontId="50" fillId="33" borderId="0" xfId="0" applyFont="1" applyFill="1" applyAlignment="1" applyProtection="1">
      <alignment horizontal="left" vertical="center" wrapText="1"/>
      <protection locked="0"/>
    </xf>
    <xf numFmtId="0" fontId="50" fillId="33" borderId="0" xfId="0" applyFont="1" applyFill="1" applyAlignment="1">
      <alignment horizontal="left" vertical="top"/>
    </xf>
    <xf numFmtId="14" fontId="50" fillId="33" borderId="0" xfId="0" applyNumberFormat="1" applyFont="1" applyFill="1" applyAlignment="1">
      <alignment horizontal="left" vertical="top"/>
    </xf>
    <xf numFmtId="0" fontId="51" fillId="33" borderId="0" xfId="0" applyFont="1" applyFill="1" applyAlignment="1" applyProtection="1">
      <alignment horizontal="left" vertical="top"/>
      <protection locked="0"/>
    </xf>
    <xf numFmtId="0" fontId="50" fillId="33" borderId="0" xfId="0" applyFont="1" applyFill="1" applyAlignment="1">
      <alignment horizontal="left" vertical="center"/>
    </xf>
    <xf numFmtId="14" fontId="50" fillId="33" borderId="0" xfId="0" applyNumberFormat="1" applyFont="1" applyFill="1" applyAlignment="1">
      <alignment horizontal="left" vertical="center"/>
    </xf>
    <xf numFmtId="0" fontId="51" fillId="33" borderId="0" xfId="0" applyFont="1" applyFill="1" applyAlignment="1" applyProtection="1">
      <alignment horizontal="left" vertical="center"/>
      <protection locked="0"/>
    </xf>
    <xf numFmtId="0" fontId="50" fillId="33" borderId="0" xfId="0" applyFont="1" applyFill="1" applyAlignment="1" applyProtection="1">
      <alignment horizontal="center" vertical="center" wrapText="1"/>
      <protection locked="0"/>
    </xf>
    <xf numFmtId="0" fontId="50" fillId="33" borderId="0" xfId="0" applyFont="1" applyFill="1" applyAlignment="1">
      <alignment vertical="center"/>
    </xf>
    <xf numFmtId="14" fontId="50" fillId="33" borderId="0" xfId="0" applyNumberFormat="1" applyFont="1" applyFill="1" applyAlignment="1">
      <alignment horizontal="center" vertical="center"/>
    </xf>
    <xf numFmtId="166" fontId="0" fillId="0" borderId="0" xfId="0" applyNumberFormat="1"/>
    <xf numFmtId="49" fontId="0" fillId="0" borderId="0" xfId="0" applyNumberFormat="1" applyAlignment="1">
      <alignment wrapText="1"/>
    </xf>
    <xf numFmtId="22" fontId="0" fillId="0" borderId="0" xfId="0" applyNumberFormat="1" applyAlignment="1">
      <alignment wrapText="1"/>
    </xf>
    <xf numFmtId="14" fontId="0" fillId="0" borderId="0" xfId="0" applyNumberFormat="1" applyAlignment="1">
      <alignment wrapText="1"/>
    </xf>
    <xf numFmtId="0" fontId="52" fillId="0" borderId="0" xfId="0" applyFont="1" applyAlignment="1">
      <alignment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74">
    <dxf>
      <numFmt numFmtId="30" formatCode="@"/>
      <alignment horizontal="general" vertical="bottom" textRotation="0" wrapText="1" indent="0" justifyLastLine="0" shrinkToFit="0" readingOrder="0"/>
    </dxf>
    <dxf>
      <numFmt numFmtId="27" formatCode="m/d/yyyy\ h:mm"/>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19" formatCode="m/d/yyyy"/>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
      <numFmt numFmtId="19" formatCode="m/d/yyyy"/>
    </dxf>
    <dxf>
      <numFmt numFmtId="19" formatCode="m/d/yyyy"/>
    </dxf>
    <dxf>
      <numFmt numFmtId="30" formatCode="@"/>
      <alignment horizontal="general" vertical="bottom" textRotation="0" wrapText="0" indent="0" justifyLastLine="0" shrinkToFit="0" readingOrder="0"/>
    </dxf>
    <dxf>
      <numFmt numFmtId="30" formatCode="@"/>
    </dxf>
    <dxf>
      <numFmt numFmtId="30" formatCode="@"/>
      <alignment horizontal="general" vertical="bottom" textRotation="0" wrapText="0" indent="0" justifyLastLine="0" shrinkToFit="0" readingOrder="0"/>
    </dxf>
    <dxf>
      <numFmt numFmtId="0" formatCode="General"/>
    </dxf>
    <dxf>
      <numFmt numFmtId="3" formatCode="#,##0"/>
    </dxf>
    <dxf>
      <numFmt numFmtId="30" formatCode="@"/>
      <alignment horizontal="general" vertical="bottom" textRotation="0" wrapText="0" indent="0" justifyLastLine="0" shrinkToFit="0" readingOrder="0"/>
    </dxf>
    <dxf>
      <numFmt numFmtId="166" formatCode="_([$$-409]* #,##0.00_);_([$$-409]* \(#,##0.00\);_([$$-409]* &quot;-&quot;??_);_(@_)"/>
    </dxf>
    <dxf>
      <numFmt numFmtId="19" formatCode="m/d/yyyy"/>
    </dxf>
    <dxf>
      <numFmt numFmtId="19" formatCode="m/d/yyyy"/>
    </dxf>
    <dxf>
      <numFmt numFmtId="19" formatCode="m/d/yyyy"/>
    </dxf>
    <dxf>
      <numFmt numFmtId="19" formatCode="m/d/yyyy"/>
    </dxf>
    <dxf>
      <numFmt numFmtId="19" formatCode="m/d/yyyy"/>
    </dxf>
    <dxf>
      <numFmt numFmtId="30" formatCode="@"/>
    </dxf>
    <dxf>
      <numFmt numFmtId="30" formatCode="@"/>
    </dxf>
    <dxf>
      <numFmt numFmtId="30" formatCode="@"/>
    </dxf>
    <dxf>
      <numFmt numFmtId="30" formatCode="@"/>
    </dxf>
    <dxf>
      <numFmt numFmtId="30" formatCode="@"/>
    </dxf>
    <dxf>
      <numFmt numFmtId="30" formatCode="@"/>
      <alignment horizontal="general" vertical="bottom" textRotation="0" wrapText="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alignment horizontal="left" textRotation="0" indent="0" justifyLastLine="0" shrinkToFit="0" readingOrder="0"/>
    </dxf>
    <dxf>
      <font>
        <b val="0"/>
        <i val="0"/>
        <strike val="0"/>
        <condense val="0"/>
        <extend val="0"/>
        <outline val="0"/>
        <shadow val="0"/>
        <u val="none"/>
        <vertAlign val="baseline"/>
        <sz val="12"/>
        <color theme="1"/>
        <name val="Aptos Narrow"/>
        <scheme val="minor"/>
      </font>
      <fill>
        <patternFill patternType="solid">
          <fgColor indexed="64"/>
          <bgColor theme="0"/>
        </patternFill>
      </fill>
      <alignment horizontal="general" vertical="center" textRotation="0" wrapText="0" indent="0" justifyLastLine="0" shrinkToFit="0" readingOrder="0"/>
    </dxf>
    <dxf>
      <numFmt numFmtId="30" formatCode="@"/>
    </dxf>
    <dxf>
      <numFmt numFmtId="30" formatCode="@"/>
      <alignment horizontal="general" vertical="bottom" textRotation="0" wrapText="0" indent="0" justifyLastLine="0" shrinkToFit="0" readingOrder="0"/>
    </dxf>
    <dxf>
      <numFmt numFmtId="19" formatCode="m/d/yyyy"/>
    </dxf>
    <dxf>
      <numFmt numFmtId="19" formatCode="m/d/yyyy"/>
    </dxf>
    <dxf>
      <numFmt numFmtId="19" formatCode="m/d/yyyy"/>
    </dxf>
    <dxf>
      <numFmt numFmtId="19" formatCode="m/d/yyyy"/>
    </dxf>
    <dxf>
      <numFmt numFmtId="30" formatCode="@"/>
    </dxf>
    <dxf>
      <numFmt numFmtId="30" formatCode="@"/>
    </dxf>
    <dxf>
      <numFmt numFmtId="30" formatCode="@"/>
    </dxf>
    <dxf>
      <numFmt numFmtId="30" formatCode="@"/>
      <alignment horizontal="general" vertical="bottom" textRotation="0" wrapText="0" indent="0" justifyLastLine="0" shrinkToFit="0" readingOrder="0"/>
    </dxf>
    <dxf>
      <numFmt numFmtId="30" formatCode="@"/>
    </dxf>
    <dxf>
      <numFmt numFmtId="3" formatCode="#,##0"/>
    </dxf>
    <dxf>
      <numFmt numFmtId="19" formatCode="m/d/yyyy"/>
    </dxf>
    <dxf>
      <numFmt numFmtId="30" formatCode="@"/>
      <alignment horizontal="general"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CC2\sys\USER_PUD\0Mngrs\Comp\EOM%20CR\Cause%20Rpt%20TELECOM%20_July_2018.xlsx%20-Publi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v74\Downloads\OUSF%20Case%20Reports%20-%202025-12-08T074541.837.xlsx" TargetMode="External"/><Relationship Id="rId1" Type="http://schemas.openxmlformats.org/officeDocument/2006/relationships/externalLinkPath" Target="file:///C:\Users\v74\Downloads\OUSF%20Case%20Reports%20-%202025-12-08T074541.8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USF-ACTIVE"/>
      <sheetName val="Telecom Non-OUSF Active"/>
      <sheetName val="T OUSF - Preapproval"/>
      <sheetName val="T OUSF - Preapproval Informal"/>
      <sheetName val="T-Monthly Payout"/>
      <sheetName val="Constants"/>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tants"/>
      <sheetName val="Default Filter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Daviana Pham" id="{24DCDEF2-24E3-4FC7-A75A-9593EB8FF783}">
    <nsvFilter filterId="{00000000-0009-0000-0100-000001000000}" ref="A1:Z3" tableId="2"/>
    <nsvFilter filterId="{00000000-0001-0000-0100-000000000000}" ref="A5:Z4397" tableId="0">
      <columnFilter colId="25">
        <filter colId="25">
          <x:filters blank="1"/>
        </filter>
      </columnFilter>
    </nsvFilter>
  </namedSheetView>
  <namedSheetView name="G-Primary" id="{37434D94-9A31-40A8-9557-804195D974F3}">
    <nsvFilter filterId="{00000000-0009-0000-0100-000001000000}" ref="A1:Z3" tableId="2"/>
    <nsvFilter filterId="{00000000-0001-0000-0100-000000000000}" ref="A5:Z4397" tableId="0">
      <columnFilter colId="3">
        <filter colId="3">
          <x:filters>
            <x:filter val="(NonBlanks)"/>
            <x:filter val="G-Primary"/>
            <x:filter val="K-Primary"/>
          </x:filters>
        </filter>
      </columnFilter>
    </nsvFilter>
  </namedSheetView>
  <namedSheetView name="Jillian Willmer" id="{409A2B8B-E34C-47F5-9E92-593EB64D1863}">
    <nsvFilter filterId="{00000000-0009-0000-0100-000001000000}" ref="A1:Z3" tableId="2"/>
    <nsvFilter filterId="{00000000-0001-0000-0100-000000000000}" ref="A5:Z4397" tableId="0"/>
  </namedSheetView>
  <namedSheetView name="John Givens" id="{99340DC4-3F80-41D5-B114-B05EACF1BFF1}">
    <nsvFilter filterId="{00000000-0009-0000-0100-000001000000}" ref="A1:Z3" tableId="2"/>
    <nsvFilter filterId="{00000000-0001-0000-0100-000000000000}" ref="A5:Z4397" tableId="0">
      <columnFilter colId="25">
        <filter colId="25">
          <x:filters blank="1"/>
        </filter>
      </columnFilter>
    </nsvFilter>
  </namedSheetView>
  <namedSheetView name="Kalinn Ballard" id="{3874A87E-9DCA-44E7-89D9-B17A3468DD79}">
    <nsvFilter filterId="{00000000-0009-0000-0100-000001000000}" ref="A1:Z3" tableId="2"/>
    <nsvFilter filterId="{00000000-0001-0000-0100-000000000000}" ref="A5:Z4397" tableId="0"/>
  </namedSheetView>
  <namedSheetView name="Katelyn Rodriguez" id="{C8251134-1ECB-4770-B7CD-8C4F5C6AABCF}">
    <nsvFilter filterId="{00000000-0009-0000-0100-000001000000}" ref="A1:Z3" tableId="2"/>
    <nsvFilter filterId="{00000000-0001-0000-0100-000000000000}" ref="A5:Z4397" tableId="0">
      <columnFilter colId="25">
        <filter colId="25">
          <x:filters blank="1"/>
        </filter>
      </columnFilter>
    </nsvFilter>
  </namedSheetView>
  <namedSheetView name="Kim S" id="{ABCB1A8E-9FF7-49A8-9204-A0ECAB6A0AE0}">
    <nsvFilter filterId="{00000000-0009-0000-0100-000001000000}" ref="A1:Z3" tableId="2"/>
    <nsvFilter filterId="{00000000-0001-0000-0100-000000000000}" ref="A5:Z4397" tableId="0"/>
  </namedSheetView>
  <namedSheetView name="Kimberly Trotter" id="{84DFD0AA-D6E4-46FB-AD8B-07A075D93FD8}">
    <nsvFilter filterId="{00000000-0009-0000-0100-000001000000}" ref="A1:Z3" tableId="2"/>
    <nsvFilter filterId="{00000000-0001-0000-0100-000000000000}" ref="A5:Z4397" tableId="0"/>
  </namedSheetView>
  <namedSheetView name="Kiran" id="{F4C52E36-6275-48C1-A6D4-FE6BFC5CF145}">
    <nsvFilter filterId="{00000000-0009-0000-0100-000001000000}" ref="A1:Z3" tableId="2"/>
  </namedSheetView>
  <namedSheetView name="Nancy" id="{A2E67064-3580-4024-8330-A3DFE6E97A19}">
    <nsvFilter filterId="{00000000-0009-0000-0100-000001000000}" ref="A1:Z3" tableId="2"/>
    <nsvFilter filterId="{00000000-0001-0000-0100-000000000000}" ref="A5:Z4397" tableId="0">
      <columnFilter colId="25">
        <filter colId="25">
          <x:filters blank="1"/>
        </filter>
      </columnFilter>
    </nsvFilter>
  </namedSheetView>
  <namedSheetView name="Payal" id="{478C5A52-35D8-4ADC-9BDB-AB8957075BDA}">
    <nsvFilter filterId="{00000000-0009-0000-0100-000001000000}" ref="A1:Z3" tableId="2"/>
    <nsvFilter filterId="{00000000-0001-0000-0100-000000000000}" ref="A5:Z4397" tableId="0"/>
  </namedSheetView>
  <namedSheetView name="Rochelle Brooks" id="{0376DA84-187A-4EE5-8FD5-A1EE949E23E1}">
    <nsvFilter filterId="{00000000-0009-0000-0100-000001000000}" ref="A1:Z3" tableId="2"/>
    <nsvFilter filterId="{00000000-0001-0000-0100-000000000000}" ref="A5:Z4397" tableId="0"/>
  </namedSheetView>
  <namedSheetView name="Shani" id="{53D61B18-FC73-4290-943B-1E4128BB922D}">
    <nsvFilter filterId="{00000000-0009-0000-0100-000001000000}" ref="A1:Z3" tableId="2"/>
    <nsvFilter filterId="{00000000-0001-0000-0100-000000000000}" ref="A5:Z4397" tableId="0"/>
  </namedSheetView>
  <namedSheetView name="Sherry Podoba" id="{B443DD20-094C-477B-97BE-5AE45A7DA87B}">
    <nsvFilter filterId="{00000000-0009-0000-0100-000001000000}" ref="A1:Z3" tableId="2"/>
    <nsvFilter filterId="{00000000-0001-0000-0100-000000000000}" ref="A5:Z4397" tableId="0">
      <columnFilter colId="25">
        <filter colId="25">
          <x:filters blank="1"/>
        </filter>
      </columnFilter>
    </nsvFilter>
  </namedSheetView>
  <namedSheetView name="Tressa" id="{45E93419-5F57-4969-B298-115274DC7FDB}">
    <nsvFilter filterId="{00000000-0009-0000-0100-000001000000}" ref="A1:Z3" tableId="2"/>
    <nsvFilter filterId="{00000000-0001-0000-0100-000000000000}" ref="A5:Z4397" tableId="0">
      <columnFilter colId="25">
        <filter colId="25">
          <x:filters blank="1"/>
        </filter>
      </columnFilter>
    </nsvFilter>
  </namedSheetView>
  <namedSheetView name="Vicki" id="{30170EC7-66A9-4504-A40D-A4F43063ADDE}">
    <nsvFilter filterId="{00000000-0009-0000-0100-000001000000}" ref="A1:Z3" tableId="2"/>
    <nsvFilter filterId="{00000000-0001-0000-0100-000000000000}" ref="A5:Z4397" tableId="0">
      <columnFilter colId="25">
        <filter colId="25">
          <x:filters blank="1"/>
        </filter>
      </columnFilter>
    </nsvFilter>
  </namedSheetView>
</namedSheetViews>
</file>

<file path=xl/persons/person.xml><?xml version="1.0" encoding="utf-8"?>
<personList xmlns="http://schemas.microsoft.com/office/spreadsheetml/2018/threadedcomments" xmlns:x="http://schemas.openxmlformats.org/spreadsheetml/2006/main">
  <person displayName="Kim Walker" id="{0A1EDE20-3856-4C4B-AD94-F5CB92332082}" userId="S::kim.walker@occ.ok.gov::7c5b49e9-11da-4a38-ad79-393e1f0296e8" providerId="AD"/>
  <person displayName="Carolyn Weber" id="{C72419E1-EBDC-4311-902E-F952F3179486}" userId="S::carolyn.weber@occ.ok.gov::47c51cb4-f749-4eef-bb1f-8b12a46cf1a3" providerId="AD"/>
  <person displayName="Farzad Khalili" id="{8BDDCE42-5411-41BD-B701-57200DEC72AD}" userId="S::farzad.khalili@occ.ok.gov::7f7105dd-f6f8-44a8-b0f6-3f8eb29cd901" providerId="AD"/>
  <person displayName="Sharon Currell" id="{7E3CD4FC-8D6F-44D1-8CDC-8FD0A3946919}" userId="S::sharon.currell@occ.ok.gov::7dcb79bc-9988-4822-b904-e0684de2fb1a" providerId="AD"/>
  <person displayName="Kimberly Snyder" id="{10313D3C-CEC8-4B21-806D-8CDDB3AB3542}" userId="S::kimberly.snyder@occ.ok.gov::f61f73c6-b51d-4071-8bfa-330c20820a0d"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 2025-12-08T074317.847" backgroundRefresh="0" connectionId="1" xr16:uid="{1E26F261-EE98-4F8B-B6BC-F3E35FD51FC0}" autoFormatId="16" applyNumberFormats="0" applyBorderFormats="0" applyFontFormats="0" applyPatternFormats="0" applyAlignmentFormats="0" applyWidthHeightFormats="0">
  <queryTableRefresh nextId="23">
    <queryTableFields count="15">
      <queryTableField id="1" name="Cause Number" tableColumnId="1"/>
      <queryTableField id="11" name="Application Filed Date" tableColumnId="5"/>
      <queryTableField id="20" name="Days Open" tableColumnId="6"/>
      <queryTableField id="12" name="PUD Applicant" tableColumnId="7"/>
      <queryTableField id="15" name="Other" tableColumnId="8"/>
      <queryTableField id="14" name="Relief" tableColumnId="9"/>
      <queryTableField id="13" name="PUD Group" tableColumnId="10"/>
      <queryTableField id="4" name="Current Step in Process" tableColumnId="11"/>
      <queryTableField id="18" name="Case Type" tableColumnId="12"/>
      <queryTableField id="6" name="Testimony Filing Deadline" tableColumnId="13"/>
      <queryTableField id="7" name="HOM Date" tableColumnId="14"/>
      <queryTableField id="8" name="En Bank Hearing Date" tableColumnId="15"/>
      <queryTableField id="9" name="Final Order Date/Cause Closure Date" tableColumnId="16"/>
      <queryTableField id="17" name="Final Order Number" tableColumnId="17"/>
      <queryTableField id="10" name="Closed" tableColumnId="18"/>
    </queryTableFields>
    <queryTableDeletedFields count="7">
      <deletedField name="PUD Lead Analyst"/>
      <deletedField name="PUD Supporting Analysts"/>
      <deletedField name="Assigned Attorney"/>
      <deletedField name="Supervisor"/>
      <deletedField name="Item Type"/>
      <deletedField name="Path"/>
      <deletedField name="CalcToday"/>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 2025-12-08T074708.409" backgroundRefresh="0" connectionId="2" xr16:uid="{00FFC628-7511-4BC0-9B66-D865C8586719}" autoFormatId="16" applyNumberFormats="0" applyBorderFormats="0" applyFontFormats="0" applyPatternFormats="0" applyAlignmentFormats="0" applyWidthHeightFormats="0">
  <queryTableRefresh nextId="22">
    <queryTableFields count="15">
      <queryTableField id="1" name="Cause Number" tableColumnId="1"/>
      <queryTableField id="4" name="Current Step in Process" tableColumnId="5"/>
      <queryTableField id="15" name="Docket Type" tableColumnId="6"/>
      <queryTableField id="13" name="En &amp; CS Applicant" tableColumnId="7"/>
      <queryTableField id="14" name="EN&amp;CS Respondent" tableColumnId="8"/>
      <queryTableField id="16" name="EN&amp;CS Relief" tableColumnId="9"/>
      <queryTableField id="12" name="Application Filed Date" tableColumnId="10"/>
      <queryTableField id="6" name="Testimony Filing Deadline" tableColumnId="11"/>
      <queryTableField id="7" name="HOM Date" tableColumnId="12"/>
      <queryTableField id="8" name="En Bank Hearing Date" tableColumnId="13"/>
      <queryTableField id="9" name="Final Order Date/NOD Date/Withdrawals" tableColumnId="14"/>
      <queryTableField id="17" name="Fine Ordered Amount" tableColumnId="15"/>
      <queryTableField id="18" name="Final Order No." tableColumnId="16"/>
      <queryTableField id="20" name="Number of Dayts since Appn Filed" tableColumnId="17"/>
      <queryTableField id="11" name="Closed" tableColumnId="18"/>
    </queryTableFields>
    <queryTableDeletedFields count="6">
      <deletedField name="Lead Analyst"/>
      <deletedField name="Supporting Analysts "/>
      <deletedField name="Attorney"/>
      <deletedField name="Item Type"/>
      <deletedField name="Path"/>
      <deletedField name="Today's Date"/>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 2025-12-08T074816.147" backgroundRefresh="0" connectionId="3" xr16:uid="{2984509C-4253-49F2-AF18-C1F8E7F096A1}" autoFormatId="16" applyNumberFormats="0" applyBorderFormats="0" applyFontFormats="0" applyPatternFormats="0" applyAlignmentFormats="0" applyWidthHeightFormats="0">
  <queryTableRefresh nextId="12">
    <queryTableFields count="6">
      <queryTableField id="3" name="Functional Area" tableColumnId="1"/>
      <queryTableField id="4" name="Company" tableColumnId="2"/>
      <queryTableField id="5" name="Activity" tableColumnId="3"/>
      <queryTableField id="6" name="Next Estimated Date for Annual Report" tableColumnId="4"/>
      <queryTableField id="7" name="Project Completed Date (If Applicable)" tableColumnId="5"/>
      <queryTableField id="8" name="Closed" tableColumnId="6"/>
    </queryTableFields>
    <queryTableDeletedFields count="5">
      <deletedField name="Supporting Analysts"/>
      <deletedField name="Lead Analyst"/>
      <deletedField name="Attorney"/>
      <deletedField name="Item Type"/>
      <deletedField name="Path"/>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 2025-12-08T074914.622" backgroundRefresh="0" connectionId="4" xr16:uid="{7ED25D52-D1A2-4184-9D14-66E7D2A715EE}" autoFormatId="16" applyNumberFormats="0" applyBorderFormats="0" applyFontFormats="0" applyPatternFormats="0" applyAlignmentFormats="0" applyWidthHeightFormats="0">
  <queryTableRefresh nextId="14">
    <queryTableFields count="8">
      <queryTableField id="6" name="Critical Project Type" tableColumnId="1"/>
      <queryTableField id="1" name="Title" tableColumnId="3"/>
      <queryTableField id="7" name="Activity" tableColumnId="4"/>
      <queryTableField id="8" name="Next Projected Date" tableColumnId="5"/>
      <queryTableField id="9" name="Project Completed date (if applicable)" tableColumnId="6"/>
      <queryTableField id="10" name="Closed" tableColumnId="7"/>
      <queryTableField id="11" name="Date and Time" tableColumnId="8"/>
      <queryTableField id="12" name="Note" tableColumnId="9"/>
    </queryTableFields>
    <queryTableDeletedFields count="5">
      <deletedField name="Lead Analyst"/>
      <deletedField name="Modified By"/>
      <deletedField name="Created By"/>
      <deletedField name="Item Type"/>
      <deletedField name="Path"/>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CC3EC6-575C-401C-B64E-3544EB648554}" name="Table_query___2025_12_08T074317.847" displayName="Table_query___2025_12_08T074317.847" ref="A1:O47" tableType="queryTable" totalsRowShown="0">
  <autoFilter ref="A1:O47" xr:uid="{D4CC3EC6-575C-401C-B64E-3544EB648554}"/>
  <sortState xmlns:xlrd2="http://schemas.microsoft.com/office/spreadsheetml/2017/richdata2" ref="A2:O47">
    <sortCondition ref="A1:A47"/>
  </sortState>
  <tableColumns count="15">
    <tableColumn id="1" xr3:uid="{28F25CD5-734A-4454-81DD-46ADD57241FD}" uniqueName="Title" name="Cause Number" queryTableFieldId="1" dataDxfId="72"/>
    <tableColumn id="5" xr3:uid="{F2CEBB2A-3032-4D23-99C9-624915108020}" uniqueName="Application_x005f_x0020_Filed_x005f_x0020_Da" name="Application Filed Date" queryTableFieldId="11" dataDxfId="71"/>
    <tableColumn id="6" xr3:uid="{D73D9E57-D23E-4D43-B217-E6C593C5CE49}" uniqueName="Number_x005f_x0020_of_x005f_x0020_Dayts_x002" name="Days Open" queryTableFieldId="20" dataDxfId="70"/>
    <tableColumn id="7" xr3:uid="{CD4EBD4D-092E-4EB6-975E-12B66C7AB7F2}" uniqueName="PUD_x005f_x0020_Applicant_x005f_x0020__x002f" name="PUD Applicant" queryTableFieldId="12" dataDxfId="69"/>
    <tableColumn id="8" xr3:uid="{65E6C825-A8DB-4CC1-B748-37188D5C24C1}" uniqueName="Other" name="Other" queryTableFieldId="15" dataDxfId="68"/>
    <tableColumn id="9" xr3:uid="{BCD3DA61-32DF-47AE-934A-09CC8C3C060C}" uniqueName="Relief" name="Relief" queryTableFieldId="14" dataDxfId="73"/>
    <tableColumn id="10" xr3:uid="{A74D64BF-A245-4BBA-A0F8-FCB8B79682E8}" uniqueName="PUDGroup" name="PUD Group" queryTableFieldId="13" dataDxfId="67"/>
    <tableColumn id="11" xr3:uid="{061138C5-9A1A-4686-9267-30EE4D1319FF}" uniqueName="Current_x005f_x0020_Step_x005f_x0020_in_x002" name="Current Step in Process" queryTableFieldId="4" dataDxfId="66"/>
    <tableColumn id="12" xr3:uid="{18921DAF-9B18-450F-801F-0871749992CD}" uniqueName="Case_x005f_x0020_Type" name="Case Type" queryTableFieldId="18" dataDxfId="65"/>
    <tableColumn id="13" xr3:uid="{975671C5-722B-4B63-B176-6F009AE15FE8}" uniqueName="Testimony_x005f_x0020_Filing_x005f_x0020_Dea" name="Testimony Filing Deadline" queryTableFieldId="6" dataDxfId="64"/>
    <tableColumn id="14" xr3:uid="{11A5D56C-A0D0-428A-84B2-E0BA39AE9689}" uniqueName="HOM_x005f_x0020_Date" name="HOM Date" queryTableFieldId="7" dataDxfId="63"/>
    <tableColumn id="15" xr3:uid="{D0E1D30D-91DF-493A-936A-2E8D0B69CFB0}" uniqueName="En_x005f_x0020_Bank_x005f_x0020_Hearing_x002" name="En Bank Hearing Date" queryTableFieldId="8" dataDxfId="62"/>
    <tableColumn id="16" xr3:uid="{013998EF-9500-4753-9F60-B3C94C15788A}" uniqueName="Final_x005f_x0020_Order_x005f_x0020_Date_x00" name="Final Order Date/Cause Closure Date" queryTableFieldId="9" dataDxfId="61"/>
    <tableColumn id="17" xr3:uid="{CB8416DD-3B4C-4817-9AFF-237B6404A558}" uniqueName="FinalOrderNumber" name="Final Order Number" queryTableFieldId="17" dataDxfId="60"/>
    <tableColumn id="18" xr3:uid="{A7ACAB43-B667-405B-98BF-77C664881386}" uniqueName="Closed" name="Closed" queryTableFieldId="10" dataDxfId="59"/>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DB12C55-D51E-4C1B-A323-92183E8417DA}" name="Table1" displayName="Table1" ref="A1:Z3" totalsRowShown="0" headerRowDxfId="58" dataDxfId="57">
  <autoFilter ref="A1:Z3" xr:uid="{00000000-0009-0000-0100-000001000000}"/>
  <tableColumns count="26">
    <tableColumn id="1" xr3:uid="{00000000-0010-0000-0000-000001000000}" name="Oklahoma Corporation Commission" dataDxfId="56"/>
    <tableColumn id="2" xr3:uid="{00000000-0010-0000-0000-000002000000}" name="Column1" dataDxfId="55"/>
    <tableColumn id="3" xr3:uid="{00000000-0010-0000-0000-000003000000}" name="Column2" dataDxfId="54"/>
    <tableColumn id="4" xr3:uid="{00000000-0010-0000-0000-000004000000}" name="Column3" dataDxfId="53"/>
    <tableColumn id="5" xr3:uid="{00000000-0010-0000-0000-000005000000}" name="Column4" dataDxfId="52"/>
    <tableColumn id="6" xr3:uid="{00000000-0010-0000-0000-000006000000}" name="Column5" dataDxfId="51"/>
    <tableColumn id="8" xr3:uid="{00000000-0010-0000-0000-000008000000}" name="Column7" dataDxfId="50"/>
    <tableColumn id="9" xr3:uid="{00000000-0010-0000-0000-000009000000}" name="Column8" dataDxfId="49"/>
    <tableColumn id="10" xr3:uid="{00000000-0010-0000-0000-00000A000000}" name="Column9" dataDxfId="48"/>
    <tableColumn id="12" xr3:uid="{00000000-0010-0000-0000-00000C000000}" name="Column11" dataDxfId="47"/>
    <tableColumn id="14" xr3:uid="{00000000-0010-0000-0000-00000E000000}" name="Column13" dataDxfId="46"/>
    <tableColumn id="15" xr3:uid="{00000000-0010-0000-0000-00000F000000}" name="Column14" dataDxfId="45"/>
    <tableColumn id="16" xr3:uid="{00000000-0010-0000-0000-000010000000}" name="Column15" dataDxfId="44"/>
    <tableColumn id="17" xr3:uid="{00000000-0010-0000-0000-000011000000}" name="Column16" dataDxfId="43"/>
    <tableColumn id="18" xr3:uid="{00000000-0010-0000-0000-000012000000}" name="Column17" dataDxfId="42"/>
    <tableColumn id="19" xr3:uid="{00000000-0010-0000-0000-000013000000}" name="Column18" dataDxfId="41"/>
    <tableColumn id="20" xr3:uid="{00000000-0010-0000-0000-000014000000}" name="Column19" dataDxfId="40"/>
    <tableColumn id="21" xr3:uid="{00000000-0010-0000-0000-000015000000}" name="Column20" dataDxfId="39"/>
    <tableColumn id="22" xr3:uid="{00000000-0010-0000-0000-000016000000}" name="Column21" dataDxfId="38"/>
    <tableColumn id="23" xr3:uid="{00000000-0010-0000-0000-000017000000}" name="Column22" dataDxfId="37"/>
    <tableColumn id="24" xr3:uid="{00000000-0010-0000-0000-000018000000}" name="Column23" dataDxfId="36"/>
    <tableColumn id="25" xr3:uid="{00000000-0010-0000-0000-000019000000}" name="Column24" dataDxfId="35"/>
    <tableColumn id="26" xr3:uid="{00000000-0010-0000-0000-00001A000000}" name="Column25" dataDxfId="34"/>
    <tableColumn id="27" xr3:uid="{00000000-0010-0000-0000-00001B000000}" name="Column26" dataDxfId="33"/>
    <tableColumn id="28" xr3:uid="{00000000-0010-0000-0000-00001C000000}" name="Column27" dataDxfId="32"/>
    <tableColumn id="29" xr3:uid="{00000000-0010-0000-0000-00001D000000}" name="Column28" dataDxfId="3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2D4B35-4066-4BF4-BC6A-FF46BC6C43BE}" name="Table_query___2025_12_08T074708.409" displayName="Table_query___2025_12_08T074708.409" ref="A1:O2" tableType="queryTable" totalsRowShown="0">
  <autoFilter ref="A1:O2" xr:uid="{D088C717-F8D6-40DC-9DEC-6FF853A1A634}"/>
  <tableColumns count="15">
    <tableColumn id="1" xr3:uid="{4397D6AE-AF8D-4331-970A-71CB49C5FC60}" uniqueName="Title" name="Cause Number" queryTableFieldId="1" dataDxfId="30"/>
    <tableColumn id="5" xr3:uid="{5D327B53-6B3F-4902-8336-1522AF33F91E}" uniqueName="Current_x005f_x0020_Step_x005f_x0020_in_x002" name="Current Step in Process" queryTableFieldId="4" dataDxfId="29"/>
    <tableColumn id="6" xr3:uid="{215089A7-7BD8-44B1-8A6B-5F4391AF9514}" uniqueName="Docket_x005f_x0020_Type" name="Docket Type" queryTableFieldId="15" dataDxfId="28"/>
    <tableColumn id="7" xr3:uid="{55DB183F-7C51-4402-AD8D-104570C4D0C3}" uniqueName="En_x005f_x0020__x005f_x0026__x005f_x0020_CS_x005f_x0020_" name="En &amp; CS Applicant" queryTableFieldId="13" dataDxfId="27"/>
    <tableColumn id="8" xr3:uid="{CC7F7A99-CDAE-48D1-A0D5-718A1931A38A}" uniqueName="EN_x005f_x0026_CS_x005f_x0020_Respondent" name="EN&amp;CS Respondent" queryTableFieldId="14" dataDxfId="26"/>
    <tableColumn id="9" xr3:uid="{4CB42C9F-D9E6-4BB9-A08A-ADD78FEBE3BF}" uniqueName="EN_x005f_x0026_CS_x005f_x0020_Relief" name="EN&amp;CS Relief" queryTableFieldId="16" dataDxfId="25"/>
    <tableColumn id="10" xr3:uid="{8619F3C7-93A6-4FB0-AC40-17D632350271}" uniqueName="Application_x005f_x0020_Filed_x005f_x0020_Da" name="Application Filed Date" queryTableFieldId="12" dataDxfId="24"/>
    <tableColumn id="11" xr3:uid="{94FE8817-2AC1-491D-9262-3BB05737FB33}" uniqueName="Testimony_x005f_x0020_Filing_x005f_x0020_Dea" name="Testimony Filing Deadline" queryTableFieldId="6" dataDxfId="23"/>
    <tableColumn id="12" xr3:uid="{1E3075E6-07D2-4CB3-8C67-766A3B1509C7}" uniqueName="HOM_x005f_x0020_Date" name="HOM Date" queryTableFieldId="7" dataDxfId="22"/>
    <tableColumn id="13" xr3:uid="{1FA4BEEB-E86F-4069-B7E4-AFABFA0417EC}" uniqueName="En_x005f_x0020_Bank_x005f_x0020_Hearing_x002" name="En Bank Hearing Date" queryTableFieldId="8" dataDxfId="21"/>
    <tableColumn id="14" xr3:uid="{64927426-1C62-44A1-9738-618B44E57A2F}" uniqueName="Final_x005f_x0020_Order_x005f_x0020_Date_x00" name="Final Order Date/NOD Date/Withdrawals" queryTableFieldId="9" dataDxfId="20"/>
    <tableColumn id="15" xr3:uid="{6C7455E8-E014-4EDB-87AE-375B9EF681F0}" uniqueName="FineOrderedAmount" name="Fine Ordered Amount" queryTableFieldId="17" dataDxfId="19"/>
    <tableColumn id="16" xr3:uid="{2F8CB294-8C1B-47D7-AF53-819C2E343990}" uniqueName="FinalOrderNo_x005f_x002e_" name="Final Order No." queryTableFieldId="18" dataDxfId="18"/>
    <tableColumn id="17" xr3:uid="{61B55FB7-DE85-4F3E-9399-4FC3A1406840}" uniqueName="Number_x005f_x0020_of_x005f_x0020_Dayts_x002" name="Number of Dayts since Appn Filed" queryTableFieldId="20" dataDxfId="17"/>
    <tableColumn id="18" xr3:uid="{5AAA3D28-0CD4-48D8-ABD8-5715C045A354}" uniqueName="Closed" name="Closed" queryTableFieldId="11" dataDxfId="16"/>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993A6E8-88A4-41B0-B625-36E579ED53D5}" name="Table_query___2025_12_08T074816.147" displayName="Table_query___2025_12_08T074816.147" ref="A1:F13" tableType="queryTable" totalsRowShown="0">
  <autoFilter ref="A1:F13" xr:uid="{36AB63B7-FFFB-481C-9BB9-9AAD473A500E}"/>
  <tableColumns count="6">
    <tableColumn id="1" xr3:uid="{0820A869-137D-475F-A8A7-B8EEF78281CF}" uniqueName="Functional_x005f_x0020_Area" name="Functional Area" queryTableFieldId="3" dataDxfId="15"/>
    <tableColumn id="2" xr3:uid="{CAF7D55F-810D-4D3E-A9A9-268C3E63D28F}" uniqueName="Company" name="Company" queryTableFieldId="4" dataDxfId="14"/>
    <tableColumn id="3" xr3:uid="{13CCB0B2-74DB-40E5-B3CD-5251AFB76C1F}" uniqueName="Activity" name="Activity" queryTableFieldId="5" dataDxfId="13"/>
    <tableColumn id="4" xr3:uid="{B4413739-A97F-4FC2-B01A-B7DB8F0A11DD}" uniqueName="NextEstimatedDateforAnnualReport" name="Next Estimated Date for Annual Report" queryTableFieldId="6" dataDxfId="12"/>
    <tableColumn id="5" xr3:uid="{C68EF8AC-7313-439C-B011-7D2707C06057}" uniqueName="ProjectCompletedDate_x005f_x0028_IfApp" name="Project Completed Date (If Applicable)" queryTableFieldId="7" dataDxfId="11"/>
    <tableColumn id="6" xr3:uid="{99FCB3CB-7E55-4559-B6C4-05E725C75AF2}" uniqueName="Closed" name="Closed" queryTableFieldId="8" dataDxfId="10"/>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96DAD96-9E4D-464F-A850-DF38735304B6}" name="Table_query___2025_12_08T074914.622" displayName="Table_query___2025_12_08T074914.622" ref="A1:H47" tableType="queryTable" totalsRowShown="0" headerRowDxfId="9" dataDxfId="8">
  <autoFilter ref="A1:H47" xr:uid="{2F4DCBB0-EB05-4DCA-B564-6B84B68DFFEA}"/>
  <tableColumns count="8">
    <tableColumn id="1" xr3:uid="{539E3DF4-EFB2-4749-849E-03190EB4A5F9}" uniqueName="CriticalProjectType" name="Critical Project Type" queryTableFieldId="6" dataDxfId="7"/>
    <tableColumn id="3" xr3:uid="{5F4CA370-A86D-4793-8C95-0706E192C6D8}" uniqueName="Title" name="Title" queryTableFieldId="1" dataDxfId="6"/>
    <tableColumn id="4" xr3:uid="{DB88396A-87FE-4418-9487-0D9321D74F66}" uniqueName="Activity" name="Activity" queryTableFieldId="7" dataDxfId="5"/>
    <tableColumn id="5" xr3:uid="{673A5581-15EF-4854-A2CD-D03DAD271275}" uniqueName="NextProjectedDate" name="Next Projected Date" queryTableFieldId="8" dataDxfId="4"/>
    <tableColumn id="6" xr3:uid="{CD11CF3C-58C5-422A-A925-3B496B51384F}" uniqueName="ProjectCompleteddate_x005f_x0028_ifapp" name="Project Completed date (if applicable)" queryTableFieldId="9" dataDxfId="3"/>
    <tableColumn id="7" xr3:uid="{57CD6DBA-2771-465F-9E1C-DDF2CB880E6D}" uniqueName="Closed" name="Closed" queryTableFieldId="10" dataDxfId="2"/>
    <tableColumn id="8" xr3:uid="{62224CE6-49E4-41A9-9F10-E1490A360B9B}" uniqueName="banf" name="Date and Time" queryTableFieldId="11" dataDxfId="1"/>
    <tableColumn id="9" xr3:uid="{254A2E8E-E6A3-41F3-BC66-BB750462D4CE}" uniqueName="_x005f_x0063_j53" name="Note" queryTableFieldId="12"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662" dT="2021-09-30T10:51:59.91" personId="{10313D3C-CEC8-4B21-806D-8CDDB3AB3542}" id="{D8FCADA3-E414-4F40-9AC2-90900D37BD16}">
    <text>Amended Application was filed August 20, 2015.</text>
  </threadedComment>
  <threadedComment ref="J723" dT="2021-09-29T22:35:17.49" personId="{10313D3C-CEC8-4B21-806D-8CDDB3AB3542}" id="{015F3255-5693-40E8-A389-B4C1F628C5D8}">
    <text>Amended applications were filed 8/20/15 and 11/4/15</text>
  </threadedComment>
  <threadedComment ref="E2754" dT="2020-08-25T12:58:00.14" personId="{C72419E1-EBDC-4311-902E-F952F3179486}" id="{CBD09A29-9A83-40CC-BC2C-01724E2ED950}">
    <text>Name on Request is WRONG - this is a library!</text>
  </threadedComment>
  <threadedComment ref="E2754" dT="2020-09-04T16:50:46.88" personId="{8BDDCE42-5411-41BD-B701-57200DEC72AD}" id="{D4FA27C3-86B7-4BDD-B0B7-78523D99F721}" parentId="{CBD09A29-9A83-40CC-BC2C-01724E2ED950}">
    <text>This Cause has been withdrawn</text>
  </threadedComment>
  <threadedComment ref="O3173" dT="2022-04-29T13:30:00.56" personId="{7E3CD4FC-8D6F-44D1-8CDC-8FD0A3946919}" id="{A5E2A751-BED5-4855-9FC5-AD76DE02D787}">
    <text>This should be 7/26/22</text>
  </threadedComment>
  <threadedComment ref="B4150" dT="2025-05-27T15:29:28.35" personId="{0A1EDE20-3856-4C4B-AD94-F5CB92332082}" id="{636B18CA-4469-41A1-AFC7-7A7FD1803652}">
    <text>Service Provider has not provided the appropriate documents from 5/19/2025.</text>
  </threadedComment>
  <threadedComment ref="B4203" dT="2025-08-04T19:38:39.96" personId="{0A1EDE20-3856-4C4B-AD94-F5CB92332082}" id="{08FD6886-97D7-4FB0-B95E-9D30FDA60FDB}">
    <text xml:space="preserve">This is a filing that should have been filed as PUD because they are seeking a valid CCN. </text>
  </threadedComment>
  <threadedComment ref="B4215" dT="2025-08-15T02:05:58.89" personId="{0A1EDE20-3856-4C4B-AD94-F5CB92332082}" id="{BB25C2F8-DC79-4580-8D86-AE9098CC2969}">
    <text>EM3 Billing Networks will have to withdraw this case.</text>
  </threadedComment>
  <threadedComment ref="B4244" dT="2025-09-11T17:41:31.20" personId="{0A1EDE20-3856-4C4B-AD94-F5CB92332082}" id="{8BA5754D-C2C7-4EE2-9677-682A9339B657}">
    <text>They only provided the Request and SUSF Form/Worksheet but no other documents. Incomplete</text>
  </threadedComment>
  <threadedComment ref="B4362" dT="2025-12-04T23:21:16.86" personId="{0A1EDE20-3856-4C4B-AD94-F5CB92332082}" id="{A3C6C3E7-9511-4B8C-B0A3-C229EEF6AEB3}">
    <text xml:space="preserve">There are some issues with this case. I reached out to the Service Provider. </text>
  </threadedComment>
</ThreadedComments>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F3DA0-F004-4A47-B855-56673E88237C}">
  <dimension ref="A1:O47"/>
  <sheetViews>
    <sheetView tabSelected="1" workbookViewId="0">
      <pane ySplit="1" topLeftCell="A39" activePane="bottomLeft" state="frozen"/>
      <selection pane="bottomLeft" activeCell="A47" sqref="A47"/>
    </sheetView>
  </sheetViews>
  <sheetFormatPr defaultRowHeight="14.4" x14ac:dyDescent="0.3"/>
  <cols>
    <col min="1" max="1" width="15.5546875" bestFit="1" customWidth="1"/>
    <col min="2" max="2" width="21.88671875" bestFit="1" customWidth="1"/>
    <col min="3" max="3" width="12" bestFit="1" customWidth="1"/>
    <col min="4" max="4" width="50.6640625" bestFit="1" customWidth="1"/>
    <col min="5" max="5" width="52.21875" bestFit="1" customWidth="1"/>
    <col min="6" max="6" width="80.88671875" bestFit="1" customWidth="1"/>
    <col min="7" max="7" width="12.21875" bestFit="1" customWidth="1"/>
    <col min="8" max="8" width="22.6640625" bestFit="1" customWidth="1"/>
    <col min="9" max="9" width="25.109375" bestFit="1" customWidth="1"/>
    <col min="10" max="10" width="24.77734375" bestFit="1" customWidth="1"/>
    <col min="11" max="11" width="11.5546875" bestFit="1" customWidth="1"/>
    <col min="12" max="12" width="20.88671875" bestFit="1" customWidth="1"/>
    <col min="13" max="13" width="33.88671875" bestFit="1" customWidth="1"/>
    <col min="14" max="14" width="19.77734375" bestFit="1" customWidth="1"/>
    <col min="15" max="15" width="9" bestFit="1" customWidth="1"/>
  </cols>
  <sheetData>
    <row r="1" spans="1:15" x14ac:dyDescent="0.3">
      <c r="A1" t="s">
        <v>0</v>
      </c>
      <c r="B1" t="s">
        <v>7</v>
      </c>
      <c r="C1" t="s">
        <v>14</v>
      </c>
      <c r="D1" t="s">
        <v>8</v>
      </c>
      <c r="E1" t="s">
        <v>11</v>
      </c>
      <c r="F1" t="s">
        <v>10</v>
      </c>
      <c r="G1" t="s">
        <v>9</v>
      </c>
      <c r="H1" t="s">
        <v>1</v>
      </c>
      <c r="I1" t="s">
        <v>13</v>
      </c>
      <c r="J1" t="s">
        <v>2</v>
      </c>
      <c r="K1" t="s">
        <v>3</v>
      </c>
      <c r="L1" t="s">
        <v>4</v>
      </c>
      <c r="M1" t="s">
        <v>5</v>
      </c>
      <c r="N1" t="s">
        <v>12</v>
      </c>
      <c r="O1" t="s">
        <v>6</v>
      </c>
    </row>
    <row r="2" spans="1:15" ht="72" x14ac:dyDescent="0.3">
      <c r="A2" s="2" t="s">
        <v>24</v>
      </c>
      <c r="B2" s="4">
        <v>41466</v>
      </c>
      <c r="C2" s="5">
        <v>2919</v>
      </c>
      <c r="D2" s="3" t="s">
        <v>16</v>
      </c>
      <c r="E2" s="2"/>
      <c r="F2" s="1" t="s">
        <v>128</v>
      </c>
      <c r="G2" s="3" t="s">
        <v>18</v>
      </c>
      <c r="H2" s="3" t="s">
        <v>16</v>
      </c>
      <c r="I2" s="3"/>
      <c r="J2" s="4"/>
      <c r="K2" s="4"/>
      <c r="L2" s="4"/>
      <c r="M2" s="4"/>
      <c r="N2" s="2"/>
      <c r="O2" s="3" t="s">
        <v>17</v>
      </c>
    </row>
    <row r="3" spans="1:15" x14ac:dyDescent="0.3">
      <c r="A3" s="2" t="s">
        <v>15</v>
      </c>
      <c r="B3" s="4">
        <v>42381</v>
      </c>
      <c r="C3" s="5">
        <v>2067</v>
      </c>
      <c r="D3" s="3" t="s">
        <v>11</v>
      </c>
      <c r="E3" s="2" t="s">
        <v>19</v>
      </c>
      <c r="F3" s="1" t="s">
        <v>126</v>
      </c>
      <c r="G3" s="3" t="s">
        <v>18</v>
      </c>
      <c r="H3" s="3" t="s">
        <v>16</v>
      </c>
      <c r="I3" s="3"/>
      <c r="J3" s="4"/>
      <c r="K3" s="4"/>
      <c r="L3" s="4"/>
      <c r="M3" s="4"/>
      <c r="N3" s="2"/>
      <c r="O3" s="3" t="s">
        <v>17</v>
      </c>
    </row>
    <row r="4" spans="1:15" ht="43.2" x14ac:dyDescent="0.3">
      <c r="A4" s="2" t="s">
        <v>21</v>
      </c>
      <c r="B4" s="4">
        <v>43279</v>
      </c>
      <c r="C4" s="5">
        <v>1106</v>
      </c>
      <c r="D4" s="3" t="s">
        <v>11</v>
      </c>
      <c r="E4" s="2" t="s">
        <v>22</v>
      </c>
      <c r="F4" s="1" t="s">
        <v>127</v>
      </c>
      <c r="G4" s="3" t="s">
        <v>18</v>
      </c>
      <c r="H4" s="3" t="s">
        <v>16</v>
      </c>
      <c r="I4" s="3" t="s">
        <v>23</v>
      </c>
      <c r="J4" s="4"/>
      <c r="K4" s="4"/>
      <c r="L4" s="4">
        <v>43391</v>
      </c>
      <c r="M4" s="4"/>
      <c r="N4" s="2"/>
      <c r="O4" s="3" t="s">
        <v>17</v>
      </c>
    </row>
    <row r="5" spans="1:15" ht="43.2" x14ac:dyDescent="0.3">
      <c r="A5" s="2" t="s">
        <v>25</v>
      </c>
      <c r="B5" s="4">
        <v>44656</v>
      </c>
      <c r="C5" s="5">
        <v>1037</v>
      </c>
      <c r="D5" s="3" t="s">
        <v>26</v>
      </c>
      <c r="E5" s="2"/>
      <c r="F5" s="1" t="s">
        <v>129</v>
      </c>
      <c r="G5" s="3" t="s">
        <v>27</v>
      </c>
      <c r="H5" s="3" t="s">
        <v>16</v>
      </c>
      <c r="I5" s="3" t="s">
        <v>28</v>
      </c>
      <c r="J5" s="4"/>
      <c r="K5" s="4">
        <v>44882</v>
      </c>
      <c r="L5" s="4"/>
      <c r="M5" s="4"/>
      <c r="N5" s="2"/>
      <c r="O5" s="3" t="s">
        <v>17</v>
      </c>
    </row>
    <row r="6" spans="1:15" ht="43.2" x14ac:dyDescent="0.3">
      <c r="A6" s="2" t="s">
        <v>29</v>
      </c>
      <c r="B6" s="4">
        <v>44833</v>
      </c>
      <c r="C6" s="5">
        <v>860</v>
      </c>
      <c r="D6" s="3" t="s">
        <v>16</v>
      </c>
      <c r="E6" s="2" t="s">
        <v>31</v>
      </c>
      <c r="F6" s="1" t="s">
        <v>130</v>
      </c>
      <c r="G6" s="3" t="s">
        <v>27</v>
      </c>
      <c r="H6" s="3" t="s">
        <v>30</v>
      </c>
      <c r="I6" s="3" t="s">
        <v>11</v>
      </c>
      <c r="J6" s="4">
        <v>44860</v>
      </c>
      <c r="K6" s="4"/>
      <c r="L6" s="4">
        <v>44868</v>
      </c>
      <c r="M6" s="4"/>
      <c r="N6" s="2"/>
      <c r="O6" s="3" t="s">
        <v>17</v>
      </c>
    </row>
    <row r="7" spans="1:15" ht="43.2" x14ac:dyDescent="0.3">
      <c r="A7" s="2" t="s">
        <v>32</v>
      </c>
      <c r="B7" s="4">
        <v>45238</v>
      </c>
      <c r="C7" s="5">
        <v>464</v>
      </c>
      <c r="D7" s="3" t="s">
        <v>34</v>
      </c>
      <c r="E7" s="2"/>
      <c r="F7" s="1" t="s">
        <v>131</v>
      </c>
      <c r="G7" s="3" t="s">
        <v>27</v>
      </c>
      <c r="H7" s="3" t="s">
        <v>33</v>
      </c>
      <c r="I7" s="3" t="s">
        <v>36</v>
      </c>
      <c r="J7" s="4">
        <v>45502</v>
      </c>
      <c r="K7" s="4">
        <v>45586</v>
      </c>
      <c r="L7" s="4">
        <v>45622</v>
      </c>
      <c r="M7" s="4">
        <v>45672</v>
      </c>
      <c r="N7" s="2" t="s">
        <v>35</v>
      </c>
      <c r="O7" s="3" t="s">
        <v>17</v>
      </c>
    </row>
    <row r="8" spans="1:15" ht="43.2" x14ac:dyDescent="0.3">
      <c r="A8" s="2" t="s">
        <v>37</v>
      </c>
      <c r="B8" s="4">
        <v>45243</v>
      </c>
      <c r="C8" s="5">
        <v>527</v>
      </c>
      <c r="D8" s="3" t="s">
        <v>38</v>
      </c>
      <c r="E8" s="2"/>
      <c r="F8" s="1" t="s">
        <v>132</v>
      </c>
      <c r="G8" s="3" t="s">
        <v>27</v>
      </c>
      <c r="H8" s="3" t="s">
        <v>33</v>
      </c>
      <c r="I8" s="3" t="s">
        <v>36</v>
      </c>
      <c r="J8" s="4">
        <v>45408</v>
      </c>
      <c r="K8" s="4">
        <v>45463</v>
      </c>
      <c r="L8" s="4">
        <v>45547</v>
      </c>
      <c r="M8" s="4">
        <v>45743</v>
      </c>
      <c r="N8" s="2" t="s">
        <v>39</v>
      </c>
      <c r="O8" s="3" t="s">
        <v>17</v>
      </c>
    </row>
    <row r="9" spans="1:15" ht="72" x14ac:dyDescent="0.3">
      <c r="A9" s="2" t="s">
        <v>40</v>
      </c>
      <c r="B9" s="4">
        <v>45433</v>
      </c>
      <c r="C9" s="5">
        <v>260</v>
      </c>
      <c r="D9" s="3" t="s">
        <v>41</v>
      </c>
      <c r="E9" s="2"/>
      <c r="F9" s="1" t="s">
        <v>133</v>
      </c>
      <c r="G9" s="3" t="s">
        <v>27</v>
      </c>
      <c r="H9" s="3" t="s">
        <v>16</v>
      </c>
      <c r="I9" s="3" t="s">
        <v>42</v>
      </c>
      <c r="J9" s="4"/>
      <c r="K9" s="4"/>
      <c r="L9" s="4"/>
      <c r="M9" s="4"/>
      <c r="N9" s="2"/>
      <c r="O9" s="3" t="s">
        <v>17</v>
      </c>
    </row>
    <row r="10" spans="1:15" ht="28.8" x14ac:dyDescent="0.3">
      <c r="A10" s="2" t="s">
        <v>43</v>
      </c>
      <c r="B10" s="4">
        <v>45453</v>
      </c>
      <c r="C10" s="5">
        <v>424</v>
      </c>
      <c r="D10" s="3" t="s">
        <v>38</v>
      </c>
      <c r="E10" s="2"/>
      <c r="F10" s="1" t="s">
        <v>134</v>
      </c>
      <c r="G10" s="3" t="s">
        <v>44</v>
      </c>
      <c r="H10" s="3" t="s">
        <v>33</v>
      </c>
      <c r="I10" s="3" t="s">
        <v>46</v>
      </c>
      <c r="J10" s="4">
        <v>45692</v>
      </c>
      <c r="K10" s="4">
        <v>45743</v>
      </c>
      <c r="L10" s="4"/>
      <c r="M10" s="4">
        <v>45769</v>
      </c>
      <c r="N10" s="2" t="s">
        <v>45</v>
      </c>
      <c r="O10" s="3" t="s">
        <v>17</v>
      </c>
    </row>
    <row r="11" spans="1:15" ht="43.2" x14ac:dyDescent="0.3">
      <c r="A11" s="2" t="s">
        <v>47</v>
      </c>
      <c r="B11" s="4">
        <v>45457</v>
      </c>
      <c r="C11" s="5">
        <v>420</v>
      </c>
      <c r="D11" s="3" t="s">
        <v>16</v>
      </c>
      <c r="E11" s="2" t="s">
        <v>34</v>
      </c>
      <c r="F11" s="1" t="s">
        <v>135</v>
      </c>
      <c r="G11" s="3" t="s">
        <v>44</v>
      </c>
      <c r="H11" s="3" t="s">
        <v>33</v>
      </c>
      <c r="I11" s="3" t="s">
        <v>46</v>
      </c>
      <c r="J11" s="4">
        <v>45643</v>
      </c>
      <c r="K11" s="4">
        <v>45694</v>
      </c>
      <c r="L11" s="4"/>
      <c r="M11" s="4">
        <v>45743</v>
      </c>
      <c r="N11" s="2" t="s">
        <v>48</v>
      </c>
      <c r="O11" s="3" t="s">
        <v>17</v>
      </c>
    </row>
    <row r="12" spans="1:15" ht="43.2" x14ac:dyDescent="0.3">
      <c r="A12" s="2" t="s">
        <v>49</v>
      </c>
      <c r="B12" s="4">
        <v>45471</v>
      </c>
      <c r="C12" s="5">
        <v>299</v>
      </c>
      <c r="D12" s="3" t="s">
        <v>50</v>
      </c>
      <c r="E12" s="2"/>
      <c r="F12" s="1" t="s">
        <v>136</v>
      </c>
      <c r="G12" s="3" t="s">
        <v>44</v>
      </c>
      <c r="H12" s="3" t="s">
        <v>33</v>
      </c>
      <c r="I12" s="3" t="s">
        <v>46</v>
      </c>
      <c r="J12" s="4">
        <v>45569</v>
      </c>
      <c r="K12" s="4">
        <v>45617</v>
      </c>
      <c r="L12" s="4"/>
      <c r="M12" s="4">
        <v>45722</v>
      </c>
      <c r="N12" s="2" t="s">
        <v>51</v>
      </c>
      <c r="O12" s="3" t="s">
        <v>17</v>
      </c>
    </row>
    <row r="13" spans="1:15" ht="86.4" x14ac:dyDescent="0.3">
      <c r="A13" s="2" t="s">
        <v>52</v>
      </c>
      <c r="B13" s="4">
        <v>45744</v>
      </c>
      <c r="C13" s="5">
        <v>188</v>
      </c>
      <c r="D13" s="3" t="s">
        <v>53</v>
      </c>
      <c r="E13" s="2" t="s">
        <v>54</v>
      </c>
      <c r="F13" s="1" t="s">
        <v>137</v>
      </c>
      <c r="G13" s="3" t="s">
        <v>18</v>
      </c>
      <c r="H13" s="3" t="s">
        <v>16</v>
      </c>
      <c r="I13" s="3" t="s">
        <v>55</v>
      </c>
      <c r="J13" s="4"/>
      <c r="K13" s="4"/>
      <c r="L13" s="4"/>
      <c r="M13" s="4"/>
      <c r="N13" s="2"/>
      <c r="O13" s="3" t="s">
        <v>17</v>
      </c>
    </row>
    <row r="14" spans="1:15" ht="28.8" x14ac:dyDescent="0.3">
      <c r="A14" s="2" t="s">
        <v>60</v>
      </c>
      <c r="B14" s="4">
        <v>45744</v>
      </c>
      <c r="C14" s="5">
        <v>188</v>
      </c>
      <c r="D14" s="3" t="s">
        <v>53</v>
      </c>
      <c r="E14" s="2" t="s">
        <v>54</v>
      </c>
      <c r="F14" s="1" t="s">
        <v>140</v>
      </c>
      <c r="G14" s="3" t="s">
        <v>18</v>
      </c>
      <c r="H14" s="3" t="s">
        <v>16</v>
      </c>
      <c r="I14" s="3" t="s">
        <v>59</v>
      </c>
      <c r="J14" s="4"/>
      <c r="K14" s="4"/>
      <c r="L14" s="4"/>
      <c r="M14" s="4"/>
      <c r="N14" s="2"/>
      <c r="O14" s="3" t="s">
        <v>17</v>
      </c>
    </row>
    <row r="15" spans="1:15" ht="28.8" x14ac:dyDescent="0.3">
      <c r="A15" s="2" t="s">
        <v>56</v>
      </c>
      <c r="B15" s="4">
        <v>45744</v>
      </c>
      <c r="C15" s="5">
        <v>112</v>
      </c>
      <c r="D15" s="3" t="s">
        <v>53</v>
      </c>
      <c r="E15" s="2" t="s">
        <v>57</v>
      </c>
      <c r="F15" s="1" t="s">
        <v>138</v>
      </c>
      <c r="G15" s="3" t="s">
        <v>18</v>
      </c>
      <c r="H15" s="3" t="s">
        <v>16</v>
      </c>
      <c r="I15" s="3" t="s">
        <v>55</v>
      </c>
      <c r="J15" s="4"/>
      <c r="K15" s="4"/>
      <c r="L15" s="4"/>
      <c r="M15" s="4"/>
      <c r="N15" s="2"/>
      <c r="O15" s="3" t="s">
        <v>17</v>
      </c>
    </row>
    <row r="16" spans="1:15" ht="28.8" x14ac:dyDescent="0.3">
      <c r="A16" s="2" t="s">
        <v>58</v>
      </c>
      <c r="B16" s="4">
        <v>45744</v>
      </c>
      <c r="C16" s="5">
        <v>112</v>
      </c>
      <c r="D16" s="3" t="s">
        <v>53</v>
      </c>
      <c r="E16" s="2" t="s">
        <v>57</v>
      </c>
      <c r="F16" s="1" t="s">
        <v>139</v>
      </c>
      <c r="G16" s="3" t="s">
        <v>18</v>
      </c>
      <c r="H16" s="3" t="s">
        <v>16</v>
      </c>
      <c r="I16" s="3" t="s">
        <v>59</v>
      </c>
      <c r="J16" s="4"/>
      <c r="K16" s="4"/>
      <c r="L16" s="4"/>
      <c r="M16" s="4"/>
      <c r="N16" s="2"/>
      <c r="O16" s="3" t="s">
        <v>17</v>
      </c>
    </row>
    <row r="17" spans="1:15" ht="43.2" x14ac:dyDescent="0.3">
      <c r="A17" s="2" t="s">
        <v>61</v>
      </c>
      <c r="B17" s="4">
        <v>45754</v>
      </c>
      <c r="C17" s="5">
        <v>102</v>
      </c>
      <c r="D17" s="3" t="s">
        <v>16</v>
      </c>
      <c r="E17" s="2" t="s">
        <v>62</v>
      </c>
      <c r="F17" s="1" t="s">
        <v>141</v>
      </c>
      <c r="G17" s="3" t="s">
        <v>27</v>
      </c>
      <c r="H17" s="3" t="s">
        <v>16</v>
      </c>
      <c r="I17" s="3" t="s">
        <v>46</v>
      </c>
      <c r="J17" s="4">
        <v>45891</v>
      </c>
      <c r="K17" s="4">
        <v>45925</v>
      </c>
      <c r="L17" s="4"/>
      <c r="M17" s="4"/>
      <c r="N17" s="2"/>
      <c r="O17" s="3" t="s">
        <v>17</v>
      </c>
    </row>
    <row r="18" spans="1:15" ht="43.2" x14ac:dyDescent="0.3">
      <c r="A18" s="2" t="s">
        <v>63</v>
      </c>
      <c r="B18" s="4">
        <v>45775</v>
      </c>
      <c r="C18" s="5">
        <v>102</v>
      </c>
      <c r="D18" s="3" t="s">
        <v>64</v>
      </c>
      <c r="E18" s="2"/>
      <c r="F18" s="1" t="s">
        <v>142</v>
      </c>
      <c r="G18" s="3" t="s">
        <v>27</v>
      </c>
      <c r="H18" s="3" t="s">
        <v>16</v>
      </c>
      <c r="I18" s="3" t="s">
        <v>36</v>
      </c>
      <c r="J18" s="4">
        <v>45954</v>
      </c>
      <c r="K18" s="4">
        <v>46006</v>
      </c>
      <c r="L18" s="4"/>
      <c r="M18" s="4"/>
      <c r="N18" s="2"/>
      <c r="O18" s="3" t="s">
        <v>17</v>
      </c>
    </row>
    <row r="19" spans="1:15" ht="57.6" x14ac:dyDescent="0.3">
      <c r="A19" s="2" t="s">
        <v>67</v>
      </c>
      <c r="B19" s="4">
        <v>45778</v>
      </c>
      <c r="C19" s="5">
        <v>35</v>
      </c>
      <c r="D19" s="3" t="s">
        <v>16</v>
      </c>
      <c r="E19" s="2" t="s">
        <v>68</v>
      </c>
      <c r="F19" s="1" t="s">
        <v>144</v>
      </c>
      <c r="G19" s="3" t="s">
        <v>27</v>
      </c>
      <c r="H19" s="3" t="s">
        <v>16</v>
      </c>
      <c r="I19" s="3" t="s">
        <v>46</v>
      </c>
      <c r="J19" s="4">
        <v>45911</v>
      </c>
      <c r="K19" s="4">
        <v>45960</v>
      </c>
      <c r="L19" s="4"/>
      <c r="M19" s="4"/>
      <c r="N19" s="2"/>
      <c r="O19" s="3" t="s">
        <v>17</v>
      </c>
    </row>
    <row r="20" spans="1:15" ht="43.2" x14ac:dyDescent="0.3">
      <c r="A20" s="2" t="s">
        <v>65</v>
      </c>
      <c r="B20" s="4">
        <v>45779</v>
      </c>
      <c r="C20" s="5">
        <v>10</v>
      </c>
      <c r="D20" s="3" t="s">
        <v>53</v>
      </c>
      <c r="E20" s="2" t="s">
        <v>66</v>
      </c>
      <c r="F20" s="1" t="s">
        <v>143</v>
      </c>
      <c r="G20" s="3" t="s">
        <v>18</v>
      </c>
      <c r="H20" s="3" t="s">
        <v>16</v>
      </c>
      <c r="I20" s="3" t="s">
        <v>55</v>
      </c>
      <c r="J20" s="4"/>
      <c r="K20" s="4"/>
      <c r="L20" s="4"/>
      <c r="M20" s="4"/>
      <c r="N20" s="2"/>
      <c r="O20" s="3" t="s">
        <v>17</v>
      </c>
    </row>
    <row r="21" spans="1:15" ht="28.8" x14ac:dyDescent="0.3">
      <c r="A21" s="2" t="s">
        <v>69</v>
      </c>
      <c r="B21" s="4">
        <v>45783</v>
      </c>
      <c r="C21" s="5">
        <v>6</v>
      </c>
      <c r="D21" s="3" t="s">
        <v>53</v>
      </c>
      <c r="E21" s="2" t="s">
        <v>70</v>
      </c>
      <c r="F21" s="1" t="s">
        <v>145</v>
      </c>
      <c r="G21" s="3" t="s">
        <v>18</v>
      </c>
      <c r="H21" s="3" t="s">
        <v>16</v>
      </c>
      <c r="I21" s="3" t="s">
        <v>71</v>
      </c>
      <c r="J21" s="4"/>
      <c r="K21" s="4"/>
      <c r="L21" s="4"/>
      <c r="M21" s="4"/>
      <c r="N21" s="2"/>
      <c r="O21" s="3" t="s">
        <v>17</v>
      </c>
    </row>
    <row r="22" spans="1:15" ht="43.2" x14ac:dyDescent="0.3">
      <c r="A22" s="2" t="s">
        <v>72</v>
      </c>
      <c r="B22" s="4">
        <v>45796</v>
      </c>
      <c r="C22" s="5">
        <v>197</v>
      </c>
      <c r="D22" s="3" t="s">
        <v>38</v>
      </c>
      <c r="E22" s="2"/>
      <c r="F22" s="1" t="s">
        <v>146</v>
      </c>
      <c r="G22" s="3" t="s">
        <v>27</v>
      </c>
      <c r="H22" s="3" t="s">
        <v>73</v>
      </c>
      <c r="I22" s="3" t="s">
        <v>74</v>
      </c>
      <c r="J22" s="4">
        <v>45887</v>
      </c>
      <c r="K22" s="4">
        <v>45938</v>
      </c>
      <c r="L22" s="4"/>
      <c r="M22" s="4"/>
      <c r="N22" s="2"/>
      <c r="O22" s="3" t="s">
        <v>17</v>
      </c>
    </row>
    <row r="23" spans="1:15" ht="72" x14ac:dyDescent="0.3">
      <c r="A23" s="2" t="s">
        <v>77</v>
      </c>
      <c r="B23" s="4">
        <v>45810</v>
      </c>
      <c r="C23" s="5">
        <v>42</v>
      </c>
      <c r="D23" s="3" t="s">
        <v>16</v>
      </c>
      <c r="E23" s="2" t="s">
        <v>34</v>
      </c>
      <c r="F23" s="1" t="s">
        <v>148</v>
      </c>
      <c r="G23" s="3" t="s">
        <v>27</v>
      </c>
      <c r="H23" s="3" t="s">
        <v>16</v>
      </c>
      <c r="I23" s="3" t="s">
        <v>46</v>
      </c>
      <c r="J23" s="4">
        <v>46003</v>
      </c>
      <c r="K23" s="4">
        <v>46058</v>
      </c>
      <c r="L23" s="4"/>
      <c r="M23" s="4"/>
      <c r="N23" s="2"/>
      <c r="O23" s="3" t="s">
        <v>17</v>
      </c>
    </row>
    <row r="24" spans="1:15" ht="57.6" x14ac:dyDescent="0.3">
      <c r="A24" s="2" t="s">
        <v>75</v>
      </c>
      <c r="B24" s="4">
        <v>45813</v>
      </c>
      <c r="C24" s="5">
        <v>39</v>
      </c>
      <c r="D24" s="3" t="s">
        <v>16</v>
      </c>
      <c r="E24" s="2" t="s">
        <v>76</v>
      </c>
      <c r="F24" s="1" t="s">
        <v>147</v>
      </c>
      <c r="G24" s="3" t="s">
        <v>27</v>
      </c>
      <c r="H24" s="3" t="s">
        <v>16</v>
      </c>
      <c r="I24" s="3" t="s">
        <v>46</v>
      </c>
      <c r="J24" s="4"/>
      <c r="K24" s="4"/>
      <c r="L24" s="4"/>
      <c r="M24" s="4"/>
      <c r="N24" s="2"/>
      <c r="O24" s="3" t="s">
        <v>17</v>
      </c>
    </row>
    <row r="25" spans="1:15" ht="28.8" x14ac:dyDescent="0.3">
      <c r="A25" s="2" t="s">
        <v>78</v>
      </c>
      <c r="B25" s="4">
        <v>45839</v>
      </c>
      <c r="C25" s="5">
        <v>0</v>
      </c>
      <c r="D25" s="3" t="s">
        <v>53</v>
      </c>
      <c r="E25" s="2" t="s">
        <v>79</v>
      </c>
      <c r="F25" s="1" t="s">
        <v>149</v>
      </c>
      <c r="G25" s="3" t="s">
        <v>18</v>
      </c>
      <c r="H25" s="3" t="s">
        <v>16</v>
      </c>
      <c r="I25" s="3" t="s">
        <v>59</v>
      </c>
      <c r="J25" s="4"/>
      <c r="K25" s="4"/>
      <c r="L25" s="4"/>
      <c r="M25" s="4"/>
      <c r="N25" s="2"/>
      <c r="O25" s="3" t="s">
        <v>17</v>
      </c>
    </row>
    <row r="26" spans="1:15" ht="43.2" x14ac:dyDescent="0.3">
      <c r="A26" s="2" t="s">
        <v>80</v>
      </c>
      <c r="B26" s="4">
        <v>45845</v>
      </c>
      <c r="C26" s="5">
        <v>84</v>
      </c>
      <c r="D26" s="3" t="s">
        <v>16</v>
      </c>
      <c r="E26" s="2" t="s">
        <v>81</v>
      </c>
      <c r="F26" s="1" t="s">
        <v>150</v>
      </c>
      <c r="G26" s="3" t="s">
        <v>44</v>
      </c>
      <c r="H26" s="3" t="s">
        <v>16</v>
      </c>
      <c r="I26" s="3" t="s">
        <v>46</v>
      </c>
      <c r="J26" s="4">
        <v>46002</v>
      </c>
      <c r="K26" s="4">
        <v>46065</v>
      </c>
      <c r="L26" s="4"/>
      <c r="M26" s="4"/>
      <c r="N26" s="2"/>
      <c r="O26" s="3" t="s">
        <v>17</v>
      </c>
    </row>
    <row r="27" spans="1:15" ht="57.6" x14ac:dyDescent="0.3">
      <c r="A27" s="2" t="s">
        <v>82</v>
      </c>
      <c r="B27" s="4">
        <v>45848</v>
      </c>
      <c r="C27" s="5">
        <v>88</v>
      </c>
      <c r="D27" s="3" t="s">
        <v>53</v>
      </c>
      <c r="E27" s="2" t="s">
        <v>83</v>
      </c>
      <c r="F27" s="1" t="s">
        <v>151</v>
      </c>
      <c r="G27" s="3" t="s">
        <v>18</v>
      </c>
      <c r="H27" s="3" t="s">
        <v>16</v>
      </c>
      <c r="I27" s="3" t="s">
        <v>59</v>
      </c>
      <c r="J27" s="4"/>
      <c r="K27" s="4"/>
      <c r="L27" s="4"/>
      <c r="M27" s="4">
        <v>45931</v>
      </c>
      <c r="N27" s="2" t="s">
        <v>84</v>
      </c>
      <c r="O27" s="3" t="s">
        <v>17</v>
      </c>
    </row>
    <row r="28" spans="1:15" ht="43.2" x14ac:dyDescent="0.3">
      <c r="A28" s="2" t="s">
        <v>85</v>
      </c>
      <c r="B28" s="4">
        <v>45855</v>
      </c>
      <c r="C28" s="5">
        <v>74</v>
      </c>
      <c r="D28" s="3" t="s">
        <v>53</v>
      </c>
      <c r="E28" s="2" t="s">
        <v>86</v>
      </c>
      <c r="F28" s="1" t="s">
        <v>152</v>
      </c>
      <c r="G28" s="3" t="s">
        <v>18</v>
      </c>
      <c r="H28" s="3" t="s">
        <v>16</v>
      </c>
      <c r="I28" s="3" t="s">
        <v>55</v>
      </c>
      <c r="J28" s="4"/>
      <c r="K28" s="4"/>
      <c r="L28" s="4"/>
      <c r="M28" s="4"/>
      <c r="N28" s="2"/>
      <c r="O28" s="3" t="s">
        <v>17</v>
      </c>
    </row>
    <row r="29" spans="1:15" ht="28.8" x14ac:dyDescent="0.3">
      <c r="A29" s="2" t="s">
        <v>87</v>
      </c>
      <c r="B29" s="4">
        <v>45855</v>
      </c>
      <c r="C29" s="5">
        <v>110</v>
      </c>
      <c r="D29" s="3" t="s">
        <v>53</v>
      </c>
      <c r="E29" s="2" t="s">
        <v>88</v>
      </c>
      <c r="F29" s="1" t="s">
        <v>153</v>
      </c>
      <c r="G29" s="3" t="s">
        <v>18</v>
      </c>
      <c r="H29" s="3" t="s">
        <v>16</v>
      </c>
      <c r="I29" s="3" t="s">
        <v>55</v>
      </c>
      <c r="J29" s="4"/>
      <c r="K29" s="4"/>
      <c r="L29" s="4"/>
      <c r="M29" s="4"/>
      <c r="N29" s="2"/>
      <c r="O29" s="3" t="s">
        <v>17</v>
      </c>
    </row>
    <row r="30" spans="1:15" ht="43.2" x14ac:dyDescent="0.3">
      <c r="A30" s="2" t="s">
        <v>89</v>
      </c>
      <c r="B30" s="4">
        <v>45876</v>
      </c>
      <c r="C30" s="5">
        <v>53</v>
      </c>
      <c r="D30" s="3" t="s">
        <v>26</v>
      </c>
      <c r="E30" s="2"/>
      <c r="F30" s="1" t="s">
        <v>154</v>
      </c>
      <c r="G30" s="3" t="s">
        <v>27</v>
      </c>
      <c r="H30" s="3" t="s">
        <v>16</v>
      </c>
      <c r="I30" s="3" t="s">
        <v>90</v>
      </c>
      <c r="J30" s="4"/>
      <c r="K30" s="4"/>
      <c r="L30" s="4"/>
      <c r="M30" s="4"/>
      <c r="N30" s="2"/>
      <c r="O30" s="3" t="s">
        <v>17</v>
      </c>
    </row>
    <row r="31" spans="1:15" ht="57.6" x14ac:dyDescent="0.3">
      <c r="A31" s="2" t="s">
        <v>91</v>
      </c>
      <c r="B31" s="4">
        <v>45869</v>
      </c>
      <c r="C31" s="5">
        <v>123</v>
      </c>
      <c r="D31" s="3" t="s">
        <v>92</v>
      </c>
      <c r="E31" s="2" t="s">
        <v>93</v>
      </c>
      <c r="F31" s="1" t="s">
        <v>155</v>
      </c>
      <c r="G31" s="3"/>
      <c r="H31" s="3" t="s">
        <v>30</v>
      </c>
      <c r="I31" s="3" t="s">
        <v>94</v>
      </c>
      <c r="J31" s="4"/>
      <c r="K31" s="4"/>
      <c r="L31" s="4"/>
      <c r="M31" s="4"/>
      <c r="N31" s="2"/>
      <c r="O31" s="3" t="s">
        <v>17</v>
      </c>
    </row>
    <row r="32" spans="1:15" ht="28.8" x14ac:dyDescent="0.3">
      <c r="A32" s="2" t="s">
        <v>97</v>
      </c>
      <c r="B32" s="4">
        <v>45895</v>
      </c>
      <c r="C32" s="5">
        <v>9</v>
      </c>
      <c r="D32" s="3" t="s">
        <v>53</v>
      </c>
      <c r="E32" s="2" t="s">
        <v>98</v>
      </c>
      <c r="F32" s="1" t="s">
        <v>157</v>
      </c>
      <c r="G32" s="3" t="s">
        <v>18</v>
      </c>
      <c r="H32" s="3" t="s">
        <v>16</v>
      </c>
      <c r="I32" s="3" t="s">
        <v>99</v>
      </c>
      <c r="J32" s="4"/>
      <c r="K32" s="4"/>
      <c r="L32" s="4"/>
      <c r="M32" s="4"/>
      <c r="N32" s="2"/>
      <c r="O32" s="3" t="s">
        <v>17</v>
      </c>
    </row>
    <row r="33" spans="1:15" ht="57.6" x14ac:dyDescent="0.3">
      <c r="A33" s="2" t="s">
        <v>95</v>
      </c>
      <c r="B33" s="4">
        <v>45895</v>
      </c>
      <c r="C33" s="5">
        <v>70</v>
      </c>
      <c r="D33" s="3" t="s">
        <v>53</v>
      </c>
      <c r="E33" s="2" t="s">
        <v>96</v>
      </c>
      <c r="F33" s="1" t="s">
        <v>156</v>
      </c>
      <c r="G33" s="3" t="s">
        <v>18</v>
      </c>
      <c r="H33" s="3" t="s">
        <v>16</v>
      </c>
      <c r="I33" s="3" t="s">
        <v>59</v>
      </c>
      <c r="J33" s="4"/>
      <c r="K33" s="4"/>
      <c r="L33" s="4"/>
      <c r="M33" s="4"/>
      <c r="N33" s="2"/>
      <c r="O33" s="3" t="s">
        <v>17</v>
      </c>
    </row>
    <row r="34" spans="1:15" ht="57.6" x14ac:dyDescent="0.3">
      <c r="A34" s="2" t="s">
        <v>101</v>
      </c>
      <c r="B34" s="4">
        <v>45896</v>
      </c>
      <c r="C34" s="5">
        <v>33</v>
      </c>
      <c r="D34" s="3" t="s">
        <v>34</v>
      </c>
      <c r="E34" s="2"/>
      <c r="F34" s="1" t="s">
        <v>159</v>
      </c>
      <c r="G34" s="3" t="s">
        <v>27</v>
      </c>
      <c r="H34" s="3" t="s">
        <v>16</v>
      </c>
      <c r="I34" s="3" t="s">
        <v>11</v>
      </c>
      <c r="J34" s="4"/>
      <c r="K34" s="4"/>
      <c r="L34" s="4"/>
      <c r="M34" s="4"/>
      <c r="N34" s="2"/>
      <c r="O34" s="3" t="s">
        <v>17</v>
      </c>
    </row>
    <row r="35" spans="1:15" ht="43.2" x14ac:dyDescent="0.3">
      <c r="A35" s="2" t="s">
        <v>100</v>
      </c>
      <c r="B35" s="4">
        <v>45897</v>
      </c>
      <c r="C35" s="5">
        <v>11</v>
      </c>
      <c r="D35" s="3" t="s">
        <v>16</v>
      </c>
      <c r="E35" s="2"/>
      <c r="F35" s="1" t="s">
        <v>158</v>
      </c>
      <c r="G35" s="3" t="s">
        <v>27</v>
      </c>
      <c r="H35" s="3" t="s">
        <v>16</v>
      </c>
      <c r="I35" s="3" t="s">
        <v>11</v>
      </c>
      <c r="J35" s="4">
        <v>45897</v>
      </c>
      <c r="K35" s="4">
        <v>45981</v>
      </c>
      <c r="L35" s="4"/>
      <c r="M35" s="4"/>
      <c r="N35" s="2"/>
      <c r="O35" s="3" t="s">
        <v>17</v>
      </c>
    </row>
    <row r="36" spans="1:15" ht="43.2" x14ac:dyDescent="0.3">
      <c r="A36" s="2" t="s">
        <v>102</v>
      </c>
      <c r="B36" s="4">
        <v>45912</v>
      </c>
      <c r="C36" s="5">
        <v>31</v>
      </c>
      <c r="D36" s="3" t="s">
        <v>34</v>
      </c>
      <c r="E36" s="2"/>
      <c r="F36" s="1" t="s">
        <v>160</v>
      </c>
      <c r="G36" s="3" t="s">
        <v>27</v>
      </c>
      <c r="H36" s="3" t="s">
        <v>16</v>
      </c>
      <c r="I36" s="3" t="s">
        <v>74</v>
      </c>
      <c r="J36" s="4">
        <v>46003</v>
      </c>
      <c r="K36" s="4">
        <v>46070</v>
      </c>
      <c r="L36" s="4"/>
      <c r="M36" s="4"/>
      <c r="N36" s="2"/>
      <c r="O36" s="3" t="s">
        <v>17</v>
      </c>
    </row>
    <row r="37" spans="1:15" ht="28.8" x14ac:dyDescent="0.3">
      <c r="A37" s="2" t="s">
        <v>103</v>
      </c>
      <c r="B37" s="4">
        <v>45924</v>
      </c>
      <c r="C37" s="5">
        <v>62</v>
      </c>
      <c r="D37" s="3" t="s">
        <v>53</v>
      </c>
      <c r="E37" s="2" t="s">
        <v>104</v>
      </c>
      <c r="F37" s="1" t="s">
        <v>161</v>
      </c>
      <c r="G37" s="3" t="s">
        <v>18</v>
      </c>
      <c r="H37" s="3" t="s">
        <v>16</v>
      </c>
      <c r="I37" s="3" t="s">
        <v>59</v>
      </c>
      <c r="J37" s="4"/>
      <c r="K37" s="4"/>
      <c r="L37" s="4"/>
      <c r="M37" s="4"/>
      <c r="N37" s="2"/>
      <c r="O37" s="3" t="s">
        <v>17</v>
      </c>
    </row>
    <row r="38" spans="1:15" ht="43.2" x14ac:dyDescent="0.3">
      <c r="A38" s="2" t="s">
        <v>105</v>
      </c>
      <c r="B38" s="4">
        <v>45943</v>
      </c>
      <c r="C38" s="5">
        <v>24</v>
      </c>
      <c r="D38" s="3" t="s">
        <v>106</v>
      </c>
      <c r="E38" s="2" t="s">
        <v>107</v>
      </c>
      <c r="F38" s="1" t="s">
        <v>162</v>
      </c>
      <c r="G38" s="3" t="s">
        <v>18</v>
      </c>
      <c r="H38" s="3" t="s">
        <v>16</v>
      </c>
      <c r="I38" s="3" t="s">
        <v>108</v>
      </c>
      <c r="J38" s="4"/>
      <c r="K38" s="4"/>
      <c r="L38" s="4"/>
      <c r="M38" s="4"/>
      <c r="N38" s="2"/>
      <c r="O38" s="3" t="s">
        <v>17</v>
      </c>
    </row>
    <row r="39" spans="1:15" ht="86.4" x14ac:dyDescent="0.3">
      <c r="A39" s="2" t="s">
        <v>109</v>
      </c>
      <c r="B39" s="4">
        <v>45944</v>
      </c>
      <c r="C39" s="5">
        <v>3</v>
      </c>
      <c r="D39" s="3" t="s">
        <v>110</v>
      </c>
      <c r="E39" s="2"/>
      <c r="F39" s="1" t="s">
        <v>163</v>
      </c>
      <c r="G39" s="3" t="s">
        <v>27</v>
      </c>
      <c r="H39" s="3" t="s">
        <v>16</v>
      </c>
      <c r="I39" s="3" t="s">
        <v>11</v>
      </c>
      <c r="J39" s="4"/>
      <c r="K39" s="4"/>
      <c r="L39" s="4"/>
      <c r="M39" s="4"/>
      <c r="N39" s="2"/>
      <c r="O39" s="3" t="s">
        <v>17</v>
      </c>
    </row>
    <row r="40" spans="1:15" ht="28.8" x14ac:dyDescent="0.3">
      <c r="A40" s="2" t="s">
        <v>111</v>
      </c>
      <c r="B40" s="4">
        <v>45950</v>
      </c>
      <c r="C40" s="5">
        <v>1</v>
      </c>
      <c r="D40" s="3" t="s">
        <v>53</v>
      </c>
      <c r="E40" s="2" t="s">
        <v>112</v>
      </c>
      <c r="F40" s="1" t="s">
        <v>164</v>
      </c>
      <c r="G40" s="3" t="s">
        <v>18</v>
      </c>
      <c r="H40" s="3" t="s">
        <v>16</v>
      </c>
      <c r="I40" s="3" t="s">
        <v>99</v>
      </c>
      <c r="J40" s="4"/>
      <c r="K40" s="4"/>
      <c r="L40" s="4"/>
      <c r="M40" s="4"/>
      <c r="N40" s="2"/>
      <c r="O40" s="3" t="s">
        <v>17</v>
      </c>
    </row>
    <row r="41" spans="1:15" ht="57.6" x14ac:dyDescent="0.3">
      <c r="A41" s="2" t="s">
        <v>113</v>
      </c>
      <c r="B41" s="4">
        <v>45971</v>
      </c>
      <c r="C41" s="5">
        <v>7</v>
      </c>
      <c r="D41" s="3" t="s">
        <v>53</v>
      </c>
      <c r="E41" s="2" t="s">
        <v>114</v>
      </c>
      <c r="F41" s="1" t="s">
        <v>165</v>
      </c>
      <c r="G41" s="3" t="s">
        <v>18</v>
      </c>
      <c r="H41" s="3" t="s">
        <v>16</v>
      </c>
      <c r="I41" s="3" t="s">
        <v>99</v>
      </c>
      <c r="J41" s="4"/>
      <c r="K41" s="4"/>
      <c r="L41" s="4"/>
      <c r="M41" s="4"/>
      <c r="N41" s="2"/>
      <c r="O41" s="3" t="s">
        <v>17</v>
      </c>
    </row>
    <row r="42" spans="1:15" ht="28.8" x14ac:dyDescent="0.3">
      <c r="A42" s="2" t="s">
        <v>115</v>
      </c>
      <c r="B42" s="4">
        <v>45978</v>
      </c>
      <c r="C42" s="5">
        <v>1</v>
      </c>
      <c r="D42" s="3" t="s">
        <v>53</v>
      </c>
      <c r="E42" s="2" t="s">
        <v>116</v>
      </c>
      <c r="F42" s="1" t="s">
        <v>166</v>
      </c>
      <c r="G42" s="3" t="s">
        <v>18</v>
      </c>
      <c r="H42" s="3" t="s">
        <v>16</v>
      </c>
      <c r="I42" s="3" t="s">
        <v>99</v>
      </c>
      <c r="J42" s="4"/>
      <c r="K42" s="4"/>
      <c r="L42" s="4"/>
      <c r="M42" s="4"/>
      <c r="N42" s="2"/>
      <c r="O42" s="3" t="s">
        <v>17</v>
      </c>
    </row>
    <row r="43" spans="1:15" ht="28.8" x14ac:dyDescent="0.3">
      <c r="A43" s="2" t="s">
        <v>117</v>
      </c>
      <c r="B43" s="4">
        <v>45978</v>
      </c>
      <c r="C43" s="5">
        <v>1</v>
      </c>
      <c r="D43" s="3" t="s">
        <v>53</v>
      </c>
      <c r="E43" s="2" t="s">
        <v>118</v>
      </c>
      <c r="F43" s="1" t="s">
        <v>167</v>
      </c>
      <c r="G43" s="3" t="s">
        <v>18</v>
      </c>
      <c r="H43" s="3" t="s">
        <v>16</v>
      </c>
      <c r="I43" s="3" t="s">
        <v>119</v>
      </c>
      <c r="J43" s="4"/>
      <c r="K43" s="4"/>
      <c r="L43" s="4"/>
      <c r="M43" s="4"/>
      <c r="N43" s="2"/>
      <c r="O43" s="3" t="s">
        <v>17</v>
      </c>
    </row>
    <row r="44" spans="1:15" ht="57.6" x14ac:dyDescent="0.3">
      <c r="A44" s="2" t="s">
        <v>124</v>
      </c>
      <c r="B44" s="4">
        <v>45978</v>
      </c>
      <c r="C44" s="5">
        <v>17</v>
      </c>
      <c r="D44" s="3" t="s">
        <v>34</v>
      </c>
      <c r="E44" s="2"/>
      <c r="F44" s="1" t="s">
        <v>169</v>
      </c>
      <c r="G44" s="3" t="s">
        <v>27</v>
      </c>
      <c r="H44" s="3" t="s">
        <v>16</v>
      </c>
      <c r="I44" s="3" t="s">
        <v>36</v>
      </c>
      <c r="J44" s="4"/>
      <c r="K44" s="4"/>
      <c r="L44" s="4"/>
      <c r="M44" s="4"/>
      <c r="N44" s="2"/>
      <c r="O44" s="3" t="s">
        <v>17</v>
      </c>
    </row>
    <row r="45" spans="1:15" ht="43.2" x14ac:dyDescent="0.3">
      <c r="A45" s="2" t="s">
        <v>125</v>
      </c>
      <c r="B45" s="4">
        <v>45982</v>
      </c>
      <c r="C45" s="5">
        <v>14</v>
      </c>
      <c r="D45" s="3" t="s">
        <v>38</v>
      </c>
      <c r="E45" s="2"/>
      <c r="F45" s="1" t="s">
        <v>170</v>
      </c>
      <c r="G45" s="3" t="s">
        <v>27</v>
      </c>
      <c r="H45" s="3" t="s">
        <v>16</v>
      </c>
      <c r="I45" s="3" t="s">
        <v>11</v>
      </c>
      <c r="J45" s="4"/>
      <c r="K45" s="4"/>
      <c r="L45" s="4"/>
      <c r="M45" s="4"/>
      <c r="N45" s="2"/>
      <c r="O45" s="3" t="s">
        <v>17</v>
      </c>
    </row>
    <row r="46" spans="1:15" ht="28.8" x14ac:dyDescent="0.3">
      <c r="A46" s="2" t="s">
        <v>122</v>
      </c>
      <c r="B46" s="4">
        <v>45987</v>
      </c>
      <c r="C46" s="5">
        <v>8</v>
      </c>
      <c r="D46" s="3" t="s">
        <v>53</v>
      </c>
      <c r="E46" s="2" t="s">
        <v>123</v>
      </c>
      <c r="F46" s="1" t="s">
        <v>168</v>
      </c>
      <c r="G46" s="3" t="s">
        <v>18</v>
      </c>
      <c r="H46" s="3" t="s">
        <v>16</v>
      </c>
      <c r="I46" s="3" t="s">
        <v>59</v>
      </c>
      <c r="J46" s="4"/>
      <c r="K46" s="4"/>
      <c r="L46" s="4"/>
      <c r="M46" s="4"/>
      <c r="N46" s="2"/>
      <c r="O46" s="3" t="s">
        <v>17</v>
      </c>
    </row>
    <row r="47" spans="1:15" ht="43.2" x14ac:dyDescent="0.3">
      <c r="A47" s="2" t="s">
        <v>120</v>
      </c>
      <c r="B47" s="4">
        <v>45987</v>
      </c>
      <c r="C47" s="5">
        <v>5</v>
      </c>
      <c r="D47" s="3" t="s">
        <v>53</v>
      </c>
      <c r="E47" s="2" t="s">
        <v>121</v>
      </c>
      <c r="F47" s="1" t="s">
        <v>2977</v>
      </c>
      <c r="G47" s="3" t="s">
        <v>18</v>
      </c>
      <c r="H47" s="3" t="s">
        <v>16</v>
      </c>
      <c r="I47" s="3" t="s">
        <v>59</v>
      </c>
      <c r="J47" s="4"/>
      <c r="K47" s="4"/>
      <c r="L47" s="4"/>
      <c r="M47" s="4"/>
      <c r="N47" s="2"/>
      <c r="O47" s="3" t="s">
        <v>17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4043E-A84F-4B50-8FC8-0D27F0EB2E72}">
  <sheetPr filterMode="1">
    <pageSetUpPr fitToPage="1"/>
  </sheetPr>
  <dimension ref="A1:Z4411"/>
  <sheetViews>
    <sheetView zoomScale="84" zoomScaleNormal="84" workbookViewId="0">
      <pane ySplit="5" topLeftCell="A4353" activePane="bottomLeft" state="frozen"/>
      <selection pane="bottomLeft" activeCell="C4363" sqref="C4363"/>
    </sheetView>
  </sheetViews>
  <sheetFormatPr defaultColWidth="9.109375" defaultRowHeight="14.85" customHeight="1" x14ac:dyDescent="0.3"/>
  <cols>
    <col min="1" max="1" width="12" customWidth="1"/>
    <col min="2" max="2" width="14.6640625" customWidth="1"/>
    <col min="3" max="3" width="29.44140625" customWidth="1"/>
    <col min="4" max="4" width="16.33203125" customWidth="1"/>
    <col min="5" max="5" width="38.6640625" customWidth="1"/>
    <col min="6" max="6" width="15.44140625" customWidth="1"/>
    <col min="7" max="7" width="15" customWidth="1"/>
    <col min="8" max="8" width="12" customWidth="1"/>
    <col min="9" max="9" width="15.5546875" customWidth="1"/>
    <col min="10" max="10" width="13" bestFit="1" customWidth="1"/>
    <col min="11" max="11" width="17.109375" customWidth="1"/>
    <col min="12" max="12" width="11.6640625" customWidth="1"/>
    <col min="13" max="13" width="12.109375" customWidth="1"/>
    <col min="14" max="14" width="9.109375" customWidth="1"/>
    <col min="15" max="15" width="22.5546875" customWidth="1"/>
    <col min="16" max="16" width="21.6640625" bestFit="1" customWidth="1"/>
    <col min="17" max="17" width="21.33203125" customWidth="1"/>
    <col min="18" max="18" width="13" customWidth="1"/>
    <col min="19" max="19" width="9.109375" customWidth="1"/>
    <col min="20" max="20" width="14.44140625" customWidth="1"/>
    <col min="21" max="21" width="14.33203125" bestFit="1" customWidth="1"/>
    <col min="22" max="23" width="9.109375" customWidth="1"/>
    <col min="24" max="24" width="15" customWidth="1"/>
    <col min="25" max="25" width="11.33203125" customWidth="1"/>
  </cols>
  <sheetData>
    <row r="1" spans="1:26" s="318" customFormat="1" ht="17.100000000000001" hidden="1" customHeight="1" x14ac:dyDescent="0.3">
      <c r="A1" s="317" t="s">
        <v>2798</v>
      </c>
      <c r="B1" s="319" t="s">
        <v>2797</v>
      </c>
      <c r="C1" s="319" t="s">
        <v>2796</v>
      </c>
      <c r="D1" s="319" t="s">
        <v>2795</v>
      </c>
      <c r="E1" s="319" t="s">
        <v>2794</v>
      </c>
      <c r="F1" s="319" t="s">
        <v>2793</v>
      </c>
      <c r="G1" s="319" t="s">
        <v>2792</v>
      </c>
      <c r="H1" s="320" t="s">
        <v>2791</v>
      </c>
      <c r="I1" s="320" t="s">
        <v>2790</v>
      </c>
      <c r="J1" s="319" t="s">
        <v>2789</v>
      </c>
      <c r="K1" s="319" t="s">
        <v>2788</v>
      </c>
      <c r="L1" s="319" t="s">
        <v>2787</v>
      </c>
      <c r="M1" s="319" t="s">
        <v>2786</v>
      </c>
      <c r="N1" s="319" t="s">
        <v>2785</v>
      </c>
      <c r="O1" s="319" t="s">
        <v>2784</v>
      </c>
      <c r="P1" s="319" t="s">
        <v>2783</v>
      </c>
      <c r="Q1" s="319" t="s">
        <v>2782</v>
      </c>
      <c r="R1" s="319" t="s">
        <v>2781</v>
      </c>
      <c r="S1" s="319" t="s">
        <v>2780</v>
      </c>
      <c r="T1" s="319" t="s">
        <v>2779</v>
      </c>
      <c r="U1" s="319" t="s">
        <v>2778</v>
      </c>
      <c r="V1" s="319" t="s">
        <v>2777</v>
      </c>
      <c r="W1" s="319" t="s">
        <v>2776</v>
      </c>
      <c r="X1" s="319" t="s">
        <v>2775</v>
      </c>
      <c r="Y1" s="319" t="s">
        <v>2774</v>
      </c>
      <c r="Z1" s="319" t="s">
        <v>2773</v>
      </c>
    </row>
    <row r="2" spans="1:26" s="311" customFormat="1" ht="17.100000000000001" hidden="1" customHeight="1" x14ac:dyDescent="0.3">
      <c r="A2" s="317" t="s">
        <v>2772</v>
      </c>
      <c r="B2" s="315"/>
      <c r="C2" s="315"/>
      <c r="D2" s="315"/>
      <c r="E2" s="315"/>
      <c r="F2" s="315"/>
      <c r="G2" s="315"/>
      <c r="H2" s="316"/>
      <c r="I2" s="316"/>
      <c r="J2" s="315"/>
      <c r="K2" s="315"/>
      <c r="L2" s="315"/>
      <c r="M2" s="315"/>
      <c r="N2" s="315"/>
      <c r="O2" s="315"/>
      <c r="P2" s="315"/>
      <c r="Q2" s="315"/>
      <c r="R2" s="315"/>
      <c r="S2" s="315"/>
      <c r="T2" s="315"/>
      <c r="U2" s="315"/>
      <c r="V2" s="315"/>
      <c r="W2" s="315"/>
      <c r="X2" s="315"/>
      <c r="Y2" s="315"/>
      <c r="Z2" s="315"/>
    </row>
    <row r="3" spans="1:26" s="311" customFormat="1" ht="17.100000000000001" hidden="1" customHeight="1" x14ac:dyDescent="0.3">
      <c r="A3" s="314" t="s">
        <v>2771</v>
      </c>
      <c r="B3" s="312"/>
      <c r="C3" s="312"/>
      <c r="D3" s="312"/>
      <c r="E3" s="312"/>
      <c r="F3" s="312"/>
      <c r="G3" s="312"/>
      <c r="H3" s="313"/>
      <c r="I3" s="313"/>
      <c r="J3" s="312"/>
      <c r="K3" s="312"/>
      <c r="L3" s="312"/>
      <c r="M3" s="312"/>
      <c r="N3" s="312"/>
      <c r="O3" s="312"/>
      <c r="P3" s="312"/>
      <c r="Q3" s="312"/>
      <c r="R3" s="312"/>
      <c r="S3" s="312"/>
      <c r="T3" s="312"/>
      <c r="U3" s="312"/>
      <c r="V3" s="312"/>
      <c r="W3" s="312"/>
      <c r="X3" s="312"/>
      <c r="Y3" s="312"/>
      <c r="Z3" s="312"/>
    </row>
    <row r="4" spans="1:26" s="12" customFormat="1" ht="17.100000000000001" hidden="1" customHeight="1" x14ac:dyDescent="0.3">
      <c r="B4" s="310"/>
      <c r="C4" s="309"/>
      <c r="E4" s="308"/>
      <c r="F4" s="308"/>
      <c r="G4" s="308"/>
      <c r="H4" s="303"/>
      <c r="I4" s="303"/>
      <c r="K4" s="307"/>
      <c r="L4" s="307"/>
      <c r="M4" s="306"/>
      <c r="N4" s="306"/>
      <c r="O4" s="304"/>
      <c r="P4" s="304"/>
      <c r="Q4" s="304"/>
      <c r="R4" s="304"/>
      <c r="S4" s="304"/>
      <c r="T4" s="305"/>
      <c r="U4" s="304"/>
      <c r="V4" s="304"/>
      <c r="W4" s="304"/>
      <c r="X4" s="303"/>
    </row>
    <row r="5" spans="1:26" ht="158.4" x14ac:dyDescent="0.3">
      <c r="A5" s="302" t="s">
        <v>2770</v>
      </c>
      <c r="B5" s="297" t="s">
        <v>0</v>
      </c>
      <c r="C5" s="297" t="s">
        <v>2769</v>
      </c>
      <c r="D5" s="297" t="s">
        <v>2768</v>
      </c>
      <c r="E5" s="297" t="s">
        <v>2767</v>
      </c>
      <c r="F5" s="301" t="s">
        <v>2766</v>
      </c>
      <c r="G5" s="301" t="s">
        <v>2765</v>
      </c>
      <c r="H5" s="300" t="s">
        <v>2764</v>
      </c>
      <c r="I5" s="300" t="s">
        <v>2763</v>
      </c>
      <c r="J5" s="297" t="s">
        <v>2762</v>
      </c>
      <c r="K5" s="299" t="s">
        <v>2761</v>
      </c>
      <c r="L5" s="299" t="s">
        <v>2760</v>
      </c>
      <c r="M5" s="299" t="s">
        <v>2759</v>
      </c>
      <c r="N5" s="299" t="s">
        <v>2758</v>
      </c>
      <c r="O5" s="297" t="s">
        <v>2757</v>
      </c>
      <c r="P5" s="297" t="s">
        <v>2756</v>
      </c>
      <c r="Q5" s="297" t="s">
        <v>2755</v>
      </c>
      <c r="R5" s="298" t="s">
        <v>2754</v>
      </c>
      <c r="S5" s="297" t="s">
        <v>2753</v>
      </c>
      <c r="T5" s="297" t="s">
        <v>2</v>
      </c>
      <c r="U5" s="297" t="s">
        <v>2752</v>
      </c>
      <c r="V5" s="297" t="s">
        <v>2751</v>
      </c>
      <c r="W5" s="297" t="s">
        <v>2750</v>
      </c>
      <c r="X5" s="297" t="s">
        <v>2749</v>
      </c>
      <c r="Y5" s="297" t="s">
        <v>2748</v>
      </c>
      <c r="Z5" s="297" t="s">
        <v>6</v>
      </c>
    </row>
    <row r="6" spans="1:26" s="175" customFormat="1" ht="14.4" hidden="1" x14ac:dyDescent="0.3">
      <c r="A6" s="157"/>
      <c r="B6" s="157">
        <v>200000193</v>
      </c>
      <c r="C6" s="218" t="s">
        <v>467</v>
      </c>
      <c r="D6" s="29" t="s">
        <v>172</v>
      </c>
      <c r="E6" s="30" t="s">
        <v>1529</v>
      </c>
      <c r="F6" s="151"/>
      <c r="G6" s="151"/>
      <c r="H6" s="151"/>
      <c r="I6" s="151"/>
      <c r="J6" s="177"/>
      <c r="K6" s="151"/>
      <c r="L6" s="151"/>
      <c r="M6" s="151"/>
      <c r="N6" s="151"/>
      <c r="O6" s="151"/>
      <c r="P6" s="151"/>
      <c r="Q6" s="151"/>
      <c r="R6" s="151"/>
      <c r="S6" s="151"/>
      <c r="T6" s="151"/>
      <c r="U6" s="151"/>
      <c r="V6" s="151"/>
      <c r="W6" s="151"/>
      <c r="X6" s="207">
        <v>36733</v>
      </c>
      <c r="Y6" s="150" t="e">
        <f ca="1">IF(ISBLANK(X6), TODAY()-E6,X6- E6 &amp; CHAR(10) &amp; "(closed)")</f>
        <v>#VALUE!</v>
      </c>
      <c r="Z6" s="149" t="s">
        <v>360</v>
      </c>
    </row>
    <row r="7" spans="1:26" s="175" customFormat="1" ht="14.4" hidden="1" x14ac:dyDescent="0.3">
      <c r="A7" s="157"/>
      <c r="B7" s="157">
        <v>200100064</v>
      </c>
      <c r="C7" s="218" t="s">
        <v>817</v>
      </c>
      <c r="D7" s="29" t="s">
        <v>2488</v>
      </c>
      <c r="E7" s="261" t="s">
        <v>2487</v>
      </c>
      <c r="F7" s="151"/>
      <c r="G7" s="151"/>
      <c r="H7" s="151"/>
      <c r="I7" s="151"/>
      <c r="J7" s="177"/>
      <c r="K7" s="151"/>
      <c r="L7" s="151"/>
      <c r="M7" s="151"/>
      <c r="N7" s="151"/>
      <c r="O7" s="151"/>
      <c r="P7" s="151"/>
      <c r="Q7" s="151"/>
      <c r="R7" s="151"/>
      <c r="S7" s="151"/>
      <c r="T7" s="151"/>
      <c r="U7" s="151"/>
      <c r="V7" s="151"/>
      <c r="W7" s="151"/>
      <c r="X7" s="207"/>
      <c r="Y7" s="150" t="e">
        <f ca="1">IF(ISBLANK(X7), TODAY()-#REF!,X7 -#REF! &amp; CHAR(10) &amp; "(closed)")</f>
        <v>#REF!</v>
      </c>
      <c r="Z7" s="6" t="s">
        <v>360</v>
      </c>
    </row>
    <row r="8" spans="1:26" s="175" customFormat="1" ht="26.4" hidden="1" x14ac:dyDescent="0.3">
      <c r="A8" s="157"/>
      <c r="B8" s="157">
        <v>200100235</v>
      </c>
      <c r="C8" s="218" t="s">
        <v>2747</v>
      </c>
      <c r="D8" s="29" t="s">
        <v>2488</v>
      </c>
      <c r="E8" s="261" t="s">
        <v>2487</v>
      </c>
      <c r="F8" s="151"/>
      <c r="G8" s="151"/>
      <c r="H8" s="151"/>
      <c r="I8" s="151"/>
      <c r="J8" s="177"/>
      <c r="K8" s="151"/>
      <c r="L8" s="151"/>
      <c r="M8" s="151"/>
      <c r="N8" s="151"/>
      <c r="O8" s="151"/>
      <c r="P8" s="151"/>
      <c r="Q8" s="151"/>
      <c r="R8" s="151"/>
      <c r="S8" s="151"/>
      <c r="T8" s="151"/>
      <c r="U8" s="151"/>
      <c r="V8" s="151"/>
      <c r="W8" s="151"/>
      <c r="X8" s="207"/>
      <c r="Y8" s="150" t="e">
        <f ca="1">IF(ISBLANK(X8), TODAY()-#REF!,X8 -#REF! &amp; CHAR(10) &amp; "(closed)")</f>
        <v>#REF!</v>
      </c>
      <c r="Z8" s="6" t="s">
        <v>360</v>
      </c>
    </row>
    <row r="9" spans="1:26" s="175" customFormat="1" ht="14.4" hidden="1" x14ac:dyDescent="0.3">
      <c r="A9" s="157"/>
      <c r="B9" s="157">
        <v>200100325</v>
      </c>
      <c r="C9" s="218" t="s">
        <v>2746</v>
      </c>
      <c r="D9" s="29" t="s">
        <v>2488</v>
      </c>
      <c r="E9" s="261" t="s">
        <v>2487</v>
      </c>
      <c r="F9" s="151"/>
      <c r="G9" s="151"/>
      <c r="H9" s="151"/>
      <c r="I9" s="151"/>
      <c r="J9" s="177"/>
      <c r="K9" s="151"/>
      <c r="L9" s="151"/>
      <c r="M9" s="151"/>
      <c r="N9" s="151"/>
      <c r="O9" s="151"/>
      <c r="P9" s="151"/>
      <c r="Q9" s="151"/>
      <c r="R9" s="151"/>
      <c r="S9" s="151"/>
      <c r="T9" s="151"/>
      <c r="U9" s="151"/>
      <c r="V9" s="151"/>
      <c r="W9" s="151"/>
      <c r="X9" s="207"/>
      <c r="Y9" s="150" t="e">
        <f ca="1">IF(ISBLANK(X9), TODAY()-#REF!,X9 -#REF! &amp; CHAR(10) &amp; "(closed)")</f>
        <v>#REF!</v>
      </c>
      <c r="Z9" s="6" t="s">
        <v>360</v>
      </c>
    </row>
    <row r="10" spans="1:26" s="175" customFormat="1" ht="14.4" hidden="1" x14ac:dyDescent="0.3">
      <c r="A10" s="157"/>
      <c r="B10" s="157">
        <v>200200032</v>
      </c>
      <c r="C10" s="218" t="s">
        <v>2745</v>
      </c>
      <c r="D10" s="29" t="s">
        <v>2488</v>
      </c>
      <c r="E10" s="261" t="s">
        <v>2487</v>
      </c>
      <c r="F10" s="151"/>
      <c r="G10" s="151"/>
      <c r="H10" s="151"/>
      <c r="I10" s="151"/>
      <c r="J10" s="177"/>
      <c r="K10" s="151"/>
      <c r="L10" s="151"/>
      <c r="M10" s="151"/>
      <c r="N10" s="151"/>
      <c r="O10" s="151"/>
      <c r="P10" s="151"/>
      <c r="Q10" s="151"/>
      <c r="R10" s="151"/>
      <c r="S10" s="151"/>
      <c r="T10" s="151"/>
      <c r="U10" s="151"/>
      <c r="V10" s="151"/>
      <c r="W10" s="151"/>
      <c r="X10" s="207"/>
      <c r="Y10" s="150" t="e">
        <f ca="1">IF(ISBLANK(X10), TODAY()-#REF!,X10 -#REF! &amp; CHAR(10) &amp; "(closed)")</f>
        <v>#REF!</v>
      </c>
      <c r="Z10" s="6" t="s">
        <v>360</v>
      </c>
    </row>
    <row r="11" spans="1:26" s="175" customFormat="1" ht="14.4" hidden="1" x14ac:dyDescent="0.3">
      <c r="A11" s="157"/>
      <c r="B11" s="157">
        <v>200200407</v>
      </c>
      <c r="C11" s="218" t="s">
        <v>1781</v>
      </c>
      <c r="D11" s="29" t="s">
        <v>172</v>
      </c>
      <c r="E11" s="289" t="s">
        <v>2744</v>
      </c>
      <c r="F11" s="151"/>
      <c r="G11" s="151"/>
      <c r="H11" s="151"/>
      <c r="I11" s="151"/>
      <c r="J11" s="177"/>
      <c r="K11" s="151"/>
      <c r="L11" s="151"/>
      <c r="M11" s="151"/>
      <c r="N11" s="151"/>
      <c r="O11" s="151"/>
      <c r="P11" s="151"/>
      <c r="Q11" s="151"/>
      <c r="R11" s="151"/>
      <c r="S11" s="151"/>
      <c r="T11" s="151"/>
      <c r="U11" s="151"/>
      <c r="V11" s="151"/>
      <c r="W11" s="151"/>
      <c r="X11" s="151">
        <v>38207</v>
      </c>
      <c r="Y11" s="150" t="e">
        <f ca="1">IF(ISBLANK(X11), TODAY()-E11,X11- E11 &amp; CHAR(10) &amp; "(closed)")</f>
        <v>#VALUE!</v>
      </c>
      <c r="Z11" s="149" t="s">
        <v>360</v>
      </c>
    </row>
    <row r="12" spans="1:26" s="175" customFormat="1" ht="14.4" hidden="1" x14ac:dyDescent="0.3">
      <c r="A12" s="157"/>
      <c r="B12" s="157">
        <v>200400177</v>
      </c>
      <c r="C12" s="218" t="s">
        <v>2713</v>
      </c>
      <c r="D12" s="29" t="s">
        <v>2488</v>
      </c>
      <c r="E12" s="261" t="s">
        <v>2487</v>
      </c>
      <c r="F12" s="151"/>
      <c r="G12" s="151"/>
      <c r="H12" s="151"/>
      <c r="I12" s="151"/>
      <c r="J12" s="177"/>
      <c r="K12" s="151"/>
      <c r="L12" s="151"/>
      <c r="M12" s="151"/>
      <c r="N12" s="151"/>
      <c r="O12" s="151"/>
      <c r="P12" s="151"/>
      <c r="Q12" s="151"/>
      <c r="R12" s="151"/>
      <c r="S12" s="151"/>
      <c r="T12" s="151"/>
      <c r="U12" s="151"/>
      <c r="V12" s="151"/>
      <c r="W12" s="151"/>
      <c r="X12" s="151"/>
      <c r="Y12" s="150" t="e">
        <f ca="1">IF(ISBLANK(X12), TODAY()-#REF!,X12 -#REF! &amp; CHAR(10) &amp; "(closed)")</f>
        <v>#REF!</v>
      </c>
      <c r="Z12" s="6" t="s">
        <v>360</v>
      </c>
    </row>
    <row r="13" spans="1:26" s="175" customFormat="1" ht="26.4" hidden="1" x14ac:dyDescent="0.3">
      <c r="A13" s="157"/>
      <c r="B13" s="157">
        <v>200500303</v>
      </c>
      <c r="C13" s="218" t="s">
        <v>601</v>
      </c>
      <c r="D13" s="29" t="s">
        <v>2488</v>
      </c>
      <c r="E13" s="261" t="s">
        <v>2487</v>
      </c>
      <c r="F13" s="151"/>
      <c r="G13" s="151"/>
      <c r="H13" s="151"/>
      <c r="I13" s="151"/>
      <c r="J13" s="177"/>
      <c r="K13" s="151"/>
      <c r="L13" s="151"/>
      <c r="M13" s="151"/>
      <c r="N13" s="151"/>
      <c r="O13" s="151"/>
      <c r="P13" s="151"/>
      <c r="Q13" s="151"/>
      <c r="R13" s="151"/>
      <c r="S13" s="151"/>
      <c r="T13" s="151"/>
      <c r="U13" s="151"/>
      <c r="V13" s="151"/>
      <c r="W13" s="151"/>
      <c r="X13" s="151"/>
      <c r="Y13" s="150" t="e">
        <f ca="1">IF(ISBLANK(X13), TODAY()-#REF!,X13 -#REF! &amp; CHAR(10) &amp; "(closed)")</f>
        <v>#REF!</v>
      </c>
      <c r="Z13" s="6" t="s">
        <v>360</v>
      </c>
    </row>
    <row r="14" spans="1:26" s="175" customFormat="1" ht="14.4" hidden="1" x14ac:dyDescent="0.3">
      <c r="A14" s="157"/>
      <c r="B14" s="157">
        <v>200500320</v>
      </c>
      <c r="C14" s="218" t="s">
        <v>2688</v>
      </c>
      <c r="D14" s="29" t="s">
        <v>2488</v>
      </c>
      <c r="E14" s="261" t="s">
        <v>2487</v>
      </c>
      <c r="F14" s="151"/>
      <c r="G14" s="151"/>
      <c r="H14" s="151"/>
      <c r="I14" s="151"/>
      <c r="J14" s="177"/>
      <c r="K14" s="151"/>
      <c r="L14" s="151"/>
      <c r="M14" s="151"/>
      <c r="N14" s="151"/>
      <c r="O14" s="151"/>
      <c r="P14" s="151"/>
      <c r="Q14" s="151"/>
      <c r="R14" s="151"/>
      <c r="S14" s="151"/>
      <c r="T14" s="151"/>
      <c r="U14" s="151"/>
      <c r="V14" s="151"/>
      <c r="W14" s="151"/>
      <c r="X14" s="151"/>
      <c r="Y14" s="150" t="e">
        <f ca="1">IF(ISBLANK(X14), TODAY()-#REF!,X14 -#REF! &amp; CHAR(10) &amp; "(closed)")</f>
        <v>#REF!</v>
      </c>
      <c r="Z14" s="6" t="s">
        <v>360</v>
      </c>
    </row>
    <row r="15" spans="1:26" s="175" customFormat="1" ht="14.4" hidden="1" x14ac:dyDescent="0.3">
      <c r="A15" s="157"/>
      <c r="B15" s="157">
        <v>200500335</v>
      </c>
      <c r="C15" s="218" t="s">
        <v>2743</v>
      </c>
      <c r="D15" s="29" t="s">
        <v>2488</v>
      </c>
      <c r="E15" s="261" t="s">
        <v>2487</v>
      </c>
      <c r="F15" s="151"/>
      <c r="G15" s="151"/>
      <c r="H15" s="151"/>
      <c r="I15" s="151"/>
      <c r="J15" s="177"/>
      <c r="K15" s="151"/>
      <c r="L15" s="151"/>
      <c r="M15" s="151"/>
      <c r="N15" s="151"/>
      <c r="O15" s="151"/>
      <c r="P15" s="151"/>
      <c r="Q15" s="151"/>
      <c r="R15" s="151"/>
      <c r="S15" s="151"/>
      <c r="T15" s="151"/>
      <c r="U15" s="151"/>
      <c r="V15" s="151"/>
      <c r="W15" s="151"/>
      <c r="X15" s="151"/>
      <c r="Y15" s="150" t="e">
        <f ca="1">IF(ISBLANK(X15), TODAY()-#REF!,X15 -#REF! &amp; CHAR(10) &amp; "(closed)")</f>
        <v>#REF!</v>
      </c>
      <c r="Z15" s="6" t="s">
        <v>360</v>
      </c>
    </row>
    <row r="16" spans="1:26" s="175" customFormat="1" ht="27.6" hidden="1" x14ac:dyDescent="0.3">
      <c r="A16" s="157"/>
      <c r="B16" s="271">
        <v>200500357</v>
      </c>
      <c r="C16" s="270" t="s">
        <v>2740</v>
      </c>
      <c r="D16" s="66" t="s">
        <v>2739</v>
      </c>
      <c r="E16" s="261" t="s">
        <v>2552</v>
      </c>
      <c r="F16" s="151"/>
      <c r="G16" s="151"/>
      <c r="H16" s="151"/>
      <c r="I16" s="151"/>
      <c r="J16" s="177"/>
      <c r="K16" s="151"/>
      <c r="L16" s="151"/>
      <c r="M16" s="151"/>
      <c r="N16" s="151"/>
      <c r="O16" s="151"/>
      <c r="P16" s="151"/>
      <c r="Q16" s="151"/>
      <c r="R16" s="151"/>
      <c r="S16" s="151"/>
      <c r="T16" s="151"/>
      <c r="U16" s="151"/>
      <c r="V16" s="151"/>
      <c r="W16" s="151"/>
      <c r="X16" s="151">
        <v>38727</v>
      </c>
      <c r="Y16" s="150" t="e">
        <f ca="1">IF(ISBLANK(X16), TODAY()-#REF!,X16 -#REF! &amp; CHAR(10) &amp; "(closed)")</f>
        <v>#REF!</v>
      </c>
      <c r="Z16" s="149" t="s">
        <v>360</v>
      </c>
    </row>
    <row r="17" spans="1:26" s="175" customFormat="1" ht="27.6" hidden="1" x14ac:dyDescent="0.3">
      <c r="A17" s="157"/>
      <c r="B17" s="271">
        <v>200500367</v>
      </c>
      <c r="C17" s="270" t="s">
        <v>2740</v>
      </c>
      <c r="D17" s="66" t="s">
        <v>2739</v>
      </c>
      <c r="E17" s="261" t="s">
        <v>2742</v>
      </c>
      <c r="F17" s="151"/>
      <c r="G17" s="151"/>
      <c r="H17" s="151"/>
      <c r="I17" s="151"/>
      <c r="J17" s="177"/>
      <c r="K17" s="151"/>
      <c r="L17" s="151"/>
      <c r="M17" s="151"/>
      <c r="N17" s="151"/>
      <c r="O17" s="151"/>
      <c r="P17" s="151"/>
      <c r="Q17" s="151"/>
      <c r="R17" s="151"/>
      <c r="S17" s="151"/>
      <c r="T17" s="151"/>
      <c r="U17" s="151"/>
      <c r="V17" s="151"/>
      <c r="W17" s="151"/>
      <c r="X17" s="151">
        <v>38727</v>
      </c>
      <c r="Y17" s="150" t="e">
        <f ca="1">IF(ISBLANK(X17), TODAY()-#REF!,X17 -#REF! &amp; CHAR(10) &amp; "(closed)")</f>
        <v>#REF!</v>
      </c>
      <c r="Z17" s="149" t="s">
        <v>360</v>
      </c>
    </row>
    <row r="18" spans="1:26" s="175" customFormat="1" ht="14.4" hidden="1" x14ac:dyDescent="0.3">
      <c r="A18" s="157"/>
      <c r="B18" s="271">
        <v>200500378</v>
      </c>
      <c r="C18" s="31" t="s">
        <v>704</v>
      </c>
      <c r="D18" s="29" t="s">
        <v>2488</v>
      </c>
      <c r="E18" s="261" t="s">
        <v>2487</v>
      </c>
      <c r="F18" s="151"/>
      <c r="G18" s="151"/>
      <c r="H18" s="151"/>
      <c r="I18" s="151"/>
      <c r="J18" s="177"/>
      <c r="K18" s="151"/>
      <c r="L18" s="151"/>
      <c r="M18" s="151"/>
      <c r="N18" s="151"/>
      <c r="O18" s="151"/>
      <c r="P18" s="151"/>
      <c r="Q18" s="151"/>
      <c r="R18" s="151"/>
      <c r="S18" s="151"/>
      <c r="T18" s="151"/>
      <c r="U18" s="151"/>
      <c r="V18" s="151"/>
      <c r="W18" s="151"/>
      <c r="X18" s="151">
        <v>38699</v>
      </c>
      <c r="Y18" s="150" t="e">
        <f ca="1">IF(ISBLANK(X18), TODAY()-#REF!,X18 -#REF! &amp; CHAR(10) &amp; "(closed)")</f>
        <v>#REF!</v>
      </c>
      <c r="Z18" s="149" t="s">
        <v>360</v>
      </c>
    </row>
    <row r="19" spans="1:26" s="175" customFormat="1" ht="27.6" hidden="1" x14ac:dyDescent="0.3">
      <c r="A19" s="157"/>
      <c r="B19" s="271">
        <v>200600040</v>
      </c>
      <c r="C19" s="270" t="s">
        <v>695</v>
      </c>
      <c r="D19" s="66" t="s">
        <v>2739</v>
      </c>
      <c r="E19" s="261" t="s">
        <v>2735</v>
      </c>
      <c r="F19" s="151"/>
      <c r="G19" s="151"/>
      <c r="H19" s="151"/>
      <c r="I19" s="151"/>
      <c r="J19" s="177"/>
      <c r="K19" s="151"/>
      <c r="L19" s="151"/>
      <c r="M19" s="151"/>
      <c r="N19" s="151"/>
      <c r="O19" s="151"/>
      <c r="P19" s="151"/>
      <c r="Q19" s="151"/>
      <c r="R19" s="151"/>
      <c r="S19" s="151"/>
      <c r="T19" s="151"/>
      <c r="U19" s="151"/>
      <c r="V19" s="151"/>
      <c r="W19" s="151"/>
      <c r="X19" s="151">
        <v>38838</v>
      </c>
      <c r="Y19" s="150" t="e">
        <f ca="1">IF(ISBLANK(X19), TODAY()-#REF!,X19 -#REF! &amp; CHAR(10) &amp; "(closed)")</f>
        <v>#REF!</v>
      </c>
      <c r="Z19" s="149" t="s">
        <v>360</v>
      </c>
    </row>
    <row r="20" spans="1:26" s="175" customFormat="1" ht="14.4" hidden="1" x14ac:dyDescent="0.3">
      <c r="A20" s="157"/>
      <c r="B20" s="271">
        <v>200600076</v>
      </c>
      <c r="C20" s="270" t="s">
        <v>2741</v>
      </c>
      <c r="D20" s="29" t="s">
        <v>2488</v>
      </c>
      <c r="E20" s="261" t="s">
        <v>2487</v>
      </c>
      <c r="F20" s="151"/>
      <c r="G20" s="151"/>
      <c r="H20" s="151"/>
      <c r="I20" s="151"/>
      <c r="J20" s="177"/>
      <c r="K20" s="151"/>
      <c r="L20" s="151"/>
      <c r="M20" s="151"/>
      <c r="N20" s="151"/>
      <c r="O20" s="151"/>
      <c r="P20" s="151"/>
      <c r="Q20" s="151"/>
      <c r="R20" s="151"/>
      <c r="S20" s="151"/>
      <c r="T20" s="151"/>
      <c r="U20" s="151"/>
      <c r="V20" s="151"/>
      <c r="W20" s="151"/>
      <c r="X20" s="151">
        <v>38874</v>
      </c>
      <c r="Y20" s="150" t="e">
        <f ca="1">IF(ISBLANK(X20), TODAY()-#REF!,X20 -#REF! &amp; CHAR(10) &amp; "(closed)")</f>
        <v>#REF!</v>
      </c>
      <c r="Z20" s="149" t="s">
        <v>360</v>
      </c>
    </row>
    <row r="21" spans="1:26" s="175" customFormat="1" ht="27.6" hidden="1" x14ac:dyDescent="0.3">
      <c r="A21" s="157"/>
      <c r="B21" s="271">
        <v>200600091</v>
      </c>
      <c r="C21" s="270" t="s">
        <v>291</v>
      </c>
      <c r="D21" s="66" t="s">
        <v>2739</v>
      </c>
      <c r="E21" s="261" t="s">
        <v>2735</v>
      </c>
      <c r="F21" s="151"/>
      <c r="G21" s="151"/>
      <c r="H21" s="151"/>
      <c r="I21" s="151"/>
      <c r="J21" s="177"/>
      <c r="K21" s="151"/>
      <c r="L21" s="151"/>
      <c r="M21" s="151"/>
      <c r="N21" s="151"/>
      <c r="O21" s="151"/>
      <c r="P21" s="151"/>
      <c r="Q21" s="151"/>
      <c r="R21" s="151"/>
      <c r="S21" s="151"/>
      <c r="T21" s="151"/>
      <c r="U21" s="151"/>
      <c r="V21" s="151"/>
      <c r="W21" s="151"/>
      <c r="X21" s="151">
        <v>39027</v>
      </c>
      <c r="Y21" s="150" t="e">
        <f ca="1">IF(ISBLANK(X21), TODAY()-#REF!,X21 -#REF! &amp; CHAR(10) &amp; "(closed)")</f>
        <v>#REF!</v>
      </c>
      <c r="Z21" s="149" t="s">
        <v>360</v>
      </c>
    </row>
    <row r="22" spans="1:26" s="175" customFormat="1" ht="27.6" hidden="1" x14ac:dyDescent="0.3">
      <c r="A22" s="157"/>
      <c r="B22" s="271">
        <v>200600328</v>
      </c>
      <c r="C22" s="31" t="s">
        <v>704</v>
      </c>
      <c r="D22" s="66" t="s">
        <v>2739</v>
      </c>
      <c r="E22" s="261" t="s">
        <v>2735</v>
      </c>
      <c r="F22" s="151"/>
      <c r="G22" s="151"/>
      <c r="H22" s="151"/>
      <c r="I22" s="151"/>
      <c r="J22" s="177"/>
      <c r="K22" s="151"/>
      <c r="L22" s="151"/>
      <c r="M22" s="151"/>
      <c r="N22" s="151"/>
      <c r="O22" s="151"/>
      <c r="P22" s="151"/>
      <c r="Q22" s="151"/>
      <c r="R22" s="151"/>
      <c r="S22" s="151"/>
      <c r="T22" s="151"/>
      <c r="U22" s="151"/>
      <c r="V22" s="151"/>
      <c r="W22" s="151"/>
      <c r="X22" s="151">
        <v>39101</v>
      </c>
      <c r="Y22" s="150" t="e">
        <f ca="1">IF(ISBLANK(X22), TODAY()-#REF!,X22 -#REF! &amp; CHAR(10) &amp; "(closed)")</f>
        <v>#REF!</v>
      </c>
      <c r="Z22" s="149" t="s">
        <v>360</v>
      </c>
    </row>
    <row r="23" spans="1:26" s="175" customFormat="1" ht="14.4" hidden="1" x14ac:dyDescent="0.3">
      <c r="A23" s="157"/>
      <c r="B23" s="271">
        <v>200700037</v>
      </c>
      <c r="C23" s="31" t="s">
        <v>704</v>
      </c>
      <c r="D23" s="29" t="s">
        <v>179</v>
      </c>
      <c r="E23" s="261" t="s">
        <v>310</v>
      </c>
      <c r="F23" s="151"/>
      <c r="G23" s="151"/>
      <c r="H23" s="151"/>
      <c r="I23" s="151"/>
      <c r="J23" s="177"/>
      <c r="K23" s="151"/>
      <c r="L23" s="151"/>
      <c r="M23" s="151"/>
      <c r="N23" s="151"/>
      <c r="O23" s="151"/>
      <c r="P23" s="151"/>
      <c r="Q23" s="151"/>
      <c r="R23" s="151"/>
      <c r="S23" s="151"/>
      <c r="T23" s="151"/>
      <c r="U23" s="151"/>
      <c r="V23" s="151"/>
      <c r="W23" s="151"/>
      <c r="X23" s="151">
        <v>39189</v>
      </c>
      <c r="Y23" s="150" t="e">
        <f ca="1">IF(ISBLANK(X23), TODAY()-#REF!,X23 -#REF! &amp; CHAR(10) &amp; "(closed)")</f>
        <v>#REF!</v>
      </c>
      <c r="Z23" s="149" t="s">
        <v>360</v>
      </c>
    </row>
    <row r="24" spans="1:26" s="175" customFormat="1" ht="27.6" hidden="1" x14ac:dyDescent="0.3">
      <c r="A24" s="157"/>
      <c r="B24" s="271">
        <v>200700050</v>
      </c>
      <c r="C24" s="270" t="s">
        <v>2740</v>
      </c>
      <c r="D24" s="66" t="s">
        <v>2739</v>
      </c>
      <c r="E24" s="261" t="s">
        <v>2735</v>
      </c>
      <c r="F24" s="151"/>
      <c r="G24" s="151"/>
      <c r="H24" s="151"/>
      <c r="I24" s="151"/>
      <c r="J24" s="177"/>
      <c r="K24" s="151"/>
      <c r="L24" s="151"/>
      <c r="M24" s="151"/>
      <c r="N24" s="151"/>
      <c r="O24" s="151"/>
      <c r="P24" s="151"/>
      <c r="Q24" s="151"/>
      <c r="R24" s="151"/>
      <c r="S24" s="151"/>
      <c r="T24" s="151"/>
      <c r="U24" s="151"/>
      <c r="V24" s="151"/>
      <c r="W24" s="151"/>
      <c r="X24" s="151">
        <v>39225</v>
      </c>
      <c r="Y24" s="150" t="e">
        <f ca="1">IF(ISBLANK(X24), TODAY()-#REF!,X24 -#REF! &amp; CHAR(10) &amp; "(closed)")</f>
        <v>#REF!</v>
      </c>
      <c r="Z24" s="149" t="s">
        <v>360</v>
      </c>
    </row>
    <row r="25" spans="1:26" s="175" customFormat="1" ht="14.4" hidden="1" x14ac:dyDescent="0.3">
      <c r="A25" s="157"/>
      <c r="B25" s="271">
        <v>200700070</v>
      </c>
      <c r="C25" s="270" t="s">
        <v>2738</v>
      </c>
      <c r="D25" s="29" t="s">
        <v>2488</v>
      </c>
      <c r="E25" s="261" t="s">
        <v>2487</v>
      </c>
      <c r="F25" s="152"/>
      <c r="G25" s="152"/>
      <c r="H25" s="152"/>
      <c r="I25" s="152"/>
      <c r="J25" s="153"/>
      <c r="K25" s="152"/>
      <c r="L25" s="152"/>
      <c r="M25" s="152"/>
      <c r="N25" s="152"/>
      <c r="O25" s="152"/>
      <c r="P25" s="152"/>
      <c r="Q25" s="152"/>
      <c r="R25" s="152"/>
      <c r="S25" s="152"/>
      <c r="T25" s="152"/>
      <c r="U25" s="152"/>
      <c r="V25" s="152"/>
      <c r="W25" s="152"/>
      <c r="X25" s="151">
        <v>39192</v>
      </c>
      <c r="Y25" s="150" t="e">
        <f ca="1">IF(ISBLANK(X25), TODAY()-#REF!,X25 -#REF! &amp; CHAR(10) &amp; "(closed)")</f>
        <v>#REF!</v>
      </c>
      <c r="Z25" s="149" t="s">
        <v>360</v>
      </c>
    </row>
    <row r="26" spans="1:26" s="175" customFormat="1" ht="13.8" hidden="1" x14ac:dyDescent="0.3">
      <c r="A26" s="157"/>
      <c r="B26" s="271">
        <v>200700084</v>
      </c>
      <c r="C26" s="270" t="s">
        <v>2737</v>
      </c>
      <c r="D26" s="66" t="s">
        <v>2488</v>
      </c>
      <c r="E26" s="261" t="s">
        <v>2487</v>
      </c>
      <c r="F26" s="151"/>
      <c r="G26" s="151"/>
      <c r="H26" s="151"/>
      <c r="I26" s="151"/>
      <c r="J26" s="177"/>
      <c r="K26" s="151"/>
      <c r="L26" s="151"/>
      <c r="M26" s="151"/>
      <c r="N26" s="151"/>
      <c r="O26" s="151"/>
      <c r="P26" s="151"/>
      <c r="Q26" s="151"/>
      <c r="R26" s="151"/>
      <c r="S26" s="151"/>
      <c r="T26" s="151"/>
      <c r="U26" s="151"/>
      <c r="V26" s="151"/>
      <c r="W26" s="151"/>
      <c r="X26" s="151">
        <v>39209</v>
      </c>
      <c r="Y26" s="150" t="e">
        <f ca="1">IF(ISBLANK(X26), TODAY()-#REF!,X26 -#REF! &amp; CHAR(10) &amp; "(closed)")</f>
        <v>#REF!</v>
      </c>
      <c r="Z26" s="149" t="s">
        <v>360</v>
      </c>
    </row>
    <row r="27" spans="1:26" s="175" customFormat="1" ht="39.6" hidden="1" x14ac:dyDescent="0.3">
      <c r="A27" s="66"/>
      <c r="B27" s="271">
        <v>200700090</v>
      </c>
      <c r="C27" s="270" t="s">
        <v>2736</v>
      </c>
      <c r="D27" s="151" t="s">
        <v>11</v>
      </c>
      <c r="E27" s="284" t="s">
        <v>2729</v>
      </c>
      <c r="F27" s="151"/>
      <c r="G27" s="66"/>
      <c r="H27" s="66"/>
      <c r="I27" s="66"/>
      <c r="J27" s="209"/>
      <c r="K27" s="208"/>
      <c r="L27" s="208"/>
      <c r="M27" s="208"/>
      <c r="N27" s="208"/>
      <c r="O27" s="208"/>
      <c r="P27" s="208"/>
      <c r="Q27" s="208"/>
      <c r="R27" s="208"/>
      <c r="S27" s="208"/>
      <c r="T27" s="208"/>
      <c r="U27" s="208"/>
      <c r="V27" s="208"/>
      <c r="W27" s="208"/>
      <c r="X27" s="151">
        <v>39490</v>
      </c>
      <c r="Y27" s="150" t="e">
        <f ca="1">IF(ISBLANK(X27), TODAY()-#REF!,X27 -#REF! &amp; CHAR(10) &amp; "(closed)")</f>
        <v>#REF!</v>
      </c>
      <c r="Z27" s="149" t="s">
        <v>360</v>
      </c>
    </row>
    <row r="28" spans="1:26" s="175" customFormat="1" ht="14.4" hidden="1" x14ac:dyDescent="0.3">
      <c r="A28" s="157"/>
      <c r="B28" s="271">
        <v>200700186</v>
      </c>
      <c r="C28" s="270" t="s">
        <v>98</v>
      </c>
      <c r="D28" s="29" t="s">
        <v>179</v>
      </c>
      <c r="E28" s="261" t="s">
        <v>2735</v>
      </c>
      <c r="F28" s="151"/>
      <c r="G28" s="151"/>
      <c r="H28" s="151"/>
      <c r="I28" s="151"/>
      <c r="J28" s="177"/>
      <c r="K28" s="151"/>
      <c r="L28" s="151"/>
      <c r="M28" s="151"/>
      <c r="N28" s="151"/>
      <c r="O28" s="151"/>
      <c r="P28" s="151"/>
      <c r="Q28" s="151"/>
      <c r="R28" s="151"/>
      <c r="S28" s="151"/>
      <c r="T28" s="151"/>
      <c r="U28" s="151"/>
      <c r="V28" s="151"/>
      <c r="W28" s="151"/>
      <c r="X28" s="151">
        <v>39290</v>
      </c>
      <c r="Y28" s="150" t="e">
        <f ca="1">IF(ISBLANK(X28), TODAY()-#REF!,X28 -#REF! &amp; CHAR(10) &amp; "(closed)")</f>
        <v>#REF!</v>
      </c>
      <c r="Z28" s="149" t="s">
        <v>360</v>
      </c>
    </row>
    <row r="29" spans="1:26" s="175" customFormat="1" ht="14.4" hidden="1" x14ac:dyDescent="0.3">
      <c r="A29" s="157"/>
      <c r="B29" s="271">
        <v>200700203</v>
      </c>
      <c r="C29" s="270" t="s">
        <v>689</v>
      </c>
      <c r="D29" s="29" t="s">
        <v>179</v>
      </c>
      <c r="E29" s="261" t="s">
        <v>2735</v>
      </c>
      <c r="F29" s="151"/>
      <c r="G29" s="151"/>
      <c r="H29" s="151"/>
      <c r="I29" s="151"/>
      <c r="J29" s="177"/>
      <c r="K29" s="151"/>
      <c r="L29" s="151"/>
      <c r="M29" s="151"/>
      <c r="N29" s="151"/>
      <c r="O29" s="151"/>
      <c r="P29" s="151"/>
      <c r="Q29" s="151"/>
      <c r="R29" s="151"/>
      <c r="S29" s="151"/>
      <c r="T29" s="151"/>
      <c r="U29" s="151"/>
      <c r="V29" s="151"/>
      <c r="W29" s="151"/>
      <c r="X29" s="151">
        <v>39317</v>
      </c>
      <c r="Y29" s="150" t="e">
        <f ca="1">IF(ISBLANK(X29), TODAY()-#REF!,X29 -#REF! &amp; CHAR(10) &amp; "(closed)")</f>
        <v>#REF!</v>
      </c>
      <c r="Z29" s="149" t="s">
        <v>360</v>
      </c>
    </row>
    <row r="30" spans="1:26" s="175" customFormat="1" ht="26.4" hidden="1" x14ac:dyDescent="0.3">
      <c r="A30" s="157"/>
      <c r="B30" s="271">
        <v>200700237</v>
      </c>
      <c r="C30" s="270" t="s">
        <v>439</v>
      </c>
      <c r="D30" s="29" t="s">
        <v>179</v>
      </c>
      <c r="E30" s="261" t="s">
        <v>2735</v>
      </c>
      <c r="F30" s="219"/>
      <c r="G30" s="219"/>
      <c r="H30" s="219"/>
      <c r="I30" s="219"/>
      <c r="J30" s="246"/>
      <c r="K30" s="219"/>
      <c r="L30" s="219"/>
      <c r="M30" s="219"/>
      <c r="N30" s="219"/>
      <c r="O30" s="219"/>
      <c r="P30" s="219"/>
      <c r="Q30" s="219"/>
      <c r="R30" s="219"/>
      <c r="S30" s="219"/>
      <c r="T30" s="219"/>
      <c r="U30" s="219"/>
      <c r="V30" s="219"/>
      <c r="W30" s="219"/>
      <c r="X30" s="151">
        <v>39345</v>
      </c>
      <c r="Y30" s="150" t="e">
        <f ca="1">IF(ISBLANK(X30), TODAY()-#REF!,X30 -#REF! &amp; CHAR(10) &amp; "(closed)")</f>
        <v>#REF!</v>
      </c>
      <c r="Z30" s="149" t="s">
        <v>360</v>
      </c>
    </row>
    <row r="31" spans="1:26" s="175" customFormat="1" ht="13.8" hidden="1" x14ac:dyDescent="0.3">
      <c r="A31" s="157"/>
      <c r="B31" s="271">
        <v>200700253</v>
      </c>
      <c r="C31" s="270" t="s">
        <v>2734</v>
      </c>
      <c r="D31" s="66"/>
      <c r="E31" s="261" t="s">
        <v>2552</v>
      </c>
      <c r="F31" s="151"/>
      <c r="G31" s="151"/>
      <c r="H31" s="151"/>
      <c r="I31" s="151"/>
      <c r="J31" s="177"/>
      <c r="K31" s="151"/>
      <c r="L31" s="151"/>
      <c r="M31" s="151"/>
      <c r="N31" s="151"/>
      <c r="O31" s="151"/>
      <c r="P31" s="151"/>
      <c r="Q31" s="151"/>
      <c r="R31" s="151"/>
      <c r="S31" s="151"/>
      <c r="T31" s="151"/>
      <c r="U31" s="151"/>
      <c r="V31" s="151"/>
      <c r="W31" s="151"/>
      <c r="X31" s="151">
        <v>39346</v>
      </c>
      <c r="Y31" s="150" t="e">
        <f ca="1">IF(ISBLANK(X31), TODAY()-#REF!,X31 -#REF! &amp; CHAR(10) &amp; "(closed)")</f>
        <v>#REF!</v>
      </c>
      <c r="Z31" s="149" t="s">
        <v>360</v>
      </c>
    </row>
    <row r="32" spans="1:26" s="175" customFormat="1" ht="26.4" hidden="1" x14ac:dyDescent="0.3">
      <c r="A32" s="157"/>
      <c r="B32" s="271">
        <v>200700337</v>
      </c>
      <c r="C32" s="270" t="s">
        <v>2649</v>
      </c>
      <c r="D32" s="66"/>
      <c r="E32" s="261" t="s">
        <v>2552</v>
      </c>
      <c r="F32" s="151"/>
      <c r="G32" s="151"/>
      <c r="H32" s="151"/>
      <c r="I32" s="151"/>
      <c r="J32" s="177"/>
      <c r="K32" s="151"/>
      <c r="L32" s="151"/>
      <c r="M32" s="151"/>
      <c r="N32" s="151"/>
      <c r="O32" s="151"/>
      <c r="P32" s="151"/>
      <c r="Q32" s="151"/>
      <c r="R32" s="151"/>
      <c r="S32" s="151"/>
      <c r="T32" s="151"/>
      <c r="U32" s="151"/>
      <c r="V32" s="151"/>
      <c r="W32" s="151"/>
      <c r="X32" s="151">
        <v>39371</v>
      </c>
      <c r="Y32" s="150" t="e">
        <f ca="1">IF(ISBLANK(X32), TODAY()-#REF!,X32 -#REF! &amp; CHAR(10) &amp; "(closed)")</f>
        <v>#REF!</v>
      </c>
      <c r="Z32" s="149" t="s">
        <v>360</v>
      </c>
    </row>
    <row r="33" spans="1:26" s="175" customFormat="1" ht="13.8" hidden="1" x14ac:dyDescent="0.3">
      <c r="A33" s="157"/>
      <c r="B33" s="271">
        <v>200700357</v>
      </c>
      <c r="C33" s="270" t="s">
        <v>2711</v>
      </c>
      <c r="D33" s="66"/>
      <c r="E33" s="261" t="s">
        <v>2552</v>
      </c>
      <c r="F33" s="151"/>
      <c r="G33" s="151"/>
      <c r="H33" s="151"/>
      <c r="I33" s="151"/>
      <c r="J33" s="177"/>
      <c r="K33" s="151"/>
      <c r="L33" s="151"/>
      <c r="M33" s="151"/>
      <c r="N33" s="151"/>
      <c r="O33" s="151"/>
      <c r="P33" s="151"/>
      <c r="Q33" s="151"/>
      <c r="R33" s="151"/>
      <c r="S33" s="151"/>
      <c r="T33" s="151"/>
      <c r="U33" s="151"/>
      <c r="V33" s="151"/>
      <c r="W33" s="151"/>
      <c r="X33" s="151">
        <v>39428</v>
      </c>
      <c r="Y33" s="150" t="e">
        <f ca="1">IF(ISBLANK(X33), TODAY()-#REF!,X33 -#REF! &amp; CHAR(10) &amp; "(closed)")</f>
        <v>#REF!</v>
      </c>
      <c r="Z33" s="149" t="s">
        <v>360</v>
      </c>
    </row>
    <row r="34" spans="1:26" s="175" customFormat="1" ht="13.8" hidden="1" x14ac:dyDescent="0.3">
      <c r="A34" s="157"/>
      <c r="B34" s="271">
        <v>200700370</v>
      </c>
      <c r="C34" s="270" t="s">
        <v>2733</v>
      </c>
      <c r="D34" s="66"/>
      <c r="E34" s="261" t="s">
        <v>2552</v>
      </c>
      <c r="F34" s="152"/>
      <c r="G34" s="152"/>
      <c r="H34" s="152"/>
      <c r="I34" s="152"/>
      <c r="J34" s="153"/>
      <c r="K34" s="152"/>
      <c r="L34" s="152"/>
      <c r="M34" s="152"/>
      <c r="N34" s="152"/>
      <c r="O34" s="152"/>
      <c r="P34" s="152"/>
      <c r="Q34" s="152"/>
      <c r="R34" s="152"/>
      <c r="S34" s="152"/>
      <c r="T34" s="152"/>
      <c r="U34" s="152"/>
      <c r="V34" s="152"/>
      <c r="W34" s="152"/>
      <c r="X34" s="151">
        <v>39625</v>
      </c>
      <c r="Y34" s="150" t="e">
        <f ca="1">IF(ISBLANK(X34), TODAY()-#REF!,X34 -#REF! &amp; CHAR(10) &amp; "(closed)")</f>
        <v>#REF!</v>
      </c>
      <c r="Z34" s="149" t="s">
        <v>360</v>
      </c>
    </row>
    <row r="35" spans="1:26" s="175" customFormat="1" ht="14.4" hidden="1" x14ac:dyDescent="0.3">
      <c r="A35" s="157"/>
      <c r="B35" s="271">
        <v>200700387</v>
      </c>
      <c r="C35" s="31" t="s">
        <v>704</v>
      </c>
      <c r="D35" s="66"/>
      <c r="E35" s="261" t="s">
        <v>2552</v>
      </c>
      <c r="F35" s="151"/>
      <c r="G35" s="151"/>
      <c r="H35" s="151"/>
      <c r="I35" s="151"/>
      <c r="J35" s="177"/>
      <c r="K35" s="151"/>
      <c r="L35" s="151"/>
      <c r="M35" s="151"/>
      <c r="N35" s="151"/>
      <c r="O35" s="151"/>
      <c r="P35" s="151"/>
      <c r="Q35" s="151"/>
      <c r="R35" s="151"/>
      <c r="S35" s="151"/>
      <c r="T35" s="151"/>
      <c r="U35" s="151"/>
      <c r="V35" s="151"/>
      <c r="W35" s="151"/>
      <c r="X35" s="151">
        <v>39475</v>
      </c>
      <c r="Y35" s="150" t="e">
        <f ca="1">IF(ISBLANK(X35), TODAY()-#REF!,X35 -#REF! &amp; CHAR(10) &amp; "(closed)")</f>
        <v>#REF!</v>
      </c>
      <c r="Z35" s="149" t="s">
        <v>360</v>
      </c>
    </row>
    <row r="36" spans="1:26" s="175" customFormat="1" ht="26.4" hidden="1" x14ac:dyDescent="0.3">
      <c r="A36" s="157"/>
      <c r="B36" s="271">
        <v>200700417</v>
      </c>
      <c r="C36" s="270" t="s">
        <v>2732</v>
      </c>
      <c r="D36" s="66" t="s">
        <v>11</v>
      </c>
      <c r="E36" s="291" t="s">
        <v>2731</v>
      </c>
      <c r="F36" s="219"/>
      <c r="G36" s="219"/>
      <c r="H36" s="219"/>
      <c r="I36" s="219"/>
      <c r="J36" s="246"/>
      <c r="K36" s="219"/>
      <c r="L36" s="219"/>
      <c r="M36" s="219"/>
      <c r="N36" s="219"/>
      <c r="O36" s="219"/>
      <c r="P36" s="219"/>
      <c r="Q36" s="219"/>
      <c r="R36" s="219"/>
      <c r="S36" s="219"/>
      <c r="T36" s="219"/>
      <c r="U36" s="219"/>
      <c r="V36" s="219"/>
      <c r="W36" s="219"/>
      <c r="X36" s="151">
        <v>41389</v>
      </c>
      <c r="Y36" s="150" t="e">
        <f ca="1">IF(ISBLANK(X36), TODAY()-#REF!,X36 -#REF! &amp; CHAR(10) &amp; "(closed)")</f>
        <v>#REF!</v>
      </c>
      <c r="Z36" s="149" t="s">
        <v>360</v>
      </c>
    </row>
    <row r="37" spans="1:26" s="175" customFormat="1" ht="13.8" hidden="1" x14ac:dyDescent="0.3">
      <c r="A37" s="157"/>
      <c r="B37" s="271">
        <v>200800045</v>
      </c>
      <c r="C37" s="270" t="s">
        <v>291</v>
      </c>
      <c r="D37" s="66"/>
      <c r="E37" s="261" t="s">
        <v>2552</v>
      </c>
      <c r="F37" s="151"/>
      <c r="G37" s="151"/>
      <c r="H37" s="151"/>
      <c r="I37" s="151"/>
      <c r="J37" s="177"/>
      <c r="K37" s="151"/>
      <c r="L37" s="151"/>
      <c r="M37" s="151"/>
      <c r="N37" s="151"/>
      <c r="O37" s="151"/>
      <c r="P37" s="151"/>
      <c r="Q37" s="151"/>
      <c r="R37" s="151"/>
      <c r="S37" s="151"/>
      <c r="T37" s="151"/>
      <c r="U37" s="151"/>
      <c r="V37" s="151"/>
      <c r="W37" s="151"/>
      <c r="X37" s="151">
        <v>39609</v>
      </c>
      <c r="Y37" s="150" t="e">
        <f ca="1">IF(ISBLANK(X37), TODAY()-#REF!,X37 -#REF! &amp; CHAR(10) &amp; "(closed)")</f>
        <v>#REF!</v>
      </c>
      <c r="Z37" s="149" t="s">
        <v>360</v>
      </c>
    </row>
    <row r="38" spans="1:26" s="175" customFormat="1" ht="13.8" hidden="1" x14ac:dyDescent="0.3">
      <c r="A38" s="157"/>
      <c r="B38" s="271">
        <v>200800055</v>
      </c>
      <c r="C38" s="270" t="s">
        <v>291</v>
      </c>
      <c r="D38" s="66"/>
      <c r="E38" s="261" t="s">
        <v>2552</v>
      </c>
      <c r="F38" s="151"/>
      <c r="G38" s="151"/>
      <c r="H38" s="151"/>
      <c r="I38" s="151"/>
      <c r="J38" s="177"/>
      <c r="K38" s="151"/>
      <c r="L38" s="151"/>
      <c r="M38" s="151"/>
      <c r="N38" s="151"/>
      <c r="O38" s="151"/>
      <c r="P38" s="151"/>
      <c r="Q38" s="151"/>
      <c r="R38" s="151"/>
      <c r="S38" s="151"/>
      <c r="T38" s="151"/>
      <c r="U38" s="151"/>
      <c r="V38" s="151"/>
      <c r="W38" s="151"/>
      <c r="X38" s="151">
        <v>39653</v>
      </c>
      <c r="Y38" s="150" t="e">
        <f ca="1">IF(ISBLANK(X38), TODAY()-#REF!,X38 -#REF! &amp; CHAR(10) &amp; "(closed)")</f>
        <v>#REF!</v>
      </c>
      <c r="Z38" s="149" t="s">
        <v>360</v>
      </c>
    </row>
    <row r="39" spans="1:26" s="175" customFormat="1" ht="13.8" hidden="1" x14ac:dyDescent="0.3">
      <c r="A39" s="157"/>
      <c r="B39" s="271">
        <v>200800056</v>
      </c>
      <c r="C39" s="270" t="s">
        <v>291</v>
      </c>
      <c r="D39" s="66"/>
      <c r="E39" s="261" t="s">
        <v>2552</v>
      </c>
      <c r="F39" s="151"/>
      <c r="G39" s="151"/>
      <c r="H39" s="151"/>
      <c r="I39" s="151"/>
      <c r="J39" s="177"/>
      <c r="K39" s="151"/>
      <c r="L39" s="151"/>
      <c r="M39" s="151"/>
      <c r="N39" s="151"/>
      <c r="O39" s="151"/>
      <c r="P39" s="151"/>
      <c r="Q39" s="151"/>
      <c r="R39" s="151"/>
      <c r="S39" s="151"/>
      <c r="T39" s="151"/>
      <c r="U39" s="151"/>
      <c r="V39" s="151"/>
      <c r="W39" s="151"/>
      <c r="X39" s="151">
        <v>39897</v>
      </c>
      <c r="Y39" s="150" t="e">
        <f ca="1">IF(ISBLANK(X39), TODAY()-#REF!,X39 -#REF! &amp; CHAR(10) &amp; "(closed)")</f>
        <v>#REF!</v>
      </c>
      <c r="Z39" s="149" t="s">
        <v>360</v>
      </c>
    </row>
    <row r="40" spans="1:26" s="175" customFormat="1" ht="13.8" hidden="1" x14ac:dyDescent="0.3">
      <c r="A40" s="157"/>
      <c r="B40" s="271">
        <v>200800075</v>
      </c>
      <c r="C40" s="270" t="s">
        <v>291</v>
      </c>
      <c r="D40" s="66"/>
      <c r="E40" s="261" t="s">
        <v>2552</v>
      </c>
      <c r="F40" s="219"/>
      <c r="G40" s="219"/>
      <c r="H40" s="219"/>
      <c r="I40" s="219"/>
      <c r="J40" s="246"/>
      <c r="K40" s="219"/>
      <c r="L40" s="219"/>
      <c r="M40" s="219"/>
      <c r="N40" s="219"/>
      <c r="O40" s="219"/>
      <c r="P40" s="219"/>
      <c r="Q40" s="219"/>
      <c r="R40" s="219"/>
      <c r="S40" s="219"/>
      <c r="T40" s="219"/>
      <c r="U40" s="219"/>
      <c r="V40" s="219"/>
      <c r="W40" s="219"/>
      <c r="X40" s="151">
        <v>39632</v>
      </c>
      <c r="Y40" s="150" t="e">
        <f ca="1">IF(ISBLANK(X40), TODAY()-#REF!,X40 -#REF! &amp; CHAR(10) &amp; "(closed)")</f>
        <v>#REF!</v>
      </c>
      <c r="Z40" s="149" t="s">
        <v>360</v>
      </c>
    </row>
    <row r="41" spans="1:26" s="175" customFormat="1" ht="13.8" hidden="1" x14ac:dyDescent="0.3">
      <c r="A41" s="157"/>
      <c r="B41" s="271">
        <v>200800076</v>
      </c>
      <c r="C41" s="270" t="s">
        <v>291</v>
      </c>
      <c r="D41" s="66"/>
      <c r="E41" s="261" t="s">
        <v>2552</v>
      </c>
      <c r="F41" s="219"/>
      <c r="G41" s="219"/>
      <c r="H41" s="219"/>
      <c r="I41" s="219"/>
      <c r="J41" s="246"/>
      <c r="K41" s="219"/>
      <c r="L41" s="219"/>
      <c r="M41" s="219"/>
      <c r="N41" s="219"/>
      <c r="O41" s="219"/>
      <c r="P41" s="219"/>
      <c r="Q41" s="219"/>
      <c r="R41" s="219"/>
      <c r="S41" s="219"/>
      <c r="T41" s="219"/>
      <c r="U41" s="219"/>
      <c r="V41" s="219"/>
      <c r="W41" s="219"/>
      <c r="X41" s="151">
        <v>39632</v>
      </c>
      <c r="Y41" s="150" t="e">
        <f ca="1">IF(ISBLANK(X41), TODAY()-#REF!,X41 -#REF! &amp; CHAR(10) &amp; "(closed)")</f>
        <v>#REF!</v>
      </c>
      <c r="Z41" s="149" t="s">
        <v>360</v>
      </c>
    </row>
    <row r="42" spans="1:26" s="175" customFormat="1" ht="13.8" hidden="1" x14ac:dyDescent="0.3">
      <c r="A42" s="157"/>
      <c r="B42" s="271">
        <v>200800077</v>
      </c>
      <c r="C42" s="270" t="s">
        <v>291</v>
      </c>
      <c r="D42" s="66"/>
      <c r="E42" s="261" t="s">
        <v>2552</v>
      </c>
      <c r="F42" s="219"/>
      <c r="G42" s="219"/>
      <c r="H42" s="219"/>
      <c r="I42" s="219"/>
      <c r="J42" s="246"/>
      <c r="K42" s="219"/>
      <c r="L42" s="219"/>
      <c r="M42" s="219"/>
      <c r="N42" s="219"/>
      <c r="O42" s="219"/>
      <c r="P42" s="219"/>
      <c r="Q42" s="219"/>
      <c r="R42" s="219"/>
      <c r="S42" s="219"/>
      <c r="T42" s="219"/>
      <c r="U42" s="219"/>
      <c r="V42" s="219"/>
      <c r="W42" s="219"/>
      <c r="X42" s="151">
        <v>39632</v>
      </c>
      <c r="Y42" s="150" t="e">
        <f ca="1">IF(ISBLANK(X42), TODAY()-#REF!,X42 -#REF! &amp; CHAR(10) &amp; "(closed)")</f>
        <v>#REF!</v>
      </c>
      <c r="Z42" s="149" t="s">
        <v>360</v>
      </c>
    </row>
    <row r="43" spans="1:26" s="175" customFormat="1" ht="26.4" hidden="1" x14ac:dyDescent="0.3">
      <c r="A43" s="157"/>
      <c r="B43" s="271">
        <v>200800137</v>
      </c>
      <c r="C43" s="270" t="s">
        <v>2718</v>
      </c>
      <c r="D43" s="66"/>
      <c r="E43" s="261" t="s">
        <v>2552</v>
      </c>
      <c r="F43" s="219"/>
      <c r="G43" s="219"/>
      <c r="H43" s="219"/>
      <c r="I43" s="219"/>
      <c r="J43" s="246"/>
      <c r="K43" s="219"/>
      <c r="L43" s="219"/>
      <c r="M43" s="219"/>
      <c r="N43" s="219"/>
      <c r="O43" s="219"/>
      <c r="P43" s="219"/>
      <c r="Q43" s="219"/>
      <c r="R43" s="219"/>
      <c r="S43" s="219"/>
      <c r="T43" s="219"/>
      <c r="U43" s="219"/>
      <c r="V43" s="219"/>
      <c r="W43" s="219"/>
      <c r="X43" s="151">
        <v>39694</v>
      </c>
      <c r="Y43" s="150" t="e">
        <f ca="1">IF(ISBLANK(X43), TODAY()-#REF!,X43 -#REF! &amp; CHAR(10) &amp; "(closed)")</f>
        <v>#REF!</v>
      </c>
      <c r="Z43" s="149" t="s">
        <v>360</v>
      </c>
    </row>
    <row r="44" spans="1:26" s="175" customFormat="1" ht="26.4" hidden="1" x14ac:dyDescent="0.3">
      <c r="A44" s="157"/>
      <c r="B44" s="271">
        <v>200800153</v>
      </c>
      <c r="C44" s="270" t="s">
        <v>1927</v>
      </c>
      <c r="D44" s="66"/>
      <c r="E44" s="261" t="s">
        <v>2552</v>
      </c>
      <c r="F44" s="151"/>
      <c r="G44" s="151"/>
      <c r="H44" s="151"/>
      <c r="I44" s="151"/>
      <c r="J44" s="177"/>
      <c r="K44" s="151"/>
      <c r="L44" s="151"/>
      <c r="M44" s="151"/>
      <c r="N44" s="151"/>
      <c r="O44" s="151"/>
      <c r="P44" s="151"/>
      <c r="Q44" s="151"/>
      <c r="R44" s="151"/>
      <c r="S44" s="151"/>
      <c r="T44" s="151"/>
      <c r="U44" s="151"/>
      <c r="V44" s="151"/>
      <c r="W44" s="151"/>
      <c r="X44" s="151">
        <v>39703</v>
      </c>
      <c r="Y44" s="150" t="e">
        <f ca="1">IF(ISBLANK(X44), TODAY()-#REF!,X44 -#REF! &amp; CHAR(10) &amp; "(closed)")</f>
        <v>#REF!</v>
      </c>
      <c r="Z44" s="149" t="s">
        <v>360</v>
      </c>
    </row>
    <row r="45" spans="1:26" s="175" customFormat="1" ht="13.8" hidden="1" x14ac:dyDescent="0.3">
      <c r="A45" s="157"/>
      <c r="B45" s="271">
        <v>200800228</v>
      </c>
      <c r="C45" s="270" t="s">
        <v>291</v>
      </c>
      <c r="D45" s="66"/>
      <c r="E45" s="261" t="s">
        <v>2552</v>
      </c>
      <c r="F45" s="151"/>
      <c r="G45" s="151"/>
      <c r="H45" s="151"/>
      <c r="I45" s="151"/>
      <c r="J45" s="177"/>
      <c r="K45" s="151"/>
      <c r="L45" s="151"/>
      <c r="M45" s="151"/>
      <c r="N45" s="151"/>
      <c r="O45" s="151"/>
      <c r="P45" s="151"/>
      <c r="Q45" s="151"/>
      <c r="R45" s="151"/>
      <c r="S45" s="151"/>
      <c r="T45" s="151"/>
      <c r="U45" s="151"/>
      <c r="V45" s="151"/>
      <c r="W45" s="151"/>
      <c r="X45" s="151">
        <v>39744</v>
      </c>
      <c r="Y45" s="150" t="e">
        <f ca="1">IF(ISBLANK(X45), TODAY()-#REF!,X45 -#REF! &amp; CHAR(10) &amp; "(closed)")</f>
        <v>#REF!</v>
      </c>
      <c r="Z45" s="149" t="s">
        <v>360</v>
      </c>
    </row>
    <row r="46" spans="1:26" s="175" customFormat="1" ht="13.8" hidden="1" x14ac:dyDescent="0.3">
      <c r="A46" s="157"/>
      <c r="B46" s="271">
        <v>200800261</v>
      </c>
      <c r="C46" s="270" t="s">
        <v>2694</v>
      </c>
      <c r="D46" s="66"/>
      <c r="E46" s="261" t="s">
        <v>2552</v>
      </c>
      <c r="F46" s="151"/>
      <c r="G46" s="151"/>
      <c r="H46" s="151"/>
      <c r="I46" s="151"/>
      <c r="J46" s="177"/>
      <c r="K46" s="151"/>
      <c r="L46" s="151"/>
      <c r="M46" s="151"/>
      <c r="N46" s="151"/>
      <c r="O46" s="151"/>
      <c r="P46" s="151"/>
      <c r="Q46" s="151"/>
      <c r="R46" s="151"/>
      <c r="S46" s="151"/>
      <c r="T46" s="151"/>
      <c r="U46" s="151"/>
      <c r="V46" s="151"/>
      <c r="W46" s="151"/>
      <c r="X46" s="151">
        <v>39798</v>
      </c>
      <c r="Y46" s="150" t="e">
        <f ca="1">IF(ISBLANK(X46), TODAY()-#REF!,X46 -#REF! &amp; CHAR(10) &amp; "(closed)")</f>
        <v>#REF!</v>
      </c>
      <c r="Z46" s="149" t="s">
        <v>360</v>
      </c>
    </row>
    <row r="47" spans="1:26" s="175" customFormat="1" ht="13.8" hidden="1" x14ac:dyDescent="0.3">
      <c r="A47" s="157"/>
      <c r="B47" s="271">
        <v>200800274</v>
      </c>
      <c r="C47" s="270" t="s">
        <v>689</v>
      </c>
      <c r="D47" s="66"/>
      <c r="E47" s="261" t="s">
        <v>2552</v>
      </c>
      <c r="F47" s="151"/>
      <c r="G47" s="151"/>
      <c r="H47" s="151"/>
      <c r="I47" s="151"/>
      <c r="J47" s="177"/>
      <c r="K47" s="151"/>
      <c r="L47" s="151"/>
      <c r="M47" s="151"/>
      <c r="N47" s="151"/>
      <c r="O47" s="151"/>
      <c r="P47" s="151"/>
      <c r="Q47" s="151"/>
      <c r="R47" s="151"/>
      <c r="S47" s="151"/>
      <c r="T47" s="151"/>
      <c r="U47" s="151"/>
      <c r="V47" s="151"/>
      <c r="W47" s="151"/>
      <c r="X47" s="151">
        <v>39804</v>
      </c>
      <c r="Y47" s="150" t="e">
        <f ca="1">IF(ISBLANK(X47), TODAY()-#REF!,X47 -#REF! &amp; CHAR(10) &amp; "(closed)")</f>
        <v>#REF!</v>
      </c>
      <c r="Z47" s="149" t="s">
        <v>360</v>
      </c>
    </row>
    <row r="48" spans="1:26" s="175" customFormat="1" ht="13.8" hidden="1" x14ac:dyDescent="0.3">
      <c r="A48" s="157"/>
      <c r="B48" s="271">
        <v>200800278</v>
      </c>
      <c r="C48" s="270" t="s">
        <v>2730</v>
      </c>
      <c r="D48" s="66"/>
      <c r="E48" s="261" t="s">
        <v>2552</v>
      </c>
      <c r="F48" s="151"/>
      <c r="G48" s="151"/>
      <c r="H48" s="151"/>
      <c r="I48" s="151"/>
      <c r="J48" s="177"/>
      <c r="K48" s="151"/>
      <c r="L48" s="151"/>
      <c r="M48" s="151"/>
      <c r="N48" s="151"/>
      <c r="O48" s="151"/>
      <c r="P48" s="151"/>
      <c r="Q48" s="151"/>
      <c r="R48" s="151"/>
      <c r="S48" s="151"/>
      <c r="T48" s="151"/>
      <c r="U48" s="151"/>
      <c r="V48" s="151"/>
      <c r="W48" s="151"/>
      <c r="X48" s="151">
        <v>39806</v>
      </c>
      <c r="Y48" s="150" t="e">
        <f ca="1">IF(ISBLANK(X48), TODAY()-#REF!,X48 -#REF! &amp; CHAR(10) &amp; "(closed)")</f>
        <v>#REF!</v>
      </c>
      <c r="Z48" s="149" t="s">
        <v>360</v>
      </c>
    </row>
    <row r="49" spans="1:26" s="175" customFormat="1" ht="39.6" hidden="1" x14ac:dyDescent="0.3">
      <c r="A49" s="157"/>
      <c r="B49" s="271">
        <v>200800311</v>
      </c>
      <c r="C49" s="270" t="s">
        <v>2715</v>
      </c>
      <c r="D49" s="66" t="s">
        <v>11</v>
      </c>
      <c r="E49" s="284" t="s">
        <v>2729</v>
      </c>
      <c r="F49" s="285"/>
      <c r="G49" s="285"/>
      <c r="H49" s="285"/>
      <c r="I49" s="285"/>
      <c r="J49" s="286"/>
      <c r="K49" s="285"/>
      <c r="L49" s="285"/>
      <c r="M49" s="285"/>
      <c r="N49" s="285"/>
      <c r="O49" s="285"/>
      <c r="P49" s="285"/>
      <c r="Q49" s="285"/>
      <c r="R49" s="285"/>
      <c r="S49" s="285"/>
      <c r="T49" s="285"/>
      <c r="U49" s="285"/>
      <c r="V49" s="285"/>
      <c r="W49" s="285"/>
      <c r="X49" s="151">
        <v>39764</v>
      </c>
      <c r="Y49" s="150" t="e">
        <f ca="1">IF(ISBLANK(X49), TODAY()-#REF!,X49 -#REF! &amp; CHAR(10) &amp; "(closed)")</f>
        <v>#REF!</v>
      </c>
      <c r="Z49" s="149" t="s">
        <v>360</v>
      </c>
    </row>
    <row r="50" spans="1:26" s="175" customFormat="1" ht="26.4" hidden="1" x14ac:dyDescent="0.3">
      <c r="A50" s="157"/>
      <c r="B50" s="271">
        <v>200800318</v>
      </c>
      <c r="C50" s="270" t="s">
        <v>313</v>
      </c>
      <c r="D50" s="66"/>
      <c r="E50" s="261" t="s">
        <v>2552</v>
      </c>
      <c r="F50" s="151"/>
      <c r="G50" s="151"/>
      <c r="H50" s="151"/>
      <c r="I50" s="151"/>
      <c r="J50" s="177"/>
      <c r="K50" s="151"/>
      <c r="L50" s="151"/>
      <c r="M50" s="151"/>
      <c r="N50" s="151"/>
      <c r="O50" s="151"/>
      <c r="P50" s="151"/>
      <c r="Q50" s="151"/>
      <c r="R50" s="151"/>
      <c r="S50" s="151"/>
      <c r="T50" s="151"/>
      <c r="U50" s="151"/>
      <c r="V50" s="151"/>
      <c r="W50" s="151"/>
      <c r="X50" s="151">
        <v>39822</v>
      </c>
      <c r="Y50" s="150" t="e">
        <f ca="1">IF(ISBLANK(X50), TODAY()-#REF!,X50 -#REF! &amp; CHAR(10) &amp; "(closed)")</f>
        <v>#REF!</v>
      </c>
      <c r="Z50" s="149" t="s">
        <v>360</v>
      </c>
    </row>
    <row r="51" spans="1:26" s="175" customFormat="1" ht="13.8" hidden="1" x14ac:dyDescent="0.3">
      <c r="A51" s="157"/>
      <c r="B51" s="271">
        <v>200800405</v>
      </c>
      <c r="C51" s="270" t="s">
        <v>586</v>
      </c>
      <c r="D51" s="66"/>
      <c r="E51" s="261" t="s">
        <v>2552</v>
      </c>
      <c r="F51" s="151"/>
      <c r="G51" s="151"/>
      <c r="H51" s="151"/>
      <c r="I51" s="151"/>
      <c r="J51" s="177"/>
      <c r="K51" s="151"/>
      <c r="L51" s="151"/>
      <c r="M51" s="151"/>
      <c r="N51" s="151"/>
      <c r="O51" s="151"/>
      <c r="P51" s="151"/>
      <c r="Q51" s="151"/>
      <c r="R51" s="151"/>
      <c r="S51" s="151"/>
      <c r="T51" s="151"/>
      <c r="U51" s="151"/>
      <c r="V51" s="151"/>
      <c r="W51" s="151"/>
      <c r="X51" s="151">
        <v>39895</v>
      </c>
      <c r="Y51" s="150" t="e">
        <f ca="1">IF(ISBLANK(X51), TODAY()-#REF!,X51 -#REF! &amp; CHAR(10) &amp; "(closed)")</f>
        <v>#REF!</v>
      </c>
      <c r="Z51" s="149" t="s">
        <v>360</v>
      </c>
    </row>
    <row r="52" spans="1:26" s="175" customFormat="1" ht="13.8" hidden="1" x14ac:dyDescent="0.3">
      <c r="A52" s="66"/>
      <c r="B52" s="271">
        <v>200900010</v>
      </c>
      <c r="C52" s="270" t="s">
        <v>2704</v>
      </c>
      <c r="D52" s="219" t="s">
        <v>11</v>
      </c>
      <c r="E52" s="247" t="s">
        <v>2703</v>
      </c>
      <c r="F52" s="219"/>
      <c r="G52" s="66"/>
      <c r="H52" s="66"/>
      <c r="I52" s="66"/>
      <c r="J52" s="209"/>
      <c r="K52" s="208"/>
      <c r="L52" s="208"/>
      <c r="M52" s="208"/>
      <c r="N52" s="208"/>
      <c r="O52" s="208"/>
      <c r="P52" s="208"/>
      <c r="Q52" s="208"/>
      <c r="R52" s="208"/>
      <c r="S52" s="208"/>
      <c r="T52" s="208"/>
      <c r="U52" s="208"/>
      <c r="V52" s="208"/>
      <c r="W52" s="208"/>
      <c r="X52" s="151">
        <v>39995</v>
      </c>
      <c r="Y52" s="150" t="e">
        <f ca="1">IF(ISBLANK(X52), TODAY()-#REF!,X52 -#REF! &amp; CHAR(10) &amp; "(closed)")</f>
        <v>#REF!</v>
      </c>
      <c r="Z52" s="149" t="s">
        <v>360</v>
      </c>
    </row>
    <row r="53" spans="1:26" s="175" customFormat="1" ht="13.8" hidden="1" x14ac:dyDescent="0.3">
      <c r="A53" s="157"/>
      <c r="B53" s="271">
        <v>200900017</v>
      </c>
      <c r="C53" s="270" t="s">
        <v>291</v>
      </c>
      <c r="D53" s="66"/>
      <c r="E53" s="261" t="s">
        <v>2552</v>
      </c>
      <c r="F53" s="151"/>
      <c r="G53" s="151"/>
      <c r="H53" s="151"/>
      <c r="I53" s="151"/>
      <c r="J53" s="177"/>
      <c r="K53" s="151"/>
      <c r="L53" s="151"/>
      <c r="M53" s="151"/>
      <c r="N53" s="151"/>
      <c r="O53" s="151"/>
      <c r="P53" s="151"/>
      <c r="Q53" s="151"/>
      <c r="R53" s="151"/>
      <c r="S53" s="151"/>
      <c r="T53" s="151"/>
      <c r="U53" s="151"/>
      <c r="V53" s="151"/>
      <c r="W53" s="151"/>
      <c r="X53" s="151">
        <v>39941</v>
      </c>
      <c r="Y53" s="150" t="e">
        <f ca="1">IF(ISBLANK(X53), TODAY()-#REF!,X53 -#REF! &amp; CHAR(10) &amp; "(closed)")</f>
        <v>#REF!</v>
      </c>
      <c r="Z53" s="149" t="s">
        <v>360</v>
      </c>
    </row>
    <row r="54" spans="1:26" s="175" customFormat="1" ht="14.4" hidden="1" x14ac:dyDescent="0.3">
      <c r="A54" s="157"/>
      <c r="B54" s="271">
        <v>200900026</v>
      </c>
      <c r="C54" s="31" t="s">
        <v>704</v>
      </c>
      <c r="D54" s="66"/>
      <c r="E54" s="261" t="s">
        <v>2552</v>
      </c>
      <c r="F54" s="285"/>
      <c r="G54" s="285"/>
      <c r="H54" s="285"/>
      <c r="I54" s="285"/>
      <c r="J54" s="286"/>
      <c r="K54" s="285"/>
      <c r="L54" s="285"/>
      <c r="M54" s="285"/>
      <c r="N54" s="285"/>
      <c r="O54" s="285"/>
      <c r="P54" s="285"/>
      <c r="Q54" s="285"/>
      <c r="R54" s="285"/>
      <c r="S54" s="285"/>
      <c r="T54" s="285"/>
      <c r="U54" s="285"/>
      <c r="V54" s="285"/>
      <c r="W54" s="285"/>
      <c r="X54" s="151">
        <v>39946</v>
      </c>
      <c r="Y54" s="150" t="e">
        <f ca="1">IF(ISBLANK(X54), TODAY()-#REF!,X54 -#REF! &amp; CHAR(10) &amp; "(closed)")</f>
        <v>#REF!</v>
      </c>
      <c r="Z54" s="149" t="s">
        <v>360</v>
      </c>
    </row>
    <row r="55" spans="1:26" s="175" customFormat="1" ht="26.4" hidden="1" x14ac:dyDescent="0.3">
      <c r="A55" s="157"/>
      <c r="B55" s="271">
        <v>200900035</v>
      </c>
      <c r="C55" s="270" t="s">
        <v>1927</v>
      </c>
      <c r="D55" s="66"/>
      <c r="E55" s="261" t="s">
        <v>2552</v>
      </c>
      <c r="F55" s="151"/>
      <c r="G55" s="151"/>
      <c r="H55" s="151"/>
      <c r="I55" s="151"/>
      <c r="J55" s="177"/>
      <c r="K55" s="151"/>
      <c r="L55" s="151"/>
      <c r="M55" s="151"/>
      <c r="N55" s="151"/>
      <c r="O55" s="151"/>
      <c r="P55" s="151"/>
      <c r="Q55" s="151"/>
      <c r="R55" s="151"/>
      <c r="S55" s="151"/>
      <c r="T55" s="151"/>
      <c r="U55" s="151"/>
      <c r="V55" s="151"/>
      <c r="W55" s="151"/>
      <c r="X55" s="151">
        <v>40017</v>
      </c>
      <c r="Y55" s="150" t="e">
        <f ca="1">IF(ISBLANK(X55), TODAY()-#REF!,X55 -#REF! &amp; CHAR(10) &amp; "(closed)")</f>
        <v>#REF!</v>
      </c>
      <c r="Z55" s="149" t="s">
        <v>360</v>
      </c>
    </row>
    <row r="56" spans="1:26" s="175" customFormat="1" ht="13.8" hidden="1" x14ac:dyDescent="0.3">
      <c r="A56" s="157"/>
      <c r="B56" s="271">
        <v>200900066</v>
      </c>
      <c r="C56" s="270" t="s">
        <v>193</v>
      </c>
      <c r="D56" s="66"/>
      <c r="E56" s="261" t="s">
        <v>2552</v>
      </c>
      <c r="F56" s="151"/>
      <c r="G56" s="151"/>
      <c r="H56" s="151"/>
      <c r="I56" s="151"/>
      <c r="J56" s="177"/>
      <c r="K56" s="151"/>
      <c r="L56" s="151"/>
      <c r="M56" s="151"/>
      <c r="N56" s="151"/>
      <c r="O56" s="151"/>
      <c r="P56" s="151"/>
      <c r="Q56" s="151"/>
      <c r="R56" s="151"/>
      <c r="S56" s="151"/>
      <c r="T56" s="151"/>
      <c r="U56" s="151"/>
      <c r="V56" s="151"/>
      <c r="W56" s="151"/>
      <c r="X56" s="151">
        <v>40017</v>
      </c>
      <c r="Y56" s="150" t="e">
        <f ca="1">IF(ISBLANK(X56), TODAY()-#REF!,X56 -#REF! &amp; CHAR(10) &amp; "(closed)")</f>
        <v>#REF!</v>
      </c>
      <c r="Z56" s="149" t="s">
        <v>360</v>
      </c>
    </row>
    <row r="57" spans="1:26" s="175" customFormat="1" ht="13.8" hidden="1" x14ac:dyDescent="0.3">
      <c r="A57" s="157"/>
      <c r="B57" s="271">
        <v>200900081</v>
      </c>
      <c r="C57" s="270" t="s">
        <v>291</v>
      </c>
      <c r="D57" s="66"/>
      <c r="E57" s="261" t="s">
        <v>2552</v>
      </c>
      <c r="F57" s="151"/>
      <c r="G57" s="151"/>
      <c r="H57" s="151"/>
      <c r="I57" s="151"/>
      <c r="J57" s="177"/>
      <c r="K57" s="151"/>
      <c r="L57" s="151"/>
      <c r="M57" s="151"/>
      <c r="N57" s="151"/>
      <c r="O57" s="151"/>
      <c r="P57" s="151"/>
      <c r="Q57" s="151"/>
      <c r="R57" s="151"/>
      <c r="S57" s="151"/>
      <c r="T57" s="151"/>
      <c r="U57" s="151"/>
      <c r="V57" s="151"/>
      <c r="W57" s="151"/>
      <c r="X57" s="151">
        <v>40032</v>
      </c>
      <c r="Y57" s="150" t="e">
        <f ca="1">IF(ISBLANK(X57), TODAY()-#REF!,X57 -#REF! &amp; CHAR(10) &amp; "(closed)")</f>
        <v>#REF!</v>
      </c>
      <c r="Z57" s="149" t="s">
        <v>360</v>
      </c>
    </row>
    <row r="58" spans="1:26" s="175" customFormat="1" ht="13.8" hidden="1" x14ac:dyDescent="0.3">
      <c r="A58" s="157"/>
      <c r="B58" s="271">
        <v>200900090</v>
      </c>
      <c r="C58" s="270" t="s">
        <v>1307</v>
      </c>
      <c r="D58" s="66"/>
      <c r="E58" s="261" t="s">
        <v>2552</v>
      </c>
      <c r="F58" s="151"/>
      <c r="G58" s="151"/>
      <c r="H58" s="151"/>
      <c r="I58" s="151"/>
      <c r="J58" s="177"/>
      <c r="K58" s="151"/>
      <c r="L58" s="151"/>
      <c r="M58" s="151"/>
      <c r="N58" s="151"/>
      <c r="O58" s="151"/>
      <c r="P58" s="151"/>
      <c r="Q58" s="151"/>
      <c r="R58" s="151"/>
      <c r="S58" s="151"/>
      <c r="T58" s="151"/>
      <c r="U58" s="151"/>
      <c r="V58" s="151"/>
      <c r="W58" s="151"/>
      <c r="X58" s="151">
        <v>40045</v>
      </c>
      <c r="Y58" s="150" t="e">
        <f ca="1">IF(ISBLANK(X58), TODAY()-#REF!,X58 -#REF! &amp; CHAR(10) &amp; "(closed)")</f>
        <v>#REF!</v>
      </c>
      <c r="Z58" s="149" t="s">
        <v>360</v>
      </c>
    </row>
    <row r="59" spans="1:26" s="175" customFormat="1" ht="14.4" hidden="1" x14ac:dyDescent="0.3">
      <c r="A59" s="157"/>
      <c r="B59" s="271">
        <v>200900107</v>
      </c>
      <c r="C59" s="31" t="s">
        <v>704</v>
      </c>
      <c r="D59" s="66"/>
      <c r="E59" s="261" t="s">
        <v>2552</v>
      </c>
      <c r="F59" s="151"/>
      <c r="G59" s="151"/>
      <c r="H59" s="151"/>
      <c r="I59" s="151"/>
      <c r="J59" s="177"/>
      <c r="K59" s="151"/>
      <c r="L59" s="151"/>
      <c r="M59" s="151"/>
      <c r="N59" s="151"/>
      <c r="O59" s="151"/>
      <c r="P59" s="151"/>
      <c r="Q59" s="151"/>
      <c r="R59" s="151"/>
      <c r="S59" s="151"/>
      <c r="T59" s="151"/>
      <c r="U59" s="151"/>
      <c r="V59" s="151"/>
      <c r="W59" s="151"/>
      <c r="X59" s="151">
        <v>40057</v>
      </c>
      <c r="Y59" s="150" t="e">
        <f ca="1">IF(ISBLANK(X59), TODAY()-#REF!,X59 -#REF! &amp; CHAR(10) &amp; "(closed)")</f>
        <v>#REF!</v>
      </c>
      <c r="Z59" s="149" t="s">
        <v>360</v>
      </c>
    </row>
    <row r="60" spans="1:26" s="175" customFormat="1" ht="13.8" hidden="1" x14ac:dyDescent="0.3">
      <c r="A60" s="157"/>
      <c r="B60" s="271">
        <v>200900130</v>
      </c>
      <c r="C60" s="270" t="s">
        <v>1121</v>
      </c>
      <c r="D60" s="66"/>
      <c r="E60" s="261" t="s">
        <v>2552</v>
      </c>
      <c r="F60" s="152"/>
      <c r="G60" s="152"/>
      <c r="H60" s="152"/>
      <c r="I60" s="152"/>
      <c r="J60" s="153"/>
      <c r="K60" s="152"/>
      <c r="L60" s="152"/>
      <c r="M60" s="152"/>
      <c r="N60" s="152"/>
      <c r="O60" s="152"/>
      <c r="P60" s="152"/>
      <c r="Q60" s="152"/>
      <c r="R60" s="152"/>
      <c r="S60" s="152"/>
      <c r="T60" s="152"/>
      <c r="U60" s="152"/>
      <c r="V60" s="152"/>
      <c r="W60" s="152"/>
      <c r="X60" s="151">
        <v>40087</v>
      </c>
      <c r="Y60" s="150" t="e">
        <f ca="1">IF(ISBLANK(X60), TODAY()-#REF!,X60 -#REF! &amp; CHAR(10) &amp; "(closed)")</f>
        <v>#REF!</v>
      </c>
      <c r="Z60" s="149" t="s">
        <v>360</v>
      </c>
    </row>
    <row r="61" spans="1:26" s="175" customFormat="1" ht="26.4" hidden="1" x14ac:dyDescent="0.3">
      <c r="A61" s="157"/>
      <c r="B61" s="271">
        <v>200900144</v>
      </c>
      <c r="C61" s="270" t="s">
        <v>2649</v>
      </c>
      <c r="D61" s="66"/>
      <c r="E61" s="261" t="s">
        <v>2552</v>
      </c>
      <c r="F61" s="285"/>
      <c r="G61" s="285"/>
      <c r="H61" s="285"/>
      <c r="I61" s="285"/>
      <c r="J61" s="286"/>
      <c r="K61" s="285"/>
      <c r="L61" s="285"/>
      <c r="M61" s="285"/>
      <c r="N61" s="285"/>
      <c r="O61" s="285"/>
      <c r="P61" s="285"/>
      <c r="Q61" s="285"/>
      <c r="R61" s="285"/>
      <c r="S61" s="285"/>
      <c r="T61" s="285"/>
      <c r="U61" s="285"/>
      <c r="V61" s="285"/>
      <c r="W61" s="285"/>
      <c r="X61" s="151">
        <v>40105</v>
      </c>
      <c r="Y61" s="150" t="e">
        <f ca="1">IF(ISBLANK(X61), TODAY()-#REF!,X61 -#REF! &amp; CHAR(10) &amp; "(closed)")</f>
        <v>#REF!</v>
      </c>
      <c r="Z61" s="149" t="s">
        <v>360</v>
      </c>
    </row>
    <row r="62" spans="1:26" s="175" customFormat="1" ht="13.8" hidden="1" x14ac:dyDescent="0.3">
      <c r="A62" s="157"/>
      <c r="B62" s="271">
        <v>200900148</v>
      </c>
      <c r="C62" s="270" t="s">
        <v>291</v>
      </c>
      <c r="D62" s="66"/>
      <c r="E62" s="261" t="s">
        <v>2552</v>
      </c>
      <c r="F62" s="151"/>
      <c r="G62" s="151"/>
      <c r="H62" s="151"/>
      <c r="I62" s="151"/>
      <c r="J62" s="177"/>
      <c r="K62" s="151"/>
      <c r="L62" s="151"/>
      <c r="M62" s="151"/>
      <c r="N62" s="151"/>
      <c r="O62" s="151"/>
      <c r="P62" s="151"/>
      <c r="Q62" s="151"/>
      <c r="R62" s="151"/>
      <c r="S62" s="151"/>
      <c r="T62" s="151"/>
      <c r="U62" s="151"/>
      <c r="V62" s="151"/>
      <c r="W62" s="151"/>
      <c r="X62" s="151">
        <v>40211</v>
      </c>
      <c r="Y62" s="150" t="e">
        <f ca="1">IF(ISBLANK(X62), TODAY()-#REF!,X62 -#REF! &amp; CHAR(10) &amp; "(closed)")</f>
        <v>#REF!</v>
      </c>
      <c r="Z62" s="149" t="s">
        <v>360</v>
      </c>
    </row>
    <row r="63" spans="1:26" s="175" customFormat="1" ht="13.8" hidden="1" x14ac:dyDescent="0.3">
      <c r="A63" s="157"/>
      <c r="B63" s="271">
        <v>200900150</v>
      </c>
      <c r="C63" s="270" t="s">
        <v>291</v>
      </c>
      <c r="D63" s="66"/>
      <c r="E63" s="261" t="s">
        <v>2552</v>
      </c>
      <c r="F63" s="152"/>
      <c r="G63" s="152"/>
      <c r="H63" s="152"/>
      <c r="I63" s="152"/>
      <c r="J63" s="153"/>
      <c r="K63" s="152"/>
      <c r="L63" s="152"/>
      <c r="M63" s="152"/>
      <c r="N63" s="152"/>
      <c r="O63" s="152"/>
      <c r="P63" s="152"/>
      <c r="Q63" s="152"/>
      <c r="R63" s="152"/>
      <c r="S63" s="152"/>
      <c r="T63" s="152"/>
      <c r="U63" s="152"/>
      <c r="V63" s="152"/>
      <c r="W63" s="152"/>
      <c r="X63" s="151">
        <v>40121</v>
      </c>
      <c r="Y63" s="150" t="e">
        <f ca="1">IF(ISBLANK(X63), TODAY()-#REF!,X63 -#REF! &amp; CHAR(10) &amp; "(closed)")</f>
        <v>#REF!</v>
      </c>
      <c r="Z63" s="149" t="s">
        <v>360</v>
      </c>
    </row>
    <row r="64" spans="1:26" s="175" customFormat="1" ht="26.4" hidden="1" x14ac:dyDescent="0.3">
      <c r="A64" s="157"/>
      <c r="B64" s="271">
        <v>200900191</v>
      </c>
      <c r="C64" s="270" t="s">
        <v>2708</v>
      </c>
      <c r="D64" s="66"/>
      <c r="E64" s="261" t="s">
        <v>2552</v>
      </c>
      <c r="F64" s="151"/>
      <c r="G64" s="151"/>
      <c r="H64" s="151"/>
      <c r="I64" s="151"/>
      <c r="J64" s="177"/>
      <c r="K64" s="151"/>
      <c r="L64" s="151"/>
      <c r="M64" s="151"/>
      <c r="N64" s="151"/>
      <c r="O64" s="151"/>
      <c r="P64" s="151"/>
      <c r="Q64" s="151"/>
      <c r="R64" s="151"/>
      <c r="S64" s="151"/>
      <c r="T64" s="151"/>
      <c r="U64" s="151"/>
      <c r="V64" s="151"/>
      <c r="W64" s="151"/>
      <c r="X64" s="151">
        <v>40182</v>
      </c>
      <c r="Y64" s="150" t="e">
        <f ca="1">IF(ISBLANK(X64), TODAY()-#REF!,X64 -#REF! &amp; CHAR(10) &amp; "(closed)")</f>
        <v>#REF!</v>
      </c>
      <c r="Z64" s="149" t="s">
        <v>360</v>
      </c>
    </row>
    <row r="65" spans="1:26" s="175" customFormat="1" ht="14.4" hidden="1" x14ac:dyDescent="0.3">
      <c r="A65" s="157"/>
      <c r="B65" s="271">
        <v>200900241</v>
      </c>
      <c r="C65" s="270" t="s">
        <v>291</v>
      </c>
      <c r="D65" s="29" t="s">
        <v>179</v>
      </c>
      <c r="E65" s="261" t="s">
        <v>2728</v>
      </c>
      <c r="F65" s="151"/>
      <c r="G65" s="151"/>
      <c r="H65" s="151"/>
      <c r="I65" s="151"/>
      <c r="J65" s="177"/>
      <c r="K65" s="151"/>
      <c r="L65" s="151"/>
      <c r="M65" s="151"/>
      <c r="N65" s="151"/>
      <c r="O65" s="151"/>
      <c r="P65" s="151"/>
      <c r="Q65" s="151"/>
      <c r="R65" s="151"/>
      <c r="S65" s="151"/>
      <c r="T65" s="151"/>
      <c r="U65" s="151"/>
      <c r="V65" s="151"/>
      <c r="W65" s="151"/>
      <c r="X65" s="151">
        <v>40255</v>
      </c>
      <c r="Y65" s="150" t="e">
        <f ca="1">IF(ISBLANK(X65), TODAY()-#REF!,X65 -#REF! &amp; CHAR(10) &amp; "(closed)")</f>
        <v>#REF!</v>
      </c>
      <c r="Z65" s="149" t="s">
        <v>360</v>
      </c>
    </row>
    <row r="66" spans="1:26" s="175" customFormat="1" ht="14.4" hidden="1" x14ac:dyDescent="0.3">
      <c r="A66" s="157"/>
      <c r="B66" s="271">
        <v>200900242</v>
      </c>
      <c r="C66" s="270" t="s">
        <v>291</v>
      </c>
      <c r="D66" s="29" t="s">
        <v>179</v>
      </c>
      <c r="E66" s="261" t="s">
        <v>2727</v>
      </c>
      <c r="F66" s="151"/>
      <c r="G66" s="151"/>
      <c r="H66" s="151"/>
      <c r="I66" s="151"/>
      <c r="J66" s="177"/>
      <c r="K66" s="151"/>
      <c r="L66" s="151"/>
      <c r="M66" s="151"/>
      <c r="N66" s="151"/>
      <c r="O66" s="151"/>
      <c r="P66" s="151"/>
      <c r="Q66" s="151"/>
      <c r="R66" s="151"/>
      <c r="S66" s="151"/>
      <c r="T66" s="151"/>
      <c r="U66" s="151"/>
      <c r="V66" s="151"/>
      <c r="W66" s="151"/>
      <c r="X66" s="151">
        <v>40255</v>
      </c>
      <c r="Y66" s="150" t="e">
        <f ca="1">IF(ISBLANK(X66), TODAY()-#REF!,X66 -#REF! &amp; CHAR(10) &amp; "(closed)")</f>
        <v>#REF!</v>
      </c>
      <c r="Z66" s="149" t="s">
        <v>360</v>
      </c>
    </row>
    <row r="67" spans="1:26" s="175" customFormat="1" ht="26.4" hidden="1" x14ac:dyDescent="0.3">
      <c r="A67" s="157"/>
      <c r="B67" s="271">
        <v>200900272</v>
      </c>
      <c r="C67" s="31" t="s">
        <v>704</v>
      </c>
      <c r="D67" s="29" t="s">
        <v>176</v>
      </c>
      <c r="E67" s="284" t="s">
        <v>2726</v>
      </c>
      <c r="F67" s="151"/>
      <c r="G67" s="151"/>
      <c r="H67" s="151"/>
      <c r="I67" s="151"/>
      <c r="J67" s="177"/>
      <c r="K67" s="151"/>
      <c r="L67" s="151"/>
      <c r="M67" s="151"/>
      <c r="N67" s="151"/>
      <c r="O67" s="151"/>
      <c r="P67" s="151"/>
      <c r="Q67" s="151"/>
      <c r="R67" s="151"/>
      <c r="S67" s="151"/>
      <c r="T67" s="151"/>
      <c r="U67" s="151"/>
      <c r="V67" s="151"/>
      <c r="W67" s="151"/>
      <c r="X67" s="151">
        <v>40458</v>
      </c>
      <c r="Y67" s="150" t="e">
        <f ca="1">IF(ISBLANK(X67), TODAY()-#REF!,X67 -#REF! &amp; CHAR(10) &amp; "(closed)")</f>
        <v>#REF!</v>
      </c>
      <c r="Z67" s="149" t="s">
        <v>360</v>
      </c>
    </row>
    <row r="68" spans="1:26" s="175" customFormat="1" ht="26.4" hidden="1" x14ac:dyDescent="0.3">
      <c r="A68" s="157"/>
      <c r="B68" s="271">
        <v>200900273</v>
      </c>
      <c r="C68" s="31" t="s">
        <v>704</v>
      </c>
      <c r="D68" s="29" t="s">
        <v>179</v>
      </c>
      <c r="E68" s="261" t="s">
        <v>2725</v>
      </c>
      <c r="F68" s="219"/>
      <c r="G68" s="219"/>
      <c r="H68" s="219"/>
      <c r="I68" s="219"/>
      <c r="J68" s="246"/>
      <c r="K68" s="219"/>
      <c r="L68" s="219"/>
      <c r="M68" s="219"/>
      <c r="N68" s="219"/>
      <c r="O68" s="219"/>
      <c r="P68" s="219"/>
      <c r="Q68" s="219"/>
      <c r="R68" s="219"/>
      <c r="S68" s="219"/>
      <c r="T68" s="219"/>
      <c r="U68" s="219"/>
      <c r="V68" s="219"/>
      <c r="W68" s="219"/>
      <c r="X68" s="151">
        <v>40659</v>
      </c>
      <c r="Y68" s="150" t="e">
        <f ca="1">IF(ISBLANK(X68), TODAY()-#REF!,X68 -#REF! &amp; CHAR(10) &amp; "(closed)")</f>
        <v>#REF!</v>
      </c>
      <c r="Z68" s="149" t="s">
        <v>360</v>
      </c>
    </row>
    <row r="69" spans="1:26" s="175" customFormat="1" ht="39.6" hidden="1" x14ac:dyDescent="0.3">
      <c r="A69" s="66"/>
      <c r="B69" s="271">
        <v>201000006</v>
      </c>
      <c r="C69" s="270" t="s">
        <v>2715</v>
      </c>
      <c r="D69" s="66" t="s">
        <v>11</v>
      </c>
      <c r="E69" s="284" t="s">
        <v>2724</v>
      </c>
      <c r="F69" s="151"/>
      <c r="G69" s="66"/>
      <c r="H69" s="66"/>
      <c r="I69" s="66"/>
      <c r="J69" s="197"/>
      <c r="K69" s="38"/>
      <c r="L69" s="38"/>
      <c r="M69" s="38"/>
      <c r="N69" s="38"/>
      <c r="O69" s="213"/>
      <c r="P69" s="212"/>
      <c r="Q69" s="196"/>
      <c r="R69" s="36"/>
      <c r="S69" s="36"/>
      <c r="T69" s="37"/>
      <c r="U69" s="36"/>
      <c r="V69" s="36"/>
      <c r="W69" s="196"/>
      <c r="X69" s="151">
        <v>40333</v>
      </c>
      <c r="Y69" s="150" t="e">
        <f ca="1">IF(ISBLANK(X69), TODAY()-#REF!,X69 -#REF! &amp; CHAR(10) &amp; "(closed)")</f>
        <v>#REF!</v>
      </c>
      <c r="Z69" s="149" t="s">
        <v>360</v>
      </c>
    </row>
    <row r="70" spans="1:26" s="175" customFormat="1" ht="13.8" hidden="1" x14ac:dyDescent="0.3">
      <c r="A70" s="157"/>
      <c r="B70" s="271">
        <v>201000018</v>
      </c>
      <c r="C70" s="270" t="s">
        <v>689</v>
      </c>
      <c r="D70" s="66"/>
      <c r="E70" s="261" t="s">
        <v>2552</v>
      </c>
      <c r="F70" s="151"/>
      <c r="G70" s="151"/>
      <c r="H70" s="151"/>
      <c r="I70" s="151"/>
      <c r="J70" s="177"/>
      <c r="K70" s="151"/>
      <c r="L70" s="151"/>
      <c r="M70" s="151"/>
      <c r="N70" s="151"/>
      <c r="O70" s="151"/>
      <c r="P70" s="151"/>
      <c r="Q70" s="151"/>
      <c r="R70" s="151"/>
      <c r="S70" s="151"/>
      <c r="T70" s="151"/>
      <c r="U70" s="151"/>
      <c r="V70" s="151"/>
      <c r="W70" s="151"/>
      <c r="X70" s="151">
        <v>40345</v>
      </c>
      <c r="Y70" s="150" t="e">
        <f ca="1">IF(ISBLANK(X70), TODAY()-#REF!,X70 -#REF! &amp; CHAR(10) &amp; "(closed)")</f>
        <v>#REF!</v>
      </c>
      <c r="Z70" s="149" t="s">
        <v>360</v>
      </c>
    </row>
    <row r="71" spans="1:26" s="175" customFormat="1" ht="26.4" hidden="1" x14ac:dyDescent="0.3">
      <c r="A71" s="157"/>
      <c r="B71" s="271">
        <v>201000019</v>
      </c>
      <c r="C71" s="270" t="s">
        <v>2723</v>
      </c>
      <c r="D71" s="66"/>
      <c r="E71" s="261" t="s">
        <v>2552</v>
      </c>
      <c r="F71" s="151"/>
      <c r="G71" s="151"/>
      <c r="H71" s="151"/>
      <c r="I71" s="151"/>
      <c r="J71" s="177"/>
      <c r="K71" s="151"/>
      <c r="L71" s="151"/>
      <c r="M71" s="151"/>
      <c r="N71" s="151"/>
      <c r="O71" s="151"/>
      <c r="P71" s="151"/>
      <c r="Q71" s="151"/>
      <c r="R71" s="151"/>
      <c r="S71" s="151"/>
      <c r="T71" s="151"/>
      <c r="U71" s="151"/>
      <c r="V71" s="151"/>
      <c r="W71" s="151"/>
      <c r="X71" s="151">
        <v>40345</v>
      </c>
      <c r="Y71" s="150" t="e">
        <f ca="1">IF(ISBLANK(X71), TODAY()-#REF!,X71 -#REF! &amp; CHAR(10) &amp; "(closed)")</f>
        <v>#REF!</v>
      </c>
      <c r="Z71" s="149" t="s">
        <v>360</v>
      </c>
    </row>
    <row r="72" spans="1:26" s="175" customFormat="1" ht="13.8" hidden="1" x14ac:dyDescent="0.3">
      <c r="A72" s="157"/>
      <c r="B72" s="271">
        <v>201000024</v>
      </c>
      <c r="C72" s="270" t="s">
        <v>2722</v>
      </c>
      <c r="D72" s="66"/>
      <c r="E72" s="261" t="s">
        <v>2552</v>
      </c>
      <c r="F72" s="285"/>
      <c r="G72" s="285"/>
      <c r="H72" s="285"/>
      <c r="I72" s="285"/>
      <c r="J72" s="286"/>
      <c r="K72" s="285"/>
      <c r="L72" s="285"/>
      <c r="M72" s="285"/>
      <c r="N72" s="285"/>
      <c r="O72" s="285"/>
      <c r="P72" s="285"/>
      <c r="Q72" s="285"/>
      <c r="R72" s="285"/>
      <c r="S72" s="285"/>
      <c r="T72" s="285"/>
      <c r="U72" s="285"/>
      <c r="V72" s="285"/>
      <c r="W72" s="285"/>
      <c r="X72" s="151">
        <v>40316</v>
      </c>
      <c r="Y72" s="150" t="e">
        <f ca="1">IF(ISBLANK(X72), TODAY()-#REF!,X72 -#REF! &amp; CHAR(10) &amp; "(closed)")</f>
        <v>#REF!</v>
      </c>
      <c r="Z72" s="149" t="s">
        <v>360</v>
      </c>
    </row>
    <row r="73" spans="1:26" s="175" customFormat="1" ht="13.8" hidden="1" x14ac:dyDescent="0.3">
      <c r="A73" s="157"/>
      <c r="B73" s="271">
        <v>201000028</v>
      </c>
      <c r="C73" s="270" t="s">
        <v>291</v>
      </c>
      <c r="D73" s="66"/>
      <c r="E73" s="261" t="s">
        <v>2552</v>
      </c>
      <c r="F73" s="151"/>
      <c r="G73" s="151"/>
      <c r="H73" s="151"/>
      <c r="I73" s="151"/>
      <c r="J73" s="177"/>
      <c r="K73" s="151"/>
      <c r="L73" s="151"/>
      <c r="M73" s="151"/>
      <c r="N73" s="151"/>
      <c r="O73" s="151"/>
      <c r="P73" s="151"/>
      <c r="Q73" s="151"/>
      <c r="R73" s="151"/>
      <c r="S73" s="151"/>
      <c r="T73" s="151"/>
      <c r="U73" s="151"/>
      <c r="V73" s="151"/>
      <c r="W73" s="151"/>
      <c r="X73" s="151">
        <v>40492</v>
      </c>
      <c r="Y73" s="150" t="e">
        <f ca="1">IF(ISBLANK(X73), TODAY()-#REF!,X73 -#REF! &amp; CHAR(10) &amp; "(closed)")</f>
        <v>#REF!</v>
      </c>
      <c r="Z73" s="149" t="s">
        <v>360</v>
      </c>
    </row>
    <row r="74" spans="1:26" s="175" customFormat="1" ht="26.4" hidden="1" x14ac:dyDescent="0.3">
      <c r="A74" s="157"/>
      <c r="B74" s="271">
        <v>201000032</v>
      </c>
      <c r="C74" s="270" t="s">
        <v>2721</v>
      </c>
      <c r="D74" s="66"/>
      <c r="E74" s="261" t="s">
        <v>2552</v>
      </c>
      <c r="F74" s="151"/>
      <c r="G74" s="151"/>
      <c r="H74" s="151"/>
      <c r="I74" s="151"/>
      <c r="J74" s="177"/>
      <c r="K74" s="151"/>
      <c r="L74" s="151"/>
      <c r="M74" s="151"/>
      <c r="N74" s="151"/>
      <c r="O74" s="151"/>
      <c r="P74" s="151"/>
      <c r="Q74" s="151"/>
      <c r="R74" s="151"/>
      <c r="S74" s="151"/>
      <c r="T74" s="151"/>
      <c r="U74" s="151"/>
      <c r="V74" s="151"/>
      <c r="W74" s="151"/>
      <c r="X74" s="151">
        <v>40371</v>
      </c>
      <c r="Y74" s="150" t="e">
        <f ca="1">IF(ISBLANK(X74), TODAY()-#REF!,X74 -#REF! &amp; CHAR(10) &amp; "(closed)")</f>
        <v>#REF!</v>
      </c>
      <c r="Z74" s="149" t="s">
        <v>360</v>
      </c>
    </row>
    <row r="75" spans="1:26" s="175" customFormat="1" ht="39.6" hidden="1" x14ac:dyDescent="0.3">
      <c r="A75" s="157"/>
      <c r="B75" s="271">
        <v>201000045</v>
      </c>
      <c r="C75" s="270" t="s">
        <v>2720</v>
      </c>
      <c r="D75" s="66"/>
      <c r="E75" s="261" t="s">
        <v>2552</v>
      </c>
      <c r="F75" s="151"/>
      <c r="G75" s="151"/>
      <c r="H75" s="151"/>
      <c r="I75" s="151"/>
      <c r="J75" s="177"/>
      <c r="K75" s="151"/>
      <c r="L75" s="151"/>
      <c r="M75" s="151"/>
      <c r="N75" s="151"/>
      <c r="O75" s="151"/>
      <c r="P75" s="151"/>
      <c r="Q75" s="151"/>
      <c r="R75" s="151"/>
      <c r="S75" s="151"/>
      <c r="T75" s="151"/>
      <c r="U75" s="151"/>
      <c r="V75" s="151"/>
      <c r="W75" s="151"/>
      <c r="X75" s="151">
        <v>40407</v>
      </c>
      <c r="Y75" s="150" t="e">
        <f ca="1">IF(ISBLANK(X75), TODAY()-#REF!,X75 -#REF! &amp; CHAR(10) &amp; "(closed)")</f>
        <v>#REF!</v>
      </c>
      <c r="Z75" s="149" t="s">
        <v>360</v>
      </c>
    </row>
    <row r="76" spans="1:26" s="175" customFormat="1" ht="13.8" hidden="1" x14ac:dyDescent="0.3">
      <c r="A76" s="157"/>
      <c r="B76" s="271">
        <v>201000057</v>
      </c>
      <c r="C76" s="270" t="s">
        <v>291</v>
      </c>
      <c r="D76" s="66"/>
      <c r="E76" s="261" t="s">
        <v>2552</v>
      </c>
      <c r="F76" s="151"/>
      <c r="G76" s="151"/>
      <c r="H76" s="151"/>
      <c r="I76" s="151"/>
      <c r="J76" s="177"/>
      <c r="K76" s="151"/>
      <c r="L76" s="151"/>
      <c r="M76" s="151"/>
      <c r="N76" s="151"/>
      <c r="O76" s="151"/>
      <c r="P76" s="151"/>
      <c r="Q76" s="151"/>
      <c r="R76" s="151"/>
      <c r="S76" s="151"/>
      <c r="T76" s="151"/>
      <c r="U76" s="151"/>
      <c r="V76" s="151"/>
      <c r="W76" s="151"/>
      <c r="X76" s="151">
        <v>40428</v>
      </c>
      <c r="Y76" s="150" t="e">
        <f ca="1">IF(ISBLANK(X76), TODAY()-#REF!,X76 -#REF! &amp; CHAR(10) &amp; "(closed)")</f>
        <v>#REF!</v>
      </c>
      <c r="Z76" s="149" t="s">
        <v>360</v>
      </c>
    </row>
    <row r="77" spans="1:26" s="175" customFormat="1" ht="13.8" hidden="1" x14ac:dyDescent="0.3">
      <c r="A77" s="157"/>
      <c r="B77" s="271">
        <v>201000066</v>
      </c>
      <c r="C77" s="270" t="s">
        <v>2694</v>
      </c>
      <c r="D77" s="66"/>
      <c r="E77" s="261" t="s">
        <v>2552</v>
      </c>
      <c r="F77" s="285"/>
      <c r="G77" s="285"/>
      <c r="H77" s="285"/>
      <c r="I77" s="285"/>
      <c r="J77" s="286"/>
      <c r="K77" s="285"/>
      <c r="L77" s="285"/>
      <c r="M77" s="285"/>
      <c r="N77" s="285"/>
      <c r="O77" s="285"/>
      <c r="P77" s="285"/>
      <c r="Q77" s="285"/>
      <c r="R77" s="285"/>
      <c r="S77" s="285"/>
      <c r="T77" s="285"/>
      <c r="U77" s="285"/>
      <c r="V77" s="285"/>
      <c r="W77" s="285"/>
      <c r="X77" s="151">
        <v>40444</v>
      </c>
      <c r="Y77" s="150" t="e">
        <f ca="1">IF(ISBLANK(X77), TODAY()-#REF!,X77 -#REF! &amp; CHAR(10) &amp; "(closed)")</f>
        <v>#REF!</v>
      </c>
      <c r="Z77" s="149" t="s">
        <v>360</v>
      </c>
    </row>
    <row r="78" spans="1:26" s="175" customFormat="1" ht="14.4" hidden="1" x14ac:dyDescent="0.3">
      <c r="A78" s="157"/>
      <c r="B78" s="271">
        <v>201000069</v>
      </c>
      <c r="C78" s="31" t="s">
        <v>704</v>
      </c>
      <c r="D78" s="66"/>
      <c r="E78" s="261" t="s">
        <v>2552</v>
      </c>
      <c r="F78" s="151"/>
      <c r="G78" s="151"/>
      <c r="H78" s="151"/>
      <c r="I78" s="151"/>
      <c r="J78" s="177"/>
      <c r="K78" s="151"/>
      <c r="L78" s="151"/>
      <c r="M78" s="151"/>
      <c r="N78" s="151"/>
      <c r="O78" s="151"/>
      <c r="P78" s="151"/>
      <c r="Q78" s="151"/>
      <c r="R78" s="151"/>
      <c r="S78" s="151"/>
      <c r="T78" s="151"/>
      <c r="U78" s="151"/>
      <c r="V78" s="151"/>
      <c r="W78" s="151"/>
      <c r="X78" s="151">
        <v>40659</v>
      </c>
      <c r="Y78" s="150" t="e">
        <f ca="1">IF(ISBLANK(X78), TODAY()-#REF!,X78 -#REF! &amp; CHAR(10) &amp; "(closed)")</f>
        <v>#REF!</v>
      </c>
      <c r="Z78" s="149" t="s">
        <v>360</v>
      </c>
    </row>
    <row r="79" spans="1:26" s="175" customFormat="1" ht="14.4" hidden="1" x14ac:dyDescent="0.3">
      <c r="A79" s="157"/>
      <c r="B79" s="271">
        <v>201000076</v>
      </c>
      <c r="C79" s="270" t="s">
        <v>2719</v>
      </c>
      <c r="D79" s="29" t="s">
        <v>2488</v>
      </c>
      <c r="E79" s="261" t="s">
        <v>2487</v>
      </c>
      <c r="F79" s="285"/>
      <c r="G79" s="285"/>
      <c r="H79" s="285"/>
      <c r="I79" s="285"/>
      <c r="J79" s="286"/>
      <c r="K79" s="285"/>
      <c r="L79" s="285"/>
      <c r="M79" s="285"/>
      <c r="N79" s="285"/>
      <c r="O79" s="285"/>
      <c r="P79" s="285"/>
      <c r="Q79" s="285"/>
      <c r="R79" s="285"/>
      <c r="S79" s="285"/>
      <c r="T79" s="285"/>
      <c r="U79" s="285"/>
      <c r="V79" s="285"/>
      <c r="W79" s="285"/>
      <c r="X79" s="151">
        <v>40477</v>
      </c>
      <c r="Y79" s="150" t="e">
        <f ca="1">IF(ISBLANK(X79), TODAY()-#REF!,X79 -#REF! &amp; CHAR(10) &amp; "(closed)")</f>
        <v>#REF!</v>
      </c>
      <c r="Z79" s="149" t="s">
        <v>360</v>
      </c>
    </row>
    <row r="80" spans="1:26" s="175" customFormat="1" ht="26.4" hidden="1" x14ac:dyDescent="0.3">
      <c r="A80" s="157"/>
      <c r="B80" s="271">
        <v>201000083</v>
      </c>
      <c r="C80" s="270" t="s">
        <v>2708</v>
      </c>
      <c r="D80" s="66"/>
      <c r="E80" s="261" t="s">
        <v>2552</v>
      </c>
      <c r="F80" s="151"/>
      <c r="G80" s="151"/>
      <c r="H80" s="151"/>
      <c r="I80" s="151"/>
      <c r="J80" s="177"/>
      <c r="K80" s="151"/>
      <c r="L80" s="151"/>
      <c r="M80" s="151"/>
      <c r="N80" s="151"/>
      <c r="O80" s="151"/>
      <c r="P80" s="151"/>
      <c r="Q80" s="151"/>
      <c r="R80" s="151"/>
      <c r="S80" s="151"/>
      <c r="T80" s="151"/>
      <c r="U80" s="151"/>
      <c r="V80" s="151"/>
      <c r="W80" s="151"/>
      <c r="X80" s="151">
        <v>40473</v>
      </c>
      <c r="Y80" s="150" t="e">
        <f ca="1">IF(ISBLANK(X80), TODAY()-#REF!,X80 -#REF! &amp; CHAR(10) &amp; "(closed)")</f>
        <v>#REF!</v>
      </c>
      <c r="Z80" s="149" t="s">
        <v>360</v>
      </c>
    </row>
    <row r="81" spans="1:26" s="175" customFormat="1" ht="13.8" hidden="1" x14ac:dyDescent="0.3">
      <c r="A81" s="157"/>
      <c r="B81" s="271">
        <v>201000099</v>
      </c>
      <c r="C81" s="270" t="s">
        <v>193</v>
      </c>
      <c r="D81" s="66"/>
      <c r="E81" s="261" t="s">
        <v>2552</v>
      </c>
      <c r="F81" s="151"/>
      <c r="G81" s="151"/>
      <c r="H81" s="151"/>
      <c r="I81" s="151"/>
      <c r="J81" s="177"/>
      <c r="K81" s="151"/>
      <c r="L81" s="151"/>
      <c r="M81" s="151"/>
      <c r="N81" s="151"/>
      <c r="O81" s="151"/>
      <c r="P81" s="151"/>
      <c r="Q81" s="151"/>
      <c r="R81" s="151"/>
      <c r="S81" s="151"/>
      <c r="T81" s="151"/>
      <c r="U81" s="151"/>
      <c r="V81" s="151"/>
      <c r="W81" s="151"/>
      <c r="X81" s="151">
        <v>40492</v>
      </c>
      <c r="Y81" s="150" t="e">
        <f ca="1">IF(ISBLANK(X81), TODAY()-#REF!,X81 -#REF! &amp; CHAR(10) &amp; "(closed)")</f>
        <v>#REF!</v>
      </c>
      <c r="Z81" s="149" t="s">
        <v>360</v>
      </c>
    </row>
    <row r="82" spans="1:26" s="175" customFormat="1" ht="26.4" hidden="1" x14ac:dyDescent="0.3">
      <c r="A82" s="157"/>
      <c r="B82" s="271">
        <v>201000129</v>
      </c>
      <c r="C82" s="270" t="s">
        <v>2707</v>
      </c>
      <c r="D82" s="66"/>
      <c r="E82" s="261" t="s">
        <v>2552</v>
      </c>
      <c r="F82" s="151"/>
      <c r="G82" s="151"/>
      <c r="H82" s="151"/>
      <c r="I82" s="151"/>
      <c r="J82" s="177"/>
      <c r="K82" s="151"/>
      <c r="L82" s="151"/>
      <c r="M82" s="151"/>
      <c r="N82" s="151"/>
      <c r="O82" s="151"/>
      <c r="P82" s="151"/>
      <c r="Q82" s="151"/>
      <c r="R82" s="151"/>
      <c r="S82" s="151"/>
      <c r="T82" s="151"/>
      <c r="U82" s="151"/>
      <c r="V82" s="151"/>
      <c r="W82" s="151"/>
      <c r="X82" s="151">
        <v>40680</v>
      </c>
      <c r="Y82" s="150" t="e">
        <f ca="1">IF(ISBLANK(X82), TODAY()-#REF!,X82 -#REF! &amp; CHAR(10) &amp; "(closed)")</f>
        <v>#REF!</v>
      </c>
      <c r="Z82" s="149" t="s">
        <v>360</v>
      </c>
    </row>
    <row r="83" spans="1:26" s="175" customFormat="1" ht="14.4" hidden="1" x14ac:dyDescent="0.3">
      <c r="A83" s="157"/>
      <c r="B83" s="271">
        <v>201000138</v>
      </c>
      <c r="C83" s="270" t="s">
        <v>1075</v>
      </c>
      <c r="D83" s="29" t="s">
        <v>172</v>
      </c>
      <c r="E83" s="171" t="s">
        <v>2701</v>
      </c>
      <c r="F83" s="151"/>
      <c r="G83" s="151"/>
      <c r="H83" s="151"/>
      <c r="I83" s="151"/>
      <c r="J83" s="177"/>
      <c r="K83" s="151"/>
      <c r="L83" s="151"/>
      <c r="M83" s="151"/>
      <c r="N83" s="151"/>
      <c r="O83" s="151"/>
      <c r="P83" s="151"/>
      <c r="Q83" s="151"/>
      <c r="R83" s="151"/>
      <c r="S83" s="151"/>
      <c r="T83" s="151"/>
      <c r="U83" s="151"/>
      <c r="V83" s="151"/>
      <c r="W83" s="151"/>
      <c r="X83" s="151">
        <v>40520</v>
      </c>
      <c r="Y83" s="150" t="e">
        <f ca="1">IF(ISBLANK(X83), TODAY()-#REF!,X83 -#REF! &amp; CHAR(10) &amp; "(closed)")</f>
        <v>#REF!</v>
      </c>
      <c r="Z83" s="149" t="s">
        <v>360</v>
      </c>
    </row>
    <row r="84" spans="1:26" s="175" customFormat="1" ht="13.8" hidden="1" x14ac:dyDescent="0.3">
      <c r="A84" s="157"/>
      <c r="B84" s="271">
        <v>201000142</v>
      </c>
      <c r="C84" s="270" t="s">
        <v>2712</v>
      </c>
      <c r="D84" s="66"/>
      <c r="E84" s="261" t="s">
        <v>2552</v>
      </c>
      <c r="F84" s="285"/>
      <c r="G84" s="285"/>
      <c r="H84" s="285"/>
      <c r="I84" s="285"/>
      <c r="J84" s="286"/>
      <c r="K84" s="285"/>
      <c r="L84" s="285"/>
      <c r="M84" s="285"/>
      <c r="N84" s="285"/>
      <c r="O84" s="285"/>
      <c r="P84" s="285"/>
      <c r="Q84" s="285"/>
      <c r="R84" s="285"/>
      <c r="S84" s="285"/>
      <c r="T84" s="285"/>
      <c r="U84" s="285"/>
      <c r="V84" s="285"/>
      <c r="W84" s="285"/>
      <c r="X84" s="151">
        <v>40571</v>
      </c>
      <c r="Y84" s="150" t="e">
        <f ca="1">IF(ISBLANK(X84), TODAY()-#REF!,X84 -#REF! &amp; CHAR(10) &amp; "(closed)")</f>
        <v>#REF!</v>
      </c>
      <c r="Z84" s="149" t="s">
        <v>360</v>
      </c>
    </row>
    <row r="85" spans="1:26" s="175" customFormat="1" ht="26.4" hidden="1" x14ac:dyDescent="0.3">
      <c r="A85" s="157"/>
      <c r="B85" s="271">
        <v>201000173</v>
      </c>
      <c r="C85" s="270" t="s">
        <v>2718</v>
      </c>
      <c r="D85" s="66"/>
      <c r="E85" s="261" t="s">
        <v>2552</v>
      </c>
      <c r="F85" s="285"/>
      <c r="G85" s="285"/>
      <c r="H85" s="285"/>
      <c r="I85" s="285"/>
      <c r="J85" s="286"/>
      <c r="K85" s="285"/>
      <c r="L85" s="285"/>
      <c r="M85" s="285"/>
      <c r="N85" s="285"/>
      <c r="O85" s="285"/>
      <c r="P85" s="285"/>
      <c r="Q85" s="285"/>
      <c r="R85" s="285"/>
      <c r="S85" s="285"/>
      <c r="T85" s="285"/>
      <c r="U85" s="285"/>
      <c r="V85" s="285"/>
      <c r="W85" s="285"/>
      <c r="X85" s="151">
        <v>40739</v>
      </c>
      <c r="Y85" s="150" t="e">
        <f ca="1">IF(ISBLANK(X85), TODAY()-#REF!,X85 -#REF! &amp; CHAR(10) &amp; "(closed)")</f>
        <v>#REF!</v>
      </c>
      <c r="Z85" s="149" t="s">
        <v>360</v>
      </c>
    </row>
    <row r="86" spans="1:26" s="175" customFormat="1" ht="26.4" hidden="1" x14ac:dyDescent="0.3">
      <c r="A86" s="157"/>
      <c r="B86" s="271">
        <v>201000191</v>
      </c>
      <c r="C86" s="270" t="s">
        <v>2689</v>
      </c>
      <c r="D86" s="66"/>
      <c r="E86" s="261" t="s">
        <v>2552</v>
      </c>
      <c r="F86" s="151"/>
      <c r="G86" s="151"/>
      <c r="H86" s="151"/>
      <c r="I86" s="151"/>
      <c r="J86" s="177"/>
      <c r="K86" s="151"/>
      <c r="L86" s="151"/>
      <c r="M86" s="151"/>
      <c r="N86" s="151"/>
      <c r="O86" s="151"/>
      <c r="P86" s="151"/>
      <c r="Q86" s="151"/>
      <c r="R86" s="151"/>
      <c r="S86" s="151"/>
      <c r="T86" s="151"/>
      <c r="U86" s="151"/>
      <c r="V86" s="151"/>
      <c r="W86" s="151"/>
      <c r="X86" s="151">
        <v>40620</v>
      </c>
      <c r="Y86" s="150" t="e">
        <f ca="1">IF(ISBLANK(X86), TODAY()-#REF!,X86 -#REF! &amp; CHAR(10) &amp; "(closed)")</f>
        <v>#REF!</v>
      </c>
      <c r="Z86" s="149" t="s">
        <v>360</v>
      </c>
    </row>
    <row r="87" spans="1:26" s="175" customFormat="1" ht="13.8" hidden="1" x14ac:dyDescent="0.3">
      <c r="A87" s="157"/>
      <c r="B87" s="271">
        <v>201000213</v>
      </c>
      <c r="C87" s="270" t="s">
        <v>291</v>
      </c>
      <c r="D87" s="66"/>
      <c r="E87" s="261" t="s">
        <v>2552</v>
      </c>
      <c r="F87" s="151"/>
      <c r="G87" s="151"/>
      <c r="H87" s="151"/>
      <c r="I87" s="151"/>
      <c r="J87" s="177"/>
      <c r="K87" s="151"/>
      <c r="L87" s="151"/>
      <c r="M87" s="151"/>
      <c r="N87" s="151"/>
      <c r="O87" s="151"/>
      <c r="P87" s="151"/>
      <c r="Q87" s="151"/>
      <c r="R87" s="151"/>
      <c r="S87" s="151"/>
      <c r="T87" s="151"/>
      <c r="U87" s="151"/>
      <c r="V87" s="151"/>
      <c r="W87" s="151"/>
      <c r="X87" s="151">
        <v>40634</v>
      </c>
      <c r="Y87" s="150" t="e">
        <f ca="1">IF(ISBLANK(X87), TODAY()-#REF!,X87 -#REF! &amp; CHAR(10) &amp; "(closed)")</f>
        <v>#REF!</v>
      </c>
      <c r="Z87" s="149" t="s">
        <v>360</v>
      </c>
    </row>
    <row r="88" spans="1:26" s="175" customFormat="1" ht="13.8" hidden="1" x14ac:dyDescent="0.3">
      <c r="A88" s="157"/>
      <c r="B88" s="271">
        <v>201000214</v>
      </c>
      <c r="C88" s="270" t="s">
        <v>291</v>
      </c>
      <c r="D88" s="66"/>
      <c r="E88" s="261" t="s">
        <v>2552</v>
      </c>
      <c r="F88" s="151"/>
      <c r="G88" s="151"/>
      <c r="H88" s="151"/>
      <c r="I88" s="151"/>
      <c r="J88" s="177"/>
      <c r="K88" s="151"/>
      <c r="L88" s="151"/>
      <c r="M88" s="151"/>
      <c r="N88" s="151"/>
      <c r="O88" s="151"/>
      <c r="P88" s="151"/>
      <c r="Q88" s="151"/>
      <c r="R88" s="151"/>
      <c r="S88" s="151"/>
      <c r="T88" s="151"/>
      <c r="U88" s="151"/>
      <c r="V88" s="151"/>
      <c r="W88" s="151"/>
      <c r="X88" s="151">
        <v>41059</v>
      </c>
      <c r="Y88" s="150" t="e">
        <f ca="1">IF(ISBLANK(X88), TODAY()-#REF!,X88 -#REF! &amp; CHAR(10) &amp; "(closed)")</f>
        <v>#REF!</v>
      </c>
      <c r="Z88" s="149" t="s">
        <v>360</v>
      </c>
    </row>
    <row r="89" spans="1:26" s="175" customFormat="1" ht="13.8" hidden="1" x14ac:dyDescent="0.3">
      <c r="A89" s="157"/>
      <c r="B89" s="271">
        <v>201000215</v>
      </c>
      <c r="C89" s="270" t="s">
        <v>291</v>
      </c>
      <c r="D89" s="66"/>
      <c r="E89" s="261" t="s">
        <v>2552</v>
      </c>
      <c r="F89" s="151"/>
      <c r="G89" s="151"/>
      <c r="H89" s="151"/>
      <c r="I89" s="151"/>
      <c r="J89" s="177"/>
      <c r="K89" s="151"/>
      <c r="L89" s="151"/>
      <c r="M89" s="151"/>
      <c r="N89" s="151"/>
      <c r="O89" s="151"/>
      <c r="P89" s="151"/>
      <c r="Q89" s="151"/>
      <c r="R89" s="151"/>
      <c r="S89" s="151"/>
      <c r="T89" s="151"/>
      <c r="U89" s="151"/>
      <c r="V89" s="151"/>
      <c r="W89" s="151"/>
      <c r="X89" s="151">
        <v>40634</v>
      </c>
      <c r="Y89" s="150" t="e">
        <f ca="1">IF(ISBLANK(X89), TODAY()-#REF!,X89 -#REF! &amp; CHAR(10) &amp; "(closed)")</f>
        <v>#REF!</v>
      </c>
      <c r="Z89" s="149" t="s">
        <v>360</v>
      </c>
    </row>
    <row r="90" spans="1:26" s="175" customFormat="1" ht="26.4" hidden="1" x14ac:dyDescent="0.3">
      <c r="A90" s="157"/>
      <c r="B90" s="271">
        <v>201000216</v>
      </c>
      <c r="C90" s="270" t="s">
        <v>2689</v>
      </c>
      <c r="D90" s="66"/>
      <c r="E90" s="261" t="s">
        <v>2552</v>
      </c>
      <c r="F90" s="151"/>
      <c r="G90" s="151"/>
      <c r="H90" s="151"/>
      <c r="I90" s="151"/>
      <c r="J90" s="177"/>
      <c r="K90" s="151"/>
      <c r="L90" s="151"/>
      <c r="M90" s="151"/>
      <c r="N90" s="151"/>
      <c r="O90" s="151"/>
      <c r="P90" s="151"/>
      <c r="Q90" s="151"/>
      <c r="R90" s="151"/>
      <c r="S90" s="151"/>
      <c r="T90" s="151"/>
      <c r="U90" s="151"/>
      <c r="V90" s="151"/>
      <c r="W90" s="151"/>
      <c r="X90" s="151">
        <v>40634</v>
      </c>
      <c r="Y90" s="150" t="e">
        <f ca="1">IF(ISBLANK(X90), TODAY()-#REF!,X90 -#REF! &amp; CHAR(10) &amp; "(closed)")</f>
        <v>#REF!</v>
      </c>
      <c r="Z90" s="149" t="s">
        <v>360</v>
      </c>
    </row>
    <row r="91" spans="1:26" s="175" customFormat="1" ht="14.4" hidden="1" x14ac:dyDescent="0.3">
      <c r="A91" s="157"/>
      <c r="B91" s="271">
        <v>201000218</v>
      </c>
      <c r="C91" s="31" t="s">
        <v>704</v>
      </c>
      <c r="D91" s="66"/>
      <c r="E91" s="261" t="s">
        <v>2552</v>
      </c>
      <c r="F91" s="151"/>
      <c r="G91" s="151"/>
      <c r="H91" s="151"/>
      <c r="I91" s="151"/>
      <c r="J91" s="177"/>
      <c r="K91" s="151"/>
      <c r="L91" s="151"/>
      <c r="M91" s="151"/>
      <c r="N91" s="151"/>
      <c r="O91" s="151"/>
      <c r="P91" s="151"/>
      <c r="Q91" s="151"/>
      <c r="R91" s="151"/>
      <c r="S91" s="151"/>
      <c r="T91" s="151"/>
      <c r="U91" s="151"/>
      <c r="V91" s="151"/>
      <c r="W91" s="151"/>
      <c r="X91" s="151">
        <v>40645</v>
      </c>
      <c r="Y91" s="150" t="e">
        <f ca="1">IF(ISBLANK(X91), TODAY()-#REF!,X91 -#REF! &amp; CHAR(10) &amp; "(closed)")</f>
        <v>#REF!</v>
      </c>
      <c r="Z91" s="149" t="s">
        <v>360</v>
      </c>
    </row>
    <row r="92" spans="1:26" s="175" customFormat="1" ht="14.4" hidden="1" x14ac:dyDescent="0.3">
      <c r="A92" s="157"/>
      <c r="B92" s="271">
        <v>201000325</v>
      </c>
      <c r="C92" s="296" t="s">
        <v>2717</v>
      </c>
      <c r="D92" s="29" t="s">
        <v>2488</v>
      </c>
      <c r="E92" s="261" t="s">
        <v>2487</v>
      </c>
      <c r="F92" s="151"/>
      <c r="G92" s="151"/>
      <c r="H92" s="151"/>
      <c r="I92" s="151"/>
      <c r="J92" s="177"/>
      <c r="K92" s="151"/>
      <c r="L92" s="151"/>
      <c r="M92" s="151"/>
      <c r="N92" s="151"/>
      <c r="O92" s="151"/>
      <c r="P92" s="151"/>
      <c r="Q92" s="151"/>
      <c r="R92" s="151"/>
      <c r="S92" s="151"/>
      <c r="T92" s="151"/>
      <c r="U92" s="151"/>
      <c r="V92" s="151"/>
      <c r="W92" s="151"/>
      <c r="X92" s="151"/>
      <c r="Y92" s="150" t="e">
        <f ca="1">IF(ISBLANK(X92), TODAY()-#REF!,X92 -#REF! &amp; CHAR(10) &amp; "(closed)")</f>
        <v>#REF!</v>
      </c>
      <c r="Z92" s="6" t="s">
        <v>360</v>
      </c>
    </row>
    <row r="93" spans="1:26" s="175" customFormat="1" ht="13.8" hidden="1" x14ac:dyDescent="0.3">
      <c r="A93" s="157"/>
      <c r="B93" s="271">
        <v>201100001</v>
      </c>
      <c r="C93" s="270" t="s">
        <v>2716</v>
      </c>
      <c r="D93" s="66"/>
      <c r="E93" s="261" t="s">
        <v>2552</v>
      </c>
      <c r="F93" s="151"/>
      <c r="G93" s="151"/>
      <c r="H93" s="151"/>
      <c r="I93" s="151"/>
      <c r="J93" s="177"/>
      <c r="K93" s="151"/>
      <c r="L93" s="151"/>
      <c r="M93" s="151"/>
      <c r="N93" s="151"/>
      <c r="O93" s="151"/>
      <c r="P93" s="151"/>
      <c r="Q93" s="151"/>
      <c r="R93" s="151"/>
      <c r="S93" s="151"/>
      <c r="T93" s="151"/>
      <c r="U93" s="151"/>
      <c r="V93" s="151"/>
      <c r="W93" s="151"/>
      <c r="X93" s="151">
        <v>40667</v>
      </c>
      <c r="Y93" s="150" t="e">
        <f ca="1">IF(ISBLANK(X93), TODAY()-#REF!,X93 -#REF! &amp; CHAR(10) &amp; "(closed)")</f>
        <v>#REF!</v>
      </c>
      <c r="Z93" s="149" t="s">
        <v>360</v>
      </c>
    </row>
    <row r="94" spans="1:26" s="175" customFormat="1" ht="39.6" hidden="1" x14ac:dyDescent="0.3">
      <c r="A94" s="66"/>
      <c r="B94" s="271">
        <v>201100002</v>
      </c>
      <c r="C94" s="270" t="s">
        <v>2715</v>
      </c>
      <c r="D94" s="151" t="s">
        <v>11</v>
      </c>
      <c r="E94" s="284" t="s">
        <v>2714</v>
      </c>
      <c r="F94" s="151"/>
      <c r="G94" s="66"/>
      <c r="H94" s="66"/>
      <c r="I94" s="66"/>
      <c r="J94" s="197"/>
      <c r="K94" s="38"/>
      <c r="L94" s="38"/>
      <c r="M94" s="38"/>
      <c r="N94" s="38"/>
      <c r="O94" s="213"/>
      <c r="P94" s="212"/>
      <c r="Q94" s="196"/>
      <c r="R94" s="36"/>
      <c r="S94" s="36"/>
      <c r="T94" s="37"/>
      <c r="U94" s="36"/>
      <c r="V94" s="36"/>
      <c r="W94" s="196"/>
      <c r="X94" s="151">
        <v>40710</v>
      </c>
      <c r="Y94" s="150" t="e">
        <f ca="1">IF(ISBLANK(X94), TODAY()-#REF!,X94 -#REF! &amp; CHAR(10) &amp; "(closed)")</f>
        <v>#REF!</v>
      </c>
      <c r="Z94" s="149" t="s">
        <v>360</v>
      </c>
    </row>
    <row r="95" spans="1:26" s="175" customFormat="1" ht="13.8" hidden="1" x14ac:dyDescent="0.3">
      <c r="A95" s="157"/>
      <c r="B95" s="271">
        <v>201100007</v>
      </c>
      <c r="C95" s="270" t="s">
        <v>291</v>
      </c>
      <c r="D95" s="66"/>
      <c r="E95" s="261" t="s">
        <v>2552</v>
      </c>
      <c r="F95" s="285"/>
      <c r="G95" s="285"/>
      <c r="H95" s="285"/>
      <c r="I95" s="285"/>
      <c r="J95" s="286"/>
      <c r="K95" s="285"/>
      <c r="L95" s="285"/>
      <c r="M95" s="285"/>
      <c r="N95" s="285"/>
      <c r="O95" s="285"/>
      <c r="P95" s="285"/>
      <c r="Q95" s="285"/>
      <c r="R95" s="285"/>
      <c r="S95" s="285"/>
      <c r="T95" s="285"/>
      <c r="U95" s="285"/>
      <c r="V95" s="285"/>
      <c r="W95" s="285"/>
      <c r="X95" s="151">
        <v>40667</v>
      </c>
      <c r="Y95" s="150" t="e">
        <f ca="1">IF(ISBLANK(X95), TODAY()-#REF!,X95 -#REF! &amp; CHAR(10) &amp; "(closed)")</f>
        <v>#REF!</v>
      </c>
      <c r="Z95" s="149" t="s">
        <v>360</v>
      </c>
    </row>
    <row r="96" spans="1:26" s="175" customFormat="1" ht="13.8" hidden="1" x14ac:dyDescent="0.3">
      <c r="A96" s="157"/>
      <c r="B96" s="271">
        <v>201100008</v>
      </c>
      <c r="C96" s="270" t="s">
        <v>291</v>
      </c>
      <c r="D96" s="66"/>
      <c r="E96" s="261" t="s">
        <v>2552</v>
      </c>
      <c r="F96" s="151"/>
      <c r="G96" s="151"/>
      <c r="H96" s="151"/>
      <c r="I96" s="151"/>
      <c r="J96" s="177"/>
      <c r="K96" s="151"/>
      <c r="L96" s="151"/>
      <c r="M96" s="151"/>
      <c r="N96" s="151"/>
      <c r="O96" s="151"/>
      <c r="P96" s="151"/>
      <c r="Q96" s="151"/>
      <c r="R96" s="151"/>
      <c r="S96" s="151"/>
      <c r="T96" s="151"/>
      <c r="U96" s="151"/>
      <c r="V96" s="151"/>
      <c r="W96" s="151"/>
      <c r="X96" s="151">
        <v>40781</v>
      </c>
      <c r="Y96" s="150" t="e">
        <f ca="1">IF(ISBLANK(X96), TODAY()-#REF!,X96 -#REF! &amp; CHAR(10) &amp; "(closed)")</f>
        <v>#REF!</v>
      </c>
      <c r="Z96" s="149" t="s">
        <v>360</v>
      </c>
    </row>
    <row r="97" spans="1:26" s="175" customFormat="1" ht="13.8" hidden="1" x14ac:dyDescent="0.3">
      <c r="A97" s="157"/>
      <c r="B97" s="271">
        <v>201100009</v>
      </c>
      <c r="C97" s="270" t="s">
        <v>291</v>
      </c>
      <c r="D97" s="66"/>
      <c r="E97" s="261" t="s">
        <v>2552</v>
      </c>
      <c r="F97" s="152"/>
      <c r="G97" s="152"/>
      <c r="H97" s="152"/>
      <c r="I97" s="152"/>
      <c r="J97" s="153"/>
      <c r="K97" s="152"/>
      <c r="L97" s="152"/>
      <c r="M97" s="152"/>
      <c r="N97" s="152"/>
      <c r="O97" s="152"/>
      <c r="P97" s="152"/>
      <c r="Q97" s="152"/>
      <c r="R97" s="152"/>
      <c r="S97" s="152"/>
      <c r="T97" s="152"/>
      <c r="U97" s="152"/>
      <c r="V97" s="152"/>
      <c r="W97" s="152"/>
      <c r="X97" s="151">
        <v>40717</v>
      </c>
      <c r="Y97" s="150" t="e">
        <f ca="1">IF(ISBLANK(X97), TODAY()-#REF!,X97 -#REF! &amp; CHAR(10) &amp; "(closed)")</f>
        <v>#REF!</v>
      </c>
      <c r="Z97" s="149" t="s">
        <v>360</v>
      </c>
    </row>
    <row r="98" spans="1:26" s="175" customFormat="1" ht="13.8" hidden="1" x14ac:dyDescent="0.3">
      <c r="A98" s="157"/>
      <c r="B98" s="271">
        <v>201100010</v>
      </c>
      <c r="C98" s="270" t="s">
        <v>291</v>
      </c>
      <c r="D98" s="66"/>
      <c r="E98" s="261" t="s">
        <v>2552</v>
      </c>
      <c r="F98" s="151"/>
      <c r="G98" s="151"/>
      <c r="H98" s="151"/>
      <c r="I98" s="151"/>
      <c r="J98" s="177"/>
      <c r="K98" s="151"/>
      <c r="L98" s="151"/>
      <c r="M98" s="151"/>
      <c r="N98" s="151"/>
      <c r="O98" s="151"/>
      <c r="P98" s="151"/>
      <c r="Q98" s="151"/>
      <c r="R98" s="151"/>
      <c r="S98" s="151"/>
      <c r="T98" s="151"/>
      <c r="U98" s="151"/>
      <c r="V98" s="151"/>
      <c r="W98" s="151"/>
      <c r="X98" s="151">
        <v>41207</v>
      </c>
      <c r="Y98" s="150" t="e">
        <f ca="1">IF(ISBLANK(X98), TODAY()-#REF!,X98 -#REF! &amp; CHAR(10) &amp; "(closed)")</f>
        <v>#REF!</v>
      </c>
      <c r="Z98" s="149" t="s">
        <v>360</v>
      </c>
    </row>
    <row r="99" spans="1:26" s="175" customFormat="1" ht="13.8" hidden="1" x14ac:dyDescent="0.3">
      <c r="A99" s="157"/>
      <c r="B99" s="271">
        <v>201100011</v>
      </c>
      <c r="C99" s="270" t="s">
        <v>291</v>
      </c>
      <c r="D99" s="66"/>
      <c r="E99" s="261" t="s">
        <v>2552</v>
      </c>
      <c r="F99" s="151"/>
      <c r="G99" s="151"/>
      <c r="H99" s="151"/>
      <c r="I99" s="151"/>
      <c r="J99" s="177"/>
      <c r="K99" s="151"/>
      <c r="L99" s="151"/>
      <c r="M99" s="151"/>
      <c r="N99" s="151"/>
      <c r="O99" s="151"/>
      <c r="P99" s="151"/>
      <c r="Q99" s="151"/>
      <c r="R99" s="151"/>
      <c r="S99" s="151"/>
      <c r="T99" s="151"/>
      <c r="U99" s="151"/>
      <c r="V99" s="151"/>
      <c r="W99" s="151"/>
      <c r="X99" s="151">
        <v>40695</v>
      </c>
      <c r="Y99" s="150" t="e">
        <f ca="1">IF(ISBLANK(X99), TODAY()-#REF!,X99 -#REF! &amp; CHAR(10) &amp; "(closed)")</f>
        <v>#REF!</v>
      </c>
      <c r="Z99" s="149" t="s">
        <v>360</v>
      </c>
    </row>
    <row r="100" spans="1:26" s="175" customFormat="1" ht="13.8" hidden="1" x14ac:dyDescent="0.3">
      <c r="A100" s="157"/>
      <c r="B100" s="271">
        <v>201100012</v>
      </c>
      <c r="C100" s="270" t="s">
        <v>291</v>
      </c>
      <c r="D100" s="66"/>
      <c r="E100" s="261" t="s">
        <v>2552</v>
      </c>
      <c r="F100" s="151"/>
      <c r="G100" s="151"/>
      <c r="H100" s="151"/>
      <c r="I100" s="151"/>
      <c r="J100" s="177"/>
      <c r="K100" s="151"/>
      <c r="L100" s="151"/>
      <c r="M100" s="151"/>
      <c r="N100" s="151"/>
      <c r="O100" s="151"/>
      <c r="P100" s="151"/>
      <c r="Q100" s="151"/>
      <c r="R100" s="151"/>
      <c r="S100" s="151"/>
      <c r="T100" s="151"/>
      <c r="U100" s="151"/>
      <c r="V100" s="151"/>
      <c r="W100" s="151"/>
      <c r="X100" s="151">
        <v>40695</v>
      </c>
      <c r="Y100" s="150" t="e">
        <f ca="1">IF(ISBLANK(X100), TODAY()-#REF!,X100 -#REF! &amp; CHAR(10) &amp; "(closed)")</f>
        <v>#REF!</v>
      </c>
      <c r="Z100" s="149" t="s">
        <v>360</v>
      </c>
    </row>
    <row r="101" spans="1:26" s="175" customFormat="1" ht="14.4" hidden="1" x14ac:dyDescent="0.3">
      <c r="A101" s="157"/>
      <c r="B101" s="271">
        <v>201100013</v>
      </c>
      <c r="C101" s="270" t="s">
        <v>2713</v>
      </c>
      <c r="D101" s="29" t="s">
        <v>2488</v>
      </c>
      <c r="E101" s="261" t="s">
        <v>2487</v>
      </c>
      <c r="F101" s="151"/>
      <c r="G101" s="151"/>
      <c r="H101" s="151"/>
      <c r="I101" s="151"/>
      <c r="J101" s="177"/>
      <c r="K101" s="151"/>
      <c r="L101" s="151"/>
      <c r="M101" s="151"/>
      <c r="N101" s="151"/>
      <c r="O101" s="151"/>
      <c r="P101" s="151"/>
      <c r="Q101" s="151"/>
      <c r="R101" s="151"/>
      <c r="S101" s="151"/>
      <c r="T101" s="151"/>
      <c r="U101" s="151"/>
      <c r="V101" s="151"/>
      <c r="W101" s="151"/>
      <c r="X101" s="151"/>
      <c r="Y101" s="150" t="e">
        <f ca="1">IF(ISBLANK(X101), TODAY()-#REF!,X101 -#REF! &amp; CHAR(10) &amp; "(closed)")</f>
        <v>#REF!</v>
      </c>
      <c r="Z101" s="6" t="s">
        <v>360</v>
      </c>
    </row>
    <row r="102" spans="1:26" s="175" customFormat="1" ht="14.4" hidden="1" x14ac:dyDescent="0.3">
      <c r="A102" s="157"/>
      <c r="B102" s="271">
        <v>201100014</v>
      </c>
      <c r="C102" s="31" t="s">
        <v>704</v>
      </c>
      <c r="D102" s="66"/>
      <c r="E102" s="261" t="s">
        <v>2552</v>
      </c>
      <c r="F102" s="151"/>
      <c r="G102" s="151"/>
      <c r="H102" s="151"/>
      <c r="I102" s="151"/>
      <c r="J102" s="177"/>
      <c r="K102" s="151"/>
      <c r="L102" s="151"/>
      <c r="M102" s="151"/>
      <c r="N102" s="151"/>
      <c r="O102" s="151"/>
      <c r="P102" s="151"/>
      <c r="Q102" s="151"/>
      <c r="R102" s="151"/>
      <c r="S102" s="151"/>
      <c r="T102" s="151"/>
      <c r="U102" s="151"/>
      <c r="V102" s="151"/>
      <c r="W102" s="151"/>
      <c r="X102" s="151">
        <v>40695</v>
      </c>
      <c r="Y102" s="150" t="e">
        <f ca="1">IF(ISBLANK(X102), TODAY()-#REF!,X102 -#REF! &amp; CHAR(10) &amp; "(closed)")</f>
        <v>#REF!</v>
      </c>
      <c r="Z102" s="149" t="s">
        <v>360</v>
      </c>
    </row>
    <row r="103" spans="1:26" s="175" customFormat="1" ht="13.8" hidden="1" x14ac:dyDescent="0.3">
      <c r="A103" s="157"/>
      <c r="B103" s="271">
        <v>201100020</v>
      </c>
      <c r="C103" s="270" t="s">
        <v>291</v>
      </c>
      <c r="D103" s="66"/>
      <c r="E103" s="261" t="s">
        <v>2552</v>
      </c>
      <c r="F103" s="151"/>
      <c r="G103" s="151"/>
      <c r="H103" s="151"/>
      <c r="I103" s="151"/>
      <c r="J103" s="177"/>
      <c r="K103" s="151"/>
      <c r="L103" s="151"/>
      <c r="M103" s="151"/>
      <c r="N103" s="151"/>
      <c r="O103" s="151"/>
      <c r="P103" s="151"/>
      <c r="Q103" s="151"/>
      <c r="R103" s="151"/>
      <c r="S103" s="151"/>
      <c r="T103" s="151"/>
      <c r="U103" s="151"/>
      <c r="V103" s="151"/>
      <c r="W103" s="151"/>
      <c r="X103" s="151">
        <v>40968</v>
      </c>
      <c r="Y103" s="150" t="e">
        <f ca="1">IF(ISBLANK(X103), TODAY()-#REF!,X103 -#REF! &amp; CHAR(10) &amp; "(closed)")</f>
        <v>#REF!</v>
      </c>
      <c r="Z103" s="149" t="s">
        <v>360</v>
      </c>
    </row>
    <row r="104" spans="1:26" s="175" customFormat="1" ht="13.8" hidden="1" x14ac:dyDescent="0.3">
      <c r="A104" s="157"/>
      <c r="B104" s="271">
        <v>201100021</v>
      </c>
      <c r="C104" s="270" t="s">
        <v>291</v>
      </c>
      <c r="D104" s="66"/>
      <c r="E104" s="261" t="s">
        <v>2552</v>
      </c>
      <c r="F104" s="152"/>
      <c r="G104" s="152"/>
      <c r="H104" s="152"/>
      <c r="I104" s="152"/>
      <c r="J104" s="153"/>
      <c r="K104" s="152"/>
      <c r="L104" s="152"/>
      <c r="M104" s="152"/>
      <c r="N104" s="152"/>
      <c r="O104" s="152"/>
      <c r="P104" s="152"/>
      <c r="Q104" s="152"/>
      <c r="R104" s="152"/>
      <c r="S104" s="152"/>
      <c r="T104" s="152"/>
      <c r="U104" s="152"/>
      <c r="V104" s="152"/>
      <c r="W104" s="152"/>
      <c r="X104" s="151">
        <v>40763</v>
      </c>
      <c r="Y104" s="150" t="e">
        <f ca="1">IF(ISBLANK(X104), TODAY()-#REF!,X104 -#REF! &amp; CHAR(10) &amp; "(closed)")</f>
        <v>#REF!</v>
      </c>
      <c r="Z104" s="149" t="s">
        <v>360</v>
      </c>
    </row>
    <row r="105" spans="1:26" s="175" customFormat="1" ht="13.8" hidden="1" x14ac:dyDescent="0.3">
      <c r="A105" s="157"/>
      <c r="B105" s="271">
        <v>201100022</v>
      </c>
      <c r="C105" s="270" t="s">
        <v>281</v>
      </c>
      <c r="D105" s="66"/>
      <c r="E105" s="261" t="s">
        <v>2552</v>
      </c>
      <c r="F105" s="152"/>
      <c r="G105" s="152"/>
      <c r="H105" s="152"/>
      <c r="I105" s="152"/>
      <c r="J105" s="153"/>
      <c r="K105" s="152"/>
      <c r="L105" s="152"/>
      <c r="M105" s="152"/>
      <c r="N105" s="152"/>
      <c r="O105" s="152"/>
      <c r="P105" s="152"/>
      <c r="Q105" s="152"/>
      <c r="R105" s="152"/>
      <c r="S105" s="152"/>
      <c r="T105" s="152"/>
      <c r="U105" s="152"/>
      <c r="V105" s="152"/>
      <c r="W105" s="152"/>
      <c r="X105" s="151">
        <v>40812</v>
      </c>
      <c r="Y105" s="150" t="e">
        <f ca="1">IF(ISBLANK(X105), TODAY()-#REF!,X105 -#REF! &amp; CHAR(10) &amp; "(closed)")</f>
        <v>#REF!</v>
      </c>
      <c r="Z105" s="149" t="s">
        <v>360</v>
      </c>
    </row>
    <row r="106" spans="1:26" s="175" customFormat="1" ht="13.8" hidden="1" x14ac:dyDescent="0.3">
      <c r="A106" s="157"/>
      <c r="B106" s="271">
        <v>201100028</v>
      </c>
      <c r="C106" s="270" t="s">
        <v>2712</v>
      </c>
      <c r="D106" s="66"/>
      <c r="E106" s="261" t="s">
        <v>2552</v>
      </c>
      <c r="F106" s="151"/>
      <c r="G106" s="151"/>
      <c r="H106" s="151"/>
      <c r="I106" s="151"/>
      <c r="J106" s="177"/>
      <c r="K106" s="151"/>
      <c r="L106" s="151"/>
      <c r="M106" s="151"/>
      <c r="N106" s="151"/>
      <c r="O106" s="151"/>
      <c r="P106" s="151"/>
      <c r="Q106" s="151"/>
      <c r="R106" s="151"/>
      <c r="S106" s="151"/>
      <c r="T106" s="151"/>
      <c r="U106" s="151"/>
      <c r="V106" s="151"/>
      <c r="W106" s="151"/>
      <c r="X106" s="151">
        <v>40721</v>
      </c>
      <c r="Y106" s="150" t="e">
        <f ca="1">IF(ISBLANK(X106), TODAY()-#REF!,X106 -#REF! &amp; CHAR(10) &amp; "(closed)")</f>
        <v>#REF!</v>
      </c>
      <c r="Z106" s="149" t="s">
        <v>360</v>
      </c>
    </row>
    <row r="107" spans="1:26" s="175" customFormat="1" ht="13.8" hidden="1" x14ac:dyDescent="0.3">
      <c r="A107" s="157"/>
      <c r="B107" s="271">
        <v>201100042</v>
      </c>
      <c r="C107" s="270" t="s">
        <v>291</v>
      </c>
      <c r="D107" s="66"/>
      <c r="E107" s="261" t="s">
        <v>2552</v>
      </c>
      <c r="F107" s="219"/>
      <c r="G107" s="219"/>
      <c r="H107" s="219"/>
      <c r="I107" s="219"/>
      <c r="J107" s="246"/>
      <c r="K107" s="219"/>
      <c r="L107" s="219"/>
      <c r="M107" s="219"/>
      <c r="N107" s="219"/>
      <c r="O107" s="219"/>
      <c r="P107" s="219"/>
      <c r="Q107" s="219"/>
      <c r="R107" s="219"/>
      <c r="S107" s="219"/>
      <c r="T107" s="219"/>
      <c r="U107" s="219"/>
      <c r="V107" s="219"/>
      <c r="W107" s="219"/>
      <c r="X107" s="151">
        <v>40696</v>
      </c>
      <c r="Y107" s="150" t="e">
        <f ca="1">IF(ISBLANK(X107), TODAY()-#REF!,X107 -#REF! &amp; CHAR(10) &amp; "(closed)")</f>
        <v>#REF!</v>
      </c>
      <c r="Z107" s="149" t="s">
        <v>360</v>
      </c>
    </row>
    <row r="108" spans="1:26" s="175" customFormat="1" ht="13.8" hidden="1" x14ac:dyDescent="0.3">
      <c r="A108" s="157"/>
      <c r="B108" s="271">
        <v>201100044</v>
      </c>
      <c r="C108" s="270" t="s">
        <v>536</v>
      </c>
      <c r="D108" s="66"/>
      <c r="E108" s="261" t="s">
        <v>2552</v>
      </c>
      <c r="F108" s="219"/>
      <c r="G108" s="219"/>
      <c r="H108" s="219"/>
      <c r="I108" s="219"/>
      <c r="J108" s="246"/>
      <c r="K108" s="219"/>
      <c r="L108" s="219"/>
      <c r="M108" s="219"/>
      <c r="N108" s="219"/>
      <c r="O108" s="219"/>
      <c r="P108" s="219"/>
      <c r="Q108" s="219"/>
      <c r="R108" s="219"/>
      <c r="S108" s="219"/>
      <c r="T108" s="219"/>
      <c r="U108" s="219"/>
      <c r="V108" s="219"/>
      <c r="W108" s="219"/>
      <c r="X108" s="151">
        <v>40729</v>
      </c>
      <c r="Y108" s="150" t="e">
        <f ca="1">IF(ISBLANK(X108), TODAY()-#REF!,X108 -#REF! &amp; CHAR(10) &amp; "(closed)")</f>
        <v>#REF!</v>
      </c>
      <c r="Z108" s="149" t="s">
        <v>360</v>
      </c>
    </row>
    <row r="109" spans="1:26" s="175" customFormat="1" ht="13.8" hidden="1" x14ac:dyDescent="0.3">
      <c r="A109" s="157"/>
      <c r="B109" s="271">
        <v>201100057</v>
      </c>
      <c r="C109" s="270" t="s">
        <v>291</v>
      </c>
      <c r="D109" s="66"/>
      <c r="E109" s="261" t="s">
        <v>2552</v>
      </c>
      <c r="F109" s="219"/>
      <c r="G109" s="219"/>
      <c r="H109" s="219"/>
      <c r="I109" s="219"/>
      <c r="J109" s="246"/>
      <c r="K109" s="219"/>
      <c r="L109" s="219"/>
      <c r="M109" s="219"/>
      <c r="N109" s="219"/>
      <c r="O109" s="219"/>
      <c r="P109" s="219"/>
      <c r="Q109" s="219"/>
      <c r="R109" s="219"/>
      <c r="S109" s="219"/>
      <c r="T109" s="219"/>
      <c r="U109" s="219"/>
      <c r="V109" s="219"/>
      <c r="W109" s="219"/>
      <c r="X109" s="151">
        <v>40700</v>
      </c>
      <c r="Y109" s="150" t="e">
        <f ca="1">IF(ISBLANK(X109), TODAY()-#REF!,X109 -#REF! &amp; CHAR(10) &amp; "(closed)")</f>
        <v>#REF!</v>
      </c>
      <c r="Z109" s="149" t="s">
        <v>360</v>
      </c>
    </row>
    <row r="110" spans="1:26" s="175" customFormat="1" ht="13.8" hidden="1" x14ac:dyDescent="0.3">
      <c r="A110" s="157"/>
      <c r="B110" s="271">
        <v>201100058</v>
      </c>
      <c r="C110" s="270" t="s">
        <v>291</v>
      </c>
      <c r="D110" s="66"/>
      <c r="E110" s="261" t="s">
        <v>2552</v>
      </c>
      <c r="F110" s="219"/>
      <c r="G110" s="219"/>
      <c r="H110" s="219"/>
      <c r="I110" s="219"/>
      <c r="J110" s="246"/>
      <c r="K110" s="219"/>
      <c r="L110" s="219"/>
      <c r="M110" s="219"/>
      <c r="N110" s="219"/>
      <c r="O110" s="219"/>
      <c r="P110" s="219"/>
      <c r="Q110" s="219"/>
      <c r="R110" s="219"/>
      <c r="S110" s="219"/>
      <c r="T110" s="219"/>
      <c r="U110" s="219"/>
      <c r="V110" s="219"/>
      <c r="W110" s="219"/>
      <c r="X110" s="151">
        <v>40763</v>
      </c>
      <c r="Y110" s="150" t="e">
        <f ca="1">IF(ISBLANK(X110), TODAY()-#REF!,X110 -#REF! &amp; CHAR(10) &amp; "(closed)")</f>
        <v>#REF!</v>
      </c>
      <c r="Z110" s="149" t="s">
        <v>360</v>
      </c>
    </row>
    <row r="111" spans="1:26" s="175" customFormat="1" ht="13.8" hidden="1" x14ac:dyDescent="0.3">
      <c r="A111" s="157"/>
      <c r="B111" s="271">
        <v>201100059</v>
      </c>
      <c r="C111" s="270" t="s">
        <v>291</v>
      </c>
      <c r="D111" s="66"/>
      <c r="E111" s="261" t="s">
        <v>2552</v>
      </c>
      <c r="F111" s="219"/>
      <c r="G111" s="219"/>
      <c r="H111" s="219"/>
      <c r="I111" s="219"/>
      <c r="J111" s="246"/>
      <c r="K111" s="219"/>
      <c r="L111" s="219"/>
      <c r="M111" s="219"/>
      <c r="N111" s="219"/>
      <c r="O111" s="219"/>
      <c r="P111" s="219"/>
      <c r="Q111" s="219"/>
      <c r="R111" s="219"/>
      <c r="S111" s="219"/>
      <c r="T111" s="219"/>
      <c r="U111" s="219"/>
      <c r="V111" s="219"/>
      <c r="W111" s="219"/>
      <c r="X111" s="151">
        <v>40662</v>
      </c>
      <c r="Y111" s="150" t="e">
        <f ca="1">IF(ISBLANK(X111), TODAY()-#REF!,X111 -#REF! &amp; CHAR(10) &amp; "(closed)")</f>
        <v>#REF!</v>
      </c>
      <c r="Z111" s="149" t="s">
        <v>360</v>
      </c>
    </row>
    <row r="112" spans="1:26" s="175" customFormat="1" ht="13.8" hidden="1" x14ac:dyDescent="0.3">
      <c r="A112" s="157"/>
      <c r="B112" s="271">
        <v>201100062</v>
      </c>
      <c r="C112" s="270" t="s">
        <v>2711</v>
      </c>
      <c r="D112" s="66"/>
      <c r="E112" s="261" t="s">
        <v>2552</v>
      </c>
      <c r="F112" s="219"/>
      <c r="G112" s="219"/>
      <c r="H112" s="219"/>
      <c r="I112" s="219"/>
      <c r="J112" s="246"/>
      <c r="K112" s="219"/>
      <c r="L112" s="219"/>
      <c r="M112" s="219"/>
      <c r="N112" s="219"/>
      <c r="O112" s="219"/>
      <c r="P112" s="219"/>
      <c r="Q112" s="219"/>
      <c r="R112" s="219"/>
      <c r="S112" s="219"/>
      <c r="T112" s="219"/>
      <c r="U112" s="219"/>
      <c r="V112" s="219"/>
      <c r="W112" s="219"/>
      <c r="X112" s="151">
        <v>40868</v>
      </c>
      <c r="Y112" s="150" t="e">
        <f ca="1">IF(ISBLANK(X112), TODAY()-#REF!,X112 -#REF! &amp; CHAR(10) &amp; "(closed)")</f>
        <v>#REF!</v>
      </c>
      <c r="Z112" s="149" t="s">
        <v>360</v>
      </c>
    </row>
    <row r="113" spans="1:26" s="175" customFormat="1" ht="14.4" hidden="1" x14ac:dyDescent="0.3">
      <c r="A113" s="157"/>
      <c r="B113" s="271">
        <v>201100065</v>
      </c>
      <c r="C113" s="31" t="s">
        <v>704</v>
      </c>
      <c r="D113" s="66"/>
      <c r="E113" s="261" t="s">
        <v>2552</v>
      </c>
      <c r="F113" s="285"/>
      <c r="G113" s="285"/>
      <c r="H113" s="285"/>
      <c r="I113" s="285"/>
      <c r="J113" s="286"/>
      <c r="K113" s="285"/>
      <c r="L113" s="285"/>
      <c r="M113" s="285"/>
      <c r="N113" s="285"/>
      <c r="O113" s="285"/>
      <c r="P113" s="285"/>
      <c r="Q113" s="285"/>
      <c r="R113" s="285"/>
      <c r="S113" s="285"/>
      <c r="T113" s="285"/>
      <c r="U113" s="285"/>
      <c r="V113" s="285"/>
      <c r="W113" s="285"/>
      <c r="X113" s="151">
        <v>41170</v>
      </c>
      <c r="Y113" s="150" t="e">
        <f ca="1">IF(ISBLANK(X113), TODAY()-#REF!,X113 -#REF! &amp; CHAR(10) &amp; "(closed)")</f>
        <v>#REF!</v>
      </c>
      <c r="Z113" s="149" t="s">
        <v>360</v>
      </c>
    </row>
    <row r="114" spans="1:26" s="175" customFormat="1" ht="13.8" hidden="1" x14ac:dyDescent="0.3">
      <c r="A114" s="157"/>
      <c r="B114" s="271">
        <v>201100066</v>
      </c>
      <c r="C114" s="270" t="s">
        <v>291</v>
      </c>
      <c r="D114" s="66"/>
      <c r="E114" s="261" t="s">
        <v>2552</v>
      </c>
      <c r="F114" s="285"/>
      <c r="G114" s="285"/>
      <c r="H114" s="285"/>
      <c r="I114" s="285"/>
      <c r="J114" s="286"/>
      <c r="K114" s="285"/>
      <c r="L114" s="285"/>
      <c r="M114" s="285"/>
      <c r="N114" s="285"/>
      <c r="O114" s="285"/>
      <c r="P114" s="285"/>
      <c r="Q114" s="285"/>
      <c r="R114" s="285"/>
      <c r="S114" s="285"/>
      <c r="T114" s="285"/>
      <c r="U114" s="285"/>
      <c r="V114" s="285"/>
      <c r="W114" s="285"/>
      <c r="X114" s="151">
        <v>40795</v>
      </c>
      <c r="Y114" s="150" t="e">
        <f ca="1">IF(ISBLANK(X114), TODAY()-#REF!,X114 -#REF! &amp; CHAR(10) &amp; "(closed)")</f>
        <v>#REF!</v>
      </c>
      <c r="Z114" s="149" t="s">
        <v>360</v>
      </c>
    </row>
    <row r="115" spans="1:26" s="175" customFormat="1" ht="115.2" hidden="1" x14ac:dyDescent="0.3">
      <c r="A115" s="278" t="s">
        <v>953</v>
      </c>
      <c r="B115" s="29">
        <v>201100069</v>
      </c>
      <c r="C115" s="173" t="s">
        <v>1828</v>
      </c>
      <c r="D115" s="29" t="s">
        <v>172</v>
      </c>
      <c r="E115" s="30" t="s">
        <v>1529</v>
      </c>
      <c r="F115" s="30"/>
      <c r="G115" s="128"/>
      <c r="H115" s="24" t="str">
        <f>IF(ISNUMBER(F115), F115+90, "N/A")</f>
        <v>N/A</v>
      </c>
      <c r="I115" s="24"/>
      <c r="J115" s="24">
        <v>40653</v>
      </c>
      <c r="K115" s="28">
        <v>1162638</v>
      </c>
      <c r="L115" s="28">
        <v>20370</v>
      </c>
      <c r="M115" s="28">
        <v>1162638</v>
      </c>
      <c r="N115" s="28">
        <v>20370</v>
      </c>
      <c r="O115" s="27">
        <f>IF(ISBLANK(J115), "", IF(ISNUMBER(F115), J115+60, J115+90))</f>
        <v>40743</v>
      </c>
      <c r="P115" s="27">
        <v>40743</v>
      </c>
      <c r="Q115" s="27">
        <f>IF(NOT(ISNUMBER(P115)),"",P115+15)</f>
        <v>40758</v>
      </c>
      <c r="R115" s="25" t="s">
        <v>2710</v>
      </c>
      <c r="S115" s="25"/>
      <c r="T115" s="42"/>
      <c r="U115" s="25" t="s">
        <v>2709</v>
      </c>
      <c r="V115" s="25">
        <v>41844</v>
      </c>
      <c r="W115" s="25" t="s">
        <v>230</v>
      </c>
      <c r="X115" s="24">
        <v>43803</v>
      </c>
      <c r="Y115" s="23" t="str">
        <f ca="1">IF(ISBLANK(J115),
        IF(ISBLANK(F115), "", TODAY() - F115 &amp; CHAR(10) &amp; "(preapproval)"),
       IF(ISBLANK(Z115), TODAY() - J115, X115 - J115 &amp; CHAR(10) &amp; "(closed)"))</f>
        <v>3150
(closed)</v>
      </c>
      <c r="Z115" s="29" t="s">
        <v>360</v>
      </c>
    </row>
    <row r="116" spans="1:26" s="175" customFormat="1" ht="13.8" hidden="1" x14ac:dyDescent="0.3">
      <c r="A116" s="157"/>
      <c r="B116" s="271">
        <v>201100094</v>
      </c>
      <c r="C116" s="270" t="s">
        <v>291</v>
      </c>
      <c r="D116" s="66"/>
      <c r="E116" s="261" t="s">
        <v>2552</v>
      </c>
      <c r="F116" s="219"/>
      <c r="G116" s="219"/>
      <c r="H116" s="219"/>
      <c r="I116" s="219"/>
      <c r="J116" s="246"/>
      <c r="K116" s="219"/>
      <c r="L116" s="219"/>
      <c r="M116" s="219"/>
      <c r="N116" s="219"/>
      <c r="O116" s="219"/>
      <c r="P116" s="219"/>
      <c r="Q116" s="219"/>
      <c r="R116" s="219"/>
      <c r="S116" s="219"/>
      <c r="T116" s="219"/>
      <c r="U116" s="219"/>
      <c r="V116" s="219"/>
      <c r="W116" s="219"/>
      <c r="X116" s="151">
        <v>40828</v>
      </c>
      <c r="Y116" s="150" t="e">
        <f ca="1">IF(ISBLANK(X116), TODAY()-#REF!,X116 -#REF! &amp; CHAR(10) &amp; "(closed)")</f>
        <v>#REF!</v>
      </c>
      <c r="Z116" s="149" t="s">
        <v>360</v>
      </c>
    </row>
    <row r="117" spans="1:26" s="175" customFormat="1" ht="14.4" hidden="1" x14ac:dyDescent="0.3">
      <c r="A117" s="157"/>
      <c r="B117" s="271">
        <v>201100098</v>
      </c>
      <c r="C117" s="31" t="s">
        <v>704</v>
      </c>
      <c r="D117" s="66"/>
      <c r="E117" s="261" t="s">
        <v>2552</v>
      </c>
      <c r="F117" s="285"/>
      <c r="G117" s="285"/>
      <c r="H117" s="285"/>
      <c r="I117" s="285"/>
      <c r="J117" s="286"/>
      <c r="K117" s="285"/>
      <c r="L117" s="285"/>
      <c r="M117" s="285"/>
      <c r="N117" s="285"/>
      <c r="O117" s="285"/>
      <c r="P117" s="285"/>
      <c r="Q117" s="285"/>
      <c r="R117" s="285"/>
      <c r="S117" s="285"/>
      <c r="T117" s="285"/>
      <c r="U117" s="285"/>
      <c r="V117" s="285"/>
      <c r="W117" s="285"/>
      <c r="X117" s="151">
        <v>40833</v>
      </c>
      <c r="Y117" s="150" t="e">
        <f ca="1">IF(ISBLANK(X117), TODAY()-#REF!,X117 -#REF! &amp; CHAR(10) &amp; "(closed)")</f>
        <v>#REF!</v>
      </c>
      <c r="Z117" s="149" t="s">
        <v>360</v>
      </c>
    </row>
    <row r="118" spans="1:26" s="175" customFormat="1" ht="14.4" hidden="1" x14ac:dyDescent="0.3">
      <c r="A118" s="157"/>
      <c r="B118" s="271">
        <v>201100099</v>
      </c>
      <c r="C118" s="31" t="s">
        <v>704</v>
      </c>
      <c r="D118" s="66"/>
      <c r="E118" s="261" t="s">
        <v>2552</v>
      </c>
      <c r="F118" s="219"/>
      <c r="G118" s="219"/>
      <c r="H118" s="219"/>
      <c r="I118" s="219"/>
      <c r="J118" s="246"/>
      <c r="K118" s="219"/>
      <c r="L118" s="219"/>
      <c r="M118" s="219"/>
      <c r="N118" s="219"/>
      <c r="O118" s="219"/>
      <c r="P118" s="219"/>
      <c r="Q118" s="219"/>
      <c r="R118" s="219"/>
      <c r="S118" s="219"/>
      <c r="T118" s="219"/>
      <c r="U118" s="219"/>
      <c r="V118" s="219"/>
      <c r="W118" s="219"/>
      <c r="X118" s="151">
        <v>40868</v>
      </c>
      <c r="Y118" s="150" t="e">
        <f ca="1">IF(ISBLANK(X118), TODAY()-#REF!,X118 -#REF! &amp; CHAR(10) &amp; "(closed)")</f>
        <v>#REF!</v>
      </c>
      <c r="Z118" s="149" t="s">
        <v>360</v>
      </c>
    </row>
    <row r="119" spans="1:26" s="175" customFormat="1" ht="13.8" hidden="1" x14ac:dyDescent="0.3">
      <c r="A119" s="157"/>
      <c r="B119" s="271">
        <v>201100103</v>
      </c>
      <c r="C119" s="270" t="s">
        <v>291</v>
      </c>
      <c r="D119" s="66"/>
      <c r="E119" s="261" t="s">
        <v>2552</v>
      </c>
      <c r="F119" s="285"/>
      <c r="G119" s="285"/>
      <c r="H119" s="285"/>
      <c r="I119" s="285"/>
      <c r="J119" s="286"/>
      <c r="K119" s="285"/>
      <c r="L119" s="285"/>
      <c r="M119" s="285"/>
      <c r="N119" s="285"/>
      <c r="O119" s="285"/>
      <c r="P119" s="285"/>
      <c r="Q119" s="285"/>
      <c r="R119" s="285"/>
      <c r="S119" s="285"/>
      <c r="T119" s="285"/>
      <c r="U119" s="285"/>
      <c r="V119" s="285"/>
      <c r="W119" s="285"/>
      <c r="X119" s="151">
        <v>40842</v>
      </c>
      <c r="Y119" s="150" t="e">
        <f ca="1">IF(ISBLANK(X119), TODAY()-#REF!,X119 -#REF! &amp; CHAR(10) &amp; "(closed)")</f>
        <v>#REF!</v>
      </c>
      <c r="Z119" s="149" t="s">
        <v>360</v>
      </c>
    </row>
    <row r="120" spans="1:26" s="175" customFormat="1" ht="13.8" hidden="1" x14ac:dyDescent="0.3">
      <c r="A120" s="157"/>
      <c r="B120" s="271">
        <v>201100104</v>
      </c>
      <c r="C120" s="270" t="s">
        <v>2557</v>
      </c>
      <c r="D120" s="66"/>
      <c r="E120" s="261" t="s">
        <v>2552</v>
      </c>
      <c r="F120" s="219"/>
      <c r="G120" s="219"/>
      <c r="H120" s="219"/>
      <c r="I120" s="219"/>
      <c r="J120" s="246"/>
      <c r="K120" s="219"/>
      <c r="L120" s="219"/>
      <c r="M120" s="219"/>
      <c r="N120" s="219"/>
      <c r="O120" s="219"/>
      <c r="P120" s="219"/>
      <c r="Q120" s="219"/>
      <c r="R120" s="219"/>
      <c r="S120" s="219"/>
      <c r="T120" s="219"/>
      <c r="U120" s="219"/>
      <c r="V120" s="219"/>
      <c r="W120" s="219"/>
      <c r="X120" s="151">
        <v>41214</v>
      </c>
      <c r="Y120" s="150" t="e">
        <f ca="1">IF(ISBLANK(X120), TODAY()-#REF!,X120 -#REF! &amp; CHAR(10) &amp; "(closed)")</f>
        <v>#REF!</v>
      </c>
      <c r="Z120" s="149" t="s">
        <v>360</v>
      </c>
    </row>
    <row r="121" spans="1:26" s="175" customFormat="1" ht="26.4" hidden="1" x14ac:dyDescent="0.3">
      <c r="A121" s="157"/>
      <c r="B121" s="271">
        <v>201100109</v>
      </c>
      <c r="C121" s="270" t="s">
        <v>2649</v>
      </c>
      <c r="D121" s="66"/>
      <c r="E121" s="261" t="s">
        <v>2552</v>
      </c>
      <c r="F121" s="219"/>
      <c r="G121" s="219"/>
      <c r="H121" s="219"/>
      <c r="I121" s="219"/>
      <c r="J121" s="246"/>
      <c r="K121" s="219"/>
      <c r="L121" s="219"/>
      <c r="M121" s="219"/>
      <c r="N121" s="219"/>
      <c r="O121" s="219"/>
      <c r="P121" s="219"/>
      <c r="Q121" s="219"/>
      <c r="R121" s="219"/>
      <c r="S121" s="219"/>
      <c r="T121" s="219"/>
      <c r="U121" s="219"/>
      <c r="V121" s="219"/>
      <c r="W121" s="219"/>
      <c r="X121" s="151">
        <v>41011</v>
      </c>
      <c r="Y121" s="150" t="e">
        <f ca="1">IF(ISBLANK(X121), TODAY()-#REF!,X121 -#REF! &amp; CHAR(10) &amp; "(closed)")</f>
        <v>#REF!</v>
      </c>
      <c r="Z121" s="149" t="s">
        <v>360</v>
      </c>
    </row>
    <row r="122" spans="1:26" s="175" customFormat="1" ht="26.4" hidden="1" x14ac:dyDescent="0.3">
      <c r="A122" s="157"/>
      <c r="B122" s="271">
        <v>201100112</v>
      </c>
      <c r="C122" s="270" t="s">
        <v>2708</v>
      </c>
      <c r="D122" s="66"/>
      <c r="E122" s="261" t="s">
        <v>2552</v>
      </c>
      <c r="F122" s="219"/>
      <c r="G122" s="219"/>
      <c r="H122" s="219"/>
      <c r="I122" s="219"/>
      <c r="J122" s="246"/>
      <c r="K122" s="219"/>
      <c r="L122" s="219"/>
      <c r="M122" s="219"/>
      <c r="N122" s="219"/>
      <c r="O122" s="219"/>
      <c r="P122" s="219"/>
      <c r="Q122" s="219"/>
      <c r="R122" s="219"/>
      <c r="S122" s="219"/>
      <c r="T122" s="219"/>
      <c r="U122" s="219"/>
      <c r="V122" s="219"/>
      <c r="W122" s="219"/>
      <c r="X122" s="151">
        <v>40890</v>
      </c>
      <c r="Y122" s="150" t="e">
        <f ca="1">IF(ISBLANK(X122), TODAY()-#REF!,X122 -#REF! &amp; CHAR(10) &amp; "(closed)")</f>
        <v>#REF!</v>
      </c>
      <c r="Z122" s="149" t="s">
        <v>360</v>
      </c>
    </row>
    <row r="123" spans="1:26" s="175" customFormat="1" ht="26.4" hidden="1" x14ac:dyDescent="0.3">
      <c r="A123" s="157"/>
      <c r="B123" s="271">
        <v>201100128</v>
      </c>
      <c r="C123" s="270" t="s">
        <v>439</v>
      </c>
      <c r="D123" s="66"/>
      <c r="E123" s="261" t="s">
        <v>2552</v>
      </c>
      <c r="F123" s="219"/>
      <c r="G123" s="219"/>
      <c r="H123" s="219"/>
      <c r="I123" s="219"/>
      <c r="J123" s="246"/>
      <c r="K123" s="219"/>
      <c r="L123" s="219"/>
      <c r="M123" s="219"/>
      <c r="N123" s="219"/>
      <c r="O123" s="219"/>
      <c r="P123" s="219"/>
      <c r="Q123" s="219"/>
      <c r="R123" s="219"/>
      <c r="S123" s="219"/>
      <c r="T123" s="219"/>
      <c r="U123" s="219"/>
      <c r="V123" s="219"/>
      <c r="W123" s="219"/>
      <c r="X123" s="151">
        <v>40947</v>
      </c>
      <c r="Y123" s="150" t="e">
        <f ca="1">IF(ISBLANK(X123), TODAY()-#REF!,X123 -#REF! &amp; CHAR(10) &amp; "(closed)")</f>
        <v>#REF!</v>
      </c>
      <c r="Z123" s="149" t="s">
        <v>360</v>
      </c>
    </row>
    <row r="124" spans="1:26" s="175" customFormat="1" ht="26.4" hidden="1" x14ac:dyDescent="0.3">
      <c r="A124" s="157"/>
      <c r="B124" s="271">
        <v>201100133</v>
      </c>
      <c r="C124" s="270" t="s">
        <v>2707</v>
      </c>
      <c r="D124" s="66"/>
      <c r="E124" s="261" t="s">
        <v>2552</v>
      </c>
      <c r="F124" s="285"/>
      <c r="G124" s="285"/>
      <c r="H124" s="285"/>
      <c r="I124" s="285"/>
      <c r="J124" s="286"/>
      <c r="K124" s="285"/>
      <c r="L124" s="285"/>
      <c r="M124" s="285"/>
      <c r="N124" s="285"/>
      <c r="O124" s="285"/>
      <c r="P124" s="285"/>
      <c r="Q124" s="285"/>
      <c r="R124" s="285"/>
      <c r="S124" s="285"/>
      <c r="T124" s="285"/>
      <c r="U124" s="285"/>
      <c r="V124" s="285"/>
      <c r="W124" s="285"/>
      <c r="X124" s="151">
        <v>41723</v>
      </c>
      <c r="Y124" s="150" t="e">
        <f ca="1">IF(ISBLANK(X124), TODAY()-#REF!,X124 -#REF! &amp; CHAR(10) &amp; "(closed)")</f>
        <v>#REF!</v>
      </c>
      <c r="Z124" s="149" t="s">
        <v>360</v>
      </c>
    </row>
    <row r="125" spans="1:26" s="175" customFormat="1" ht="26.4" hidden="1" x14ac:dyDescent="0.3">
      <c r="A125" s="157"/>
      <c r="B125" s="271">
        <v>201100134</v>
      </c>
      <c r="C125" s="270" t="s">
        <v>2706</v>
      </c>
      <c r="D125" s="66" t="s">
        <v>11</v>
      </c>
      <c r="E125" s="261" t="s">
        <v>2552</v>
      </c>
      <c r="F125" s="219"/>
      <c r="G125" s="219"/>
      <c r="H125" s="219"/>
      <c r="I125" s="219"/>
      <c r="J125" s="246"/>
      <c r="K125" s="219"/>
      <c r="L125" s="219"/>
      <c r="M125" s="219"/>
      <c r="N125" s="219"/>
      <c r="O125" s="219"/>
      <c r="P125" s="219"/>
      <c r="Q125" s="219"/>
      <c r="R125" s="219"/>
      <c r="S125" s="219"/>
      <c r="T125" s="219"/>
      <c r="U125" s="219"/>
      <c r="V125" s="219"/>
      <c r="W125" s="219"/>
      <c r="X125" s="151">
        <v>40842</v>
      </c>
      <c r="Y125" s="150" t="e">
        <f ca="1">IF(ISBLANK(X125), TODAY()-#REF!,X125 -#REF! &amp; CHAR(10) &amp; "(closed)")</f>
        <v>#REF!</v>
      </c>
      <c r="Z125" s="149" t="s">
        <v>360</v>
      </c>
    </row>
    <row r="126" spans="1:26" s="175" customFormat="1" ht="13.8" hidden="1" x14ac:dyDescent="0.3">
      <c r="A126" s="157"/>
      <c r="B126" s="271">
        <v>201100138</v>
      </c>
      <c r="C126" s="270" t="s">
        <v>193</v>
      </c>
      <c r="D126" s="66"/>
      <c r="E126" s="261" t="s">
        <v>2552</v>
      </c>
      <c r="F126" s="285"/>
      <c r="G126" s="285"/>
      <c r="H126" s="285"/>
      <c r="I126" s="285"/>
      <c r="J126" s="286"/>
      <c r="K126" s="285"/>
      <c r="L126" s="285"/>
      <c r="M126" s="285"/>
      <c r="N126" s="285"/>
      <c r="O126" s="285"/>
      <c r="P126" s="285"/>
      <c r="Q126" s="285"/>
      <c r="R126" s="285"/>
      <c r="S126" s="285"/>
      <c r="T126" s="285"/>
      <c r="U126" s="285"/>
      <c r="V126" s="285"/>
      <c r="W126" s="285"/>
      <c r="X126" s="151">
        <v>40912</v>
      </c>
      <c r="Y126" s="150" t="e">
        <f ca="1">IF(ISBLANK(X126), TODAY()-#REF!,X126 -#REF! &amp; CHAR(10) &amp; "(closed)")</f>
        <v>#REF!</v>
      </c>
      <c r="Z126" s="149" t="s">
        <v>360</v>
      </c>
    </row>
    <row r="127" spans="1:26" s="175" customFormat="1" ht="26.4" hidden="1" x14ac:dyDescent="0.3">
      <c r="A127" s="157"/>
      <c r="B127" s="271">
        <v>201100142</v>
      </c>
      <c r="C127" s="270" t="s">
        <v>601</v>
      </c>
      <c r="D127" s="66"/>
      <c r="E127" s="261" t="s">
        <v>2552</v>
      </c>
      <c r="F127" s="152"/>
      <c r="G127" s="152"/>
      <c r="H127" s="152"/>
      <c r="I127" s="152"/>
      <c r="J127" s="153"/>
      <c r="K127" s="152"/>
      <c r="L127" s="152"/>
      <c r="M127" s="152"/>
      <c r="N127" s="152"/>
      <c r="O127" s="152"/>
      <c r="P127" s="152"/>
      <c r="Q127" s="152"/>
      <c r="R127" s="152"/>
      <c r="S127" s="152"/>
      <c r="T127" s="152"/>
      <c r="U127" s="152"/>
      <c r="V127" s="152"/>
      <c r="W127" s="152"/>
      <c r="X127" s="151">
        <v>40997</v>
      </c>
      <c r="Y127" s="150" t="e">
        <f ca="1">IF(ISBLANK(X127), TODAY()-#REF!,X127 -#REF! &amp; CHAR(10) &amp; "(closed)")</f>
        <v>#REF!</v>
      </c>
      <c r="Z127" s="149" t="s">
        <v>360</v>
      </c>
    </row>
    <row r="128" spans="1:26" s="175" customFormat="1" ht="14.4" hidden="1" x14ac:dyDescent="0.3">
      <c r="A128" s="157"/>
      <c r="B128" s="271">
        <v>201100150</v>
      </c>
      <c r="C128" s="270" t="s">
        <v>2646</v>
      </c>
      <c r="D128" s="29" t="s">
        <v>2488</v>
      </c>
      <c r="E128" s="261" t="s">
        <v>2487</v>
      </c>
      <c r="F128" s="219"/>
      <c r="G128" s="219"/>
      <c r="H128" s="219"/>
      <c r="I128" s="219"/>
      <c r="J128" s="246"/>
      <c r="K128" s="219"/>
      <c r="L128" s="219"/>
      <c r="M128" s="219"/>
      <c r="N128" s="219"/>
      <c r="O128" s="219"/>
      <c r="P128" s="219"/>
      <c r="Q128" s="219"/>
      <c r="R128" s="219"/>
      <c r="S128" s="219"/>
      <c r="T128" s="219"/>
      <c r="U128" s="219"/>
      <c r="V128" s="219"/>
      <c r="W128" s="219"/>
      <c r="X128" s="151">
        <v>40933</v>
      </c>
      <c r="Y128" s="150" t="e">
        <f ca="1">IF(ISBLANK(X128), TODAY()-#REF!,X128 -#REF! &amp; CHAR(10) &amp; "(closed)")</f>
        <v>#REF!</v>
      </c>
      <c r="Z128" s="149" t="s">
        <v>360</v>
      </c>
    </row>
    <row r="129" spans="1:26" s="175" customFormat="1" ht="13.8" hidden="1" x14ac:dyDescent="0.3">
      <c r="A129" s="157"/>
      <c r="B129" s="271">
        <v>201100158</v>
      </c>
      <c r="C129" s="270" t="s">
        <v>1307</v>
      </c>
      <c r="D129" s="66"/>
      <c r="E129" s="261" t="s">
        <v>2552</v>
      </c>
      <c r="F129" s="285"/>
      <c r="G129" s="285"/>
      <c r="H129" s="285"/>
      <c r="I129" s="285"/>
      <c r="J129" s="286"/>
      <c r="K129" s="285"/>
      <c r="L129" s="285"/>
      <c r="M129" s="285"/>
      <c r="N129" s="285"/>
      <c r="O129" s="285"/>
      <c r="P129" s="285"/>
      <c r="Q129" s="285"/>
      <c r="R129" s="285"/>
      <c r="S129" s="285"/>
      <c r="T129" s="285"/>
      <c r="U129" s="285"/>
      <c r="V129" s="285"/>
      <c r="W129" s="285"/>
      <c r="X129" s="151">
        <v>40882</v>
      </c>
      <c r="Y129" s="150" t="e">
        <f ca="1">IF(ISBLANK(X129), TODAY()-#REF!,X129 -#REF! &amp; CHAR(10) &amp; "(closed)")</f>
        <v>#REF!</v>
      </c>
      <c r="Z129" s="149" t="s">
        <v>360</v>
      </c>
    </row>
    <row r="130" spans="1:26" s="175" customFormat="1" ht="13.8" hidden="1" x14ac:dyDescent="0.3">
      <c r="A130" s="157"/>
      <c r="B130" s="271">
        <v>201100160</v>
      </c>
      <c r="C130" s="270" t="s">
        <v>1307</v>
      </c>
      <c r="D130" s="66"/>
      <c r="E130" s="261" t="s">
        <v>2552</v>
      </c>
      <c r="F130" s="219"/>
      <c r="G130" s="219"/>
      <c r="H130" s="219"/>
      <c r="I130" s="219"/>
      <c r="J130" s="246"/>
      <c r="K130" s="219"/>
      <c r="L130" s="219"/>
      <c r="M130" s="219"/>
      <c r="N130" s="219"/>
      <c r="O130" s="219"/>
      <c r="P130" s="219"/>
      <c r="Q130" s="219"/>
      <c r="R130" s="219"/>
      <c r="S130" s="219"/>
      <c r="T130" s="219"/>
      <c r="U130" s="219"/>
      <c r="V130" s="219"/>
      <c r="W130" s="219"/>
      <c r="X130" s="151">
        <v>40980</v>
      </c>
      <c r="Y130" s="150" t="e">
        <f ca="1">IF(ISBLANK(X130), TODAY()-#REF!,X130 -#REF! &amp; CHAR(10) &amp; "(closed)")</f>
        <v>#REF!</v>
      </c>
      <c r="Z130" s="149" t="s">
        <v>360</v>
      </c>
    </row>
    <row r="131" spans="1:26" s="175" customFormat="1" ht="26.4" hidden="1" x14ac:dyDescent="0.3">
      <c r="A131" s="157"/>
      <c r="B131" s="271">
        <v>201100171</v>
      </c>
      <c r="C131" s="270" t="s">
        <v>2705</v>
      </c>
      <c r="D131" s="66"/>
      <c r="E131" s="261" t="s">
        <v>2552</v>
      </c>
      <c r="F131" s="219"/>
      <c r="G131" s="219"/>
      <c r="H131" s="219"/>
      <c r="I131" s="219"/>
      <c r="J131" s="246"/>
      <c r="K131" s="219"/>
      <c r="L131" s="219"/>
      <c r="M131" s="219"/>
      <c r="N131" s="219"/>
      <c r="O131" s="219"/>
      <c r="P131" s="219"/>
      <c r="Q131" s="219"/>
      <c r="R131" s="219"/>
      <c r="S131" s="219"/>
      <c r="T131" s="219"/>
      <c r="U131" s="219"/>
      <c r="V131" s="219"/>
      <c r="W131" s="219"/>
      <c r="X131" s="151">
        <v>41548</v>
      </c>
      <c r="Y131" s="150" t="e">
        <f ca="1">IF(ISBLANK(X131), TODAY()-#REF!,X131 -#REF! &amp; CHAR(10) &amp; "(closed)")</f>
        <v>#REF!</v>
      </c>
      <c r="Z131" s="149" t="s">
        <v>360</v>
      </c>
    </row>
    <row r="132" spans="1:26" s="175" customFormat="1" ht="13.8" hidden="1" x14ac:dyDescent="0.3">
      <c r="A132" s="157"/>
      <c r="B132" s="271">
        <v>201100173</v>
      </c>
      <c r="C132" s="270" t="s">
        <v>291</v>
      </c>
      <c r="D132" s="66"/>
      <c r="E132" s="261" t="s">
        <v>2552</v>
      </c>
      <c r="F132" s="219"/>
      <c r="G132" s="219"/>
      <c r="H132" s="219"/>
      <c r="I132" s="219"/>
      <c r="J132" s="246"/>
      <c r="K132" s="219"/>
      <c r="L132" s="219"/>
      <c r="M132" s="219"/>
      <c r="N132" s="219"/>
      <c r="O132" s="219"/>
      <c r="P132" s="219"/>
      <c r="Q132" s="219"/>
      <c r="R132" s="219"/>
      <c r="S132" s="219"/>
      <c r="T132" s="219"/>
      <c r="U132" s="219"/>
      <c r="V132" s="219"/>
      <c r="W132" s="219"/>
      <c r="X132" s="151">
        <v>41037</v>
      </c>
      <c r="Y132" s="150" t="e">
        <f ca="1">IF(ISBLANK(X132), TODAY()-#REF!,X132 -#REF! &amp; CHAR(10) &amp; "(closed)")</f>
        <v>#REF!</v>
      </c>
      <c r="Z132" s="149" t="s">
        <v>360</v>
      </c>
    </row>
    <row r="133" spans="1:26" s="175" customFormat="1" ht="26.4" hidden="1" x14ac:dyDescent="0.3">
      <c r="A133" s="157"/>
      <c r="B133" s="271">
        <v>201100174</v>
      </c>
      <c r="C133" s="270" t="s">
        <v>2689</v>
      </c>
      <c r="D133" s="66"/>
      <c r="E133" s="261" t="s">
        <v>2552</v>
      </c>
      <c r="F133" s="219"/>
      <c r="G133" s="219"/>
      <c r="H133" s="219"/>
      <c r="I133" s="219"/>
      <c r="J133" s="246"/>
      <c r="K133" s="219"/>
      <c r="L133" s="219"/>
      <c r="M133" s="219"/>
      <c r="N133" s="219"/>
      <c r="O133" s="219"/>
      <c r="P133" s="219"/>
      <c r="Q133" s="219"/>
      <c r="R133" s="219"/>
      <c r="S133" s="219"/>
      <c r="T133" s="219"/>
      <c r="U133" s="219"/>
      <c r="V133" s="219"/>
      <c r="W133" s="219"/>
      <c r="X133" s="151">
        <v>41038</v>
      </c>
      <c r="Y133" s="150" t="e">
        <f ca="1">IF(ISBLANK(X133), TODAY()-#REF!,X133 -#REF! &amp; CHAR(10) &amp; "(closed)")</f>
        <v>#REF!</v>
      </c>
      <c r="Z133" s="149" t="s">
        <v>360</v>
      </c>
    </row>
    <row r="134" spans="1:26" s="175" customFormat="1" ht="13.8" hidden="1" x14ac:dyDescent="0.3">
      <c r="A134" s="157"/>
      <c r="B134" s="271">
        <v>201100175</v>
      </c>
      <c r="C134" s="270" t="s">
        <v>536</v>
      </c>
      <c r="D134" s="66"/>
      <c r="E134" s="261" t="s">
        <v>2552</v>
      </c>
      <c r="F134" s="219"/>
      <c r="G134" s="219"/>
      <c r="H134" s="219"/>
      <c r="I134" s="219"/>
      <c r="J134" s="246"/>
      <c r="K134" s="219"/>
      <c r="L134" s="219"/>
      <c r="M134" s="219"/>
      <c r="N134" s="219"/>
      <c r="O134" s="219"/>
      <c r="P134" s="219"/>
      <c r="Q134" s="219"/>
      <c r="R134" s="219"/>
      <c r="S134" s="219"/>
      <c r="T134" s="219"/>
      <c r="U134" s="219"/>
      <c r="V134" s="219"/>
      <c r="W134" s="219"/>
      <c r="X134" s="151">
        <v>41008</v>
      </c>
      <c r="Y134" s="150" t="e">
        <f ca="1">IF(ISBLANK(X134), TODAY()-#REF!,X134 -#REF! &amp; CHAR(10) &amp; "(closed)")</f>
        <v>#REF!</v>
      </c>
      <c r="Z134" s="149" t="s">
        <v>360</v>
      </c>
    </row>
    <row r="135" spans="1:26" s="175" customFormat="1" ht="13.8" hidden="1" x14ac:dyDescent="0.3">
      <c r="A135" s="157"/>
      <c r="B135" s="271">
        <v>201100184</v>
      </c>
      <c r="C135" s="270" t="s">
        <v>291</v>
      </c>
      <c r="D135" s="66"/>
      <c r="E135" s="261" t="s">
        <v>2552</v>
      </c>
      <c r="F135" s="219"/>
      <c r="G135" s="219"/>
      <c r="H135" s="219"/>
      <c r="I135" s="219"/>
      <c r="J135" s="246"/>
      <c r="K135" s="219"/>
      <c r="L135" s="219"/>
      <c r="M135" s="219"/>
      <c r="N135" s="219"/>
      <c r="O135" s="219"/>
      <c r="P135" s="219"/>
      <c r="Q135" s="219"/>
      <c r="R135" s="219"/>
      <c r="S135" s="219"/>
      <c r="T135" s="219"/>
      <c r="U135" s="219"/>
      <c r="V135" s="219"/>
      <c r="W135" s="219"/>
      <c r="X135" s="151">
        <v>40995</v>
      </c>
      <c r="Y135" s="150" t="e">
        <f ca="1">IF(ISBLANK(X135), TODAY()-#REF!,X135 -#REF! &amp; CHAR(10) &amp; "(closed)")</f>
        <v>#REF!</v>
      </c>
      <c r="Z135" s="149" t="s">
        <v>360</v>
      </c>
    </row>
    <row r="136" spans="1:26" s="175" customFormat="1" ht="13.8" hidden="1" x14ac:dyDescent="0.3">
      <c r="A136" s="157"/>
      <c r="B136" s="271">
        <v>201100185</v>
      </c>
      <c r="C136" s="270" t="s">
        <v>291</v>
      </c>
      <c r="D136" s="66"/>
      <c r="E136" s="261" t="s">
        <v>2552</v>
      </c>
      <c r="F136" s="219"/>
      <c r="G136" s="219"/>
      <c r="H136" s="219"/>
      <c r="I136" s="219"/>
      <c r="J136" s="246"/>
      <c r="K136" s="219"/>
      <c r="L136" s="219"/>
      <c r="M136" s="219"/>
      <c r="N136" s="219"/>
      <c r="O136" s="219"/>
      <c r="P136" s="219"/>
      <c r="Q136" s="219"/>
      <c r="R136" s="219"/>
      <c r="S136" s="219"/>
      <c r="T136" s="219"/>
      <c r="U136" s="219"/>
      <c r="V136" s="219"/>
      <c r="W136" s="219"/>
      <c r="X136" s="151">
        <v>41023</v>
      </c>
      <c r="Y136" s="150" t="e">
        <f ca="1">IF(ISBLANK(X136), TODAY()-#REF!,X136 -#REF! &amp; CHAR(10) &amp; "(closed)")</f>
        <v>#REF!</v>
      </c>
      <c r="Z136" s="149" t="s">
        <v>360</v>
      </c>
    </row>
    <row r="137" spans="1:26" s="175" customFormat="1" ht="13.8" hidden="1" x14ac:dyDescent="0.3">
      <c r="A137" s="66"/>
      <c r="B137" s="271">
        <v>201200005</v>
      </c>
      <c r="C137" s="270" t="s">
        <v>2704</v>
      </c>
      <c r="D137" s="219" t="s">
        <v>11</v>
      </c>
      <c r="E137" s="247" t="s">
        <v>2703</v>
      </c>
      <c r="F137" s="219"/>
      <c r="G137" s="151"/>
      <c r="H137" s="150"/>
      <c r="I137" s="150"/>
      <c r="J137" s="209"/>
      <c r="K137" s="208"/>
      <c r="L137" s="208"/>
      <c r="M137" s="208"/>
      <c r="N137" s="208"/>
      <c r="O137" s="208"/>
      <c r="P137" s="208"/>
      <c r="Q137" s="208"/>
      <c r="R137" s="208"/>
      <c r="S137" s="208"/>
      <c r="T137" s="208"/>
      <c r="U137" s="208"/>
      <c r="V137" s="208"/>
      <c r="W137" s="208"/>
      <c r="X137" s="219">
        <v>41072</v>
      </c>
      <c r="Y137" s="150"/>
      <c r="Z137" s="149" t="s">
        <v>1255</v>
      </c>
    </row>
    <row r="138" spans="1:26" s="175" customFormat="1" ht="13.8" hidden="1" x14ac:dyDescent="0.3">
      <c r="A138" s="157"/>
      <c r="B138" s="271">
        <v>201200006</v>
      </c>
      <c r="C138" s="270" t="s">
        <v>1307</v>
      </c>
      <c r="D138" s="66"/>
      <c r="E138" s="261" t="s">
        <v>2552</v>
      </c>
      <c r="F138" s="219"/>
      <c r="G138" s="219"/>
      <c r="H138" s="219"/>
      <c r="I138" s="219"/>
      <c r="J138" s="246"/>
      <c r="K138" s="219"/>
      <c r="L138" s="219"/>
      <c r="M138" s="219"/>
      <c r="N138" s="219"/>
      <c r="O138" s="219"/>
      <c r="P138" s="219"/>
      <c r="Q138" s="219"/>
      <c r="R138" s="219"/>
      <c r="S138" s="219"/>
      <c r="T138" s="219"/>
      <c r="U138" s="219"/>
      <c r="V138" s="219"/>
      <c r="W138" s="219"/>
      <c r="X138" s="151">
        <v>41089</v>
      </c>
      <c r="Y138" s="150" t="e">
        <f ca="1">IF(ISBLANK(X138), TODAY()-#REF!,X138 -#REF! &amp; CHAR(10) &amp; "(closed)")</f>
        <v>#REF!</v>
      </c>
      <c r="Z138" s="149" t="s">
        <v>360</v>
      </c>
    </row>
    <row r="139" spans="1:26" s="175" customFormat="1" ht="14.4" hidden="1" x14ac:dyDescent="0.3">
      <c r="A139" s="157"/>
      <c r="B139" s="271">
        <v>201200014</v>
      </c>
      <c r="C139" s="270" t="s">
        <v>2702</v>
      </c>
      <c r="D139" s="29" t="s">
        <v>2488</v>
      </c>
      <c r="E139" s="261" t="s">
        <v>2487</v>
      </c>
      <c r="F139" s="219"/>
      <c r="G139" s="219"/>
      <c r="H139" s="219"/>
      <c r="I139" s="219"/>
      <c r="J139" s="246"/>
      <c r="K139" s="219"/>
      <c r="L139" s="219"/>
      <c r="M139" s="219"/>
      <c r="N139" s="219"/>
      <c r="O139" s="219"/>
      <c r="P139" s="219"/>
      <c r="Q139" s="219"/>
      <c r="R139" s="219"/>
      <c r="S139" s="219"/>
      <c r="T139" s="219"/>
      <c r="U139" s="219"/>
      <c r="V139" s="219"/>
      <c r="W139" s="219"/>
      <c r="X139" s="151">
        <v>41109</v>
      </c>
      <c r="Y139" s="150" t="e">
        <f ca="1">IF(ISBLANK(X139), TODAY()-#REF!,X139 -#REF! &amp; CHAR(10) &amp; "(closed)")</f>
        <v>#REF!</v>
      </c>
      <c r="Z139" s="149" t="s">
        <v>360</v>
      </c>
    </row>
    <row r="140" spans="1:26" s="175" customFormat="1" ht="14.4" hidden="1" x14ac:dyDescent="0.3">
      <c r="A140" s="157"/>
      <c r="B140" s="271">
        <v>201200016</v>
      </c>
      <c r="C140" s="270" t="s">
        <v>1075</v>
      </c>
      <c r="D140" s="29" t="s">
        <v>172</v>
      </c>
      <c r="E140" s="171" t="s">
        <v>2701</v>
      </c>
      <c r="F140" s="219"/>
      <c r="G140" s="219"/>
      <c r="H140" s="219"/>
      <c r="I140" s="219"/>
      <c r="J140" s="246"/>
      <c r="K140" s="219"/>
      <c r="L140" s="219"/>
      <c r="M140" s="219"/>
      <c r="N140" s="219"/>
      <c r="O140" s="219"/>
      <c r="P140" s="219"/>
      <c r="Q140" s="219"/>
      <c r="R140" s="219"/>
      <c r="S140" s="219"/>
      <c r="T140" s="219"/>
      <c r="U140" s="219"/>
      <c r="V140" s="219"/>
      <c r="W140" s="219"/>
      <c r="X140" s="151">
        <v>41081</v>
      </c>
      <c r="Y140" s="150" t="e">
        <f ca="1">IF(ISBLANK(X140), TODAY()-#REF!,X140 -#REF! &amp; CHAR(10) &amp; "(closed)")</f>
        <v>#REF!</v>
      </c>
      <c r="Z140" s="149" t="s">
        <v>360</v>
      </c>
    </row>
    <row r="141" spans="1:26" s="175" customFormat="1" ht="13.8" hidden="1" x14ac:dyDescent="0.3">
      <c r="A141" s="157"/>
      <c r="B141" s="271">
        <v>201200037</v>
      </c>
      <c r="C141" s="270" t="s">
        <v>817</v>
      </c>
      <c r="D141" s="66"/>
      <c r="E141" s="261" t="s">
        <v>2552</v>
      </c>
      <c r="F141" s="219"/>
      <c r="G141" s="219"/>
      <c r="H141" s="219"/>
      <c r="I141" s="219"/>
      <c r="J141" s="246"/>
      <c r="K141" s="219"/>
      <c r="L141" s="219"/>
      <c r="M141" s="219"/>
      <c r="N141" s="219"/>
      <c r="O141" s="219"/>
      <c r="P141" s="219"/>
      <c r="Q141" s="219"/>
      <c r="R141" s="219"/>
      <c r="S141" s="219"/>
      <c r="T141" s="219"/>
      <c r="U141" s="219"/>
      <c r="V141" s="219"/>
      <c r="W141" s="219"/>
      <c r="X141" s="151">
        <v>41144</v>
      </c>
      <c r="Y141" s="150" t="e">
        <f ca="1">IF(ISBLANK(X141), TODAY()-#REF!,X141 -#REF! &amp; CHAR(10) &amp; "(closed)")</f>
        <v>#REF!</v>
      </c>
      <c r="Z141" s="149" t="s">
        <v>360</v>
      </c>
    </row>
    <row r="142" spans="1:26" s="175" customFormat="1" ht="14.4" hidden="1" x14ac:dyDescent="0.3">
      <c r="A142" s="157"/>
      <c r="B142" s="271">
        <v>201200038</v>
      </c>
      <c r="C142" s="270" t="s">
        <v>2700</v>
      </c>
      <c r="D142" s="29" t="s">
        <v>2488</v>
      </c>
      <c r="E142" s="261" t="s">
        <v>2487</v>
      </c>
      <c r="F142" s="219"/>
      <c r="G142" s="219"/>
      <c r="H142" s="219"/>
      <c r="I142" s="219"/>
      <c r="J142" s="246"/>
      <c r="K142" s="219"/>
      <c r="L142" s="219"/>
      <c r="M142" s="219"/>
      <c r="N142" s="219"/>
      <c r="O142" s="219"/>
      <c r="P142" s="219"/>
      <c r="Q142" s="219"/>
      <c r="R142" s="219"/>
      <c r="S142" s="219"/>
      <c r="T142" s="219"/>
      <c r="U142" s="219"/>
      <c r="V142" s="219"/>
      <c r="W142" s="219"/>
      <c r="X142" s="151">
        <v>41332</v>
      </c>
      <c r="Y142" s="150" t="e">
        <f ca="1">IF(ISBLANK(X142), TODAY()-#REF!,X142 -#REF! &amp; CHAR(10) &amp; "(closed)")</f>
        <v>#REF!</v>
      </c>
      <c r="Z142" s="149" t="s">
        <v>360</v>
      </c>
    </row>
    <row r="143" spans="1:26" s="175" customFormat="1" ht="13.8" hidden="1" x14ac:dyDescent="0.3">
      <c r="A143" s="157"/>
      <c r="B143" s="271">
        <v>201200039</v>
      </c>
      <c r="C143" s="270" t="s">
        <v>2699</v>
      </c>
      <c r="D143" s="66"/>
      <c r="E143" s="261" t="s">
        <v>2552</v>
      </c>
      <c r="F143" s="219"/>
      <c r="G143" s="219"/>
      <c r="H143" s="219"/>
      <c r="I143" s="219"/>
      <c r="J143" s="246"/>
      <c r="K143" s="219"/>
      <c r="L143" s="219"/>
      <c r="M143" s="219"/>
      <c r="N143" s="219"/>
      <c r="O143" s="219"/>
      <c r="P143" s="219"/>
      <c r="Q143" s="219"/>
      <c r="R143" s="219"/>
      <c r="S143" s="219"/>
      <c r="T143" s="219"/>
      <c r="U143" s="219"/>
      <c r="V143" s="219"/>
      <c r="W143" s="219"/>
      <c r="X143" s="151">
        <v>41123</v>
      </c>
      <c r="Y143" s="150" t="e">
        <f ca="1">IF(ISBLANK(X143), TODAY()-#REF!,X143 -#REF! &amp; CHAR(10) &amp; "(closed)")</f>
        <v>#REF!</v>
      </c>
      <c r="Z143" s="149" t="s">
        <v>360</v>
      </c>
    </row>
    <row r="144" spans="1:26" s="175" customFormat="1" ht="13.8" hidden="1" x14ac:dyDescent="0.3">
      <c r="A144" s="157"/>
      <c r="B144" s="271">
        <v>201200047</v>
      </c>
      <c r="C144" s="270" t="s">
        <v>1608</v>
      </c>
      <c r="D144" s="66"/>
      <c r="E144" s="261" t="s">
        <v>2552</v>
      </c>
      <c r="F144" s="219"/>
      <c r="G144" s="219"/>
      <c r="H144" s="219"/>
      <c r="I144" s="219"/>
      <c r="J144" s="246"/>
      <c r="K144" s="219"/>
      <c r="L144" s="219"/>
      <c r="M144" s="219"/>
      <c r="N144" s="219"/>
      <c r="O144" s="219"/>
      <c r="P144" s="219"/>
      <c r="Q144" s="219"/>
      <c r="R144" s="219"/>
      <c r="S144" s="219"/>
      <c r="T144" s="219"/>
      <c r="U144" s="219"/>
      <c r="V144" s="219"/>
      <c r="W144" s="219"/>
      <c r="X144" s="151">
        <v>41702</v>
      </c>
      <c r="Y144" s="150" t="e">
        <f ca="1">IF(ISBLANK(X144), TODAY()-#REF!,X144 -#REF! &amp; CHAR(10) &amp; "(closed)")</f>
        <v>#REF!</v>
      </c>
      <c r="Z144" s="149" t="s">
        <v>360</v>
      </c>
    </row>
    <row r="145" spans="1:26" s="175" customFormat="1" ht="14.4" hidden="1" x14ac:dyDescent="0.3">
      <c r="A145" s="157"/>
      <c r="B145" s="271">
        <v>201200056</v>
      </c>
      <c r="C145" s="270" t="s">
        <v>536</v>
      </c>
      <c r="D145" s="29" t="s">
        <v>179</v>
      </c>
      <c r="E145" s="261" t="s">
        <v>2698</v>
      </c>
      <c r="F145" s="219"/>
      <c r="G145" s="219"/>
      <c r="H145" s="219"/>
      <c r="I145" s="219"/>
      <c r="J145" s="246"/>
      <c r="K145" s="219"/>
      <c r="L145" s="219"/>
      <c r="M145" s="219"/>
      <c r="N145" s="219"/>
      <c r="O145" s="219"/>
      <c r="P145" s="219"/>
      <c r="Q145" s="219"/>
      <c r="R145" s="219"/>
      <c r="S145" s="219"/>
      <c r="T145" s="219"/>
      <c r="U145" s="219"/>
      <c r="V145" s="219"/>
      <c r="W145" s="219"/>
      <c r="X145" s="151">
        <v>41137</v>
      </c>
      <c r="Y145" s="150" t="e">
        <f ca="1">IF(ISBLANK(X145), TODAY()-#REF!,X145 -#REF! &amp; CHAR(10) &amp; "(closed)")</f>
        <v>#REF!</v>
      </c>
      <c r="Z145" s="149" t="s">
        <v>360</v>
      </c>
    </row>
    <row r="146" spans="1:26" s="175" customFormat="1" ht="14.4" hidden="1" x14ac:dyDescent="0.3">
      <c r="A146" s="157"/>
      <c r="B146" s="271">
        <v>201200057</v>
      </c>
      <c r="C146" s="270" t="s">
        <v>536</v>
      </c>
      <c r="D146" s="29" t="s">
        <v>179</v>
      </c>
      <c r="E146" s="261" t="s">
        <v>2697</v>
      </c>
      <c r="F146" s="219"/>
      <c r="G146" s="219"/>
      <c r="H146" s="219"/>
      <c r="I146" s="219"/>
      <c r="J146" s="246"/>
      <c r="K146" s="219"/>
      <c r="L146" s="219"/>
      <c r="M146" s="219"/>
      <c r="N146" s="219"/>
      <c r="O146" s="219"/>
      <c r="P146" s="219"/>
      <c r="Q146" s="219"/>
      <c r="R146" s="219"/>
      <c r="S146" s="219"/>
      <c r="T146" s="219"/>
      <c r="U146" s="219"/>
      <c r="V146" s="219"/>
      <c r="W146" s="219"/>
      <c r="X146" s="151">
        <v>41184</v>
      </c>
      <c r="Y146" s="150" t="e">
        <f ca="1">IF(ISBLANK(X146), TODAY()-#REF!,X146 -#REF! &amp; CHAR(10) &amp; "(closed)")</f>
        <v>#REF!</v>
      </c>
      <c r="Z146" s="149" t="s">
        <v>360</v>
      </c>
    </row>
    <row r="147" spans="1:26" s="175" customFormat="1" ht="14.4" hidden="1" x14ac:dyDescent="0.3">
      <c r="A147" s="157"/>
      <c r="B147" s="271">
        <v>201200058</v>
      </c>
      <c r="C147" s="270" t="s">
        <v>536</v>
      </c>
      <c r="D147" s="29" t="s">
        <v>179</v>
      </c>
      <c r="E147" s="261" t="s">
        <v>2696</v>
      </c>
      <c r="F147" s="285"/>
      <c r="G147" s="285"/>
      <c r="H147" s="285"/>
      <c r="I147" s="285"/>
      <c r="J147" s="286"/>
      <c r="K147" s="285"/>
      <c r="L147" s="285"/>
      <c r="M147" s="285"/>
      <c r="N147" s="285"/>
      <c r="O147" s="285"/>
      <c r="P147" s="285"/>
      <c r="Q147" s="285"/>
      <c r="R147" s="285"/>
      <c r="S147" s="285"/>
      <c r="T147" s="285"/>
      <c r="U147" s="285"/>
      <c r="V147" s="285"/>
      <c r="W147" s="285"/>
      <c r="X147" s="151">
        <v>41317</v>
      </c>
      <c r="Y147" s="150" t="e">
        <f ca="1">IF(ISBLANK(X147), TODAY()-#REF!,X147 -#REF! &amp; CHAR(10) &amp; "(closed)")</f>
        <v>#REF!</v>
      </c>
      <c r="Z147" s="149" t="s">
        <v>360</v>
      </c>
    </row>
    <row r="148" spans="1:26" s="175" customFormat="1" ht="14.4" hidden="1" x14ac:dyDescent="0.3">
      <c r="A148" s="157"/>
      <c r="B148" s="271">
        <v>201200059</v>
      </c>
      <c r="C148" s="270" t="s">
        <v>536</v>
      </c>
      <c r="D148" s="29" t="s">
        <v>179</v>
      </c>
      <c r="E148" s="261" t="s">
        <v>2695</v>
      </c>
      <c r="F148" s="219"/>
      <c r="G148" s="219"/>
      <c r="H148" s="219"/>
      <c r="I148" s="219"/>
      <c r="J148" s="246"/>
      <c r="K148" s="219"/>
      <c r="L148" s="219"/>
      <c r="M148" s="219"/>
      <c r="N148" s="219"/>
      <c r="O148" s="219"/>
      <c r="P148" s="219"/>
      <c r="Q148" s="219"/>
      <c r="R148" s="219"/>
      <c r="S148" s="219"/>
      <c r="T148" s="219"/>
      <c r="U148" s="219"/>
      <c r="V148" s="219"/>
      <c r="W148" s="219"/>
      <c r="X148" s="151">
        <v>41137</v>
      </c>
      <c r="Y148" s="150" t="e">
        <f ca="1">IF(ISBLANK(X148), TODAY()-#REF!,X148 -#REF! &amp; CHAR(10) &amp; "(closed)")</f>
        <v>#REF!</v>
      </c>
      <c r="Z148" s="149" t="s">
        <v>360</v>
      </c>
    </row>
    <row r="149" spans="1:26" s="175" customFormat="1" ht="13.8" hidden="1" x14ac:dyDescent="0.3">
      <c r="A149" s="157"/>
      <c r="B149" s="271">
        <v>201200061</v>
      </c>
      <c r="C149" s="270" t="s">
        <v>2557</v>
      </c>
      <c r="D149" s="66"/>
      <c r="E149" s="261" t="s">
        <v>2552</v>
      </c>
      <c r="F149" s="285"/>
      <c r="G149" s="285"/>
      <c r="H149" s="285"/>
      <c r="I149" s="285"/>
      <c r="J149" s="286"/>
      <c r="K149" s="285"/>
      <c r="L149" s="285"/>
      <c r="M149" s="285"/>
      <c r="N149" s="285"/>
      <c r="O149" s="285"/>
      <c r="P149" s="285"/>
      <c r="Q149" s="285"/>
      <c r="R149" s="285"/>
      <c r="S149" s="285"/>
      <c r="T149" s="285"/>
      <c r="U149" s="285"/>
      <c r="V149" s="285"/>
      <c r="W149" s="285"/>
      <c r="X149" s="151">
        <v>41786</v>
      </c>
      <c r="Y149" s="150" t="e">
        <f ca="1">IF(ISBLANK(X149), TODAY()-#REF!,X149 -#REF! &amp; CHAR(10) &amp; "(closed)")</f>
        <v>#REF!</v>
      </c>
      <c r="Z149" s="149" t="s">
        <v>360</v>
      </c>
    </row>
    <row r="150" spans="1:26" s="175" customFormat="1" ht="13.8" hidden="1" x14ac:dyDescent="0.3">
      <c r="A150" s="157"/>
      <c r="B150" s="271">
        <v>201200062</v>
      </c>
      <c r="C150" s="270" t="s">
        <v>2694</v>
      </c>
      <c r="D150" s="66"/>
      <c r="E150" s="261" t="s">
        <v>2552</v>
      </c>
      <c r="F150" s="285"/>
      <c r="G150" s="285"/>
      <c r="H150" s="285"/>
      <c r="I150" s="285"/>
      <c r="J150" s="286"/>
      <c r="K150" s="285"/>
      <c r="L150" s="285"/>
      <c r="M150" s="285"/>
      <c r="N150" s="285"/>
      <c r="O150" s="285"/>
      <c r="P150" s="285"/>
      <c r="Q150" s="285"/>
      <c r="R150" s="285"/>
      <c r="S150" s="285"/>
      <c r="T150" s="285"/>
      <c r="U150" s="285"/>
      <c r="V150" s="285"/>
      <c r="W150" s="285"/>
      <c r="X150" s="151">
        <v>41144</v>
      </c>
      <c r="Y150" s="150" t="e">
        <f ca="1">IF(ISBLANK(X150), TODAY()-#REF!,X150 -#REF! &amp; CHAR(10) &amp; "(closed)")</f>
        <v>#REF!</v>
      </c>
      <c r="Z150" s="149" t="s">
        <v>360</v>
      </c>
    </row>
    <row r="151" spans="1:26" s="175" customFormat="1" ht="13.8" hidden="1" x14ac:dyDescent="0.3">
      <c r="A151" s="157"/>
      <c r="B151" s="271">
        <v>201200066</v>
      </c>
      <c r="C151" s="270" t="s">
        <v>2419</v>
      </c>
      <c r="D151" s="66"/>
      <c r="E151" s="261" t="s">
        <v>2552</v>
      </c>
      <c r="F151" s="219"/>
      <c r="G151" s="219"/>
      <c r="H151" s="219"/>
      <c r="I151" s="219"/>
      <c r="J151" s="246"/>
      <c r="K151" s="219"/>
      <c r="L151" s="219"/>
      <c r="M151" s="219"/>
      <c r="N151" s="219"/>
      <c r="O151" s="219"/>
      <c r="P151" s="219"/>
      <c r="Q151" s="219"/>
      <c r="R151" s="219"/>
      <c r="S151" s="219"/>
      <c r="T151" s="219"/>
      <c r="U151" s="219"/>
      <c r="V151" s="219"/>
      <c r="W151" s="219"/>
      <c r="X151" s="151">
        <v>41401</v>
      </c>
      <c r="Y151" s="150" t="e">
        <f ca="1">IF(ISBLANK(X151), TODAY()-#REF!,X151 -#REF! &amp; CHAR(10) &amp; "(closed)")</f>
        <v>#REF!</v>
      </c>
      <c r="Z151" s="149" t="s">
        <v>360</v>
      </c>
    </row>
    <row r="152" spans="1:26" s="175" customFormat="1" ht="13.8" hidden="1" x14ac:dyDescent="0.3">
      <c r="A152" s="157"/>
      <c r="B152" s="271">
        <v>201200077</v>
      </c>
      <c r="C152" s="270" t="s">
        <v>2693</v>
      </c>
      <c r="D152" s="66"/>
      <c r="E152" s="261" t="s">
        <v>2552</v>
      </c>
      <c r="F152" s="219"/>
      <c r="G152" s="219"/>
      <c r="H152" s="219"/>
      <c r="I152" s="219"/>
      <c r="J152" s="246"/>
      <c r="K152" s="219"/>
      <c r="L152" s="219"/>
      <c r="M152" s="219"/>
      <c r="N152" s="219"/>
      <c r="O152" s="219"/>
      <c r="P152" s="219"/>
      <c r="Q152" s="219"/>
      <c r="R152" s="219"/>
      <c r="S152" s="219"/>
      <c r="T152" s="219"/>
      <c r="U152" s="219"/>
      <c r="V152" s="219"/>
      <c r="W152" s="219"/>
      <c r="X152" s="151">
        <v>41205</v>
      </c>
      <c r="Y152" s="150" t="e">
        <f ca="1">IF(ISBLANK(X152), TODAY()-#REF!,X152 -#REF! &amp; CHAR(10) &amp; "(closed)")</f>
        <v>#REF!</v>
      </c>
      <c r="Z152" s="149" t="s">
        <v>360</v>
      </c>
    </row>
    <row r="153" spans="1:26" s="175" customFormat="1" ht="14.4" hidden="1" x14ac:dyDescent="0.3">
      <c r="A153" s="157"/>
      <c r="B153" s="271">
        <v>201200091</v>
      </c>
      <c r="C153" s="31" t="s">
        <v>704</v>
      </c>
      <c r="D153" s="29" t="s">
        <v>179</v>
      </c>
      <c r="E153" s="261" t="s">
        <v>2692</v>
      </c>
      <c r="F153" s="219"/>
      <c r="G153" s="219"/>
      <c r="H153" s="219"/>
      <c r="I153" s="219"/>
      <c r="J153" s="246"/>
      <c r="K153" s="219"/>
      <c r="L153" s="219"/>
      <c r="M153" s="219"/>
      <c r="N153" s="219"/>
      <c r="O153" s="219"/>
      <c r="P153" s="219"/>
      <c r="Q153" s="219"/>
      <c r="R153" s="219"/>
      <c r="S153" s="219"/>
      <c r="T153" s="219"/>
      <c r="U153" s="219"/>
      <c r="V153" s="219"/>
      <c r="W153" s="219"/>
      <c r="X153" s="151">
        <v>41529</v>
      </c>
      <c r="Y153" s="150" t="e">
        <f ca="1">IF(ISBLANK(X153), TODAY()-#REF!,X153 -#REF! &amp; CHAR(10) &amp; "(closed)")</f>
        <v>#REF!</v>
      </c>
      <c r="Z153" s="149" t="s">
        <v>360</v>
      </c>
    </row>
    <row r="154" spans="1:26" s="175" customFormat="1" ht="14.4" hidden="1" x14ac:dyDescent="0.3">
      <c r="A154" s="157"/>
      <c r="B154" s="271">
        <v>201200092</v>
      </c>
      <c r="C154" s="31" t="s">
        <v>704</v>
      </c>
      <c r="D154" s="29" t="s">
        <v>179</v>
      </c>
      <c r="E154" s="261" t="s">
        <v>2691</v>
      </c>
      <c r="F154" s="219"/>
      <c r="G154" s="219"/>
      <c r="H154" s="219"/>
      <c r="I154" s="219"/>
      <c r="J154" s="246"/>
      <c r="K154" s="219"/>
      <c r="L154" s="219"/>
      <c r="M154" s="219"/>
      <c r="N154" s="219"/>
      <c r="O154" s="219"/>
      <c r="P154" s="219"/>
      <c r="Q154" s="219"/>
      <c r="R154" s="219"/>
      <c r="S154" s="219"/>
      <c r="T154" s="219"/>
      <c r="U154" s="219"/>
      <c r="V154" s="219"/>
      <c r="W154" s="219"/>
      <c r="X154" s="151">
        <v>41529</v>
      </c>
      <c r="Y154" s="150" t="e">
        <f ca="1">IF(ISBLANK(X154), TODAY()-#REF!,X154 -#REF! &amp; CHAR(10) &amp; "(closed)")</f>
        <v>#REF!</v>
      </c>
      <c r="Z154" s="149" t="s">
        <v>360</v>
      </c>
    </row>
    <row r="155" spans="1:26" s="175" customFormat="1" ht="14.4" hidden="1" x14ac:dyDescent="0.3">
      <c r="A155" s="157"/>
      <c r="B155" s="271">
        <v>201200093</v>
      </c>
      <c r="C155" s="31" t="s">
        <v>704</v>
      </c>
      <c r="D155" s="29" t="s">
        <v>179</v>
      </c>
      <c r="E155" s="261" t="s">
        <v>2690</v>
      </c>
      <c r="F155" s="219"/>
      <c r="G155" s="219"/>
      <c r="H155" s="219"/>
      <c r="I155" s="219"/>
      <c r="J155" s="246"/>
      <c r="K155" s="219"/>
      <c r="L155" s="219"/>
      <c r="M155" s="219"/>
      <c r="N155" s="219"/>
      <c r="O155" s="219"/>
      <c r="P155" s="219"/>
      <c r="Q155" s="219"/>
      <c r="R155" s="219"/>
      <c r="S155" s="219"/>
      <c r="T155" s="219"/>
      <c r="U155" s="219"/>
      <c r="V155" s="219"/>
      <c r="W155" s="219"/>
      <c r="X155" s="151">
        <v>41263</v>
      </c>
      <c r="Y155" s="150" t="e">
        <f ca="1">IF(ISBLANK(X155), TODAY()-#REF!,X155 -#REF! &amp; CHAR(10) &amp; "(closed)")</f>
        <v>#REF!</v>
      </c>
      <c r="Z155" s="149" t="s">
        <v>360</v>
      </c>
    </row>
    <row r="156" spans="1:26" s="175" customFormat="1" ht="26.4" hidden="1" x14ac:dyDescent="0.3">
      <c r="A156" s="157"/>
      <c r="B156" s="271">
        <v>201200094</v>
      </c>
      <c r="C156" s="270" t="s">
        <v>2689</v>
      </c>
      <c r="D156" s="66"/>
      <c r="E156" s="261" t="s">
        <v>2552</v>
      </c>
      <c r="F156" s="219"/>
      <c r="G156" s="219"/>
      <c r="H156" s="219"/>
      <c r="I156" s="219"/>
      <c r="J156" s="246"/>
      <c r="K156" s="219"/>
      <c r="L156" s="219"/>
      <c r="M156" s="219"/>
      <c r="N156" s="219"/>
      <c r="O156" s="219"/>
      <c r="P156" s="219"/>
      <c r="Q156" s="219"/>
      <c r="R156" s="219"/>
      <c r="S156" s="219"/>
      <c r="T156" s="219"/>
      <c r="U156" s="219"/>
      <c r="V156" s="219"/>
      <c r="W156" s="219"/>
      <c r="X156" s="151">
        <v>41179</v>
      </c>
      <c r="Y156" s="150" t="e">
        <f ca="1">IF(ISBLANK(X156), TODAY()-#REF!,X156 -#REF! &amp; CHAR(10) &amp; "(closed)")</f>
        <v>#REF!</v>
      </c>
      <c r="Z156" s="149" t="s">
        <v>360</v>
      </c>
    </row>
    <row r="157" spans="1:26" s="175" customFormat="1" ht="14.4" hidden="1" x14ac:dyDescent="0.3">
      <c r="A157" s="157"/>
      <c r="B157" s="271">
        <v>201200098</v>
      </c>
      <c r="C157" s="270" t="s">
        <v>2688</v>
      </c>
      <c r="D157" s="29" t="s">
        <v>2488</v>
      </c>
      <c r="E157" s="261" t="s">
        <v>2487</v>
      </c>
      <c r="F157" s="219"/>
      <c r="G157" s="219"/>
      <c r="H157" s="219"/>
      <c r="I157" s="219"/>
      <c r="J157" s="246"/>
      <c r="K157" s="219"/>
      <c r="L157" s="219"/>
      <c r="M157" s="219"/>
      <c r="N157" s="219"/>
      <c r="O157" s="219"/>
      <c r="P157" s="219"/>
      <c r="Q157" s="219"/>
      <c r="R157" s="219"/>
      <c r="S157" s="219"/>
      <c r="T157" s="219"/>
      <c r="U157" s="219"/>
      <c r="V157" s="219"/>
      <c r="W157" s="219"/>
      <c r="X157" s="151">
        <v>41179</v>
      </c>
      <c r="Y157" s="150" t="e">
        <f ca="1">IF(ISBLANK(X157), TODAY()-#REF!,X157 -#REF! &amp; CHAR(10) &amp; "(closed)")</f>
        <v>#REF!</v>
      </c>
      <c r="Z157" s="149" t="s">
        <v>360</v>
      </c>
    </row>
    <row r="158" spans="1:26" s="175" customFormat="1" ht="26.4" hidden="1" x14ac:dyDescent="0.3">
      <c r="A158" s="157"/>
      <c r="B158" s="271">
        <v>201200109</v>
      </c>
      <c r="C158" s="270" t="s">
        <v>291</v>
      </c>
      <c r="D158" s="29" t="s">
        <v>176</v>
      </c>
      <c r="E158" s="261" t="s">
        <v>2645</v>
      </c>
      <c r="F158" s="219"/>
      <c r="G158" s="219"/>
      <c r="H158" s="219"/>
      <c r="I158" s="219"/>
      <c r="J158" s="246"/>
      <c r="K158" s="219"/>
      <c r="L158" s="219"/>
      <c r="M158" s="219"/>
      <c r="N158" s="219"/>
      <c r="O158" s="219"/>
      <c r="P158" s="219"/>
      <c r="Q158" s="219"/>
      <c r="R158" s="219"/>
      <c r="S158" s="219"/>
      <c r="T158" s="219"/>
      <c r="U158" s="219"/>
      <c r="V158" s="219"/>
      <c r="W158" s="219"/>
      <c r="X158" s="151">
        <v>41746</v>
      </c>
      <c r="Y158" s="150" t="e">
        <f ca="1">IF(ISBLANK(X158), TODAY()-#REF!,X158 -#REF! &amp; CHAR(10) &amp; "(closed)")</f>
        <v>#REF!</v>
      </c>
      <c r="Z158" s="149" t="s">
        <v>360</v>
      </c>
    </row>
    <row r="159" spans="1:26" s="175" customFormat="1" ht="14.4" hidden="1" x14ac:dyDescent="0.3">
      <c r="A159" s="157"/>
      <c r="B159" s="271">
        <v>201200113</v>
      </c>
      <c r="C159" s="270" t="s">
        <v>291</v>
      </c>
      <c r="D159" s="29" t="s">
        <v>179</v>
      </c>
      <c r="E159" s="261" t="s">
        <v>2687</v>
      </c>
      <c r="F159" s="219"/>
      <c r="G159" s="219"/>
      <c r="H159" s="219"/>
      <c r="I159" s="219"/>
      <c r="J159" s="246"/>
      <c r="K159" s="219"/>
      <c r="L159" s="219"/>
      <c r="M159" s="219"/>
      <c r="N159" s="219"/>
      <c r="O159" s="219"/>
      <c r="P159" s="219"/>
      <c r="Q159" s="219"/>
      <c r="R159" s="219"/>
      <c r="S159" s="219"/>
      <c r="T159" s="219"/>
      <c r="U159" s="219"/>
      <c r="V159" s="219"/>
      <c r="W159" s="219"/>
      <c r="X159" s="151">
        <v>41319</v>
      </c>
      <c r="Y159" s="150" t="e">
        <f ca="1">IF(ISBLANK(X159), TODAY()-#REF!,X159 -#REF! &amp; CHAR(10) &amp; "(closed)")</f>
        <v>#REF!</v>
      </c>
      <c r="Z159" s="149" t="s">
        <v>360</v>
      </c>
    </row>
    <row r="160" spans="1:26" s="175" customFormat="1" ht="13.8" hidden="1" x14ac:dyDescent="0.3">
      <c r="A160" s="157"/>
      <c r="B160" s="271">
        <v>201200135</v>
      </c>
      <c r="C160" s="270" t="s">
        <v>2686</v>
      </c>
      <c r="D160" s="66"/>
      <c r="E160" s="261" t="s">
        <v>2552</v>
      </c>
      <c r="F160" s="219"/>
      <c r="G160" s="219"/>
      <c r="H160" s="219"/>
      <c r="I160" s="219"/>
      <c r="J160" s="246"/>
      <c r="K160" s="219"/>
      <c r="L160" s="219"/>
      <c r="M160" s="219"/>
      <c r="N160" s="219"/>
      <c r="O160" s="219"/>
      <c r="P160" s="219"/>
      <c r="Q160" s="219"/>
      <c r="R160" s="219"/>
      <c r="S160" s="219"/>
      <c r="T160" s="219"/>
      <c r="U160" s="219"/>
      <c r="V160" s="219"/>
      <c r="W160" s="219"/>
      <c r="X160" s="151">
        <v>41214</v>
      </c>
      <c r="Y160" s="150" t="e">
        <f ca="1">IF(ISBLANK(X160), TODAY()-#REF!,X160 -#REF! &amp; CHAR(10) &amp; "(closed)")</f>
        <v>#REF!</v>
      </c>
      <c r="Z160" s="149" t="s">
        <v>360</v>
      </c>
    </row>
    <row r="161" spans="1:26" s="175" customFormat="1" ht="13.8" hidden="1" x14ac:dyDescent="0.3">
      <c r="A161" s="157"/>
      <c r="B161" s="271">
        <v>201200154</v>
      </c>
      <c r="C161" s="270" t="s">
        <v>536</v>
      </c>
      <c r="D161" s="66"/>
      <c r="E161" s="261" t="s">
        <v>2552</v>
      </c>
      <c r="F161" s="219"/>
      <c r="G161" s="219"/>
      <c r="H161" s="219"/>
      <c r="I161" s="219"/>
      <c r="J161" s="246"/>
      <c r="K161" s="219"/>
      <c r="L161" s="219"/>
      <c r="M161" s="219"/>
      <c r="N161" s="219"/>
      <c r="O161" s="219"/>
      <c r="P161" s="219"/>
      <c r="Q161" s="219"/>
      <c r="R161" s="219"/>
      <c r="S161" s="219"/>
      <c r="T161" s="219"/>
      <c r="U161" s="219"/>
      <c r="V161" s="219"/>
      <c r="W161" s="219"/>
      <c r="X161" s="151">
        <v>41317</v>
      </c>
      <c r="Y161" s="150" t="e">
        <f ca="1">IF(ISBLANK(X161), TODAY()-#REF!,X161 -#REF! &amp; CHAR(10) &amp; "(closed)")</f>
        <v>#REF!</v>
      </c>
      <c r="Z161" s="149" t="s">
        <v>360</v>
      </c>
    </row>
    <row r="162" spans="1:26" s="175" customFormat="1" ht="14.4" hidden="1" x14ac:dyDescent="0.3">
      <c r="A162" s="157"/>
      <c r="B162" s="271">
        <v>201200155</v>
      </c>
      <c r="C162" s="270" t="s">
        <v>291</v>
      </c>
      <c r="D162" s="29" t="s">
        <v>176</v>
      </c>
      <c r="E162" s="261" t="s">
        <v>2685</v>
      </c>
      <c r="F162" s="219"/>
      <c r="G162" s="219"/>
      <c r="H162" s="219"/>
      <c r="I162" s="219"/>
      <c r="J162" s="246"/>
      <c r="K162" s="219"/>
      <c r="L162" s="219"/>
      <c r="M162" s="219"/>
      <c r="N162" s="219"/>
      <c r="O162" s="219"/>
      <c r="P162" s="219"/>
      <c r="Q162" s="219"/>
      <c r="R162" s="219"/>
      <c r="S162" s="219"/>
      <c r="T162" s="219"/>
      <c r="U162" s="219"/>
      <c r="V162" s="219"/>
      <c r="W162" s="219"/>
      <c r="X162" s="151">
        <v>41536</v>
      </c>
      <c r="Y162" s="150" t="e">
        <f ca="1">IF(ISBLANK(X162), TODAY()-#REF!,X162 -#REF! &amp; CHAR(10) &amp; "(closed)")</f>
        <v>#REF!</v>
      </c>
      <c r="Z162" s="149" t="s">
        <v>360</v>
      </c>
    </row>
    <row r="163" spans="1:26" s="175" customFormat="1" ht="14.4" hidden="1" x14ac:dyDescent="0.3">
      <c r="A163" s="157"/>
      <c r="B163" s="271">
        <v>201200156</v>
      </c>
      <c r="C163" s="270" t="s">
        <v>291</v>
      </c>
      <c r="D163" s="29" t="s">
        <v>179</v>
      </c>
      <c r="E163" s="261" t="s">
        <v>2684</v>
      </c>
      <c r="F163" s="219"/>
      <c r="G163" s="219"/>
      <c r="H163" s="219"/>
      <c r="I163" s="219"/>
      <c r="J163" s="246"/>
      <c r="K163" s="219"/>
      <c r="L163" s="219"/>
      <c r="M163" s="219"/>
      <c r="N163" s="219"/>
      <c r="O163" s="219"/>
      <c r="P163" s="219"/>
      <c r="Q163" s="219"/>
      <c r="R163" s="219"/>
      <c r="S163" s="219"/>
      <c r="T163" s="219"/>
      <c r="U163" s="219"/>
      <c r="V163" s="219"/>
      <c r="W163" s="219"/>
      <c r="X163" s="151">
        <v>41249</v>
      </c>
      <c r="Y163" s="150" t="e">
        <f ca="1">IF(ISBLANK(X163), TODAY()-#REF!,X163 -#REF! &amp; CHAR(10) &amp; "(closed)")</f>
        <v>#REF!</v>
      </c>
      <c r="Z163" s="149" t="s">
        <v>360</v>
      </c>
    </row>
    <row r="164" spans="1:26" s="175" customFormat="1" ht="14.4" hidden="1" x14ac:dyDescent="0.3">
      <c r="A164" s="157"/>
      <c r="B164" s="271">
        <v>201200157</v>
      </c>
      <c r="C164" s="270" t="s">
        <v>291</v>
      </c>
      <c r="D164" s="29" t="s">
        <v>179</v>
      </c>
      <c r="E164" s="261" t="s">
        <v>2683</v>
      </c>
      <c r="F164" s="219"/>
      <c r="G164" s="219"/>
      <c r="H164" s="219"/>
      <c r="I164" s="219"/>
      <c r="J164" s="246"/>
      <c r="K164" s="219"/>
      <c r="L164" s="219"/>
      <c r="M164" s="219"/>
      <c r="N164" s="219"/>
      <c r="O164" s="219"/>
      <c r="P164" s="219"/>
      <c r="Q164" s="219"/>
      <c r="R164" s="219"/>
      <c r="S164" s="219"/>
      <c r="T164" s="219"/>
      <c r="U164" s="219"/>
      <c r="V164" s="219"/>
      <c r="W164" s="219"/>
      <c r="X164" s="151">
        <v>41499</v>
      </c>
      <c r="Y164" s="150" t="e">
        <f ca="1">IF(ISBLANK(X164), TODAY()-#REF!,X164 -#REF! &amp; CHAR(10) &amp; "(closed)")</f>
        <v>#REF!</v>
      </c>
      <c r="Z164" s="149" t="s">
        <v>360</v>
      </c>
    </row>
    <row r="165" spans="1:26" s="175" customFormat="1" ht="26.4" hidden="1" x14ac:dyDescent="0.3">
      <c r="A165" s="157"/>
      <c r="B165" s="271">
        <v>201200158</v>
      </c>
      <c r="C165" s="270" t="s">
        <v>291</v>
      </c>
      <c r="D165" s="29" t="s">
        <v>176</v>
      </c>
      <c r="E165" s="261" t="s">
        <v>2682</v>
      </c>
      <c r="F165" s="219"/>
      <c r="G165" s="219"/>
      <c r="H165" s="219"/>
      <c r="I165" s="219"/>
      <c r="J165" s="246"/>
      <c r="K165" s="219"/>
      <c r="L165" s="219"/>
      <c r="M165" s="219"/>
      <c r="N165" s="219"/>
      <c r="O165" s="219"/>
      <c r="P165" s="219"/>
      <c r="Q165" s="219"/>
      <c r="R165" s="219"/>
      <c r="S165" s="219"/>
      <c r="T165" s="219"/>
      <c r="U165" s="219"/>
      <c r="V165" s="219"/>
      <c r="W165" s="219"/>
      <c r="X165" s="151">
        <v>41233</v>
      </c>
      <c r="Y165" s="150" t="e">
        <f ca="1">IF(ISBLANK(X165), TODAY()-#REF!,X165 -#REF! &amp; CHAR(10) &amp; "(closed)")</f>
        <v>#REF!</v>
      </c>
      <c r="Z165" s="149" t="s">
        <v>360</v>
      </c>
    </row>
    <row r="166" spans="1:26" s="175" customFormat="1" ht="14.4" hidden="1" x14ac:dyDescent="0.3">
      <c r="A166" s="157"/>
      <c r="B166" s="271">
        <v>201200159</v>
      </c>
      <c r="C166" s="270" t="s">
        <v>291</v>
      </c>
      <c r="D166" s="29" t="s">
        <v>179</v>
      </c>
      <c r="E166" s="261" t="s">
        <v>2681</v>
      </c>
      <c r="F166" s="219"/>
      <c r="G166" s="219"/>
      <c r="H166" s="219"/>
      <c r="I166" s="219"/>
      <c r="J166" s="246"/>
      <c r="K166" s="219"/>
      <c r="L166" s="219"/>
      <c r="M166" s="219"/>
      <c r="N166" s="219"/>
      <c r="O166" s="219"/>
      <c r="P166" s="219"/>
      <c r="Q166" s="219"/>
      <c r="R166" s="219"/>
      <c r="S166" s="219"/>
      <c r="T166" s="219"/>
      <c r="U166" s="219"/>
      <c r="V166" s="219"/>
      <c r="W166" s="219"/>
      <c r="X166" s="151">
        <v>41324</v>
      </c>
      <c r="Y166" s="150" t="e">
        <f ca="1">IF(ISBLANK(X166), TODAY()-#REF!,X166 -#REF! &amp; CHAR(10) &amp; "(closed)")</f>
        <v>#REF!</v>
      </c>
      <c r="Z166" s="149" t="s">
        <v>360</v>
      </c>
    </row>
    <row r="167" spans="1:26" s="175" customFormat="1" ht="26.4" hidden="1" x14ac:dyDescent="0.3">
      <c r="A167" s="157"/>
      <c r="B167" s="271">
        <v>201200178</v>
      </c>
      <c r="C167" s="270" t="s">
        <v>291</v>
      </c>
      <c r="D167" s="29" t="s">
        <v>179</v>
      </c>
      <c r="E167" s="261" t="s">
        <v>2680</v>
      </c>
      <c r="F167" s="219"/>
      <c r="G167" s="219"/>
      <c r="H167" s="219"/>
      <c r="I167" s="219"/>
      <c r="J167" s="246"/>
      <c r="K167" s="219"/>
      <c r="L167" s="219"/>
      <c r="M167" s="219"/>
      <c r="N167" s="219"/>
      <c r="O167" s="219"/>
      <c r="P167" s="219"/>
      <c r="Q167" s="219"/>
      <c r="R167" s="219"/>
      <c r="S167" s="219"/>
      <c r="T167" s="219"/>
      <c r="U167" s="219"/>
      <c r="V167" s="219"/>
      <c r="W167" s="219"/>
      <c r="X167" s="151">
        <v>41317</v>
      </c>
      <c r="Y167" s="150" t="e">
        <f ca="1">IF(ISBLANK(X167), TODAY()-#REF!,X167 -#REF! &amp; CHAR(10) &amp; "(closed)")</f>
        <v>#REF!</v>
      </c>
      <c r="Z167" s="149" t="s">
        <v>360</v>
      </c>
    </row>
    <row r="168" spans="1:26" s="175" customFormat="1" ht="14.4" hidden="1" x14ac:dyDescent="0.3">
      <c r="A168" s="157"/>
      <c r="B168" s="271">
        <v>201200179</v>
      </c>
      <c r="C168" s="270" t="s">
        <v>291</v>
      </c>
      <c r="D168" s="29" t="s">
        <v>176</v>
      </c>
      <c r="E168" s="261" t="s">
        <v>2679</v>
      </c>
      <c r="F168" s="219"/>
      <c r="G168" s="219"/>
      <c r="H168" s="219"/>
      <c r="I168" s="219"/>
      <c r="J168" s="246"/>
      <c r="K168" s="219"/>
      <c r="L168" s="219"/>
      <c r="M168" s="219"/>
      <c r="N168" s="219"/>
      <c r="O168" s="219"/>
      <c r="P168" s="219"/>
      <c r="Q168" s="219"/>
      <c r="R168" s="219"/>
      <c r="S168" s="219"/>
      <c r="T168" s="219"/>
      <c r="U168" s="219"/>
      <c r="V168" s="219"/>
      <c r="W168" s="219"/>
      <c r="X168" s="151">
        <v>41564</v>
      </c>
      <c r="Y168" s="150" t="e">
        <f ca="1">IF(ISBLANK(X168), TODAY()-#REF!,X168 -#REF! &amp; CHAR(10) &amp; "(closed)")</f>
        <v>#REF!</v>
      </c>
      <c r="Z168" s="149" t="s">
        <v>360</v>
      </c>
    </row>
    <row r="169" spans="1:26" s="175" customFormat="1" ht="26.4" hidden="1" x14ac:dyDescent="0.3">
      <c r="A169" s="157"/>
      <c r="B169" s="271">
        <v>201200180</v>
      </c>
      <c r="C169" s="270" t="s">
        <v>291</v>
      </c>
      <c r="D169" s="29" t="s">
        <v>176</v>
      </c>
      <c r="E169" s="261" t="s">
        <v>2678</v>
      </c>
      <c r="F169" s="219"/>
      <c r="G169" s="219"/>
      <c r="H169" s="219"/>
      <c r="I169" s="219"/>
      <c r="J169" s="246"/>
      <c r="K169" s="219"/>
      <c r="L169" s="219"/>
      <c r="M169" s="219"/>
      <c r="N169" s="219"/>
      <c r="O169" s="219"/>
      <c r="P169" s="219"/>
      <c r="Q169" s="219"/>
      <c r="R169" s="219"/>
      <c r="S169" s="219"/>
      <c r="T169" s="219"/>
      <c r="U169" s="219"/>
      <c r="V169" s="219"/>
      <c r="W169" s="219"/>
      <c r="X169" s="151">
        <v>41445</v>
      </c>
      <c r="Y169" s="150" t="e">
        <f ca="1">IF(ISBLANK(X169), TODAY()-#REF!,X169 -#REF! &amp; CHAR(10) &amp; "(closed)")</f>
        <v>#REF!</v>
      </c>
      <c r="Z169" s="149" t="s">
        <v>360</v>
      </c>
    </row>
    <row r="170" spans="1:26" s="175" customFormat="1" ht="14.4" hidden="1" x14ac:dyDescent="0.3">
      <c r="A170" s="157"/>
      <c r="B170" s="271">
        <v>201200181</v>
      </c>
      <c r="C170" s="270" t="s">
        <v>291</v>
      </c>
      <c r="D170" s="29" t="s">
        <v>179</v>
      </c>
      <c r="E170" s="261" t="s">
        <v>2677</v>
      </c>
      <c r="F170" s="219"/>
      <c r="G170" s="219"/>
      <c r="H170" s="219"/>
      <c r="I170" s="219"/>
      <c r="J170" s="246"/>
      <c r="K170" s="219"/>
      <c r="L170" s="219"/>
      <c r="M170" s="219"/>
      <c r="N170" s="219"/>
      <c r="O170" s="219"/>
      <c r="P170" s="219"/>
      <c r="Q170" s="219"/>
      <c r="R170" s="219"/>
      <c r="S170" s="219"/>
      <c r="T170" s="219"/>
      <c r="U170" s="219"/>
      <c r="V170" s="219"/>
      <c r="W170" s="219"/>
      <c r="X170" s="151">
        <v>41242</v>
      </c>
      <c r="Y170" s="150" t="e">
        <f ca="1">IF(ISBLANK(X170), TODAY()-#REF!,X170 -#REF! &amp; CHAR(10) &amp; "(closed)")</f>
        <v>#REF!</v>
      </c>
      <c r="Z170" s="149" t="s">
        <v>360</v>
      </c>
    </row>
    <row r="171" spans="1:26" s="175" customFormat="1" ht="14.4" hidden="1" x14ac:dyDescent="0.3">
      <c r="A171" s="157"/>
      <c r="B171" s="271">
        <v>201200182</v>
      </c>
      <c r="C171" s="270" t="s">
        <v>291</v>
      </c>
      <c r="D171" s="29" t="s">
        <v>179</v>
      </c>
      <c r="E171" s="261" t="s">
        <v>2676</v>
      </c>
      <c r="F171" s="219"/>
      <c r="G171" s="219"/>
      <c r="H171" s="219"/>
      <c r="I171" s="219"/>
      <c r="J171" s="246"/>
      <c r="K171" s="219"/>
      <c r="L171" s="219"/>
      <c r="M171" s="219"/>
      <c r="N171" s="219"/>
      <c r="O171" s="219"/>
      <c r="P171" s="219"/>
      <c r="Q171" s="219"/>
      <c r="R171" s="219"/>
      <c r="S171" s="219"/>
      <c r="T171" s="219"/>
      <c r="U171" s="219"/>
      <c r="V171" s="219"/>
      <c r="W171" s="219"/>
      <c r="X171" s="151">
        <v>41249</v>
      </c>
      <c r="Y171" s="150" t="e">
        <f ca="1">IF(ISBLANK(X171), TODAY()-#REF!,X171 -#REF! &amp; CHAR(10) &amp; "(closed)")</f>
        <v>#REF!</v>
      </c>
      <c r="Z171" s="149" t="s">
        <v>360</v>
      </c>
    </row>
    <row r="172" spans="1:26" s="175" customFormat="1" ht="86.4" hidden="1" x14ac:dyDescent="0.3">
      <c r="A172" s="278" t="s">
        <v>953</v>
      </c>
      <c r="B172" s="29">
        <v>201200183</v>
      </c>
      <c r="C172" s="173" t="s">
        <v>329</v>
      </c>
      <c r="D172" s="29" t="s">
        <v>172</v>
      </c>
      <c r="E172" s="277" t="s">
        <v>2672</v>
      </c>
      <c r="F172" s="30"/>
      <c r="G172" s="128"/>
      <c r="H172" s="24" t="str">
        <f>IF(ISNUMBER(F172), F172+90, "N/A")</f>
        <v>N/A</v>
      </c>
      <c r="I172" s="24"/>
      <c r="J172" s="24">
        <v>41218</v>
      </c>
      <c r="K172" s="28">
        <v>70022.52</v>
      </c>
      <c r="L172" s="28">
        <v>32028.58</v>
      </c>
      <c r="M172" s="28">
        <v>70022.52</v>
      </c>
      <c r="N172" s="28">
        <v>20386.5</v>
      </c>
      <c r="O172" s="27">
        <f>IF(ISBLANK(J172), "", IF(ISNUMBER(F172), J172+60, J172+90))</f>
        <v>41308</v>
      </c>
      <c r="P172" s="27">
        <v>41330</v>
      </c>
      <c r="Q172" s="27">
        <f>IF(NOT(ISNUMBER(P172)),"",P172+15)</f>
        <v>41345</v>
      </c>
      <c r="R172" s="25" t="s">
        <v>2675</v>
      </c>
      <c r="S172" s="295">
        <v>41390</v>
      </c>
      <c r="T172" s="42">
        <v>42986</v>
      </c>
      <c r="U172" s="25" t="s">
        <v>2674</v>
      </c>
      <c r="V172" s="25">
        <v>42915</v>
      </c>
      <c r="W172" s="25" t="s">
        <v>230</v>
      </c>
      <c r="X172" s="24">
        <v>43811</v>
      </c>
      <c r="Y172" s="23" t="str">
        <f ca="1">IF(ISBLANK(J172),
        IF(ISBLANK(F172), "", TODAY() - F172 &amp; CHAR(10) &amp; "(preapproval)"),
       IF(ISBLANK(Z172), TODAY() - J172, X172 - J172 &amp; CHAR(10) &amp; "(closed)"))</f>
        <v>2593
(closed)</v>
      </c>
      <c r="Z172" s="29" t="s">
        <v>360</v>
      </c>
    </row>
    <row r="173" spans="1:26" s="175" customFormat="1" ht="28.8" hidden="1" x14ac:dyDescent="0.3">
      <c r="A173" s="278" t="s">
        <v>953</v>
      </c>
      <c r="B173" s="29">
        <v>201200184</v>
      </c>
      <c r="C173" s="173" t="s">
        <v>2673</v>
      </c>
      <c r="D173" s="29" t="s">
        <v>172</v>
      </c>
      <c r="E173" s="277" t="s">
        <v>2672</v>
      </c>
      <c r="F173" s="30"/>
      <c r="G173" s="128"/>
      <c r="H173" s="24" t="str">
        <f>IF(ISNUMBER(F173), F173+90, "N/A")</f>
        <v>N/A</v>
      </c>
      <c r="I173" s="24"/>
      <c r="J173" s="24">
        <v>41218</v>
      </c>
      <c r="K173" s="28">
        <v>447483</v>
      </c>
      <c r="L173" s="28">
        <v>39639.769999999997</v>
      </c>
      <c r="M173" s="28">
        <v>441445.74</v>
      </c>
      <c r="N173" s="28">
        <v>39804.379999999997</v>
      </c>
      <c r="O173" s="27">
        <f>IF(ISBLANK(J173), "", IF(ISNUMBER(F173), J173+60, J173+90))</f>
        <v>41308</v>
      </c>
      <c r="P173" s="27">
        <v>41669</v>
      </c>
      <c r="Q173" s="27">
        <f>IF(NOT(ISNUMBER(P173)),"",P173+15)</f>
        <v>41684</v>
      </c>
      <c r="R173" s="25">
        <v>41684</v>
      </c>
      <c r="S173" s="295">
        <v>41736</v>
      </c>
      <c r="T173" s="42"/>
      <c r="U173" s="25"/>
      <c r="V173" s="294"/>
      <c r="W173" s="25" t="s">
        <v>230</v>
      </c>
      <c r="X173" s="24">
        <v>43803</v>
      </c>
      <c r="Y173" s="23" t="str">
        <f ca="1">IF(ISBLANK(J173),
        IF(ISBLANK(F173), "", TODAY() - F173 &amp; CHAR(10) &amp; "(preapproval)"),
       IF(ISBLANK(Z173), TODAY() - J173, X173 - J173 &amp; CHAR(10) &amp; "(closed)"))</f>
        <v>2585
(closed)</v>
      </c>
      <c r="Z173" s="29" t="s">
        <v>360</v>
      </c>
    </row>
    <row r="174" spans="1:26" s="175" customFormat="1" ht="26.4" hidden="1" x14ac:dyDescent="0.3">
      <c r="A174" s="157"/>
      <c r="B174" s="271">
        <v>201200188</v>
      </c>
      <c r="C174" s="270" t="s">
        <v>291</v>
      </c>
      <c r="D174" s="29" t="s">
        <v>179</v>
      </c>
      <c r="E174" s="261" t="s">
        <v>2671</v>
      </c>
      <c r="F174" s="219"/>
      <c r="G174" s="219"/>
      <c r="H174" s="219"/>
      <c r="I174" s="219"/>
      <c r="J174" s="246"/>
      <c r="K174" s="219"/>
      <c r="L174" s="219"/>
      <c r="M174" s="219"/>
      <c r="N174" s="219"/>
      <c r="O174" s="219"/>
      <c r="P174" s="219"/>
      <c r="Q174" s="219"/>
      <c r="R174" s="219"/>
      <c r="S174" s="219"/>
      <c r="T174" s="219"/>
      <c r="U174" s="219"/>
      <c r="V174" s="219"/>
      <c r="W174" s="219"/>
      <c r="X174" s="151">
        <v>41338</v>
      </c>
      <c r="Y174" s="150" t="e">
        <f ca="1">IF(ISBLANK(X174), TODAY()-#REF!,X174 -#REF! &amp; CHAR(10) &amp; "(closed)")</f>
        <v>#REF!</v>
      </c>
      <c r="Z174" s="149" t="s">
        <v>360</v>
      </c>
    </row>
    <row r="175" spans="1:26" s="175" customFormat="1" ht="14.4" hidden="1" x14ac:dyDescent="0.3">
      <c r="A175" s="157"/>
      <c r="B175" s="271">
        <v>201200189</v>
      </c>
      <c r="C175" s="270" t="s">
        <v>291</v>
      </c>
      <c r="D175" s="29" t="s">
        <v>179</v>
      </c>
      <c r="E175" s="261" t="s">
        <v>2670</v>
      </c>
      <c r="F175" s="219"/>
      <c r="G175" s="219"/>
      <c r="H175" s="219"/>
      <c r="I175" s="219"/>
      <c r="J175" s="246"/>
      <c r="K175" s="219"/>
      <c r="L175" s="219"/>
      <c r="M175" s="219"/>
      <c r="N175" s="219"/>
      <c r="O175" s="219"/>
      <c r="P175" s="219"/>
      <c r="Q175" s="219"/>
      <c r="R175" s="219"/>
      <c r="S175" s="219"/>
      <c r="T175" s="219"/>
      <c r="U175" s="219"/>
      <c r="V175" s="219"/>
      <c r="W175" s="219"/>
      <c r="X175" s="151">
        <v>41249</v>
      </c>
      <c r="Y175" s="150" t="e">
        <f ca="1">IF(ISBLANK(X175), TODAY()-#REF!,X175 -#REF! &amp; CHAR(10) &amp; "(closed)")</f>
        <v>#REF!</v>
      </c>
      <c r="Z175" s="149" t="s">
        <v>360</v>
      </c>
    </row>
    <row r="176" spans="1:26" s="175" customFormat="1" ht="14.4" hidden="1" x14ac:dyDescent="0.3">
      <c r="A176" s="157"/>
      <c r="B176" s="271">
        <v>201200190</v>
      </c>
      <c r="C176" s="270" t="s">
        <v>291</v>
      </c>
      <c r="D176" s="29" t="s">
        <v>179</v>
      </c>
      <c r="E176" s="261" t="s">
        <v>2669</v>
      </c>
      <c r="F176" s="219"/>
      <c r="G176" s="219"/>
      <c r="H176" s="219"/>
      <c r="I176" s="219"/>
      <c r="J176" s="246"/>
      <c r="K176" s="219"/>
      <c r="L176" s="219"/>
      <c r="M176" s="219"/>
      <c r="N176" s="219"/>
      <c r="O176" s="219"/>
      <c r="P176" s="219"/>
      <c r="Q176" s="219"/>
      <c r="R176" s="219"/>
      <c r="S176" s="219"/>
      <c r="T176" s="219"/>
      <c r="U176" s="219"/>
      <c r="V176" s="219"/>
      <c r="W176" s="219"/>
      <c r="X176" s="151">
        <v>41345</v>
      </c>
      <c r="Y176" s="150" t="e">
        <f ca="1">IF(ISBLANK(X176), TODAY()-#REF!,X176 -#REF! &amp; CHAR(10) &amp; "(closed)")</f>
        <v>#REF!</v>
      </c>
      <c r="Z176" s="149" t="s">
        <v>360</v>
      </c>
    </row>
    <row r="177" spans="1:26" s="175" customFormat="1" ht="14.4" hidden="1" x14ac:dyDescent="0.3">
      <c r="A177" s="157"/>
      <c r="B177" s="271">
        <v>201200191</v>
      </c>
      <c r="C177" s="270" t="s">
        <v>291</v>
      </c>
      <c r="D177" s="29" t="s">
        <v>179</v>
      </c>
      <c r="E177" s="261" t="s">
        <v>2668</v>
      </c>
      <c r="F177" s="152"/>
      <c r="G177" s="152"/>
      <c r="H177" s="152"/>
      <c r="I177" s="152"/>
      <c r="J177" s="153"/>
      <c r="K177" s="152"/>
      <c r="L177" s="152"/>
      <c r="M177" s="152"/>
      <c r="N177" s="152"/>
      <c r="O177" s="152"/>
      <c r="P177" s="152"/>
      <c r="Q177" s="152"/>
      <c r="R177" s="152"/>
      <c r="S177" s="152"/>
      <c r="T177" s="152"/>
      <c r="U177" s="152"/>
      <c r="V177" s="152"/>
      <c r="W177" s="152"/>
      <c r="X177" s="151">
        <v>41674</v>
      </c>
      <c r="Y177" s="150" t="e">
        <f ca="1">IF(ISBLANK(X177), TODAY()-#REF!,X177 -#REF! &amp; CHAR(10) &amp; "(closed)")</f>
        <v>#REF!</v>
      </c>
      <c r="Z177" s="149" t="s">
        <v>360</v>
      </c>
    </row>
    <row r="178" spans="1:26" s="175" customFormat="1" ht="14.4" hidden="1" x14ac:dyDescent="0.3">
      <c r="A178" s="157"/>
      <c r="B178" s="271">
        <v>201200192</v>
      </c>
      <c r="C178" s="270" t="s">
        <v>291</v>
      </c>
      <c r="D178" s="29" t="s">
        <v>179</v>
      </c>
      <c r="E178" s="261" t="s">
        <v>2626</v>
      </c>
      <c r="F178" s="219"/>
      <c r="G178" s="219"/>
      <c r="H178" s="219"/>
      <c r="I178" s="219"/>
      <c r="J178" s="246"/>
      <c r="K178" s="219"/>
      <c r="L178" s="219"/>
      <c r="M178" s="219"/>
      <c r="N178" s="219"/>
      <c r="O178" s="219"/>
      <c r="P178" s="219"/>
      <c r="Q178" s="219"/>
      <c r="R178" s="219"/>
      <c r="S178" s="219"/>
      <c r="T178" s="219"/>
      <c r="U178" s="219"/>
      <c r="V178" s="219"/>
      <c r="W178" s="219"/>
      <c r="X178" s="151">
        <v>41312</v>
      </c>
      <c r="Y178" s="150" t="e">
        <f ca="1">IF(ISBLANK(X178), TODAY()-#REF!,X178 -#REF! &amp; CHAR(10) &amp; "(closed)")</f>
        <v>#REF!</v>
      </c>
      <c r="Z178" s="149" t="s">
        <v>360</v>
      </c>
    </row>
    <row r="179" spans="1:26" s="175" customFormat="1" ht="14.4" hidden="1" x14ac:dyDescent="0.3">
      <c r="A179" s="157"/>
      <c r="B179" s="271">
        <v>201200193</v>
      </c>
      <c r="C179" s="270" t="s">
        <v>291</v>
      </c>
      <c r="D179" s="29" t="s">
        <v>179</v>
      </c>
      <c r="E179" s="261" t="s">
        <v>2667</v>
      </c>
      <c r="F179" s="219"/>
      <c r="G179" s="219"/>
      <c r="H179" s="219"/>
      <c r="I179" s="219"/>
      <c r="J179" s="246"/>
      <c r="K179" s="219"/>
      <c r="L179" s="219"/>
      <c r="M179" s="219"/>
      <c r="N179" s="219"/>
      <c r="O179" s="219"/>
      <c r="P179" s="219"/>
      <c r="Q179" s="219"/>
      <c r="R179" s="219"/>
      <c r="S179" s="219"/>
      <c r="T179" s="219"/>
      <c r="U179" s="219"/>
      <c r="V179" s="219"/>
      <c r="W179" s="219"/>
      <c r="X179" s="151">
        <v>41375</v>
      </c>
      <c r="Y179" s="150" t="e">
        <f ca="1">IF(ISBLANK(X179), TODAY()-#REF!,X179 -#REF! &amp; CHAR(10) &amp; "(closed)")</f>
        <v>#REF!</v>
      </c>
      <c r="Z179" s="149" t="s">
        <v>360</v>
      </c>
    </row>
    <row r="180" spans="1:26" s="175" customFormat="1" ht="14.4" hidden="1" x14ac:dyDescent="0.3">
      <c r="A180" s="157"/>
      <c r="B180" s="271">
        <v>201200194</v>
      </c>
      <c r="C180" s="270" t="s">
        <v>291</v>
      </c>
      <c r="D180" s="29" t="s">
        <v>179</v>
      </c>
      <c r="E180" s="261" t="s">
        <v>2666</v>
      </c>
      <c r="F180" s="219"/>
      <c r="G180" s="219"/>
      <c r="H180" s="219"/>
      <c r="I180" s="219"/>
      <c r="J180" s="246"/>
      <c r="K180" s="219"/>
      <c r="L180" s="219"/>
      <c r="M180" s="219"/>
      <c r="N180" s="219"/>
      <c r="O180" s="219"/>
      <c r="P180" s="219"/>
      <c r="Q180" s="219"/>
      <c r="R180" s="219"/>
      <c r="S180" s="219"/>
      <c r="T180" s="219"/>
      <c r="U180" s="219"/>
      <c r="V180" s="219"/>
      <c r="W180" s="219"/>
      <c r="X180" s="151">
        <v>41401</v>
      </c>
      <c r="Y180" s="150" t="e">
        <f ca="1">IF(ISBLANK(X180), TODAY()-#REF!,X180 -#REF! &amp; CHAR(10) &amp; "(closed)")</f>
        <v>#REF!</v>
      </c>
      <c r="Z180" s="149" t="s">
        <v>360</v>
      </c>
    </row>
    <row r="181" spans="1:26" s="175" customFormat="1" ht="13.8" hidden="1" x14ac:dyDescent="0.3">
      <c r="A181" s="157"/>
      <c r="B181" s="271">
        <v>201200195</v>
      </c>
      <c r="C181" s="270" t="s">
        <v>2665</v>
      </c>
      <c r="D181" s="66"/>
      <c r="E181" s="261" t="s">
        <v>2552</v>
      </c>
      <c r="F181" s="219"/>
      <c r="G181" s="219"/>
      <c r="H181" s="219"/>
      <c r="I181" s="219"/>
      <c r="J181" s="246"/>
      <c r="K181" s="219"/>
      <c r="L181" s="219"/>
      <c r="M181" s="219"/>
      <c r="N181" s="219"/>
      <c r="O181" s="219"/>
      <c r="P181" s="219"/>
      <c r="Q181" s="219"/>
      <c r="R181" s="219"/>
      <c r="S181" s="219"/>
      <c r="T181" s="219"/>
      <c r="U181" s="219"/>
      <c r="V181" s="219"/>
      <c r="W181" s="219"/>
      <c r="X181" s="151">
        <v>41326</v>
      </c>
      <c r="Y181" s="150" t="e">
        <f ca="1">IF(ISBLANK(X181), TODAY()-#REF!,X181 -#REF! &amp; CHAR(10) &amp; "(closed)")</f>
        <v>#REF!</v>
      </c>
      <c r="Z181" s="149" t="s">
        <v>360</v>
      </c>
    </row>
    <row r="182" spans="1:26" s="175" customFormat="1" ht="26.4" hidden="1" x14ac:dyDescent="0.3">
      <c r="A182" s="157"/>
      <c r="B182" s="271">
        <v>201200196</v>
      </c>
      <c r="C182" s="270" t="s">
        <v>439</v>
      </c>
      <c r="D182" s="66"/>
      <c r="E182" s="261" t="s">
        <v>2552</v>
      </c>
      <c r="F182" s="219"/>
      <c r="G182" s="219"/>
      <c r="H182" s="219"/>
      <c r="I182" s="219"/>
      <c r="J182" s="246"/>
      <c r="K182" s="219"/>
      <c r="L182" s="219"/>
      <c r="M182" s="219"/>
      <c r="N182" s="219"/>
      <c r="O182" s="219"/>
      <c r="P182" s="219"/>
      <c r="Q182" s="219"/>
      <c r="R182" s="219"/>
      <c r="S182" s="219"/>
      <c r="T182" s="219"/>
      <c r="U182" s="219"/>
      <c r="V182" s="219"/>
      <c r="W182" s="219"/>
      <c r="X182" s="151">
        <v>41417</v>
      </c>
      <c r="Y182" s="150" t="e">
        <f ca="1">IF(ISBLANK(X182), TODAY()-#REF!,X182 -#REF! &amp; CHAR(10) &amp; "(closed)")</f>
        <v>#REF!</v>
      </c>
      <c r="Z182" s="149" t="s">
        <v>360</v>
      </c>
    </row>
    <row r="183" spans="1:26" s="175" customFormat="1" ht="14.4" hidden="1" x14ac:dyDescent="0.3">
      <c r="A183" s="157"/>
      <c r="B183" s="155">
        <v>201200197</v>
      </c>
      <c r="C183" s="31" t="s">
        <v>704</v>
      </c>
      <c r="D183" s="29" t="s">
        <v>179</v>
      </c>
      <c r="E183" s="220" t="s">
        <v>310</v>
      </c>
      <c r="F183" s="219"/>
      <c r="G183" s="219"/>
      <c r="H183" s="219"/>
      <c r="I183" s="219"/>
      <c r="J183" s="246"/>
      <c r="K183" s="219"/>
      <c r="L183" s="219"/>
      <c r="M183" s="219"/>
      <c r="N183" s="219"/>
      <c r="O183" s="219"/>
      <c r="P183" s="219"/>
      <c r="Q183" s="219"/>
      <c r="R183" s="219"/>
      <c r="S183" s="219"/>
      <c r="T183" s="219"/>
      <c r="U183" s="219"/>
      <c r="V183" s="219"/>
      <c r="W183" s="219"/>
      <c r="X183" s="219">
        <v>42360</v>
      </c>
      <c r="Y183" s="150" t="e">
        <f ca="1">IF(ISBLANK(X183), TODAY()-#REF!,X183 -#REF! &amp; CHAR(10) &amp; "(closed)")</f>
        <v>#REF!</v>
      </c>
      <c r="Z183" s="149" t="s">
        <v>360</v>
      </c>
    </row>
    <row r="184" spans="1:26" s="175" customFormat="1" ht="14.4" hidden="1" x14ac:dyDescent="0.3">
      <c r="A184" s="157"/>
      <c r="B184" s="271">
        <v>201200197</v>
      </c>
      <c r="C184" s="31" t="s">
        <v>704</v>
      </c>
      <c r="D184" s="66"/>
      <c r="E184" s="261" t="s">
        <v>2552</v>
      </c>
      <c r="F184" s="219"/>
      <c r="G184" s="219"/>
      <c r="H184" s="219"/>
      <c r="I184" s="219"/>
      <c r="J184" s="246"/>
      <c r="K184" s="219"/>
      <c r="L184" s="219"/>
      <c r="M184" s="219"/>
      <c r="N184" s="219"/>
      <c r="O184" s="219"/>
      <c r="P184" s="219"/>
      <c r="Q184" s="219"/>
      <c r="R184" s="219"/>
      <c r="S184" s="219"/>
      <c r="T184" s="219"/>
      <c r="U184" s="219"/>
      <c r="V184" s="219"/>
      <c r="W184" s="219"/>
      <c r="X184" s="151">
        <v>42360</v>
      </c>
      <c r="Y184" s="150" t="e">
        <f ca="1">IF(ISBLANK(X184), TODAY()-#REF!,X184 -#REF! &amp; CHAR(10) &amp; "(closed)")</f>
        <v>#REF!</v>
      </c>
      <c r="Z184" s="149" t="s">
        <v>360</v>
      </c>
    </row>
    <row r="185" spans="1:26" s="175" customFormat="1" ht="52.8" hidden="1" x14ac:dyDescent="0.3">
      <c r="A185" s="157"/>
      <c r="B185" s="155">
        <v>201200202</v>
      </c>
      <c r="C185" s="217" t="s">
        <v>2622</v>
      </c>
      <c r="D185" s="66" t="s">
        <v>11</v>
      </c>
      <c r="E185" s="240" t="s">
        <v>2664</v>
      </c>
      <c r="F185" s="219"/>
      <c r="G185" s="219"/>
      <c r="H185" s="219"/>
      <c r="I185" s="219"/>
      <c r="J185" s="246"/>
      <c r="K185" s="219"/>
      <c r="L185" s="219"/>
      <c r="M185" s="219"/>
      <c r="N185" s="219"/>
      <c r="O185" s="219"/>
      <c r="P185" s="219"/>
      <c r="Q185" s="219"/>
      <c r="R185" s="219"/>
      <c r="S185" s="219"/>
      <c r="T185" s="219"/>
      <c r="U185" s="219"/>
      <c r="V185" s="219"/>
      <c r="W185" s="219"/>
      <c r="X185" s="219">
        <v>42691</v>
      </c>
      <c r="Y185" s="150" t="e">
        <f ca="1">IF(ISBLANK(X185), TODAY()-#REF!,X185 -#REF! &amp; CHAR(10) &amp; "(closed)")</f>
        <v>#REF!</v>
      </c>
      <c r="Z185" s="149" t="s">
        <v>360</v>
      </c>
    </row>
    <row r="186" spans="1:26" s="175" customFormat="1" ht="14.4" hidden="1" x14ac:dyDescent="0.3">
      <c r="A186" s="157"/>
      <c r="B186" s="271">
        <v>201200204</v>
      </c>
      <c r="C186" s="270" t="s">
        <v>291</v>
      </c>
      <c r="D186" s="29" t="s">
        <v>179</v>
      </c>
      <c r="E186" s="261" t="s">
        <v>2663</v>
      </c>
      <c r="F186" s="219"/>
      <c r="G186" s="219"/>
      <c r="H186" s="219"/>
      <c r="I186" s="219"/>
      <c r="J186" s="246"/>
      <c r="K186" s="219"/>
      <c r="L186" s="219"/>
      <c r="M186" s="219"/>
      <c r="N186" s="219"/>
      <c r="O186" s="219"/>
      <c r="P186" s="219"/>
      <c r="Q186" s="219"/>
      <c r="R186" s="219"/>
      <c r="S186" s="219"/>
      <c r="T186" s="219"/>
      <c r="U186" s="219"/>
      <c r="V186" s="219"/>
      <c r="W186" s="219"/>
      <c r="X186" s="151">
        <v>41254</v>
      </c>
      <c r="Y186" s="150" t="e">
        <f ca="1">IF(ISBLANK(X186), TODAY()-#REF!,X186 -#REF! &amp; CHAR(10) &amp; "(closed)")</f>
        <v>#REF!</v>
      </c>
      <c r="Z186" s="149" t="s">
        <v>360</v>
      </c>
    </row>
    <row r="187" spans="1:26" s="175" customFormat="1" ht="26.4" hidden="1" x14ac:dyDescent="0.3">
      <c r="A187" s="157"/>
      <c r="B187" s="271">
        <v>201200205</v>
      </c>
      <c r="C187" s="270" t="s">
        <v>291</v>
      </c>
      <c r="D187" s="29" t="s">
        <v>176</v>
      </c>
      <c r="E187" s="261" t="s">
        <v>2662</v>
      </c>
      <c r="F187" s="219"/>
      <c r="G187" s="219"/>
      <c r="H187" s="219"/>
      <c r="I187" s="219"/>
      <c r="J187" s="246"/>
      <c r="K187" s="219"/>
      <c r="L187" s="219"/>
      <c r="M187" s="219"/>
      <c r="N187" s="219"/>
      <c r="O187" s="219"/>
      <c r="P187" s="219"/>
      <c r="Q187" s="219"/>
      <c r="R187" s="219"/>
      <c r="S187" s="219"/>
      <c r="T187" s="219"/>
      <c r="U187" s="219"/>
      <c r="V187" s="219"/>
      <c r="W187" s="219"/>
      <c r="X187" s="151">
        <v>41312</v>
      </c>
      <c r="Y187" s="150" t="e">
        <f ca="1">IF(ISBLANK(X187), TODAY()-#REF!,X187 -#REF! &amp; CHAR(10) &amp; "(closed)")</f>
        <v>#REF!</v>
      </c>
      <c r="Z187" s="149" t="s">
        <v>360</v>
      </c>
    </row>
    <row r="188" spans="1:26" s="175" customFormat="1" ht="26.4" hidden="1" x14ac:dyDescent="0.3">
      <c r="A188" s="157"/>
      <c r="B188" s="271">
        <v>201200206</v>
      </c>
      <c r="C188" s="270" t="s">
        <v>291</v>
      </c>
      <c r="D188" s="29" t="s">
        <v>176</v>
      </c>
      <c r="E188" s="261" t="s">
        <v>2661</v>
      </c>
      <c r="F188" s="219"/>
      <c r="G188" s="219"/>
      <c r="H188" s="219"/>
      <c r="I188" s="219"/>
      <c r="J188" s="246"/>
      <c r="K188" s="219"/>
      <c r="L188" s="219"/>
      <c r="M188" s="219"/>
      <c r="N188" s="219"/>
      <c r="O188" s="219"/>
      <c r="P188" s="219"/>
      <c r="Q188" s="219"/>
      <c r="R188" s="219"/>
      <c r="S188" s="219"/>
      <c r="T188" s="219"/>
      <c r="U188" s="219"/>
      <c r="V188" s="219"/>
      <c r="W188" s="219"/>
      <c r="X188" s="151">
        <v>41312</v>
      </c>
      <c r="Y188" s="150" t="e">
        <f ca="1">IF(ISBLANK(X188), TODAY()-#REF!,X188 -#REF! &amp; CHAR(10) &amp; "(closed)")</f>
        <v>#REF!</v>
      </c>
      <c r="Z188" s="149" t="s">
        <v>360</v>
      </c>
    </row>
    <row r="189" spans="1:26" s="175" customFormat="1" ht="14.4" hidden="1" x14ac:dyDescent="0.3">
      <c r="A189" s="157"/>
      <c r="B189" s="271">
        <v>201200225</v>
      </c>
      <c r="C189" s="270" t="s">
        <v>291</v>
      </c>
      <c r="D189" s="29" t="s">
        <v>179</v>
      </c>
      <c r="E189" s="261" t="s">
        <v>2660</v>
      </c>
      <c r="F189" s="219"/>
      <c r="G189" s="219"/>
      <c r="H189" s="219"/>
      <c r="I189" s="219"/>
      <c r="J189" s="246"/>
      <c r="K189" s="219"/>
      <c r="L189" s="219"/>
      <c r="M189" s="219"/>
      <c r="N189" s="219"/>
      <c r="O189" s="219"/>
      <c r="P189" s="219"/>
      <c r="Q189" s="219"/>
      <c r="R189" s="219"/>
      <c r="S189" s="219"/>
      <c r="T189" s="219"/>
      <c r="U189" s="219"/>
      <c r="V189" s="219"/>
      <c r="W189" s="219"/>
      <c r="X189" s="151">
        <v>41319</v>
      </c>
      <c r="Y189" s="150" t="e">
        <f ca="1">IF(ISBLANK(X189), TODAY()-#REF!,X189 -#REF! &amp; CHAR(10) &amp; "(closed)")</f>
        <v>#REF!</v>
      </c>
      <c r="Z189" s="149" t="s">
        <v>360</v>
      </c>
    </row>
    <row r="190" spans="1:26" s="175" customFormat="1" ht="14.4" hidden="1" x14ac:dyDescent="0.3">
      <c r="A190" s="157"/>
      <c r="B190" s="271">
        <v>201200226</v>
      </c>
      <c r="C190" s="270" t="s">
        <v>291</v>
      </c>
      <c r="D190" s="29" t="s">
        <v>179</v>
      </c>
      <c r="E190" s="261" t="s">
        <v>2659</v>
      </c>
      <c r="F190" s="219"/>
      <c r="G190" s="219"/>
      <c r="H190" s="219"/>
      <c r="I190" s="219"/>
      <c r="J190" s="246"/>
      <c r="K190" s="219"/>
      <c r="L190" s="219"/>
      <c r="M190" s="219"/>
      <c r="N190" s="219"/>
      <c r="O190" s="219"/>
      <c r="P190" s="219"/>
      <c r="Q190" s="219"/>
      <c r="R190" s="219"/>
      <c r="S190" s="219"/>
      <c r="T190" s="219"/>
      <c r="U190" s="219"/>
      <c r="V190" s="219"/>
      <c r="W190" s="219"/>
      <c r="X190" s="151">
        <v>41326</v>
      </c>
      <c r="Y190" s="150" t="e">
        <f ca="1">IF(ISBLANK(X190), TODAY()-#REF!,X190 -#REF! &amp; CHAR(10) &amp; "(closed)")</f>
        <v>#REF!</v>
      </c>
      <c r="Z190" s="149" t="s">
        <v>360</v>
      </c>
    </row>
    <row r="191" spans="1:26" s="175" customFormat="1" ht="14.4" hidden="1" x14ac:dyDescent="0.3">
      <c r="A191" s="157"/>
      <c r="B191" s="271">
        <v>201200227</v>
      </c>
      <c r="C191" s="270" t="s">
        <v>291</v>
      </c>
      <c r="D191" s="29" t="s">
        <v>179</v>
      </c>
      <c r="E191" s="261" t="s">
        <v>2658</v>
      </c>
      <c r="F191" s="219"/>
      <c r="G191" s="219"/>
      <c r="H191" s="219"/>
      <c r="I191" s="219"/>
      <c r="J191" s="246"/>
      <c r="K191" s="219"/>
      <c r="L191" s="219"/>
      <c r="M191" s="219"/>
      <c r="N191" s="219"/>
      <c r="O191" s="219"/>
      <c r="P191" s="219"/>
      <c r="Q191" s="219"/>
      <c r="R191" s="219"/>
      <c r="S191" s="219"/>
      <c r="T191" s="219"/>
      <c r="U191" s="219"/>
      <c r="V191" s="219"/>
      <c r="W191" s="219"/>
      <c r="X191" s="151">
        <v>41319</v>
      </c>
      <c r="Y191" s="150" t="e">
        <f ca="1">IF(ISBLANK(X191), TODAY()-#REF!,X191 -#REF! &amp; CHAR(10) &amp; "(closed)")</f>
        <v>#REF!</v>
      </c>
      <c r="Z191" s="149" t="s">
        <v>360</v>
      </c>
    </row>
    <row r="192" spans="1:26" s="175" customFormat="1" ht="26.4" hidden="1" x14ac:dyDescent="0.3">
      <c r="A192" s="157"/>
      <c r="B192" s="271">
        <v>201200230</v>
      </c>
      <c r="C192" s="270" t="s">
        <v>291</v>
      </c>
      <c r="D192" s="29" t="s">
        <v>179</v>
      </c>
      <c r="E192" s="261" t="s">
        <v>2657</v>
      </c>
      <c r="F192" s="219"/>
      <c r="G192" s="219"/>
      <c r="H192" s="219"/>
      <c r="I192" s="219"/>
      <c r="J192" s="246"/>
      <c r="K192" s="219"/>
      <c r="L192" s="219"/>
      <c r="M192" s="219"/>
      <c r="N192" s="219"/>
      <c r="O192" s="219"/>
      <c r="P192" s="219"/>
      <c r="Q192" s="219"/>
      <c r="R192" s="219"/>
      <c r="S192" s="219"/>
      <c r="T192" s="219"/>
      <c r="U192" s="219"/>
      <c r="V192" s="219"/>
      <c r="W192" s="219"/>
      <c r="X192" s="151">
        <v>41324</v>
      </c>
      <c r="Y192" s="150" t="e">
        <f ca="1">IF(ISBLANK(X192), TODAY()-#REF!,X192 -#REF! &amp; CHAR(10) &amp; "(closed)")</f>
        <v>#REF!</v>
      </c>
      <c r="Z192" s="149" t="s">
        <v>360</v>
      </c>
    </row>
    <row r="193" spans="1:26" s="175" customFormat="1" ht="14.4" hidden="1" x14ac:dyDescent="0.3">
      <c r="A193" s="157"/>
      <c r="B193" s="271">
        <v>201200231</v>
      </c>
      <c r="C193" s="270" t="s">
        <v>2656</v>
      </c>
      <c r="D193" s="29" t="s">
        <v>176</v>
      </c>
      <c r="E193" s="261" t="s">
        <v>2561</v>
      </c>
      <c r="F193" s="219"/>
      <c r="G193" s="219"/>
      <c r="H193" s="219"/>
      <c r="I193" s="219"/>
      <c r="J193" s="246"/>
      <c r="K193" s="219"/>
      <c r="L193" s="219"/>
      <c r="M193" s="219"/>
      <c r="N193" s="219"/>
      <c r="O193" s="219"/>
      <c r="P193" s="219"/>
      <c r="Q193" s="219"/>
      <c r="R193" s="219"/>
      <c r="S193" s="219"/>
      <c r="T193" s="219"/>
      <c r="U193" s="219"/>
      <c r="V193" s="219"/>
      <c r="W193" s="219"/>
      <c r="X193" s="151">
        <v>41746</v>
      </c>
      <c r="Y193" s="150" t="e">
        <f ca="1">IF(ISBLANK(X193), TODAY()-#REF!,X193 -#REF! &amp; CHAR(10) &amp; "(closed)")</f>
        <v>#REF!</v>
      </c>
      <c r="Z193" s="149" t="s">
        <v>360</v>
      </c>
    </row>
    <row r="194" spans="1:26" s="175" customFormat="1" ht="26.4" hidden="1" x14ac:dyDescent="0.3">
      <c r="A194" s="157"/>
      <c r="B194" s="271">
        <v>201200232</v>
      </c>
      <c r="C194" s="270" t="s">
        <v>2656</v>
      </c>
      <c r="D194" s="29" t="s">
        <v>176</v>
      </c>
      <c r="E194" s="261" t="s">
        <v>2655</v>
      </c>
      <c r="F194" s="219"/>
      <c r="G194" s="219"/>
      <c r="H194" s="219"/>
      <c r="I194" s="219"/>
      <c r="J194" s="246"/>
      <c r="K194" s="219"/>
      <c r="L194" s="219"/>
      <c r="M194" s="219"/>
      <c r="N194" s="219"/>
      <c r="O194" s="219"/>
      <c r="P194" s="219"/>
      <c r="Q194" s="219"/>
      <c r="R194" s="219"/>
      <c r="S194" s="219"/>
      <c r="T194" s="219"/>
      <c r="U194" s="219"/>
      <c r="V194" s="219"/>
      <c r="W194" s="219"/>
      <c r="X194" s="151">
        <v>41746</v>
      </c>
      <c r="Y194" s="150" t="e">
        <f ca="1">IF(ISBLANK(X194), TODAY()-#REF!,X194 -#REF! &amp; CHAR(10) &amp; "(closed)")</f>
        <v>#REF!</v>
      </c>
      <c r="Z194" s="149" t="s">
        <v>360</v>
      </c>
    </row>
    <row r="195" spans="1:26" s="175" customFormat="1" ht="39.6" hidden="1" x14ac:dyDescent="0.3">
      <c r="A195" s="157"/>
      <c r="B195" s="269">
        <v>201200238</v>
      </c>
      <c r="C195" s="268" t="s">
        <v>2367</v>
      </c>
      <c r="D195" s="29" t="s">
        <v>176</v>
      </c>
      <c r="E195" s="267" t="s">
        <v>2654</v>
      </c>
      <c r="F195" s="219"/>
      <c r="G195" s="219"/>
      <c r="H195" s="219"/>
      <c r="I195" s="219"/>
      <c r="J195" s="246"/>
      <c r="K195" s="219"/>
      <c r="L195" s="219"/>
      <c r="M195" s="219"/>
      <c r="N195" s="219"/>
      <c r="O195" s="219"/>
      <c r="P195" s="219"/>
      <c r="Q195" s="219"/>
      <c r="R195" s="219"/>
      <c r="S195" s="219"/>
      <c r="T195" s="219"/>
      <c r="U195" s="219"/>
      <c r="V195" s="219"/>
      <c r="W195" s="219"/>
      <c r="X195" s="219">
        <v>42103</v>
      </c>
      <c r="Y195" s="150" t="e">
        <f ca="1">IF(ISBLANK(X195), TODAY()-#REF!,X195 -#REF! &amp; CHAR(10) &amp; "(closed)")</f>
        <v>#REF!</v>
      </c>
      <c r="Z195" s="149" t="s">
        <v>360</v>
      </c>
    </row>
    <row r="196" spans="1:26" s="175" customFormat="1" ht="14.4" hidden="1" x14ac:dyDescent="0.3">
      <c r="A196" s="157"/>
      <c r="B196" s="271">
        <v>201200239</v>
      </c>
      <c r="C196" s="270" t="s">
        <v>2340</v>
      </c>
      <c r="D196" s="29" t="s">
        <v>176</v>
      </c>
      <c r="E196" s="261" t="s">
        <v>2653</v>
      </c>
      <c r="F196" s="285"/>
      <c r="G196" s="285"/>
      <c r="H196" s="285"/>
      <c r="I196" s="285"/>
      <c r="J196" s="286"/>
      <c r="K196" s="285"/>
      <c r="L196" s="285"/>
      <c r="M196" s="285"/>
      <c r="N196" s="285"/>
      <c r="O196" s="285"/>
      <c r="P196" s="285"/>
      <c r="Q196" s="285"/>
      <c r="R196" s="285"/>
      <c r="S196" s="285"/>
      <c r="T196" s="285"/>
      <c r="U196" s="285"/>
      <c r="V196" s="285"/>
      <c r="W196" s="285"/>
      <c r="X196" s="151">
        <v>42033</v>
      </c>
      <c r="Y196" s="150" t="e">
        <f ca="1">IF(ISBLANK(X196), TODAY()-#REF!,X196 -#REF! &amp; CHAR(10) &amp; "(closed)")</f>
        <v>#REF!</v>
      </c>
      <c r="Z196" s="149" t="s">
        <v>360</v>
      </c>
    </row>
    <row r="197" spans="1:26" s="175" customFormat="1" ht="14.4" hidden="1" x14ac:dyDescent="0.3">
      <c r="A197" s="157"/>
      <c r="B197" s="271">
        <v>201200240</v>
      </c>
      <c r="C197" s="270" t="s">
        <v>2340</v>
      </c>
      <c r="D197" s="29" t="s">
        <v>176</v>
      </c>
      <c r="E197" s="261" t="s">
        <v>2652</v>
      </c>
      <c r="F197" s="219"/>
      <c r="G197" s="219"/>
      <c r="H197" s="219"/>
      <c r="I197" s="219"/>
      <c r="J197" s="246"/>
      <c r="K197" s="219"/>
      <c r="L197" s="219"/>
      <c r="M197" s="219"/>
      <c r="N197" s="219"/>
      <c r="O197" s="219"/>
      <c r="P197" s="219"/>
      <c r="Q197" s="219"/>
      <c r="R197" s="219"/>
      <c r="S197" s="219"/>
      <c r="T197" s="219"/>
      <c r="U197" s="219"/>
      <c r="V197" s="219"/>
      <c r="W197" s="219"/>
      <c r="X197" s="151">
        <v>42033</v>
      </c>
      <c r="Y197" s="150" t="e">
        <f ca="1">IF(ISBLANK(X197), TODAY()-#REF!,X197 -#REF! &amp; CHAR(10) &amp; "(closed)")</f>
        <v>#REF!</v>
      </c>
      <c r="Z197" s="149" t="s">
        <v>360</v>
      </c>
    </row>
    <row r="198" spans="1:26" s="175" customFormat="1" ht="26.4" hidden="1" x14ac:dyDescent="0.3">
      <c r="A198" s="157"/>
      <c r="B198" s="271">
        <v>201200241</v>
      </c>
      <c r="C198" s="270" t="s">
        <v>2651</v>
      </c>
      <c r="D198" s="29" t="s">
        <v>176</v>
      </c>
      <c r="E198" s="261" t="s">
        <v>2592</v>
      </c>
      <c r="F198" s="219"/>
      <c r="G198" s="219"/>
      <c r="H198" s="219"/>
      <c r="I198" s="219"/>
      <c r="J198" s="246"/>
      <c r="K198" s="219"/>
      <c r="L198" s="219"/>
      <c r="M198" s="219"/>
      <c r="N198" s="219"/>
      <c r="O198" s="219"/>
      <c r="P198" s="219"/>
      <c r="Q198" s="219"/>
      <c r="R198" s="219"/>
      <c r="S198" s="219"/>
      <c r="T198" s="219"/>
      <c r="U198" s="219"/>
      <c r="V198" s="219"/>
      <c r="W198" s="219"/>
      <c r="X198" s="151">
        <v>42033</v>
      </c>
      <c r="Y198" s="150" t="e">
        <f ca="1">IF(ISBLANK(X198), TODAY()-#REF!,X198 -#REF! &amp; CHAR(10) &amp; "(closed)")</f>
        <v>#REF!</v>
      </c>
      <c r="Z198" s="149" t="s">
        <v>360</v>
      </c>
    </row>
    <row r="199" spans="1:26" s="175" customFormat="1" ht="26.4" hidden="1" x14ac:dyDescent="0.3">
      <c r="A199" s="157"/>
      <c r="B199" s="271">
        <v>201200242</v>
      </c>
      <c r="C199" s="270" t="s">
        <v>291</v>
      </c>
      <c r="D199" s="29" t="s">
        <v>179</v>
      </c>
      <c r="E199" s="261" t="s">
        <v>2650</v>
      </c>
      <c r="F199" s="219"/>
      <c r="G199" s="219"/>
      <c r="H199" s="219"/>
      <c r="I199" s="219"/>
      <c r="J199" s="246"/>
      <c r="K199" s="219"/>
      <c r="L199" s="219"/>
      <c r="M199" s="219"/>
      <c r="N199" s="219"/>
      <c r="O199" s="219"/>
      <c r="P199" s="219"/>
      <c r="Q199" s="219"/>
      <c r="R199" s="219"/>
      <c r="S199" s="219"/>
      <c r="T199" s="219"/>
      <c r="U199" s="219"/>
      <c r="V199" s="219"/>
      <c r="W199" s="219"/>
      <c r="X199" s="151">
        <v>41389</v>
      </c>
      <c r="Y199" s="150" t="e">
        <f ca="1">IF(ISBLANK(X199), TODAY()-#REF!,X199 -#REF! &amp; CHAR(10) &amp; "(closed)")</f>
        <v>#REF!</v>
      </c>
      <c r="Z199" s="149" t="s">
        <v>360</v>
      </c>
    </row>
    <row r="200" spans="1:26" s="175" customFormat="1" ht="26.4" hidden="1" x14ac:dyDescent="0.3">
      <c r="A200" s="157"/>
      <c r="B200" s="271">
        <v>201200243</v>
      </c>
      <c r="C200" s="270" t="s">
        <v>2649</v>
      </c>
      <c r="D200" s="29" t="s">
        <v>179</v>
      </c>
      <c r="E200" s="261" t="s">
        <v>2648</v>
      </c>
      <c r="F200" s="219"/>
      <c r="G200" s="219"/>
      <c r="H200" s="219"/>
      <c r="I200" s="219"/>
      <c r="J200" s="246"/>
      <c r="K200" s="219"/>
      <c r="L200" s="219"/>
      <c r="M200" s="219"/>
      <c r="N200" s="219"/>
      <c r="O200" s="219"/>
      <c r="P200" s="219"/>
      <c r="Q200" s="219"/>
      <c r="R200" s="219"/>
      <c r="S200" s="219"/>
      <c r="T200" s="219"/>
      <c r="U200" s="219"/>
      <c r="V200" s="219"/>
      <c r="W200" s="219"/>
      <c r="X200" s="151">
        <v>41550</v>
      </c>
      <c r="Y200" s="150" t="e">
        <f ca="1">IF(ISBLANK(X200), TODAY()-#REF!,X200 -#REF! &amp; CHAR(10) &amp; "(closed)")</f>
        <v>#REF!</v>
      </c>
      <c r="Z200" s="149" t="s">
        <v>360</v>
      </c>
    </row>
    <row r="201" spans="1:26" s="175" customFormat="1" ht="52.8" hidden="1" x14ac:dyDescent="0.3">
      <c r="A201" s="157"/>
      <c r="B201" s="271">
        <v>201200244</v>
      </c>
      <c r="C201" s="270" t="s">
        <v>439</v>
      </c>
      <c r="D201" s="29" t="s">
        <v>177</v>
      </c>
      <c r="E201" s="261" t="s">
        <v>2647</v>
      </c>
      <c r="F201" s="219"/>
      <c r="G201" s="219"/>
      <c r="H201" s="219"/>
      <c r="I201" s="219"/>
      <c r="J201" s="246"/>
      <c r="K201" s="219"/>
      <c r="L201" s="219"/>
      <c r="M201" s="219"/>
      <c r="N201" s="219"/>
      <c r="O201" s="219"/>
      <c r="P201" s="219"/>
      <c r="Q201" s="219"/>
      <c r="R201" s="219"/>
      <c r="S201" s="219"/>
      <c r="T201" s="219"/>
      <c r="U201" s="219"/>
      <c r="V201" s="219"/>
      <c r="W201" s="219"/>
      <c r="X201" s="151">
        <v>41641</v>
      </c>
      <c r="Y201" s="150" t="e">
        <f ca="1">IF(ISBLANK(X201), TODAY()-#REF!,X201 -#REF! &amp; CHAR(10) &amp; "(closed)")</f>
        <v>#REF!</v>
      </c>
      <c r="Z201" s="149" t="s">
        <v>360</v>
      </c>
    </row>
    <row r="202" spans="1:26" s="175" customFormat="1" ht="14.4" hidden="1" x14ac:dyDescent="0.3">
      <c r="A202" s="157"/>
      <c r="B202" s="271">
        <v>201200245</v>
      </c>
      <c r="C202" s="270" t="s">
        <v>2646</v>
      </c>
      <c r="D202" s="29" t="s">
        <v>2488</v>
      </c>
      <c r="E202" s="261" t="s">
        <v>2487</v>
      </c>
      <c r="F202" s="219"/>
      <c r="G202" s="219"/>
      <c r="H202" s="219"/>
      <c r="I202" s="219"/>
      <c r="J202" s="246"/>
      <c r="K202" s="219"/>
      <c r="L202" s="219"/>
      <c r="M202" s="219"/>
      <c r="N202" s="219"/>
      <c r="O202" s="219"/>
      <c r="P202" s="219"/>
      <c r="Q202" s="219"/>
      <c r="R202" s="219"/>
      <c r="S202" s="219"/>
      <c r="T202" s="219"/>
      <c r="U202" s="219"/>
      <c r="V202" s="219"/>
      <c r="W202" s="219"/>
      <c r="X202" s="151">
        <v>41548</v>
      </c>
      <c r="Y202" s="150" t="e">
        <f ca="1">IF(ISBLANK(X202), TODAY()-#REF!,X202 -#REF! &amp; CHAR(10) &amp; "(closed)")</f>
        <v>#REF!</v>
      </c>
      <c r="Z202" s="149" t="s">
        <v>360</v>
      </c>
    </row>
    <row r="203" spans="1:26" s="175" customFormat="1" ht="26.4" hidden="1" x14ac:dyDescent="0.3">
      <c r="A203" s="157"/>
      <c r="B203" s="271">
        <v>201200247</v>
      </c>
      <c r="C203" s="270" t="s">
        <v>291</v>
      </c>
      <c r="D203" s="29" t="s">
        <v>176</v>
      </c>
      <c r="E203" s="261" t="s">
        <v>2645</v>
      </c>
      <c r="F203" s="219"/>
      <c r="G203" s="219"/>
      <c r="H203" s="219"/>
      <c r="I203" s="219"/>
      <c r="J203" s="246"/>
      <c r="K203" s="219"/>
      <c r="L203" s="219"/>
      <c r="M203" s="219"/>
      <c r="N203" s="219"/>
      <c r="O203" s="219"/>
      <c r="P203" s="219"/>
      <c r="Q203" s="219"/>
      <c r="R203" s="219"/>
      <c r="S203" s="219"/>
      <c r="T203" s="219"/>
      <c r="U203" s="219"/>
      <c r="V203" s="219"/>
      <c r="W203" s="219"/>
      <c r="X203" s="151">
        <v>41662</v>
      </c>
      <c r="Y203" s="150" t="e">
        <f ca="1">IF(ISBLANK(X203), TODAY()-#REF!,X203 -#REF! &amp; CHAR(10) &amp; "(closed)")</f>
        <v>#REF!</v>
      </c>
      <c r="Z203" s="149" t="s">
        <v>360</v>
      </c>
    </row>
    <row r="204" spans="1:26" s="175" customFormat="1" ht="14.4" hidden="1" x14ac:dyDescent="0.3">
      <c r="A204" s="157"/>
      <c r="B204" s="271">
        <v>201200256</v>
      </c>
      <c r="C204" s="270" t="s">
        <v>1616</v>
      </c>
      <c r="D204" s="29" t="s">
        <v>179</v>
      </c>
      <c r="E204" s="261" t="s">
        <v>2644</v>
      </c>
      <c r="F204" s="219"/>
      <c r="G204" s="219"/>
      <c r="H204" s="219"/>
      <c r="I204" s="219"/>
      <c r="J204" s="246"/>
      <c r="K204" s="219"/>
      <c r="L204" s="219"/>
      <c r="M204" s="219"/>
      <c r="N204" s="219"/>
      <c r="O204" s="219"/>
      <c r="P204" s="219"/>
      <c r="Q204" s="219"/>
      <c r="R204" s="219"/>
      <c r="S204" s="219"/>
      <c r="T204" s="219"/>
      <c r="U204" s="219"/>
      <c r="V204" s="219"/>
      <c r="W204" s="219"/>
      <c r="X204" s="151">
        <v>41417</v>
      </c>
      <c r="Y204" s="150" t="e">
        <f ca="1">IF(ISBLANK(X204), TODAY()-#REF!,X204 -#REF! &amp; CHAR(10) &amp; "(closed)")</f>
        <v>#REF!</v>
      </c>
      <c r="Z204" s="149" t="s">
        <v>360</v>
      </c>
    </row>
    <row r="205" spans="1:26" s="175" customFormat="1" ht="14.4" hidden="1" x14ac:dyDescent="0.3">
      <c r="A205" s="157"/>
      <c r="B205" s="271">
        <v>201200258</v>
      </c>
      <c r="C205" s="270" t="s">
        <v>1075</v>
      </c>
      <c r="D205" s="29" t="s">
        <v>179</v>
      </c>
      <c r="E205" s="171" t="s">
        <v>2643</v>
      </c>
      <c r="F205" s="219"/>
      <c r="G205" s="219"/>
      <c r="H205" s="219"/>
      <c r="I205" s="219"/>
      <c r="J205" s="246"/>
      <c r="K205" s="219"/>
      <c r="L205" s="219"/>
      <c r="M205" s="219"/>
      <c r="N205" s="219"/>
      <c r="O205" s="219"/>
      <c r="P205" s="219"/>
      <c r="Q205" s="219"/>
      <c r="R205" s="219"/>
      <c r="S205" s="219"/>
      <c r="T205" s="219"/>
      <c r="U205" s="219"/>
      <c r="V205" s="219"/>
      <c r="W205" s="219"/>
      <c r="X205" s="151">
        <v>42227</v>
      </c>
      <c r="Y205" s="150" t="e">
        <f ca="1">IF(ISBLANK(X205), TODAY()-#REF!,X205 -#REF! &amp; CHAR(10) &amp; "(closed)")</f>
        <v>#REF!</v>
      </c>
      <c r="Z205" s="149" t="s">
        <v>360</v>
      </c>
    </row>
    <row r="206" spans="1:26" s="175" customFormat="1" ht="26.4" hidden="1" x14ac:dyDescent="0.3">
      <c r="A206" s="157"/>
      <c r="B206" s="271">
        <v>201200259</v>
      </c>
      <c r="C206" s="270" t="s">
        <v>439</v>
      </c>
      <c r="D206" s="29" t="s">
        <v>177</v>
      </c>
      <c r="E206" s="261" t="s">
        <v>2642</v>
      </c>
      <c r="F206" s="219"/>
      <c r="G206" s="219"/>
      <c r="H206" s="219"/>
      <c r="I206" s="219"/>
      <c r="J206" s="246"/>
      <c r="K206" s="219"/>
      <c r="L206" s="219"/>
      <c r="M206" s="219"/>
      <c r="N206" s="219"/>
      <c r="O206" s="219"/>
      <c r="P206" s="219"/>
      <c r="Q206" s="219"/>
      <c r="R206" s="219"/>
      <c r="S206" s="219"/>
      <c r="T206" s="219"/>
      <c r="U206" s="219"/>
      <c r="V206" s="219"/>
      <c r="W206" s="219"/>
      <c r="X206" s="151">
        <v>41578</v>
      </c>
      <c r="Y206" s="150" t="e">
        <f ca="1">IF(ISBLANK(X206), TODAY()-#REF!,X206 -#REF! &amp; CHAR(10) &amp; "(closed)")</f>
        <v>#REF!</v>
      </c>
      <c r="Z206" s="149" t="s">
        <v>360</v>
      </c>
    </row>
    <row r="207" spans="1:26" s="175" customFormat="1" ht="26.4" hidden="1" x14ac:dyDescent="0.3">
      <c r="A207" s="157"/>
      <c r="B207" s="271">
        <v>201200260</v>
      </c>
      <c r="C207" s="270" t="s">
        <v>1096</v>
      </c>
      <c r="D207" s="29" t="s">
        <v>177</v>
      </c>
      <c r="E207" s="261" t="s">
        <v>2641</v>
      </c>
      <c r="F207" s="219"/>
      <c r="G207" s="219"/>
      <c r="H207" s="219"/>
      <c r="I207" s="219"/>
      <c r="J207" s="246"/>
      <c r="K207" s="219"/>
      <c r="L207" s="219"/>
      <c r="M207" s="219"/>
      <c r="N207" s="219"/>
      <c r="O207" s="219"/>
      <c r="P207" s="219"/>
      <c r="Q207" s="219"/>
      <c r="R207" s="219"/>
      <c r="S207" s="219"/>
      <c r="T207" s="219"/>
      <c r="U207" s="219"/>
      <c r="V207" s="219"/>
      <c r="W207" s="219"/>
      <c r="X207" s="151">
        <v>41688</v>
      </c>
      <c r="Y207" s="150" t="e">
        <f ca="1">IF(ISBLANK(X207), TODAY()-#REF!,X207 -#REF! &amp; CHAR(10) &amp; "(closed)")</f>
        <v>#REF!</v>
      </c>
      <c r="Z207" s="149" t="s">
        <v>360</v>
      </c>
    </row>
    <row r="208" spans="1:26" s="175" customFormat="1" ht="14.4" hidden="1" x14ac:dyDescent="0.3">
      <c r="A208" s="157"/>
      <c r="B208" s="271">
        <v>201200263</v>
      </c>
      <c r="C208" s="270" t="s">
        <v>2640</v>
      </c>
      <c r="D208" s="29" t="s">
        <v>179</v>
      </c>
      <c r="E208" s="261" t="s">
        <v>2639</v>
      </c>
      <c r="F208" s="219"/>
      <c r="G208" s="219"/>
      <c r="H208" s="219"/>
      <c r="I208" s="219"/>
      <c r="J208" s="246"/>
      <c r="K208" s="219"/>
      <c r="L208" s="219"/>
      <c r="M208" s="219"/>
      <c r="N208" s="219"/>
      <c r="O208" s="219"/>
      <c r="P208" s="219"/>
      <c r="Q208" s="219"/>
      <c r="R208" s="219"/>
      <c r="S208" s="219"/>
      <c r="T208" s="219"/>
      <c r="U208" s="219"/>
      <c r="V208" s="219"/>
      <c r="W208" s="219"/>
      <c r="X208" s="151">
        <v>41550</v>
      </c>
      <c r="Y208" s="150" t="e">
        <f ca="1">IF(ISBLANK(X208), TODAY()-#REF!,X208 -#REF! &amp; CHAR(10) &amp; "(closed)")</f>
        <v>#REF!</v>
      </c>
      <c r="Z208" s="149" t="s">
        <v>360</v>
      </c>
    </row>
    <row r="209" spans="1:26" s="175" customFormat="1" ht="105.6" hidden="1" x14ac:dyDescent="0.3">
      <c r="A209" s="157"/>
      <c r="B209" s="269">
        <v>201200264</v>
      </c>
      <c r="C209" s="268" t="s">
        <v>804</v>
      </c>
      <c r="D209" s="29" t="s">
        <v>176</v>
      </c>
      <c r="E209" s="267" t="s">
        <v>2638</v>
      </c>
      <c r="F209" s="219"/>
      <c r="G209" s="219"/>
      <c r="H209" s="219"/>
      <c r="I209" s="219"/>
      <c r="J209" s="246"/>
      <c r="K209" s="219"/>
      <c r="L209" s="219"/>
      <c r="M209" s="219"/>
      <c r="N209" s="219"/>
      <c r="O209" s="219"/>
      <c r="P209" s="219"/>
      <c r="Q209" s="219"/>
      <c r="R209" s="219"/>
      <c r="S209" s="219"/>
      <c r="T209" s="219"/>
      <c r="U209" s="219"/>
      <c r="V209" s="219"/>
      <c r="W209" s="219"/>
      <c r="X209" s="219">
        <v>42095</v>
      </c>
      <c r="Y209" s="150" t="e">
        <f ca="1">IF(ISBLANK(X209), TODAY()-#REF!,X209 -#REF! &amp; CHAR(10) &amp; "(closed)")</f>
        <v>#REF!</v>
      </c>
      <c r="Z209" s="149" t="s">
        <v>360</v>
      </c>
    </row>
    <row r="210" spans="1:26" s="175" customFormat="1" ht="28.8" hidden="1" x14ac:dyDescent="0.3">
      <c r="A210" s="278" t="s">
        <v>953</v>
      </c>
      <c r="B210" s="29">
        <v>201200265</v>
      </c>
      <c r="C210" s="173" t="s">
        <v>299</v>
      </c>
      <c r="D210" s="29" t="s">
        <v>172</v>
      </c>
      <c r="E210" s="30" t="s">
        <v>1319</v>
      </c>
      <c r="F210" s="30"/>
      <c r="G210" s="128"/>
      <c r="H210" s="24" t="str">
        <f>IF(ISNUMBER(F210), F210+90, "N/A")</f>
        <v>N/A</v>
      </c>
      <c r="I210" s="24"/>
      <c r="J210" s="24">
        <v>41395</v>
      </c>
      <c r="K210" s="28">
        <v>707594.46</v>
      </c>
      <c r="L210" s="28">
        <v>0</v>
      </c>
      <c r="M210" s="28">
        <v>707594.46</v>
      </c>
      <c r="N210" s="28">
        <v>0</v>
      </c>
      <c r="O210" s="27">
        <f>IF(ISBLANK(J210), "", IF(ISNUMBER(F210), J210+60, J210+90))</f>
        <v>41485</v>
      </c>
      <c r="P210" s="27">
        <v>41474</v>
      </c>
      <c r="Q210" s="27">
        <f>IF(NOT(ISNUMBER(P210)),"",P210+15)</f>
        <v>41489</v>
      </c>
      <c r="R210" s="25" t="s">
        <v>2637</v>
      </c>
      <c r="S210" s="25">
        <v>41666</v>
      </c>
      <c r="T210" s="42"/>
      <c r="U210" s="25" t="s">
        <v>2636</v>
      </c>
      <c r="V210" s="25">
        <v>41879</v>
      </c>
      <c r="W210" s="25" t="s">
        <v>230</v>
      </c>
      <c r="X210" s="24">
        <v>43783</v>
      </c>
      <c r="Y210" s="23" t="str">
        <f ca="1">IF(ISBLANK(J210),
        IF(ISBLANK(F210), "", TODAY() - F210 &amp; CHAR(10) &amp; "(preapproval)"),
       IF(ISBLANK(Z210), TODAY() - J210, X210 - J210 &amp; CHAR(10) &amp; "(closed)"))</f>
        <v>2388
(closed)</v>
      </c>
      <c r="Z210" s="29" t="s">
        <v>360</v>
      </c>
    </row>
    <row r="211" spans="1:26" s="175" customFormat="1" ht="66" hidden="1" x14ac:dyDescent="0.3">
      <c r="A211" s="157"/>
      <c r="B211" s="271">
        <v>201200267</v>
      </c>
      <c r="C211" s="270" t="s">
        <v>193</v>
      </c>
      <c r="D211" s="29" t="s">
        <v>179</v>
      </c>
      <c r="E211" s="261" t="s">
        <v>2635</v>
      </c>
      <c r="F211" s="219"/>
      <c r="G211" s="219"/>
      <c r="H211" s="219"/>
      <c r="I211" s="219"/>
      <c r="J211" s="246"/>
      <c r="K211" s="219"/>
      <c r="L211" s="219"/>
      <c r="M211" s="219"/>
      <c r="N211" s="219"/>
      <c r="O211" s="219"/>
      <c r="P211" s="219"/>
      <c r="Q211" s="219"/>
      <c r="R211" s="219"/>
      <c r="S211" s="219"/>
      <c r="T211" s="219"/>
      <c r="U211" s="219"/>
      <c r="V211" s="219"/>
      <c r="W211" s="219"/>
      <c r="X211" s="151">
        <v>41389</v>
      </c>
      <c r="Y211" s="150" t="e">
        <f ca="1">IF(ISBLANK(X211), TODAY()-#REF!,X211 -#REF! &amp; CHAR(10) &amp; "(closed)")</f>
        <v>#REF!</v>
      </c>
      <c r="Z211" s="149" t="s">
        <v>360</v>
      </c>
    </row>
    <row r="212" spans="1:26" s="175" customFormat="1" ht="14.4" hidden="1" x14ac:dyDescent="0.3">
      <c r="A212" s="157"/>
      <c r="B212" s="271">
        <v>201200268</v>
      </c>
      <c r="C212" s="270" t="s">
        <v>536</v>
      </c>
      <c r="D212" s="29" t="s">
        <v>179</v>
      </c>
      <c r="E212" s="261" t="s">
        <v>2634</v>
      </c>
      <c r="F212" s="219"/>
      <c r="G212" s="219"/>
      <c r="H212" s="219"/>
      <c r="I212" s="219"/>
      <c r="J212" s="246"/>
      <c r="K212" s="219"/>
      <c r="L212" s="219"/>
      <c r="M212" s="219"/>
      <c r="N212" s="219"/>
      <c r="O212" s="219"/>
      <c r="P212" s="219"/>
      <c r="Q212" s="219"/>
      <c r="R212" s="219"/>
      <c r="S212" s="219"/>
      <c r="T212" s="219"/>
      <c r="U212" s="219"/>
      <c r="V212" s="219"/>
      <c r="W212" s="219"/>
      <c r="X212" s="151">
        <v>41499</v>
      </c>
      <c r="Y212" s="150" t="e">
        <f ca="1">IF(ISBLANK(X212), TODAY()-#REF!,X212 -#REF! &amp; CHAR(10) &amp; "(closed)")</f>
        <v>#REF!</v>
      </c>
      <c r="Z212" s="149" t="s">
        <v>360</v>
      </c>
    </row>
    <row r="213" spans="1:26" s="175" customFormat="1" ht="14.4" hidden="1" x14ac:dyDescent="0.3">
      <c r="A213" s="157"/>
      <c r="B213" s="271">
        <v>201200269</v>
      </c>
      <c r="C213" s="270" t="s">
        <v>536</v>
      </c>
      <c r="D213" s="29" t="s">
        <v>179</v>
      </c>
      <c r="E213" s="261" t="s">
        <v>2633</v>
      </c>
      <c r="F213" s="219"/>
      <c r="G213" s="219"/>
      <c r="H213" s="219"/>
      <c r="I213" s="219"/>
      <c r="J213" s="246"/>
      <c r="K213" s="219"/>
      <c r="L213" s="219"/>
      <c r="M213" s="219"/>
      <c r="N213" s="219"/>
      <c r="O213" s="219"/>
      <c r="P213" s="219"/>
      <c r="Q213" s="219"/>
      <c r="R213" s="219"/>
      <c r="S213" s="219"/>
      <c r="T213" s="219"/>
      <c r="U213" s="219"/>
      <c r="V213" s="219"/>
      <c r="W213" s="219"/>
      <c r="X213" s="151">
        <v>41408</v>
      </c>
      <c r="Y213" s="150" t="e">
        <f ca="1">IF(ISBLANK(X213), TODAY()-#REF!,X213 -#REF! &amp; CHAR(10) &amp; "(closed)")</f>
        <v>#REF!</v>
      </c>
      <c r="Z213" s="149" t="s">
        <v>360</v>
      </c>
    </row>
    <row r="214" spans="1:26" s="175" customFormat="1" ht="14.4" hidden="1" x14ac:dyDescent="0.3">
      <c r="A214" s="157"/>
      <c r="B214" s="271">
        <v>201200270</v>
      </c>
      <c r="C214" s="270" t="s">
        <v>536</v>
      </c>
      <c r="D214" s="29" t="s">
        <v>179</v>
      </c>
      <c r="E214" s="261" t="s">
        <v>2632</v>
      </c>
      <c r="F214" s="219"/>
      <c r="G214" s="219"/>
      <c r="H214" s="219"/>
      <c r="I214" s="219"/>
      <c r="J214" s="246"/>
      <c r="K214" s="219"/>
      <c r="L214" s="219"/>
      <c r="M214" s="219"/>
      <c r="N214" s="219"/>
      <c r="O214" s="219"/>
      <c r="P214" s="219"/>
      <c r="Q214" s="219"/>
      <c r="R214" s="219"/>
      <c r="S214" s="219"/>
      <c r="T214" s="219"/>
      <c r="U214" s="219"/>
      <c r="V214" s="219"/>
      <c r="W214" s="219"/>
      <c r="X214" s="151">
        <v>41408</v>
      </c>
      <c r="Y214" s="150" t="e">
        <f ca="1">IF(ISBLANK(X214), TODAY()-#REF!,X214 -#REF! &amp; CHAR(10) &amp; "(closed)")</f>
        <v>#REF!</v>
      </c>
      <c r="Z214" s="149" t="s">
        <v>360</v>
      </c>
    </row>
    <row r="215" spans="1:26" s="175" customFormat="1" ht="14.4" hidden="1" x14ac:dyDescent="0.3">
      <c r="A215" s="157"/>
      <c r="B215" s="269">
        <v>201200271</v>
      </c>
      <c r="C215" s="268" t="s">
        <v>2630</v>
      </c>
      <c r="D215" s="29" t="s">
        <v>179</v>
      </c>
      <c r="E215" s="261" t="s">
        <v>2631</v>
      </c>
      <c r="F215" s="219"/>
      <c r="G215" s="219"/>
      <c r="H215" s="219"/>
      <c r="I215" s="219"/>
      <c r="J215" s="246"/>
      <c r="K215" s="219"/>
      <c r="L215" s="219"/>
      <c r="M215" s="219"/>
      <c r="N215" s="219"/>
      <c r="O215" s="219"/>
      <c r="P215" s="219"/>
      <c r="Q215" s="219"/>
      <c r="R215" s="219"/>
      <c r="S215" s="219"/>
      <c r="T215" s="219"/>
      <c r="U215" s="219"/>
      <c r="V215" s="219"/>
      <c r="W215" s="219"/>
      <c r="X215" s="219">
        <v>42159</v>
      </c>
      <c r="Y215" s="150" t="e">
        <f ca="1">IF(ISBLANK(X215), TODAY()-#REF!,X215 -#REF! &amp; CHAR(10) &amp; "(closed)")</f>
        <v>#REF!</v>
      </c>
      <c r="Z215" s="149" t="s">
        <v>360</v>
      </c>
    </row>
    <row r="216" spans="1:26" s="175" customFormat="1" ht="14.4" hidden="1" x14ac:dyDescent="0.3">
      <c r="A216" s="157"/>
      <c r="B216" s="271">
        <v>201200273</v>
      </c>
      <c r="C216" s="270" t="s">
        <v>2630</v>
      </c>
      <c r="D216" s="29" t="s">
        <v>179</v>
      </c>
      <c r="E216" s="261" t="s">
        <v>2629</v>
      </c>
      <c r="F216" s="219"/>
      <c r="G216" s="219"/>
      <c r="H216" s="219"/>
      <c r="I216" s="219"/>
      <c r="J216" s="246"/>
      <c r="K216" s="219"/>
      <c r="L216" s="219"/>
      <c r="M216" s="219"/>
      <c r="N216" s="219"/>
      <c r="O216" s="219"/>
      <c r="P216" s="219"/>
      <c r="Q216" s="219"/>
      <c r="R216" s="219"/>
      <c r="S216" s="219"/>
      <c r="T216" s="219"/>
      <c r="U216" s="219"/>
      <c r="V216" s="219"/>
      <c r="W216" s="219"/>
      <c r="X216" s="151">
        <v>41814</v>
      </c>
      <c r="Y216" s="150" t="e">
        <f ca="1">IF(ISBLANK(X216), TODAY()-#REF!,X216 -#REF! &amp; CHAR(10) &amp; "(closed)")</f>
        <v>#REF!</v>
      </c>
      <c r="Z216" s="149" t="s">
        <v>360</v>
      </c>
    </row>
    <row r="217" spans="1:26" s="175" customFormat="1" ht="14.4" hidden="1" x14ac:dyDescent="0.3">
      <c r="A217" s="157"/>
      <c r="B217" s="271">
        <v>201200274</v>
      </c>
      <c r="C217" s="270" t="s">
        <v>291</v>
      </c>
      <c r="D217" s="29" t="s">
        <v>179</v>
      </c>
      <c r="E217" s="261" t="s">
        <v>2628</v>
      </c>
      <c r="F217" s="219"/>
      <c r="G217" s="219"/>
      <c r="H217" s="219"/>
      <c r="I217" s="219"/>
      <c r="J217" s="246"/>
      <c r="K217" s="219"/>
      <c r="L217" s="219"/>
      <c r="M217" s="219"/>
      <c r="N217" s="219"/>
      <c r="O217" s="219"/>
      <c r="P217" s="219"/>
      <c r="Q217" s="219"/>
      <c r="R217" s="219"/>
      <c r="S217" s="219"/>
      <c r="T217" s="219"/>
      <c r="U217" s="219"/>
      <c r="V217" s="219"/>
      <c r="W217" s="219"/>
      <c r="X217" s="151">
        <v>41445</v>
      </c>
      <c r="Y217" s="150" t="e">
        <f ca="1">IF(ISBLANK(X217), TODAY()-#REF!,X217 -#REF! &amp; CHAR(10) &amp; "(closed)")</f>
        <v>#REF!</v>
      </c>
      <c r="Z217" s="149" t="s">
        <v>360</v>
      </c>
    </row>
    <row r="218" spans="1:26" s="175" customFormat="1" ht="14.4" hidden="1" x14ac:dyDescent="0.3">
      <c r="A218" s="157"/>
      <c r="B218" s="271">
        <v>201200275</v>
      </c>
      <c r="C218" s="270" t="s">
        <v>291</v>
      </c>
      <c r="D218" s="29" t="s">
        <v>179</v>
      </c>
      <c r="E218" s="261" t="s">
        <v>2627</v>
      </c>
      <c r="F218" s="219"/>
      <c r="G218" s="219"/>
      <c r="H218" s="219"/>
      <c r="I218" s="219"/>
      <c r="J218" s="246"/>
      <c r="K218" s="219"/>
      <c r="L218" s="219"/>
      <c r="M218" s="219"/>
      <c r="N218" s="219"/>
      <c r="O218" s="219"/>
      <c r="P218" s="219"/>
      <c r="Q218" s="219"/>
      <c r="R218" s="219"/>
      <c r="S218" s="219"/>
      <c r="T218" s="219"/>
      <c r="U218" s="219"/>
      <c r="V218" s="219"/>
      <c r="W218" s="219"/>
      <c r="X218" s="151">
        <v>41375</v>
      </c>
      <c r="Y218" s="150" t="e">
        <f ca="1">IF(ISBLANK(X218), TODAY()-#REF!,X218 -#REF! &amp; CHAR(10) &amp; "(closed)")</f>
        <v>#REF!</v>
      </c>
      <c r="Z218" s="149" t="s">
        <v>360</v>
      </c>
    </row>
    <row r="219" spans="1:26" s="175" customFormat="1" ht="14.4" hidden="1" x14ac:dyDescent="0.3">
      <c r="A219" s="157"/>
      <c r="B219" s="271">
        <v>201200276</v>
      </c>
      <c r="C219" s="270" t="s">
        <v>291</v>
      </c>
      <c r="D219" s="29" t="s">
        <v>179</v>
      </c>
      <c r="E219" s="261" t="s">
        <v>2626</v>
      </c>
      <c r="F219" s="219"/>
      <c r="G219" s="219"/>
      <c r="H219" s="219"/>
      <c r="I219" s="219"/>
      <c r="J219" s="246"/>
      <c r="K219" s="219"/>
      <c r="L219" s="219"/>
      <c r="M219" s="219"/>
      <c r="N219" s="219"/>
      <c r="O219" s="219"/>
      <c r="P219" s="219"/>
      <c r="Q219" s="219"/>
      <c r="R219" s="219"/>
      <c r="S219" s="219"/>
      <c r="T219" s="219"/>
      <c r="U219" s="219"/>
      <c r="V219" s="219"/>
      <c r="W219" s="219"/>
      <c r="X219" s="151">
        <v>41326</v>
      </c>
      <c r="Y219" s="150" t="e">
        <f ca="1">IF(ISBLANK(X219), TODAY()-#REF!,X219 -#REF! &amp; CHAR(10) &amp; "(closed)")</f>
        <v>#REF!</v>
      </c>
      <c r="Z219" s="149" t="s">
        <v>360</v>
      </c>
    </row>
    <row r="220" spans="1:26" s="175" customFormat="1" ht="14.4" hidden="1" x14ac:dyDescent="0.3">
      <c r="A220" s="157"/>
      <c r="B220" s="271">
        <v>201200277</v>
      </c>
      <c r="C220" s="270" t="s">
        <v>291</v>
      </c>
      <c r="D220" s="29" t="s">
        <v>179</v>
      </c>
      <c r="E220" s="261" t="s">
        <v>2625</v>
      </c>
      <c r="F220" s="219"/>
      <c r="G220" s="219"/>
      <c r="H220" s="219"/>
      <c r="I220" s="219"/>
      <c r="J220" s="246"/>
      <c r="K220" s="219"/>
      <c r="L220" s="219"/>
      <c r="M220" s="219"/>
      <c r="N220" s="219"/>
      <c r="O220" s="219"/>
      <c r="P220" s="219"/>
      <c r="Q220" s="219"/>
      <c r="R220" s="219"/>
      <c r="S220" s="219"/>
      <c r="T220" s="219"/>
      <c r="U220" s="219"/>
      <c r="V220" s="219"/>
      <c r="W220" s="219"/>
      <c r="X220" s="151">
        <v>41389</v>
      </c>
      <c r="Y220" s="150" t="e">
        <f ca="1">IF(ISBLANK(X220), TODAY()-#REF!,X220 -#REF! &amp; CHAR(10) &amp; "(closed)")</f>
        <v>#REF!</v>
      </c>
      <c r="Z220" s="149" t="s">
        <v>360</v>
      </c>
    </row>
    <row r="221" spans="1:26" s="175" customFormat="1" ht="14.4" hidden="1" x14ac:dyDescent="0.3">
      <c r="A221" s="157"/>
      <c r="B221" s="271">
        <v>201200278</v>
      </c>
      <c r="C221" s="270" t="s">
        <v>291</v>
      </c>
      <c r="D221" s="29" t="s">
        <v>179</v>
      </c>
      <c r="E221" s="261" t="s">
        <v>2624</v>
      </c>
      <c r="F221" s="219"/>
      <c r="G221" s="219"/>
      <c r="H221" s="219"/>
      <c r="I221" s="219"/>
      <c r="J221" s="246"/>
      <c r="K221" s="219"/>
      <c r="L221" s="219"/>
      <c r="M221" s="219"/>
      <c r="N221" s="219"/>
      <c r="O221" s="219"/>
      <c r="P221" s="219"/>
      <c r="Q221" s="219"/>
      <c r="R221" s="219"/>
      <c r="S221" s="219"/>
      <c r="T221" s="219"/>
      <c r="U221" s="219"/>
      <c r="V221" s="219"/>
      <c r="W221" s="219"/>
      <c r="X221" s="151">
        <v>41396</v>
      </c>
      <c r="Y221" s="150" t="e">
        <f ca="1">IF(ISBLANK(X221), TODAY()-#REF!,X221 -#REF! &amp; CHAR(10) &amp; "(closed)")</f>
        <v>#REF!</v>
      </c>
      <c r="Z221" s="149" t="s">
        <v>360</v>
      </c>
    </row>
    <row r="222" spans="1:26" s="175" customFormat="1" ht="14.4" hidden="1" x14ac:dyDescent="0.3">
      <c r="A222" s="157"/>
      <c r="B222" s="271">
        <v>201200279</v>
      </c>
      <c r="C222" s="270" t="s">
        <v>291</v>
      </c>
      <c r="D222" s="29" t="s">
        <v>179</v>
      </c>
      <c r="E222" s="261" t="s">
        <v>2620</v>
      </c>
      <c r="F222" s="219"/>
      <c r="G222" s="219"/>
      <c r="H222" s="219"/>
      <c r="I222" s="219"/>
      <c r="J222" s="246"/>
      <c r="K222" s="219"/>
      <c r="L222" s="219"/>
      <c r="M222" s="219"/>
      <c r="N222" s="219"/>
      <c r="O222" s="219"/>
      <c r="P222" s="219"/>
      <c r="Q222" s="219"/>
      <c r="R222" s="219"/>
      <c r="S222" s="219"/>
      <c r="T222" s="219"/>
      <c r="U222" s="219"/>
      <c r="V222" s="219"/>
      <c r="W222" s="219"/>
      <c r="X222" s="151">
        <v>41746</v>
      </c>
      <c r="Y222" s="150" t="e">
        <f ca="1">IF(ISBLANK(X222), TODAY()-#REF!,X222 -#REF! &amp; CHAR(10) &amp; "(closed)")</f>
        <v>#REF!</v>
      </c>
      <c r="Z222" s="149" t="s">
        <v>360</v>
      </c>
    </row>
    <row r="223" spans="1:26" s="175" customFormat="1" ht="14.4" hidden="1" x14ac:dyDescent="0.3">
      <c r="A223" s="157"/>
      <c r="B223" s="271">
        <v>201200280</v>
      </c>
      <c r="C223" s="270" t="s">
        <v>291</v>
      </c>
      <c r="D223" s="29" t="s">
        <v>179</v>
      </c>
      <c r="E223" s="261" t="s">
        <v>2623</v>
      </c>
      <c r="F223" s="219"/>
      <c r="G223" s="219"/>
      <c r="H223" s="219"/>
      <c r="I223" s="219"/>
      <c r="J223" s="246"/>
      <c r="K223" s="219"/>
      <c r="L223" s="219"/>
      <c r="M223" s="219"/>
      <c r="N223" s="219"/>
      <c r="O223" s="219"/>
      <c r="P223" s="219"/>
      <c r="Q223" s="219"/>
      <c r="R223" s="219"/>
      <c r="S223" s="219"/>
      <c r="T223" s="219"/>
      <c r="U223" s="219"/>
      <c r="V223" s="219"/>
      <c r="W223" s="219"/>
      <c r="X223" s="151">
        <v>41452</v>
      </c>
      <c r="Y223" s="150" t="e">
        <f ca="1">IF(ISBLANK(X223), TODAY()-#REF!,X223 -#REF! &amp; CHAR(10) &amp; "(closed)")</f>
        <v>#REF!</v>
      </c>
      <c r="Z223" s="149" t="s">
        <v>360</v>
      </c>
    </row>
    <row r="224" spans="1:26" s="175" customFormat="1" ht="39.6" hidden="1" x14ac:dyDescent="0.3">
      <c r="A224" s="157"/>
      <c r="B224" s="271">
        <v>201300002</v>
      </c>
      <c r="C224" s="270" t="s">
        <v>2622</v>
      </c>
      <c r="D224" s="66" t="s">
        <v>11</v>
      </c>
      <c r="E224" s="284" t="s">
        <v>2621</v>
      </c>
      <c r="F224" s="219"/>
      <c r="G224" s="219"/>
      <c r="H224" s="219"/>
      <c r="I224" s="219"/>
      <c r="J224" s="246"/>
      <c r="K224" s="219"/>
      <c r="L224" s="219"/>
      <c r="M224" s="219"/>
      <c r="N224" s="219"/>
      <c r="O224" s="219"/>
      <c r="P224" s="219"/>
      <c r="Q224" s="219"/>
      <c r="R224" s="219"/>
      <c r="S224" s="219"/>
      <c r="T224" s="219"/>
      <c r="U224" s="219"/>
      <c r="V224" s="219"/>
      <c r="W224" s="219"/>
      <c r="X224" s="151">
        <v>41417</v>
      </c>
      <c r="Y224" s="150" t="e">
        <f ca="1">IF(ISBLANK(X224), TODAY()-#REF!,X224 -#REF! &amp; CHAR(10) &amp; "(closed)")</f>
        <v>#REF!</v>
      </c>
      <c r="Z224" s="149" t="s">
        <v>360</v>
      </c>
    </row>
    <row r="225" spans="1:26" s="175" customFormat="1" ht="14.4" hidden="1" x14ac:dyDescent="0.3">
      <c r="A225" s="157"/>
      <c r="B225" s="271">
        <v>201300027</v>
      </c>
      <c r="C225" s="270" t="s">
        <v>2471</v>
      </c>
      <c r="D225" s="29" t="s">
        <v>179</v>
      </c>
      <c r="E225" s="261" t="s">
        <v>2620</v>
      </c>
      <c r="F225" s="219"/>
      <c r="G225" s="219"/>
      <c r="H225" s="219"/>
      <c r="I225" s="219"/>
      <c r="J225" s="246"/>
      <c r="K225" s="219"/>
      <c r="L225" s="219"/>
      <c r="M225" s="219"/>
      <c r="N225" s="219"/>
      <c r="O225" s="219"/>
      <c r="P225" s="219"/>
      <c r="Q225" s="219"/>
      <c r="R225" s="219"/>
      <c r="S225" s="219"/>
      <c r="T225" s="219"/>
      <c r="U225" s="219"/>
      <c r="V225" s="219"/>
      <c r="W225" s="219"/>
      <c r="X225" s="151">
        <v>41473</v>
      </c>
      <c r="Y225" s="150" t="e">
        <f ca="1">IF(ISBLANK(X225), TODAY()-#REF!,X225 -#REF! &amp; CHAR(10) &amp; "(closed)")</f>
        <v>#REF!</v>
      </c>
      <c r="Z225" s="149" t="s">
        <v>360</v>
      </c>
    </row>
    <row r="226" spans="1:26" s="175" customFormat="1" ht="14.4" hidden="1" x14ac:dyDescent="0.3">
      <c r="A226" s="157"/>
      <c r="B226" s="271">
        <v>201300028</v>
      </c>
      <c r="C226" s="270" t="s">
        <v>2471</v>
      </c>
      <c r="D226" s="29" t="s">
        <v>176</v>
      </c>
      <c r="E226" s="171" t="s">
        <v>984</v>
      </c>
      <c r="F226" s="219"/>
      <c r="G226" s="219"/>
      <c r="H226" s="219"/>
      <c r="I226" s="219"/>
      <c r="J226" s="246"/>
      <c r="K226" s="219"/>
      <c r="L226" s="219"/>
      <c r="M226" s="219"/>
      <c r="N226" s="219"/>
      <c r="O226" s="219"/>
      <c r="P226" s="219"/>
      <c r="Q226" s="219"/>
      <c r="R226" s="219"/>
      <c r="S226" s="219"/>
      <c r="T226" s="219"/>
      <c r="U226" s="219"/>
      <c r="V226" s="219"/>
      <c r="W226" s="219"/>
      <c r="X226" s="151">
        <v>41655</v>
      </c>
      <c r="Y226" s="150" t="e">
        <f ca="1">IF(ISBLANK(X226), TODAY()-#REF!,X226 -#REF! &amp; CHAR(10) &amp; "(closed)")</f>
        <v>#REF!</v>
      </c>
      <c r="Z226" s="149" t="s">
        <v>360</v>
      </c>
    </row>
    <row r="227" spans="1:26" s="175" customFormat="1" ht="26.4" hidden="1" x14ac:dyDescent="0.3">
      <c r="A227" s="157"/>
      <c r="B227" s="271">
        <v>201300029</v>
      </c>
      <c r="C227" s="270" t="s">
        <v>2471</v>
      </c>
      <c r="D227" s="29" t="s">
        <v>179</v>
      </c>
      <c r="E227" s="261" t="s">
        <v>2619</v>
      </c>
      <c r="F227" s="219"/>
      <c r="G227" s="219"/>
      <c r="H227" s="219"/>
      <c r="I227" s="219"/>
      <c r="J227" s="246"/>
      <c r="K227" s="219"/>
      <c r="L227" s="219"/>
      <c r="M227" s="219"/>
      <c r="N227" s="219"/>
      <c r="O227" s="219"/>
      <c r="P227" s="219"/>
      <c r="Q227" s="219"/>
      <c r="R227" s="219"/>
      <c r="S227" s="219"/>
      <c r="T227" s="219"/>
      <c r="U227" s="219"/>
      <c r="V227" s="219"/>
      <c r="W227" s="219"/>
      <c r="X227" s="151">
        <v>41466</v>
      </c>
      <c r="Y227" s="150" t="e">
        <f ca="1">IF(ISBLANK(X227), TODAY()-#REF!,X227 -#REF! &amp; CHAR(10) &amp; "(closed)")</f>
        <v>#REF!</v>
      </c>
      <c r="Z227" s="149" t="s">
        <v>360</v>
      </c>
    </row>
    <row r="228" spans="1:26" s="175" customFormat="1" ht="39.6" hidden="1" x14ac:dyDescent="0.3">
      <c r="A228" s="157"/>
      <c r="B228" s="271">
        <v>201300034</v>
      </c>
      <c r="C228" s="31" t="s">
        <v>704</v>
      </c>
      <c r="D228" s="29" t="s">
        <v>177</v>
      </c>
      <c r="E228" s="261" t="s">
        <v>2618</v>
      </c>
      <c r="F228" s="219"/>
      <c r="G228" s="219"/>
      <c r="H228" s="219"/>
      <c r="I228" s="219"/>
      <c r="J228" s="246"/>
      <c r="K228" s="219"/>
      <c r="L228" s="219"/>
      <c r="M228" s="219"/>
      <c r="N228" s="219"/>
      <c r="O228" s="219"/>
      <c r="P228" s="219"/>
      <c r="Q228" s="219"/>
      <c r="R228" s="219"/>
      <c r="S228" s="219"/>
      <c r="T228" s="219"/>
      <c r="U228" s="219"/>
      <c r="V228" s="219"/>
      <c r="W228" s="219"/>
      <c r="X228" s="151">
        <v>41828</v>
      </c>
      <c r="Y228" s="150" t="e">
        <f ca="1">IF(ISBLANK(X228), TODAY()-#REF!,X228 -#REF! &amp; CHAR(10) &amp; "(closed)")</f>
        <v>#REF!</v>
      </c>
      <c r="Z228" s="149" t="s">
        <v>360</v>
      </c>
    </row>
    <row r="229" spans="1:26" s="175" customFormat="1" ht="39.6" hidden="1" x14ac:dyDescent="0.3">
      <c r="A229" s="157"/>
      <c r="B229" s="269">
        <v>201300039</v>
      </c>
      <c r="C229" s="31" t="s">
        <v>704</v>
      </c>
      <c r="D229" s="29" t="s">
        <v>176</v>
      </c>
      <c r="E229" s="293" t="s">
        <v>2617</v>
      </c>
      <c r="F229" s="219"/>
      <c r="G229" s="219"/>
      <c r="H229" s="219"/>
      <c r="I229" s="219"/>
      <c r="J229" s="246"/>
      <c r="K229" s="219"/>
      <c r="L229" s="219"/>
      <c r="M229" s="219"/>
      <c r="N229" s="219"/>
      <c r="O229" s="219"/>
      <c r="P229" s="219"/>
      <c r="Q229" s="219"/>
      <c r="R229" s="219"/>
      <c r="S229" s="219"/>
      <c r="T229" s="219"/>
      <c r="U229" s="219"/>
      <c r="V229" s="219"/>
      <c r="W229" s="219"/>
      <c r="X229" s="219">
        <v>41872</v>
      </c>
      <c r="Y229" s="150" t="e">
        <f ca="1">IF(ISBLANK(X229), TODAY()-#REF!,X229 -#REF! &amp; CHAR(10) &amp; "(closed)")</f>
        <v>#REF!</v>
      </c>
      <c r="Z229" s="149" t="s">
        <v>360</v>
      </c>
    </row>
    <row r="230" spans="1:26" s="175" customFormat="1" ht="14.4" hidden="1" x14ac:dyDescent="0.3">
      <c r="A230" s="157"/>
      <c r="B230" s="288">
        <v>201300039</v>
      </c>
      <c r="C230" s="31" t="s">
        <v>704</v>
      </c>
      <c r="D230" s="29" t="s">
        <v>176</v>
      </c>
      <c r="E230" s="284" t="s">
        <v>2616</v>
      </c>
      <c r="F230" s="219"/>
      <c r="G230" s="219"/>
      <c r="H230" s="219"/>
      <c r="I230" s="219"/>
      <c r="J230" s="246"/>
      <c r="K230" s="219"/>
      <c r="L230" s="219"/>
      <c r="M230" s="219"/>
      <c r="N230" s="219"/>
      <c r="O230" s="219"/>
      <c r="P230" s="219"/>
      <c r="Q230" s="219"/>
      <c r="R230" s="219"/>
      <c r="S230" s="219"/>
      <c r="T230" s="219"/>
      <c r="U230" s="219"/>
      <c r="V230" s="219"/>
      <c r="W230" s="219"/>
      <c r="X230" s="151">
        <v>41872</v>
      </c>
      <c r="Y230" s="150" t="e">
        <f ca="1">IF(ISBLANK(X230), TODAY()-#REF!,X230 -#REF! &amp; CHAR(10) &amp; "(closed)")</f>
        <v>#REF!</v>
      </c>
      <c r="Z230" s="149" t="s">
        <v>360</v>
      </c>
    </row>
    <row r="231" spans="1:26" s="175" customFormat="1" ht="26.4" hidden="1" x14ac:dyDescent="0.3">
      <c r="A231" s="157"/>
      <c r="B231" s="271">
        <v>201300042</v>
      </c>
      <c r="C231" s="270" t="s">
        <v>2471</v>
      </c>
      <c r="D231" s="29" t="s">
        <v>176</v>
      </c>
      <c r="E231" s="261" t="s">
        <v>2615</v>
      </c>
      <c r="F231" s="219"/>
      <c r="G231" s="219"/>
      <c r="H231" s="219"/>
      <c r="I231" s="219"/>
      <c r="J231" s="246"/>
      <c r="K231" s="219"/>
      <c r="L231" s="219"/>
      <c r="M231" s="219"/>
      <c r="N231" s="219"/>
      <c r="O231" s="219"/>
      <c r="P231" s="219"/>
      <c r="Q231" s="219"/>
      <c r="R231" s="219"/>
      <c r="S231" s="219"/>
      <c r="T231" s="219"/>
      <c r="U231" s="219"/>
      <c r="V231" s="219"/>
      <c r="W231" s="219"/>
      <c r="X231" s="151">
        <v>41674</v>
      </c>
      <c r="Y231" s="150" t="e">
        <f ca="1">IF(ISBLANK(X231), TODAY()-#REF!,X231 -#REF! &amp; CHAR(10) &amp; "(closed)")</f>
        <v>#REF!</v>
      </c>
      <c r="Z231" s="149" t="s">
        <v>360</v>
      </c>
    </row>
    <row r="232" spans="1:26" s="175" customFormat="1" ht="14.4" hidden="1" x14ac:dyDescent="0.3">
      <c r="A232" s="157"/>
      <c r="B232" s="271">
        <v>201300070</v>
      </c>
      <c r="C232" s="270" t="s">
        <v>2614</v>
      </c>
      <c r="D232" s="29" t="s">
        <v>179</v>
      </c>
      <c r="E232" s="261" t="s">
        <v>2613</v>
      </c>
      <c r="F232" s="219"/>
      <c r="G232" s="219"/>
      <c r="H232" s="219"/>
      <c r="I232" s="219"/>
      <c r="J232" s="246"/>
      <c r="K232" s="219"/>
      <c r="L232" s="219"/>
      <c r="M232" s="219"/>
      <c r="N232" s="219"/>
      <c r="O232" s="219"/>
      <c r="P232" s="219"/>
      <c r="Q232" s="219"/>
      <c r="R232" s="219"/>
      <c r="S232" s="219"/>
      <c r="T232" s="219"/>
      <c r="U232" s="219"/>
      <c r="V232" s="219"/>
      <c r="W232" s="219"/>
      <c r="X232" s="151">
        <v>41543</v>
      </c>
      <c r="Y232" s="150" t="e">
        <f ca="1">IF(ISBLANK(X232), TODAY()-#REF!,X232 -#REF! &amp; CHAR(10) &amp; "(closed)")</f>
        <v>#REF!</v>
      </c>
      <c r="Z232" s="149" t="s">
        <v>360</v>
      </c>
    </row>
    <row r="233" spans="1:26" s="175" customFormat="1" ht="26.4" hidden="1" x14ac:dyDescent="0.3">
      <c r="A233" s="157"/>
      <c r="B233" s="271">
        <v>201300077</v>
      </c>
      <c r="C233" s="270" t="s">
        <v>2218</v>
      </c>
      <c r="D233" s="29" t="s">
        <v>179</v>
      </c>
      <c r="E233" s="261" t="s">
        <v>2612</v>
      </c>
      <c r="F233" s="219"/>
      <c r="G233" s="219"/>
      <c r="H233" s="219"/>
      <c r="I233" s="219"/>
      <c r="J233" s="246"/>
      <c r="K233" s="219"/>
      <c r="L233" s="219"/>
      <c r="M233" s="219"/>
      <c r="N233" s="219"/>
      <c r="O233" s="219"/>
      <c r="P233" s="219"/>
      <c r="Q233" s="219"/>
      <c r="R233" s="219"/>
      <c r="S233" s="219"/>
      <c r="T233" s="219"/>
      <c r="U233" s="219"/>
      <c r="V233" s="219"/>
      <c r="W233" s="219"/>
      <c r="X233" s="151">
        <v>41550</v>
      </c>
      <c r="Y233" s="150" t="e">
        <f ca="1">IF(ISBLANK(X233), TODAY()-#REF!,X233 -#REF! &amp; CHAR(10) &amp; "(closed)")</f>
        <v>#REF!</v>
      </c>
      <c r="Z233" s="149" t="s">
        <v>360</v>
      </c>
    </row>
    <row r="234" spans="1:26" s="175" customFormat="1" ht="14.4" hidden="1" x14ac:dyDescent="0.3">
      <c r="A234" s="157"/>
      <c r="B234" s="271">
        <v>201300078</v>
      </c>
      <c r="C234" s="270" t="s">
        <v>1096</v>
      </c>
      <c r="D234" s="29" t="s">
        <v>179</v>
      </c>
      <c r="E234" s="261" t="s">
        <v>2611</v>
      </c>
      <c r="F234" s="219"/>
      <c r="G234" s="219"/>
      <c r="H234" s="219"/>
      <c r="I234" s="219"/>
      <c r="J234" s="246"/>
      <c r="K234" s="219"/>
      <c r="L234" s="219"/>
      <c r="M234" s="219"/>
      <c r="N234" s="219"/>
      <c r="O234" s="219"/>
      <c r="P234" s="219"/>
      <c r="Q234" s="219"/>
      <c r="R234" s="219"/>
      <c r="S234" s="219"/>
      <c r="T234" s="219"/>
      <c r="U234" s="219"/>
      <c r="V234" s="219"/>
      <c r="W234" s="219"/>
      <c r="X234" s="151">
        <v>41739</v>
      </c>
      <c r="Y234" s="150" t="e">
        <f ca="1">IF(ISBLANK(X234), TODAY()-#REF!,X234 -#REF! &amp; CHAR(10) &amp; "(closed)")</f>
        <v>#REF!</v>
      </c>
      <c r="Z234" s="149" t="s">
        <v>360</v>
      </c>
    </row>
    <row r="235" spans="1:26" s="175" customFormat="1" ht="26.4" hidden="1" x14ac:dyDescent="0.3">
      <c r="A235" s="157"/>
      <c r="B235" s="271">
        <v>201300086</v>
      </c>
      <c r="C235" s="270" t="s">
        <v>2610</v>
      </c>
      <c r="D235" s="29" t="s">
        <v>179</v>
      </c>
      <c r="E235" s="261" t="s">
        <v>2609</v>
      </c>
      <c r="F235" s="285"/>
      <c r="G235" s="285"/>
      <c r="H235" s="285"/>
      <c r="I235" s="285"/>
      <c r="J235" s="286"/>
      <c r="K235" s="285"/>
      <c r="L235" s="285"/>
      <c r="M235" s="285"/>
      <c r="N235" s="285"/>
      <c r="O235" s="285"/>
      <c r="P235" s="285"/>
      <c r="Q235" s="285"/>
      <c r="R235" s="285"/>
      <c r="S235" s="285"/>
      <c r="T235" s="285"/>
      <c r="U235" s="285"/>
      <c r="V235" s="285"/>
      <c r="W235" s="285"/>
      <c r="X235" s="151">
        <v>41550</v>
      </c>
      <c r="Y235" s="150" t="e">
        <f ca="1">IF(ISBLANK(X235), TODAY()-#REF!,X235 -#REF! &amp; CHAR(10) &amp; "(closed)")</f>
        <v>#REF!</v>
      </c>
      <c r="Z235" s="149" t="s">
        <v>360</v>
      </c>
    </row>
    <row r="236" spans="1:26" s="175" customFormat="1" ht="26.4" hidden="1" x14ac:dyDescent="0.3">
      <c r="A236" s="157"/>
      <c r="B236" s="271">
        <v>201300088</v>
      </c>
      <c r="C236" s="270" t="s">
        <v>2608</v>
      </c>
      <c r="D236" s="29" t="s">
        <v>179</v>
      </c>
      <c r="E236" s="261" t="s">
        <v>2607</v>
      </c>
      <c r="F236" s="208"/>
      <c r="G236" s="208"/>
      <c r="H236" s="208"/>
      <c r="I236" s="208"/>
      <c r="J236" s="209"/>
      <c r="K236" s="208"/>
      <c r="L236" s="208"/>
      <c r="M236" s="208"/>
      <c r="N236" s="208"/>
      <c r="O236" s="208"/>
      <c r="P236" s="208"/>
      <c r="Q236" s="208"/>
      <c r="R236" s="208"/>
      <c r="S236" s="208"/>
      <c r="T236" s="208"/>
      <c r="U236" s="208"/>
      <c r="V236" s="208"/>
      <c r="W236" s="208"/>
      <c r="X236" s="151">
        <v>41660</v>
      </c>
      <c r="Y236" s="150" t="e">
        <f ca="1">IF(ISBLANK(X236), TODAY()-#REF!,X236 -#REF! &amp; CHAR(10) &amp; "(closed)")</f>
        <v>#REF!</v>
      </c>
      <c r="Z236" s="149" t="s">
        <v>360</v>
      </c>
    </row>
    <row r="237" spans="1:26" s="175" customFormat="1" ht="14.4" hidden="1" x14ac:dyDescent="0.3">
      <c r="A237" s="157"/>
      <c r="B237" s="271">
        <v>201300110</v>
      </c>
      <c r="C237" s="270" t="s">
        <v>2471</v>
      </c>
      <c r="D237" s="29" t="s">
        <v>179</v>
      </c>
      <c r="E237" s="261" t="s">
        <v>2606</v>
      </c>
      <c r="F237" s="219"/>
      <c r="G237" s="219"/>
      <c r="H237" s="219"/>
      <c r="I237" s="219"/>
      <c r="J237" s="246"/>
      <c r="K237" s="219"/>
      <c r="L237" s="219"/>
      <c r="M237" s="219"/>
      <c r="N237" s="219"/>
      <c r="O237" s="219"/>
      <c r="P237" s="219"/>
      <c r="Q237" s="219"/>
      <c r="R237" s="219"/>
      <c r="S237" s="219"/>
      <c r="T237" s="219"/>
      <c r="U237" s="219"/>
      <c r="V237" s="219"/>
      <c r="W237" s="219"/>
      <c r="X237" s="151">
        <v>41660</v>
      </c>
      <c r="Y237" s="150" t="e">
        <f ca="1">IF(ISBLANK(X237), TODAY()-#REF!,X237 -#REF! &amp; CHAR(10) &amp; "(closed)")</f>
        <v>#REF!</v>
      </c>
      <c r="Z237" s="149" t="s">
        <v>360</v>
      </c>
    </row>
    <row r="238" spans="1:26" s="175" customFormat="1" ht="14.4" hidden="1" x14ac:dyDescent="0.3">
      <c r="A238" s="157"/>
      <c r="B238" s="155">
        <v>201300111</v>
      </c>
      <c r="C238" s="217" t="s">
        <v>291</v>
      </c>
      <c r="D238" s="29" t="s">
        <v>179</v>
      </c>
      <c r="E238" s="261" t="s">
        <v>2605</v>
      </c>
      <c r="F238" s="219"/>
      <c r="G238" s="219"/>
      <c r="H238" s="219"/>
      <c r="I238" s="219"/>
      <c r="J238" s="246"/>
      <c r="K238" s="219"/>
      <c r="L238" s="219"/>
      <c r="M238" s="219"/>
      <c r="N238" s="219"/>
      <c r="O238" s="219"/>
      <c r="P238" s="219"/>
      <c r="Q238" s="219"/>
      <c r="R238" s="219"/>
      <c r="S238" s="219"/>
      <c r="T238" s="219"/>
      <c r="U238" s="219"/>
      <c r="V238" s="219"/>
      <c r="W238" s="219"/>
      <c r="X238" s="219">
        <v>42670</v>
      </c>
      <c r="Y238" s="150" t="e">
        <f ca="1">IF(ISBLANK(X238), TODAY()-#REF!,X238 -#REF! &amp; CHAR(10) &amp; "(closed)")</f>
        <v>#REF!</v>
      </c>
      <c r="Z238" s="149" t="s">
        <v>360</v>
      </c>
    </row>
    <row r="239" spans="1:26" s="175" customFormat="1" ht="14.4" hidden="1" x14ac:dyDescent="0.3">
      <c r="A239" s="157"/>
      <c r="B239" s="271">
        <v>201300112</v>
      </c>
      <c r="C239" s="270" t="s">
        <v>2471</v>
      </c>
      <c r="D239" s="29" t="s">
        <v>176</v>
      </c>
      <c r="E239" s="261" t="s">
        <v>2604</v>
      </c>
      <c r="F239" s="219"/>
      <c r="G239" s="219"/>
      <c r="H239" s="219"/>
      <c r="I239" s="219"/>
      <c r="J239" s="246"/>
      <c r="K239" s="219"/>
      <c r="L239" s="219"/>
      <c r="M239" s="219"/>
      <c r="N239" s="219"/>
      <c r="O239" s="219"/>
      <c r="P239" s="219"/>
      <c r="Q239" s="219"/>
      <c r="R239" s="219"/>
      <c r="S239" s="219"/>
      <c r="T239" s="219"/>
      <c r="U239" s="219"/>
      <c r="V239" s="219"/>
      <c r="W239" s="219"/>
      <c r="X239" s="151">
        <v>41662</v>
      </c>
      <c r="Y239" s="150" t="e">
        <f ca="1">IF(ISBLANK(X239), TODAY()-#REF!,X239 -#REF! &amp; CHAR(10) &amp; "(closed)")</f>
        <v>#REF!</v>
      </c>
      <c r="Z239" s="149" t="s">
        <v>360</v>
      </c>
    </row>
    <row r="240" spans="1:26" s="175" customFormat="1" ht="14.4" hidden="1" x14ac:dyDescent="0.3">
      <c r="A240" s="157"/>
      <c r="B240" s="271">
        <v>201300113</v>
      </c>
      <c r="C240" s="270" t="s">
        <v>2471</v>
      </c>
      <c r="D240" s="29" t="s">
        <v>179</v>
      </c>
      <c r="E240" s="261" t="s">
        <v>2603</v>
      </c>
      <c r="F240" s="219"/>
      <c r="G240" s="219"/>
      <c r="H240" s="219"/>
      <c r="I240" s="219"/>
      <c r="J240" s="246"/>
      <c r="K240" s="219"/>
      <c r="L240" s="219"/>
      <c r="M240" s="219"/>
      <c r="N240" s="219"/>
      <c r="O240" s="219"/>
      <c r="P240" s="219"/>
      <c r="Q240" s="219"/>
      <c r="R240" s="219"/>
      <c r="S240" s="219"/>
      <c r="T240" s="219"/>
      <c r="U240" s="219"/>
      <c r="V240" s="219"/>
      <c r="W240" s="219"/>
      <c r="X240" s="151">
        <v>41627</v>
      </c>
      <c r="Y240" s="150" t="e">
        <f ca="1">IF(ISBLANK(X240), TODAY()-#REF!,X240 -#REF! &amp; CHAR(10) &amp; "(closed)")</f>
        <v>#REF!</v>
      </c>
      <c r="Z240" s="149" t="s">
        <v>360</v>
      </c>
    </row>
    <row r="241" spans="1:26" s="175" customFormat="1" ht="14.4" hidden="1" x14ac:dyDescent="0.3">
      <c r="A241" s="157"/>
      <c r="B241" s="271">
        <v>201300114</v>
      </c>
      <c r="C241" s="270" t="s">
        <v>2471</v>
      </c>
      <c r="D241" s="29" t="s">
        <v>179</v>
      </c>
      <c r="E241" s="261" t="s">
        <v>2602</v>
      </c>
      <c r="F241" s="219"/>
      <c r="G241" s="219"/>
      <c r="H241" s="219"/>
      <c r="I241" s="219"/>
      <c r="J241" s="246"/>
      <c r="K241" s="219"/>
      <c r="L241" s="219"/>
      <c r="M241" s="219"/>
      <c r="N241" s="219"/>
      <c r="O241" s="219"/>
      <c r="P241" s="219"/>
      <c r="Q241" s="219"/>
      <c r="R241" s="219"/>
      <c r="S241" s="219"/>
      <c r="T241" s="219"/>
      <c r="U241" s="219"/>
      <c r="V241" s="219"/>
      <c r="W241" s="219"/>
      <c r="X241" s="151">
        <v>41786</v>
      </c>
      <c r="Y241" s="150" t="e">
        <f ca="1">IF(ISBLANK(X241), TODAY()-#REF!,X241 -#REF! &amp; CHAR(10) &amp; "(closed)")</f>
        <v>#REF!</v>
      </c>
      <c r="Z241" s="149" t="s">
        <v>360</v>
      </c>
    </row>
    <row r="242" spans="1:26" s="175" customFormat="1" ht="14.4" hidden="1" x14ac:dyDescent="0.3">
      <c r="A242" s="157"/>
      <c r="B242" s="271">
        <v>201300117</v>
      </c>
      <c r="C242" s="270" t="s">
        <v>2471</v>
      </c>
      <c r="D242" s="29" t="s">
        <v>179</v>
      </c>
      <c r="E242" s="261" t="s">
        <v>2601</v>
      </c>
      <c r="F242" s="219"/>
      <c r="G242" s="219"/>
      <c r="H242" s="219"/>
      <c r="I242" s="219"/>
      <c r="J242" s="246"/>
      <c r="K242" s="219"/>
      <c r="L242" s="219"/>
      <c r="M242" s="219"/>
      <c r="N242" s="219"/>
      <c r="O242" s="219"/>
      <c r="P242" s="219"/>
      <c r="Q242" s="219"/>
      <c r="R242" s="219"/>
      <c r="S242" s="219"/>
      <c r="T242" s="219"/>
      <c r="U242" s="219"/>
      <c r="V242" s="219"/>
      <c r="W242" s="219"/>
      <c r="X242" s="151">
        <v>41627</v>
      </c>
      <c r="Y242" s="150" t="e">
        <f ca="1">IF(ISBLANK(X242), TODAY()-#REF!,X242 -#REF! &amp; CHAR(10) &amp; "(closed)")</f>
        <v>#REF!</v>
      </c>
      <c r="Z242" s="149" t="s">
        <v>360</v>
      </c>
    </row>
    <row r="243" spans="1:26" s="175" customFormat="1" ht="26.4" hidden="1" x14ac:dyDescent="0.3">
      <c r="A243" s="157"/>
      <c r="B243" s="271">
        <v>201300118</v>
      </c>
      <c r="C243" s="270" t="s">
        <v>2600</v>
      </c>
      <c r="D243" s="29" t="s">
        <v>179</v>
      </c>
      <c r="E243" s="261" t="s">
        <v>2599</v>
      </c>
      <c r="F243" s="219"/>
      <c r="G243" s="219"/>
      <c r="H243" s="219"/>
      <c r="I243" s="219"/>
      <c r="J243" s="246"/>
      <c r="K243" s="219"/>
      <c r="L243" s="219"/>
      <c r="M243" s="219"/>
      <c r="N243" s="219"/>
      <c r="O243" s="219"/>
      <c r="P243" s="219"/>
      <c r="Q243" s="219"/>
      <c r="R243" s="219"/>
      <c r="S243" s="219"/>
      <c r="T243" s="219"/>
      <c r="U243" s="219"/>
      <c r="V243" s="219"/>
      <c r="W243" s="219"/>
      <c r="X243" s="151">
        <v>41746</v>
      </c>
      <c r="Y243" s="150" t="e">
        <f ca="1">IF(ISBLANK(X243), TODAY()-#REF!,X243 -#REF! &amp; CHAR(10) &amp; "(closed)")</f>
        <v>#REF!</v>
      </c>
      <c r="Z243" s="149" t="s">
        <v>360</v>
      </c>
    </row>
    <row r="244" spans="1:26" s="175" customFormat="1" ht="14.4" hidden="1" x14ac:dyDescent="0.3">
      <c r="A244" s="157"/>
      <c r="B244" s="271">
        <v>201300119</v>
      </c>
      <c r="C244" s="270" t="s">
        <v>2471</v>
      </c>
      <c r="D244" s="29" t="s">
        <v>179</v>
      </c>
      <c r="E244" s="261" t="s">
        <v>2599</v>
      </c>
      <c r="F244" s="219"/>
      <c r="G244" s="219"/>
      <c r="H244" s="219"/>
      <c r="I244" s="219"/>
      <c r="J244" s="246"/>
      <c r="K244" s="219"/>
      <c r="L244" s="219"/>
      <c r="M244" s="219"/>
      <c r="N244" s="219"/>
      <c r="O244" s="219"/>
      <c r="P244" s="219"/>
      <c r="Q244" s="219"/>
      <c r="R244" s="219"/>
      <c r="S244" s="219"/>
      <c r="T244" s="219"/>
      <c r="U244" s="219"/>
      <c r="V244" s="219"/>
      <c r="W244" s="219"/>
      <c r="X244" s="151">
        <v>41627</v>
      </c>
      <c r="Y244" s="150" t="e">
        <f ca="1">IF(ISBLANK(X244), TODAY()-#REF!,X244 -#REF! &amp; CHAR(10) &amp; "(closed)")</f>
        <v>#REF!</v>
      </c>
      <c r="Z244" s="149" t="s">
        <v>360</v>
      </c>
    </row>
    <row r="245" spans="1:26" s="175" customFormat="1" ht="14.4" hidden="1" x14ac:dyDescent="0.3">
      <c r="A245" s="157"/>
      <c r="B245" s="271">
        <v>201300120</v>
      </c>
      <c r="C245" s="270" t="s">
        <v>2471</v>
      </c>
      <c r="D245" s="29" t="s">
        <v>179</v>
      </c>
      <c r="E245" s="261" t="s">
        <v>2598</v>
      </c>
      <c r="F245" s="219"/>
      <c r="G245" s="219"/>
      <c r="H245" s="219"/>
      <c r="I245" s="219"/>
      <c r="J245" s="246"/>
      <c r="K245" s="219"/>
      <c r="L245" s="219"/>
      <c r="M245" s="219"/>
      <c r="N245" s="219"/>
      <c r="O245" s="219"/>
      <c r="P245" s="219"/>
      <c r="Q245" s="219"/>
      <c r="R245" s="219"/>
      <c r="S245" s="219"/>
      <c r="T245" s="219"/>
      <c r="U245" s="219"/>
      <c r="V245" s="219"/>
      <c r="W245" s="219"/>
      <c r="X245" s="151">
        <v>41627</v>
      </c>
      <c r="Y245" s="150" t="e">
        <f ca="1">IF(ISBLANK(X245), TODAY()-#REF!,X245 -#REF! &amp; CHAR(10) &amp; "(closed)")</f>
        <v>#REF!</v>
      </c>
      <c r="Z245" s="149" t="s">
        <v>360</v>
      </c>
    </row>
    <row r="246" spans="1:26" s="175" customFormat="1" ht="28.8" hidden="1" x14ac:dyDescent="0.3">
      <c r="A246" s="278" t="s">
        <v>953</v>
      </c>
      <c r="B246" s="29">
        <v>201300121</v>
      </c>
      <c r="C246" s="173" t="s">
        <v>1330</v>
      </c>
      <c r="D246" s="29" t="s">
        <v>172</v>
      </c>
      <c r="E246" s="30" t="s">
        <v>1529</v>
      </c>
      <c r="F246" s="30"/>
      <c r="G246" s="128"/>
      <c r="H246" s="24" t="str">
        <f>IF(ISNUMBER(F246), F246+90, "N/A")</f>
        <v>N/A</v>
      </c>
      <c r="I246" s="24"/>
      <c r="J246" s="24">
        <v>41551</v>
      </c>
      <c r="K246" s="28">
        <v>1244752</v>
      </c>
      <c r="L246" s="28">
        <v>70723</v>
      </c>
      <c r="M246" s="28">
        <v>1244752</v>
      </c>
      <c r="N246" s="28">
        <v>70723</v>
      </c>
      <c r="O246" s="27">
        <f>IF(ISBLANK(J246), "", IF(ISNUMBER(F246), J246+60, J246+90))</f>
        <v>41641</v>
      </c>
      <c r="P246" s="27">
        <v>41604</v>
      </c>
      <c r="Q246" s="27">
        <f>IF(NOT(ISNUMBER(P246)),"",P246+15)</f>
        <v>41619</v>
      </c>
      <c r="R246" s="25" t="s">
        <v>2597</v>
      </c>
      <c r="S246" s="25">
        <v>41697</v>
      </c>
      <c r="T246" s="42"/>
      <c r="U246" s="25"/>
      <c r="V246" s="287"/>
      <c r="W246" s="25" t="s">
        <v>230</v>
      </c>
      <c r="X246" s="24">
        <v>43803</v>
      </c>
      <c r="Y246" s="23" t="str">
        <f ca="1">IF(ISBLANK(J246),
        IF(ISBLANK(F246), "", TODAY() - F246 &amp; CHAR(10) &amp; "(preapproval)"),
       IF(ISBLANK(Z246), TODAY() - J246, X246 - J246 &amp; CHAR(10) &amp; "(closed)"))</f>
        <v>2252
(closed)</v>
      </c>
      <c r="Z246" s="29" t="s">
        <v>360</v>
      </c>
    </row>
    <row r="247" spans="1:26" s="175" customFormat="1" ht="26.4" hidden="1" x14ac:dyDescent="0.3">
      <c r="A247" s="157"/>
      <c r="B247" s="271">
        <v>201300122</v>
      </c>
      <c r="C247" s="270" t="s">
        <v>2471</v>
      </c>
      <c r="D247" s="29" t="s">
        <v>176</v>
      </c>
      <c r="E247" s="261" t="s">
        <v>2550</v>
      </c>
      <c r="F247" s="219"/>
      <c r="G247" s="219"/>
      <c r="H247" s="219"/>
      <c r="I247" s="219"/>
      <c r="J247" s="246"/>
      <c r="K247" s="219"/>
      <c r="L247" s="219"/>
      <c r="M247" s="219"/>
      <c r="N247" s="219"/>
      <c r="O247" s="219"/>
      <c r="P247" s="219"/>
      <c r="Q247" s="219"/>
      <c r="R247" s="219"/>
      <c r="S247" s="219"/>
      <c r="T247" s="219"/>
      <c r="U247" s="219"/>
      <c r="V247" s="219"/>
      <c r="W247" s="219"/>
      <c r="X247" s="151">
        <v>42360</v>
      </c>
      <c r="Y247" s="150" t="e">
        <f ca="1">IF(ISBLANK(X247), TODAY()-#REF!,X247 -#REF! &amp; CHAR(10) &amp; "(closed)")</f>
        <v>#REF!</v>
      </c>
      <c r="Z247" s="149" t="s">
        <v>360</v>
      </c>
    </row>
    <row r="248" spans="1:26" s="175" customFormat="1" ht="14.4" hidden="1" x14ac:dyDescent="0.3">
      <c r="A248" s="157"/>
      <c r="B248" s="271">
        <v>201300125</v>
      </c>
      <c r="C248" s="270" t="s">
        <v>2471</v>
      </c>
      <c r="D248" s="29" t="s">
        <v>179</v>
      </c>
      <c r="E248" s="261" t="s">
        <v>2596</v>
      </c>
      <c r="F248" s="219"/>
      <c r="G248" s="219"/>
      <c r="H248" s="219"/>
      <c r="I248" s="219"/>
      <c r="J248" s="246"/>
      <c r="K248" s="219"/>
      <c r="L248" s="219"/>
      <c r="M248" s="219"/>
      <c r="N248" s="219"/>
      <c r="O248" s="219"/>
      <c r="P248" s="219"/>
      <c r="Q248" s="219"/>
      <c r="R248" s="219"/>
      <c r="S248" s="219"/>
      <c r="T248" s="219"/>
      <c r="U248" s="219"/>
      <c r="V248" s="219"/>
      <c r="W248" s="219"/>
      <c r="X248" s="151">
        <v>41662</v>
      </c>
      <c r="Y248" s="150" t="e">
        <f ca="1">IF(ISBLANK(X248), TODAY()-#REF!,X248 -#REF! &amp; CHAR(10) &amp; "(closed)")</f>
        <v>#REF!</v>
      </c>
      <c r="Z248" s="149" t="s">
        <v>360</v>
      </c>
    </row>
    <row r="249" spans="1:26" s="175" customFormat="1" ht="14.4" hidden="1" x14ac:dyDescent="0.3">
      <c r="A249" s="157"/>
      <c r="B249" s="271">
        <v>201300126</v>
      </c>
      <c r="C249" s="270" t="s">
        <v>2471</v>
      </c>
      <c r="D249" s="29" t="s">
        <v>179</v>
      </c>
      <c r="E249" s="261" t="s">
        <v>2595</v>
      </c>
      <c r="F249" s="219"/>
      <c r="G249" s="219"/>
      <c r="H249" s="219"/>
      <c r="I249" s="219"/>
      <c r="J249" s="246"/>
      <c r="K249" s="219"/>
      <c r="L249" s="219"/>
      <c r="M249" s="219"/>
      <c r="N249" s="219"/>
      <c r="O249" s="219"/>
      <c r="P249" s="219"/>
      <c r="Q249" s="219"/>
      <c r="R249" s="219"/>
      <c r="S249" s="219"/>
      <c r="T249" s="219"/>
      <c r="U249" s="219"/>
      <c r="V249" s="219"/>
      <c r="W249" s="219"/>
      <c r="X249" s="151">
        <v>41760</v>
      </c>
      <c r="Y249" s="150" t="e">
        <f ca="1">IF(ISBLANK(X249), TODAY()-#REF!,X249 -#REF! &amp; CHAR(10) &amp; "(closed)")</f>
        <v>#REF!</v>
      </c>
      <c r="Z249" s="149" t="s">
        <v>360</v>
      </c>
    </row>
    <row r="250" spans="1:26" s="175" customFormat="1" ht="26.4" hidden="1" x14ac:dyDescent="0.3">
      <c r="A250" s="157"/>
      <c r="B250" s="149">
        <v>201300135</v>
      </c>
      <c r="C250" s="270" t="s">
        <v>1075</v>
      </c>
      <c r="D250" s="29" t="s">
        <v>172</v>
      </c>
      <c r="E250" s="292" t="s">
        <v>2594</v>
      </c>
      <c r="F250" s="157"/>
      <c r="G250" s="157"/>
      <c r="H250" s="157"/>
      <c r="I250" s="157"/>
      <c r="J250" s="188"/>
      <c r="K250" s="157"/>
      <c r="L250" s="157"/>
      <c r="M250" s="157"/>
      <c r="N250" s="157"/>
      <c r="O250" s="157"/>
      <c r="P250" s="157"/>
      <c r="Q250" s="157"/>
      <c r="R250" s="157"/>
      <c r="S250" s="157"/>
      <c r="T250" s="157"/>
      <c r="U250" s="157"/>
      <c r="V250" s="157"/>
      <c r="W250" s="157"/>
      <c r="X250" s="151">
        <v>43768</v>
      </c>
      <c r="Y250" s="179" t="s">
        <v>2593</v>
      </c>
      <c r="Z250" s="149" t="s">
        <v>360</v>
      </c>
    </row>
    <row r="251" spans="1:26" s="175" customFormat="1" ht="26.4" hidden="1" x14ac:dyDescent="0.3">
      <c r="A251" s="157"/>
      <c r="B251" s="271">
        <v>201300137</v>
      </c>
      <c r="C251" s="270" t="s">
        <v>2340</v>
      </c>
      <c r="D251" s="29" t="s">
        <v>176</v>
      </c>
      <c r="E251" s="261" t="s">
        <v>2566</v>
      </c>
      <c r="F251" s="219"/>
      <c r="G251" s="219"/>
      <c r="H251" s="219"/>
      <c r="I251" s="219"/>
      <c r="J251" s="246"/>
      <c r="K251" s="219"/>
      <c r="L251" s="219"/>
      <c r="M251" s="219"/>
      <c r="N251" s="219"/>
      <c r="O251" s="219"/>
      <c r="P251" s="219"/>
      <c r="Q251" s="219"/>
      <c r="R251" s="219"/>
      <c r="S251" s="219"/>
      <c r="T251" s="219"/>
      <c r="U251" s="219"/>
      <c r="V251" s="219"/>
      <c r="W251" s="219"/>
      <c r="X251" s="151">
        <v>41711</v>
      </c>
      <c r="Y251" s="150" t="e">
        <f ca="1">IF(ISBLANK(X251), TODAY()-#REF!,X251 -#REF! &amp; CHAR(10) &amp; "(closed)")</f>
        <v>#REF!</v>
      </c>
      <c r="Z251" s="149" t="s">
        <v>360</v>
      </c>
    </row>
    <row r="252" spans="1:26" s="175" customFormat="1" ht="26.4" hidden="1" x14ac:dyDescent="0.3">
      <c r="A252" s="157"/>
      <c r="B252" s="271">
        <v>201300138</v>
      </c>
      <c r="C252" s="270" t="s">
        <v>2132</v>
      </c>
      <c r="D252" s="29" t="s">
        <v>176</v>
      </c>
      <c r="E252" s="261" t="s">
        <v>2592</v>
      </c>
      <c r="F252" s="219"/>
      <c r="G252" s="219"/>
      <c r="H252" s="219"/>
      <c r="I252" s="219"/>
      <c r="J252" s="246"/>
      <c r="K252" s="219"/>
      <c r="L252" s="219"/>
      <c r="M252" s="219"/>
      <c r="N252" s="219"/>
      <c r="O252" s="219"/>
      <c r="P252" s="219"/>
      <c r="Q252" s="219"/>
      <c r="R252" s="219"/>
      <c r="S252" s="219"/>
      <c r="T252" s="219"/>
      <c r="U252" s="219"/>
      <c r="V252" s="219"/>
      <c r="W252" s="219"/>
      <c r="X252" s="151">
        <v>41639</v>
      </c>
      <c r="Y252" s="150" t="e">
        <f ca="1">IF(ISBLANK(X252), TODAY()-#REF!,X252 -#REF! &amp; CHAR(10) &amp; "(closed)")</f>
        <v>#REF!</v>
      </c>
      <c r="Z252" s="149" t="s">
        <v>360</v>
      </c>
    </row>
    <row r="253" spans="1:26" s="175" customFormat="1" ht="14.4" hidden="1" x14ac:dyDescent="0.3">
      <c r="A253" s="157"/>
      <c r="B253" s="271">
        <v>201300139</v>
      </c>
      <c r="C253" s="270" t="s">
        <v>2471</v>
      </c>
      <c r="D253" s="29" t="s">
        <v>176</v>
      </c>
      <c r="E253" s="261" t="s">
        <v>2591</v>
      </c>
      <c r="F253" s="219"/>
      <c r="G253" s="219"/>
      <c r="H253" s="219"/>
      <c r="I253" s="219"/>
      <c r="J253" s="246"/>
      <c r="K253" s="219"/>
      <c r="L253" s="219"/>
      <c r="M253" s="219"/>
      <c r="N253" s="219"/>
      <c r="O253" s="219"/>
      <c r="P253" s="219"/>
      <c r="Q253" s="219"/>
      <c r="R253" s="219"/>
      <c r="S253" s="219"/>
      <c r="T253" s="219"/>
      <c r="U253" s="219"/>
      <c r="V253" s="219"/>
      <c r="W253" s="219"/>
      <c r="X253" s="151">
        <v>41739</v>
      </c>
      <c r="Y253" s="150" t="e">
        <f ca="1">IF(ISBLANK(X253), TODAY()-#REF!,X253 -#REF! &amp; CHAR(10) &amp; "(closed)")</f>
        <v>#REF!</v>
      </c>
      <c r="Z253" s="149" t="s">
        <v>360</v>
      </c>
    </row>
    <row r="254" spans="1:26" s="175" customFormat="1" ht="14.4" hidden="1" x14ac:dyDescent="0.3">
      <c r="A254" s="157"/>
      <c r="B254" s="271">
        <v>201300140</v>
      </c>
      <c r="C254" s="270" t="s">
        <v>2471</v>
      </c>
      <c r="D254" s="29" t="s">
        <v>176</v>
      </c>
      <c r="E254" s="261" t="s">
        <v>2590</v>
      </c>
      <c r="F254" s="219"/>
      <c r="G254" s="219"/>
      <c r="H254" s="219"/>
      <c r="I254" s="219"/>
      <c r="J254" s="246"/>
      <c r="K254" s="219"/>
      <c r="L254" s="219"/>
      <c r="M254" s="219"/>
      <c r="N254" s="219"/>
      <c r="O254" s="219"/>
      <c r="P254" s="219"/>
      <c r="Q254" s="219"/>
      <c r="R254" s="219"/>
      <c r="S254" s="219"/>
      <c r="T254" s="219"/>
      <c r="U254" s="219"/>
      <c r="V254" s="219"/>
      <c r="W254" s="219"/>
      <c r="X254" s="151">
        <v>41989</v>
      </c>
      <c r="Y254" s="150" t="e">
        <f ca="1">IF(ISBLANK(X254), TODAY()-#REF!,X254 -#REF! &amp; CHAR(10) &amp; "(closed)")</f>
        <v>#REF!</v>
      </c>
      <c r="Z254" s="149" t="s">
        <v>360</v>
      </c>
    </row>
    <row r="255" spans="1:26" s="175" customFormat="1" ht="26.4" hidden="1" x14ac:dyDescent="0.3">
      <c r="A255" s="157"/>
      <c r="B255" s="271">
        <v>201300141</v>
      </c>
      <c r="C255" s="270" t="s">
        <v>689</v>
      </c>
      <c r="D255" s="29" t="s">
        <v>179</v>
      </c>
      <c r="E255" s="261" t="s">
        <v>2589</v>
      </c>
      <c r="F255" s="219"/>
      <c r="G255" s="219"/>
      <c r="H255" s="219"/>
      <c r="I255" s="219"/>
      <c r="J255" s="246"/>
      <c r="K255" s="219"/>
      <c r="L255" s="219"/>
      <c r="M255" s="219"/>
      <c r="N255" s="219"/>
      <c r="O255" s="219"/>
      <c r="P255" s="219"/>
      <c r="Q255" s="219"/>
      <c r="R255" s="219"/>
      <c r="S255" s="219"/>
      <c r="T255" s="219"/>
      <c r="U255" s="219"/>
      <c r="V255" s="219"/>
      <c r="W255" s="219"/>
      <c r="X255" s="151">
        <v>41695</v>
      </c>
      <c r="Y255" s="150" t="e">
        <f ca="1">IF(ISBLANK(X255), TODAY()-#REF!,X255 -#REF! &amp; CHAR(10) &amp; "(closed)")</f>
        <v>#REF!</v>
      </c>
      <c r="Z255" s="149" t="s">
        <v>360</v>
      </c>
    </row>
    <row r="256" spans="1:26" s="175" customFormat="1" ht="14.4" hidden="1" x14ac:dyDescent="0.3">
      <c r="A256" s="157"/>
      <c r="B256" s="271">
        <v>201300143</v>
      </c>
      <c r="C256" s="270" t="s">
        <v>1162</v>
      </c>
      <c r="D256" s="29" t="s">
        <v>179</v>
      </c>
      <c r="E256" s="261" t="s">
        <v>2588</v>
      </c>
      <c r="F256" s="219"/>
      <c r="G256" s="219"/>
      <c r="H256" s="219"/>
      <c r="I256" s="219"/>
      <c r="J256" s="246"/>
      <c r="K256" s="219"/>
      <c r="L256" s="219"/>
      <c r="M256" s="219"/>
      <c r="N256" s="219"/>
      <c r="O256" s="219"/>
      <c r="P256" s="219"/>
      <c r="Q256" s="219"/>
      <c r="R256" s="219"/>
      <c r="S256" s="219"/>
      <c r="T256" s="219"/>
      <c r="U256" s="219"/>
      <c r="V256" s="219"/>
      <c r="W256" s="219"/>
      <c r="X256" s="151">
        <v>41765</v>
      </c>
      <c r="Y256" s="150" t="e">
        <f ca="1">IF(ISBLANK(X256), TODAY()-#REF!,X256 -#REF! &amp; CHAR(10) &amp; "(closed)")</f>
        <v>#REF!</v>
      </c>
      <c r="Z256" s="149" t="s">
        <v>360</v>
      </c>
    </row>
    <row r="257" spans="1:26" s="175" customFormat="1" ht="14.4" hidden="1" x14ac:dyDescent="0.3">
      <c r="A257" s="157"/>
      <c r="B257" s="271">
        <v>201300144</v>
      </c>
      <c r="C257" s="270" t="s">
        <v>2471</v>
      </c>
      <c r="D257" s="29" t="s">
        <v>179</v>
      </c>
      <c r="E257" s="261" t="s">
        <v>2587</v>
      </c>
      <c r="F257" s="219"/>
      <c r="G257" s="219"/>
      <c r="H257" s="219"/>
      <c r="I257" s="219"/>
      <c r="J257" s="246"/>
      <c r="K257" s="219"/>
      <c r="L257" s="219"/>
      <c r="M257" s="219"/>
      <c r="N257" s="219"/>
      <c r="O257" s="219"/>
      <c r="P257" s="219"/>
      <c r="Q257" s="219"/>
      <c r="R257" s="219"/>
      <c r="S257" s="219"/>
      <c r="T257" s="219"/>
      <c r="U257" s="219"/>
      <c r="V257" s="219"/>
      <c r="W257" s="219"/>
      <c r="X257" s="151">
        <v>41646</v>
      </c>
      <c r="Y257" s="150" t="e">
        <f ca="1">IF(ISBLANK(X257), TODAY()-#REF!,X257 -#REF! &amp; CHAR(10) &amp; "(closed)")</f>
        <v>#REF!</v>
      </c>
      <c r="Z257" s="149" t="s">
        <v>360</v>
      </c>
    </row>
    <row r="258" spans="1:26" s="175" customFormat="1" ht="14.4" hidden="1" x14ac:dyDescent="0.3">
      <c r="A258" s="157"/>
      <c r="B258" s="271">
        <v>201300145</v>
      </c>
      <c r="C258" s="270" t="s">
        <v>2471</v>
      </c>
      <c r="D258" s="29" t="s">
        <v>179</v>
      </c>
      <c r="E258" s="261" t="s">
        <v>2586</v>
      </c>
      <c r="F258" s="219"/>
      <c r="G258" s="219"/>
      <c r="H258" s="219"/>
      <c r="I258" s="219"/>
      <c r="J258" s="246"/>
      <c r="K258" s="219"/>
      <c r="L258" s="219"/>
      <c r="M258" s="219"/>
      <c r="N258" s="219"/>
      <c r="O258" s="219"/>
      <c r="P258" s="219"/>
      <c r="Q258" s="219"/>
      <c r="R258" s="219"/>
      <c r="S258" s="219"/>
      <c r="T258" s="219"/>
      <c r="U258" s="219"/>
      <c r="V258" s="219"/>
      <c r="W258" s="219"/>
      <c r="X258" s="151">
        <v>41739</v>
      </c>
      <c r="Y258" s="150" t="e">
        <f ca="1">IF(ISBLANK(X258), TODAY()-#REF!,X258 -#REF! &amp; CHAR(10) &amp; "(closed)")</f>
        <v>#REF!</v>
      </c>
      <c r="Z258" s="149" t="s">
        <v>360</v>
      </c>
    </row>
    <row r="259" spans="1:26" s="175" customFormat="1" ht="14.4" hidden="1" x14ac:dyDescent="0.3">
      <c r="A259" s="157"/>
      <c r="B259" s="271">
        <v>201300146</v>
      </c>
      <c r="C259" s="270" t="s">
        <v>2471</v>
      </c>
      <c r="D259" s="29" t="s">
        <v>179</v>
      </c>
      <c r="E259" s="261" t="s">
        <v>2585</v>
      </c>
      <c r="F259" s="208"/>
      <c r="G259" s="208"/>
      <c r="H259" s="208"/>
      <c r="I259" s="208"/>
      <c r="J259" s="209"/>
      <c r="K259" s="208"/>
      <c r="L259" s="208"/>
      <c r="M259" s="208"/>
      <c r="N259" s="208"/>
      <c r="O259" s="208"/>
      <c r="P259" s="208"/>
      <c r="Q259" s="208"/>
      <c r="R259" s="208"/>
      <c r="S259" s="208"/>
      <c r="T259" s="208"/>
      <c r="U259" s="208"/>
      <c r="V259" s="208"/>
      <c r="W259" s="208"/>
      <c r="X259" s="151">
        <v>41746</v>
      </c>
      <c r="Y259" s="150" t="e">
        <f ca="1">IF(ISBLANK(X259), TODAY()-#REF!,X259 -#REF! &amp; CHAR(10) &amp; "(closed)")</f>
        <v>#REF!</v>
      </c>
      <c r="Z259" s="149" t="s">
        <v>360</v>
      </c>
    </row>
    <row r="260" spans="1:26" s="175" customFormat="1" ht="14.4" hidden="1" x14ac:dyDescent="0.3">
      <c r="A260" s="157"/>
      <c r="B260" s="271">
        <v>201300147</v>
      </c>
      <c r="C260" s="270" t="s">
        <v>2471</v>
      </c>
      <c r="D260" s="29" t="s">
        <v>179</v>
      </c>
      <c r="E260" s="261" t="s">
        <v>2584</v>
      </c>
      <c r="F260" s="152"/>
      <c r="G260" s="152"/>
      <c r="H260" s="152"/>
      <c r="I260" s="152"/>
      <c r="J260" s="153"/>
      <c r="K260" s="152"/>
      <c r="L260" s="152"/>
      <c r="M260" s="152"/>
      <c r="N260" s="152"/>
      <c r="O260" s="152"/>
      <c r="P260" s="152"/>
      <c r="Q260" s="152"/>
      <c r="R260" s="152"/>
      <c r="S260" s="152"/>
      <c r="T260" s="152"/>
      <c r="U260" s="152"/>
      <c r="V260" s="152"/>
      <c r="W260" s="152"/>
      <c r="X260" s="151">
        <v>41660</v>
      </c>
      <c r="Y260" s="150" t="e">
        <f ca="1">IF(ISBLANK(X260), TODAY()-#REF!,X260 -#REF! &amp; CHAR(10) &amp; "(closed)")</f>
        <v>#REF!</v>
      </c>
      <c r="Z260" s="149" t="s">
        <v>360</v>
      </c>
    </row>
    <row r="261" spans="1:26" s="175" customFormat="1" ht="14.4" hidden="1" x14ac:dyDescent="0.3">
      <c r="A261" s="157"/>
      <c r="B261" s="271">
        <v>201300148</v>
      </c>
      <c r="C261" s="270" t="s">
        <v>2471</v>
      </c>
      <c r="D261" s="29" t="s">
        <v>179</v>
      </c>
      <c r="E261" s="261" t="s">
        <v>2583</v>
      </c>
      <c r="F261" s="208"/>
      <c r="G261" s="208"/>
      <c r="H261" s="208"/>
      <c r="I261" s="208"/>
      <c r="J261" s="209"/>
      <c r="K261" s="208"/>
      <c r="L261" s="208"/>
      <c r="M261" s="208"/>
      <c r="N261" s="208"/>
      <c r="O261" s="208"/>
      <c r="P261" s="208"/>
      <c r="Q261" s="208"/>
      <c r="R261" s="208"/>
      <c r="S261" s="208"/>
      <c r="T261" s="208"/>
      <c r="U261" s="208"/>
      <c r="V261" s="208"/>
      <c r="W261" s="208"/>
      <c r="X261" s="151">
        <v>41814</v>
      </c>
      <c r="Y261" s="150" t="e">
        <f ca="1">IF(ISBLANK(X261), TODAY()-#REF!,X261 -#REF! &amp; CHAR(10) &amp; "(closed)")</f>
        <v>#REF!</v>
      </c>
      <c r="Z261" s="149" t="s">
        <v>360</v>
      </c>
    </row>
    <row r="262" spans="1:26" s="175" customFormat="1" ht="26.4" hidden="1" x14ac:dyDescent="0.3">
      <c r="A262" s="157"/>
      <c r="B262" s="271">
        <v>201300149</v>
      </c>
      <c r="C262" s="270" t="s">
        <v>2560</v>
      </c>
      <c r="D262" s="29" t="s">
        <v>179</v>
      </c>
      <c r="E262" s="261" t="s">
        <v>2582</v>
      </c>
      <c r="F262" s="152"/>
      <c r="G262" s="152"/>
      <c r="H262" s="152"/>
      <c r="I262" s="152"/>
      <c r="J262" s="153"/>
      <c r="K262" s="152"/>
      <c r="L262" s="152"/>
      <c r="M262" s="152"/>
      <c r="N262" s="152"/>
      <c r="O262" s="152"/>
      <c r="P262" s="152"/>
      <c r="Q262" s="152"/>
      <c r="R262" s="152"/>
      <c r="S262" s="152"/>
      <c r="T262" s="152"/>
      <c r="U262" s="152"/>
      <c r="V262" s="152"/>
      <c r="W262" s="152"/>
      <c r="X262" s="151">
        <v>41786</v>
      </c>
      <c r="Y262" s="150" t="e">
        <f ca="1">IF(ISBLANK(X262), TODAY()-#REF!,X262 -#REF! &amp; CHAR(10) &amp; "(closed)")</f>
        <v>#REF!</v>
      </c>
      <c r="Z262" s="149" t="s">
        <v>360</v>
      </c>
    </row>
    <row r="263" spans="1:26" s="175" customFormat="1" ht="14.4" hidden="1" x14ac:dyDescent="0.3">
      <c r="A263" s="157"/>
      <c r="B263" s="271">
        <v>201300151</v>
      </c>
      <c r="C263" s="270" t="s">
        <v>2471</v>
      </c>
      <c r="D263" s="29" t="s">
        <v>179</v>
      </c>
      <c r="E263" s="261" t="s">
        <v>2581</v>
      </c>
      <c r="F263" s="152"/>
      <c r="G263" s="152"/>
      <c r="H263" s="152"/>
      <c r="I263" s="152"/>
      <c r="J263" s="153"/>
      <c r="K263" s="152"/>
      <c r="L263" s="152"/>
      <c r="M263" s="152"/>
      <c r="N263" s="152"/>
      <c r="O263" s="152"/>
      <c r="P263" s="152"/>
      <c r="Q263" s="152"/>
      <c r="R263" s="152"/>
      <c r="S263" s="152"/>
      <c r="T263" s="152"/>
      <c r="U263" s="152"/>
      <c r="V263" s="152"/>
      <c r="W263" s="152"/>
      <c r="X263" s="151">
        <v>41669</v>
      </c>
      <c r="Y263" s="150" t="e">
        <f ca="1">IF(ISBLANK(X263), TODAY()-#REF!,X263 -#REF! &amp; CHAR(10) &amp; "(closed)")</f>
        <v>#REF!</v>
      </c>
      <c r="Z263" s="149" t="s">
        <v>360</v>
      </c>
    </row>
    <row r="264" spans="1:26" s="175" customFormat="1" ht="14.4" hidden="1" x14ac:dyDescent="0.3">
      <c r="A264" s="157"/>
      <c r="B264" s="271">
        <v>201300152</v>
      </c>
      <c r="C264" s="270" t="s">
        <v>2471</v>
      </c>
      <c r="D264" s="29" t="s">
        <v>179</v>
      </c>
      <c r="E264" s="261" t="s">
        <v>2580</v>
      </c>
      <c r="F264" s="152"/>
      <c r="G264" s="152"/>
      <c r="H264" s="152"/>
      <c r="I264" s="152"/>
      <c r="J264" s="153"/>
      <c r="K264" s="152"/>
      <c r="L264" s="152"/>
      <c r="M264" s="152"/>
      <c r="N264" s="152"/>
      <c r="O264" s="152"/>
      <c r="P264" s="152"/>
      <c r="Q264" s="152"/>
      <c r="R264" s="152"/>
      <c r="S264" s="152"/>
      <c r="T264" s="152"/>
      <c r="U264" s="152"/>
      <c r="V264" s="152"/>
      <c r="W264" s="152"/>
      <c r="X264" s="151">
        <v>41669</v>
      </c>
      <c r="Y264" s="150" t="e">
        <f ca="1">IF(ISBLANK(X264), TODAY()-#REF!,X264 -#REF! &amp; CHAR(10) &amp; "(closed)")</f>
        <v>#REF!</v>
      </c>
      <c r="Z264" s="149" t="s">
        <v>360</v>
      </c>
    </row>
    <row r="265" spans="1:26" s="175" customFormat="1" ht="26.4" hidden="1" x14ac:dyDescent="0.3">
      <c r="A265" s="157"/>
      <c r="B265" s="149">
        <v>201300153</v>
      </c>
      <c r="C265" s="203" t="s">
        <v>2226</v>
      </c>
      <c r="D265" s="29" t="s">
        <v>172</v>
      </c>
      <c r="E265" s="245" t="s">
        <v>2579</v>
      </c>
      <c r="F265" s="151"/>
      <c r="G265" s="151"/>
      <c r="H265" s="151"/>
      <c r="I265" s="151"/>
      <c r="J265" s="177"/>
      <c r="K265" s="151"/>
      <c r="L265" s="151"/>
      <c r="M265" s="151"/>
      <c r="N265" s="151"/>
      <c r="O265" s="151"/>
      <c r="P265" s="151"/>
      <c r="Q265" s="151"/>
      <c r="R265" s="151"/>
      <c r="S265" s="151"/>
      <c r="T265" s="151"/>
      <c r="U265" s="151"/>
      <c r="V265" s="151"/>
      <c r="W265" s="151"/>
      <c r="X265" s="151">
        <v>43768</v>
      </c>
      <c r="Y265" s="179" t="s">
        <v>2578</v>
      </c>
      <c r="Z265" s="149" t="s">
        <v>360</v>
      </c>
    </row>
    <row r="266" spans="1:26" s="175" customFormat="1" ht="26.4" hidden="1" x14ac:dyDescent="0.3">
      <c r="A266" s="157"/>
      <c r="B266" s="271">
        <v>201300154</v>
      </c>
      <c r="C266" s="270" t="s">
        <v>1936</v>
      </c>
      <c r="D266" s="29" t="s">
        <v>179</v>
      </c>
      <c r="E266" s="261" t="s">
        <v>2577</v>
      </c>
      <c r="F266" s="152"/>
      <c r="G266" s="152"/>
      <c r="H266" s="152"/>
      <c r="I266" s="152"/>
      <c r="J266" s="153"/>
      <c r="K266" s="152"/>
      <c r="L266" s="152"/>
      <c r="M266" s="152"/>
      <c r="N266" s="152"/>
      <c r="O266" s="152"/>
      <c r="P266" s="152"/>
      <c r="Q266" s="152"/>
      <c r="R266" s="152"/>
      <c r="S266" s="152"/>
      <c r="T266" s="152"/>
      <c r="U266" s="152"/>
      <c r="V266" s="152"/>
      <c r="W266" s="152"/>
      <c r="X266" s="151">
        <v>41688</v>
      </c>
      <c r="Y266" s="150" t="e">
        <f ca="1">IF(ISBLANK(X266), TODAY()-#REF!,X266 -#REF! &amp; CHAR(10) &amp; "(closed)")</f>
        <v>#REF!</v>
      </c>
      <c r="Z266" s="149" t="s">
        <v>360</v>
      </c>
    </row>
    <row r="267" spans="1:26" s="175" customFormat="1" ht="14.4" hidden="1" x14ac:dyDescent="0.3">
      <c r="A267" s="157"/>
      <c r="B267" s="271">
        <v>201300155</v>
      </c>
      <c r="C267" s="270" t="s">
        <v>2191</v>
      </c>
      <c r="D267" s="29" t="s">
        <v>179</v>
      </c>
      <c r="E267" s="261" t="s">
        <v>2576</v>
      </c>
      <c r="F267" s="152"/>
      <c r="G267" s="152"/>
      <c r="H267" s="152"/>
      <c r="I267" s="152"/>
      <c r="J267" s="153"/>
      <c r="K267" s="152"/>
      <c r="L267" s="152"/>
      <c r="M267" s="152"/>
      <c r="N267" s="152"/>
      <c r="O267" s="152"/>
      <c r="P267" s="152"/>
      <c r="Q267" s="152"/>
      <c r="R267" s="152"/>
      <c r="S267" s="152"/>
      <c r="T267" s="152"/>
      <c r="U267" s="152"/>
      <c r="V267" s="152"/>
      <c r="W267" s="152"/>
      <c r="X267" s="151">
        <v>41688</v>
      </c>
      <c r="Y267" s="150" t="e">
        <f ca="1">IF(ISBLANK(X267), TODAY()-#REF!,X267 -#REF! &amp; CHAR(10) &amp; "(closed)")</f>
        <v>#REF!</v>
      </c>
      <c r="Z267" s="149" t="s">
        <v>360</v>
      </c>
    </row>
    <row r="268" spans="1:26" s="175" customFormat="1" ht="14.4" hidden="1" x14ac:dyDescent="0.3">
      <c r="A268" s="157"/>
      <c r="B268" s="271">
        <v>201300156</v>
      </c>
      <c r="C268" s="270" t="s">
        <v>2471</v>
      </c>
      <c r="D268" s="29" t="s">
        <v>179</v>
      </c>
      <c r="E268" s="261" t="s">
        <v>2575</v>
      </c>
      <c r="F268" s="219"/>
      <c r="G268" s="219"/>
      <c r="H268" s="219"/>
      <c r="I268" s="219"/>
      <c r="J268" s="246"/>
      <c r="K268" s="219"/>
      <c r="L268" s="219"/>
      <c r="M268" s="219"/>
      <c r="N268" s="219"/>
      <c r="O268" s="219"/>
      <c r="P268" s="219"/>
      <c r="Q268" s="219"/>
      <c r="R268" s="219"/>
      <c r="S268" s="219"/>
      <c r="T268" s="219"/>
      <c r="U268" s="219"/>
      <c r="V268" s="219"/>
      <c r="W268" s="219"/>
      <c r="X268" s="151">
        <v>42613</v>
      </c>
      <c r="Y268" s="150" t="e">
        <f ca="1">IF(ISBLANK(X268), TODAY()-#REF!,X268 -#REF! &amp; CHAR(10) &amp; "(closed)")</f>
        <v>#REF!</v>
      </c>
      <c r="Z268" s="149" t="s">
        <v>360</v>
      </c>
    </row>
    <row r="269" spans="1:26" s="175" customFormat="1" ht="14.4" hidden="1" x14ac:dyDescent="0.3">
      <c r="A269" s="157"/>
      <c r="B269" s="271">
        <v>201300157</v>
      </c>
      <c r="C269" s="270" t="s">
        <v>2471</v>
      </c>
      <c r="D269" s="29" t="s">
        <v>179</v>
      </c>
      <c r="E269" s="261" t="s">
        <v>2574</v>
      </c>
      <c r="F269" s="219"/>
      <c r="G269" s="219"/>
      <c r="H269" s="219"/>
      <c r="I269" s="219"/>
      <c r="J269" s="246"/>
      <c r="K269" s="219"/>
      <c r="L269" s="219"/>
      <c r="M269" s="219"/>
      <c r="N269" s="219"/>
      <c r="O269" s="219"/>
      <c r="P269" s="219"/>
      <c r="Q269" s="219"/>
      <c r="R269" s="219"/>
      <c r="S269" s="219"/>
      <c r="T269" s="219"/>
      <c r="U269" s="219"/>
      <c r="V269" s="219"/>
      <c r="W269" s="219"/>
      <c r="X269" s="151">
        <v>41662</v>
      </c>
      <c r="Y269" s="150" t="e">
        <f ca="1">IF(ISBLANK(X269), TODAY()-#REF!,X269 -#REF! &amp; CHAR(10) &amp; "(closed)")</f>
        <v>#REF!</v>
      </c>
      <c r="Z269" s="149" t="s">
        <v>360</v>
      </c>
    </row>
    <row r="270" spans="1:26" s="175" customFormat="1" ht="14.4" hidden="1" x14ac:dyDescent="0.3">
      <c r="A270" s="157"/>
      <c r="B270" s="271">
        <v>201300160</v>
      </c>
      <c r="C270" s="270" t="s">
        <v>2471</v>
      </c>
      <c r="D270" s="29" t="s">
        <v>179</v>
      </c>
      <c r="E270" s="261" t="s">
        <v>2573</v>
      </c>
      <c r="F270" s="219"/>
      <c r="G270" s="219"/>
      <c r="H270" s="219"/>
      <c r="I270" s="219"/>
      <c r="J270" s="246"/>
      <c r="K270" s="219"/>
      <c r="L270" s="219"/>
      <c r="M270" s="219"/>
      <c r="N270" s="219"/>
      <c r="O270" s="219"/>
      <c r="P270" s="219"/>
      <c r="Q270" s="219"/>
      <c r="R270" s="219"/>
      <c r="S270" s="219"/>
      <c r="T270" s="219"/>
      <c r="U270" s="219"/>
      <c r="V270" s="219"/>
      <c r="W270" s="219"/>
      <c r="X270" s="151">
        <v>41669</v>
      </c>
      <c r="Y270" s="150" t="e">
        <f ca="1">IF(ISBLANK(X270), TODAY()-#REF!,X270 -#REF! &amp; CHAR(10) &amp; "(closed)")</f>
        <v>#REF!</v>
      </c>
      <c r="Z270" s="149" t="s">
        <v>360</v>
      </c>
    </row>
    <row r="271" spans="1:26" s="175" customFormat="1" ht="14.4" hidden="1" x14ac:dyDescent="0.3">
      <c r="A271" s="157"/>
      <c r="B271" s="271">
        <v>201300161</v>
      </c>
      <c r="C271" s="270" t="s">
        <v>2471</v>
      </c>
      <c r="D271" s="29" t="s">
        <v>179</v>
      </c>
      <c r="E271" s="261" t="s">
        <v>2572</v>
      </c>
      <c r="F271" s="219"/>
      <c r="G271" s="219"/>
      <c r="H271" s="219"/>
      <c r="I271" s="219"/>
      <c r="J271" s="246"/>
      <c r="K271" s="219"/>
      <c r="L271" s="219"/>
      <c r="M271" s="219"/>
      <c r="N271" s="219"/>
      <c r="O271" s="219"/>
      <c r="P271" s="219"/>
      <c r="Q271" s="219"/>
      <c r="R271" s="219"/>
      <c r="S271" s="219"/>
      <c r="T271" s="219"/>
      <c r="U271" s="219"/>
      <c r="V271" s="219"/>
      <c r="W271" s="219"/>
      <c r="X271" s="151">
        <v>41767</v>
      </c>
      <c r="Y271" s="150" t="e">
        <f ca="1">IF(ISBLANK(X271), TODAY()-#REF!,X271 -#REF! &amp; CHAR(10) &amp; "(closed)")</f>
        <v>#REF!</v>
      </c>
      <c r="Z271" s="149" t="s">
        <v>360</v>
      </c>
    </row>
    <row r="272" spans="1:26" s="175" customFormat="1" ht="14.4" hidden="1" x14ac:dyDescent="0.3">
      <c r="A272" s="157"/>
      <c r="B272" s="271">
        <v>201300162</v>
      </c>
      <c r="C272" s="270" t="s">
        <v>2471</v>
      </c>
      <c r="D272" s="29" t="s">
        <v>179</v>
      </c>
      <c r="E272" s="261" t="s">
        <v>2571</v>
      </c>
      <c r="F272" s="152"/>
      <c r="G272" s="152"/>
      <c r="H272" s="152"/>
      <c r="I272" s="152"/>
      <c r="J272" s="153"/>
      <c r="K272" s="152"/>
      <c r="L272" s="152"/>
      <c r="M272" s="152"/>
      <c r="N272" s="152"/>
      <c r="O272" s="152"/>
      <c r="P272" s="152"/>
      <c r="Q272" s="152"/>
      <c r="R272" s="152"/>
      <c r="S272" s="152"/>
      <c r="T272" s="152"/>
      <c r="U272" s="152"/>
      <c r="V272" s="152"/>
      <c r="W272" s="152"/>
      <c r="X272" s="151">
        <v>41739</v>
      </c>
      <c r="Y272" s="150" t="e">
        <f ca="1">IF(ISBLANK(X272), TODAY()-#REF!,X272 -#REF! &amp; CHAR(10) &amp; "(closed)")</f>
        <v>#REF!</v>
      </c>
      <c r="Z272" s="149" t="s">
        <v>360</v>
      </c>
    </row>
    <row r="273" spans="1:26" s="175" customFormat="1" ht="26.4" hidden="1" x14ac:dyDescent="0.3">
      <c r="A273" s="157"/>
      <c r="B273" s="271">
        <v>201300164</v>
      </c>
      <c r="C273" s="270" t="s">
        <v>2560</v>
      </c>
      <c r="D273" s="29" t="s">
        <v>179</v>
      </c>
      <c r="E273" s="261" t="s">
        <v>2570</v>
      </c>
      <c r="F273" s="219"/>
      <c r="G273" s="219"/>
      <c r="H273" s="219"/>
      <c r="I273" s="219"/>
      <c r="J273" s="246"/>
      <c r="K273" s="219"/>
      <c r="L273" s="219"/>
      <c r="M273" s="219"/>
      <c r="N273" s="219"/>
      <c r="O273" s="219"/>
      <c r="P273" s="219"/>
      <c r="Q273" s="219"/>
      <c r="R273" s="219"/>
      <c r="S273" s="219"/>
      <c r="T273" s="219"/>
      <c r="U273" s="219"/>
      <c r="V273" s="219"/>
      <c r="W273" s="219"/>
      <c r="X273" s="151">
        <v>41767</v>
      </c>
      <c r="Y273" s="150" t="e">
        <f ca="1">IF(ISBLANK(X273), TODAY()-#REF!,X273 -#REF! &amp; CHAR(10) &amp; "(closed)")</f>
        <v>#REF!</v>
      </c>
      <c r="Z273" s="149" t="s">
        <v>360</v>
      </c>
    </row>
    <row r="274" spans="1:26" s="175" customFormat="1" ht="26.4" hidden="1" x14ac:dyDescent="0.3">
      <c r="A274" s="157"/>
      <c r="B274" s="271">
        <v>201300165</v>
      </c>
      <c r="C274" s="270" t="s">
        <v>2560</v>
      </c>
      <c r="D274" s="29" t="s">
        <v>179</v>
      </c>
      <c r="E274" s="261" t="s">
        <v>2569</v>
      </c>
      <c r="F274" s="219"/>
      <c r="G274" s="219"/>
      <c r="H274" s="219"/>
      <c r="I274" s="219"/>
      <c r="J274" s="246"/>
      <c r="K274" s="219"/>
      <c r="L274" s="219"/>
      <c r="M274" s="219"/>
      <c r="N274" s="219"/>
      <c r="O274" s="219"/>
      <c r="P274" s="219"/>
      <c r="Q274" s="219"/>
      <c r="R274" s="219"/>
      <c r="S274" s="219"/>
      <c r="T274" s="219"/>
      <c r="U274" s="219"/>
      <c r="V274" s="219"/>
      <c r="W274" s="219"/>
      <c r="X274" s="151">
        <v>41711</v>
      </c>
      <c r="Y274" s="150" t="e">
        <f ca="1">IF(ISBLANK(X274), TODAY()-#REF!,X274 -#REF! &amp; CHAR(10) &amp; "(closed)")</f>
        <v>#REF!</v>
      </c>
      <c r="Z274" s="149" t="s">
        <v>360</v>
      </c>
    </row>
    <row r="275" spans="1:26" s="175" customFormat="1" ht="26.4" hidden="1" x14ac:dyDescent="0.3">
      <c r="A275" s="157"/>
      <c r="B275" s="271">
        <v>201300166</v>
      </c>
      <c r="C275" s="270" t="s">
        <v>2340</v>
      </c>
      <c r="D275" s="29" t="s">
        <v>176</v>
      </c>
      <c r="E275" s="261" t="s">
        <v>2568</v>
      </c>
      <c r="F275" s="219"/>
      <c r="G275" s="219"/>
      <c r="H275" s="219"/>
      <c r="I275" s="219"/>
      <c r="J275" s="246"/>
      <c r="K275" s="219"/>
      <c r="L275" s="219"/>
      <c r="M275" s="219"/>
      <c r="N275" s="219"/>
      <c r="O275" s="219"/>
      <c r="P275" s="219"/>
      <c r="Q275" s="219"/>
      <c r="R275" s="219"/>
      <c r="S275" s="219"/>
      <c r="T275" s="219"/>
      <c r="U275" s="219"/>
      <c r="V275" s="219"/>
      <c r="W275" s="219"/>
      <c r="X275" s="151">
        <v>41697</v>
      </c>
      <c r="Y275" s="150" t="e">
        <f ca="1">IF(ISBLANK(X275), TODAY()-#REF!,X275 -#REF! &amp; CHAR(10) &amp; "(closed)")</f>
        <v>#REF!</v>
      </c>
      <c r="Z275" s="149" t="s">
        <v>360</v>
      </c>
    </row>
    <row r="276" spans="1:26" s="175" customFormat="1" ht="26.4" hidden="1" x14ac:dyDescent="0.3">
      <c r="A276" s="157"/>
      <c r="B276" s="271">
        <v>201300170</v>
      </c>
      <c r="C276" s="270" t="s">
        <v>2340</v>
      </c>
      <c r="D276" s="29" t="s">
        <v>176</v>
      </c>
      <c r="E276" s="261" t="s">
        <v>2567</v>
      </c>
      <c r="F276" s="263"/>
      <c r="G276" s="263"/>
      <c r="H276" s="263"/>
      <c r="I276" s="263"/>
      <c r="J276" s="264"/>
      <c r="K276" s="263"/>
      <c r="L276" s="263"/>
      <c r="M276" s="263"/>
      <c r="N276" s="263"/>
      <c r="O276" s="263"/>
      <c r="P276" s="263"/>
      <c r="Q276" s="263"/>
      <c r="R276" s="263"/>
      <c r="S276" s="263"/>
      <c r="T276" s="263"/>
      <c r="U276" s="263"/>
      <c r="V276" s="263"/>
      <c r="W276" s="263"/>
      <c r="X276" s="151">
        <v>41697</v>
      </c>
      <c r="Y276" s="150" t="e">
        <f ca="1">IF(ISBLANK(X276), TODAY()-#REF!,X276 -#REF! &amp; CHAR(10) &amp; "(closed)")</f>
        <v>#REF!</v>
      </c>
      <c r="Z276" s="149" t="s">
        <v>360</v>
      </c>
    </row>
    <row r="277" spans="1:26" s="175" customFormat="1" ht="26.4" hidden="1" x14ac:dyDescent="0.3">
      <c r="A277" s="157"/>
      <c r="B277" s="271">
        <v>201300174</v>
      </c>
      <c r="C277" s="270" t="s">
        <v>2340</v>
      </c>
      <c r="D277" s="29" t="s">
        <v>176</v>
      </c>
      <c r="E277" s="261" t="s">
        <v>2566</v>
      </c>
      <c r="F277" s="151"/>
      <c r="G277" s="151"/>
      <c r="H277" s="151"/>
      <c r="I277" s="151"/>
      <c r="J277" s="177"/>
      <c r="K277" s="151"/>
      <c r="L277" s="151"/>
      <c r="M277" s="151"/>
      <c r="N277" s="151"/>
      <c r="O277" s="151"/>
      <c r="P277" s="151"/>
      <c r="Q277" s="151"/>
      <c r="R277" s="151"/>
      <c r="S277" s="151"/>
      <c r="T277" s="151"/>
      <c r="U277" s="151"/>
      <c r="V277" s="151"/>
      <c r="W277" s="151"/>
      <c r="X277" s="151">
        <v>41751</v>
      </c>
      <c r="Y277" s="150" t="e">
        <f ca="1">IF(ISBLANK(X277), TODAY()-#REF!,X277 -#REF! &amp; CHAR(10) &amp; "(closed)")</f>
        <v>#REF!</v>
      </c>
      <c r="Z277" s="149" t="s">
        <v>360</v>
      </c>
    </row>
    <row r="278" spans="1:26" s="175" customFormat="1" ht="14.4" hidden="1" x14ac:dyDescent="0.3">
      <c r="A278" s="157"/>
      <c r="B278" s="271">
        <v>201300175</v>
      </c>
      <c r="C278" s="270" t="s">
        <v>1162</v>
      </c>
      <c r="D278" s="29" t="s">
        <v>179</v>
      </c>
      <c r="E278" s="261" t="s">
        <v>2565</v>
      </c>
      <c r="F278" s="152"/>
      <c r="G278" s="152"/>
      <c r="H278" s="152"/>
      <c r="I278" s="152"/>
      <c r="J278" s="153"/>
      <c r="K278" s="152"/>
      <c r="L278" s="152"/>
      <c r="M278" s="152"/>
      <c r="N278" s="152"/>
      <c r="O278" s="152"/>
      <c r="P278" s="152"/>
      <c r="Q278" s="152"/>
      <c r="R278" s="152"/>
      <c r="S278" s="152"/>
      <c r="T278" s="152"/>
      <c r="U278" s="152"/>
      <c r="V278" s="152"/>
      <c r="W278" s="152"/>
      <c r="X278" s="151">
        <v>41723</v>
      </c>
      <c r="Y278" s="150" t="e">
        <f ca="1">IF(ISBLANK(X278), TODAY()-#REF!,X278 -#REF! &amp; CHAR(10) &amp; "(closed)")</f>
        <v>#REF!</v>
      </c>
      <c r="Z278" s="149" t="s">
        <v>360</v>
      </c>
    </row>
    <row r="279" spans="1:26" s="175" customFormat="1" ht="14.4" hidden="1" x14ac:dyDescent="0.3">
      <c r="A279" s="157"/>
      <c r="B279" s="271">
        <v>201300177</v>
      </c>
      <c r="C279" s="270" t="s">
        <v>2471</v>
      </c>
      <c r="D279" s="29" t="s">
        <v>179</v>
      </c>
      <c r="E279" s="261" t="s">
        <v>2564</v>
      </c>
      <c r="F279" s="219"/>
      <c r="G279" s="219"/>
      <c r="H279" s="219"/>
      <c r="I279" s="219"/>
      <c r="J279" s="246"/>
      <c r="K279" s="219"/>
      <c r="L279" s="219"/>
      <c r="M279" s="219"/>
      <c r="N279" s="219"/>
      <c r="O279" s="219"/>
      <c r="P279" s="219"/>
      <c r="Q279" s="219"/>
      <c r="R279" s="219"/>
      <c r="S279" s="219"/>
      <c r="T279" s="219"/>
      <c r="U279" s="219"/>
      <c r="V279" s="219"/>
      <c r="W279" s="219"/>
      <c r="X279" s="151">
        <v>41669</v>
      </c>
      <c r="Y279" s="150" t="e">
        <f ca="1">IF(ISBLANK(X279), TODAY()-#REF!,X279 -#REF! &amp; CHAR(10) &amp; "(closed)")</f>
        <v>#REF!</v>
      </c>
      <c r="Z279" s="149" t="s">
        <v>360</v>
      </c>
    </row>
    <row r="280" spans="1:26" s="175" customFormat="1" ht="26.4" hidden="1" x14ac:dyDescent="0.3">
      <c r="A280" s="157"/>
      <c r="B280" s="271">
        <v>201300178</v>
      </c>
      <c r="C280" s="270" t="s">
        <v>2471</v>
      </c>
      <c r="D280" s="29" t="s">
        <v>179</v>
      </c>
      <c r="E280" s="261" t="s">
        <v>2563</v>
      </c>
      <c r="F280" s="152"/>
      <c r="G280" s="152"/>
      <c r="H280" s="152"/>
      <c r="I280" s="152"/>
      <c r="J280" s="153"/>
      <c r="K280" s="152"/>
      <c r="L280" s="152"/>
      <c r="M280" s="152"/>
      <c r="N280" s="152"/>
      <c r="O280" s="152"/>
      <c r="P280" s="152"/>
      <c r="Q280" s="152"/>
      <c r="R280" s="152"/>
      <c r="S280" s="152"/>
      <c r="T280" s="152"/>
      <c r="U280" s="152"/>
      <c r="V280" s="152"/>
      <c r="W280" s="152"/>
      <c r="X280" s="151">
        <v>41765</v>
      </c>
      <c r="Y280" s="150" t="e">
        <f ca="1">IF(ISBLANK(X280), TODAY()-#REF!,X280 -#REF! &amp; CHAR(10) &amp; "(closed)")</f>
        <v>#REF!</v>
      </c>
      <c r="Z280" s="149" t="s">
        <v>360</v>
      </c>
    </row>
    <row r="281" spans="1:26" s="175" customFormat="1" ht="13.8" hidden="1" x14ac:dyDescent="0.3">
      <c r="A281" s="157"/>
      <c r="B281" s="271">
        <v>201300179</v>
      </c>
      <c r="C281" s="270" t="s">
        <v>2557</v>
      </c>
      <c r="D281" s="66"/>
      <c r="E281" s="261" t="s">
        <v>2552</v>
      </c>
      <c r="F281" s="151"/>
      <c r="G281" s="151"/>
      <c r="H281" s="151"/>
      <c r="I281" s="151"/>
      <c r="J281" s="177"/>
      <c r="K281" s="151"/>
      <c r="L281" s="151"/>
      <c r="M281" s="151"/>
      <c r="N281" s="151"/>
      <c r="O281" s="151"/>
      <c r="P281" s="151"/>
      <c r="Q281" s="151"/>
      <c r="R281" s="151"/>
      <c r="S281" s="151"/>
      <c r="T281" s="151"/>
      <c r="U281" s="151"/>
      <c r="V281" s="151"/>
      <c r="W281" s="151"/>
      <c r="X281" s="151">
        <v>41723</v>
      </c>
      <c r="Y281" s="150" t="e">
        <f ca="1">IF(ISBLANK(X281), TODAY()-#REF!,X281 -#REF! &amp; CHAR(10) &amp; "(closed)")</f>
        <v>#REF!</v>
      </c>
      <c r="Z281" s="149" t="s">
        <v>360</v>
      </c>
    </row>
    <row r="282" spans="1:26" s="175" customFormat="1" ht="14.4" hidden="1" x14ac:dyDescent="0.3">
      <c r="A282" s="157"/>
      <c r="B282" s="271">
        <v>201300182</v>
      </c>
      <c r="C282" s="270" t="s">
        <v>1162</v>
      </c>
      <c r="D282" s="29" t="s">
        <v>179</v>
      </c>
      <c r="E282" s="261" t="s">
        <v>2562</v>
      </c>
      <c r="F282" s="152"/>
      <c r="G282" s="152"/>
      <c r="H282" s="152"/>
      <c r="I282" s="152"/>
      <c r="J282" s="153"/>
      <c r="K282" s="152"/>
      <c r="L282" s="152"/>
      <c r="M282" s="152"/>
      <c r="N282" s="152"/>
      <c r="O282" s="152"/>
      <c r="P282" s="152"/>
      <c r="Q282" s="152"/>
      <c r="R282" s="152"/>
      <c r="S282" s="152"/>
      <c r="T282" s="152"/>
      <c r="U282" s="152"/>
      <c r="V282" s="152"/>
      <c r="W282" s="152"/>
      <c r="X282" s="151">
        <v>41744</v>
      </c>
      <c r="Y282" s="150" t="e">
        <f ca="1">IF(ISBLANK(X282), TODAY()-#REF!,X282 -#REF! &amp; CHAR(10) &amp; "(closed)")</f>
        <v>#REF!</v>
      </c>
      <c r="Z282" s="149" t="s">
        <v>360</v>
      </c>
    </row>
    <row r="283" spans="1:26" s="175" customFormat="1" ht="14.4" hidden="1" x14ac:dyDescent="0.3">
      <c r="A283" s="157"/>
      <c r="B283" s="269">
        <v>201300187</v>
      </c>
      <c r="C283" s="268" t="s">
        <v>1686</v>
      </c>
      <c r="D283" s="29" t="s">
        <v>176</v>
      </c>
      <c r="E283" s="261" t="s">
        <v>2561</v>
      </c>
      <c r="F283" s="219"/>
      <c r="G283" s="219"/>
      <c r="H283" s="219"/>
      <c r="I283" s="219"/>
      <c r="J283" s="246"/>
      <c r="K283" s="219"/>
      <c r="L283" s="219"/>
      <c r="M283" s="219"/>
      <c r="N283" s="219"/>
      <c r="O283" s="219"/>
      <c r="P283" s="219"/>
      <c r="Q283" s="219"/>
      <c r="R283" s="219"/>
      <c r="S283" s="219"/>
      <c r="T283" s="219"/>
      <c r="U283" s="219"/>
      <c r="V283" s="219"/>
      <c r="W283" s="219"/>
      <c r="X283" s="219">
        <v>42103</v>
      </c>
      <c r="Y283" s="150" t="e">
        <f ca="1">IF(ISBLANK(X283), TODAY()-#REF!,X283 -#REF! &amp; CHAR(10) &amp; "(closed)")</f>
        <v>#REF!</v>
      </c>
      <c r="Z283" s="149" t="s">
        <v>360</v>
      </c>
    </row>
    <row r="284" spans="1:26" s="175" customFormat="1" ht="26.4" hidden="1" x14ac:dyDescent="0.3">
      <c r="A284" s="157"/>
      <c r="B284" s="271">
        <v>201300194</v>
      </c>
      <c r="C284" s="270" t="s">
        <v>2560</v>
      </c>
      <c r="D284" s="29" t="s">
        <v>179</v>
      </c>
      <c r="E284" s="261" t="s">
        <v>2559</v>
      </c>
      <c r="F284" s="152"/>
      <c r="G284" s="152"/>
      <c r="H284" s="152"/>
      <c r="I284" s="152"/>
      <c r="J284" s="153"/>
      <c r="K284" s="152"/>
      <c r="L284" s="152"/>
      <c r="M284" s="152"/>
      <c r="N284" s="152"/>
      <c r="O284" s="152"/>
      <c r="P284" s="152"/>
      <c r="Q284" s="152"/>
      <c r="R284" s="152"/>
      <c r="S284" s="152"/>
      <c r="T284" s="152"/>
      <c r="U284" s="152"/>
      <c r="V284" s="152"/>
      <c r="W284" s="152"/>
      <c r="X284" s="151">
        <v>41695</v>
      </c>
      <c r="Y284" s="150" t="e">
        <f ca="1">IF(ISBLANK(X284), TODAY()-#REF!,X284 -#REF! &amp; CHAR(10) &amp; "(closed)")</f>
        <v>#REF!</v>
      </c>
      <c r="Z284" s="149" t="s">
        <v>360</v>
      </c>
    </row>
    <row r="285" spans="1:26" s="175" customFormat="1" ht="26.4" hidden="1" x14ac:dyDescent="0.3">
      <c r="A285" s="157"/>
      <c r="B285" s="271">
        <v>201300195</v>
      </c>
      <c r="C285" s="270" t="s">
        <v>2340</v>
      </c>
      <c r="D285" s="29" t="s">
        <v>176</v>
      </c>
      <c r="E285" s="261" t="s">
        <v>2558</v>
      </c>
      <c r="F285" s="152"/>
      <c r="G285" s="152"/>
      <c r="H285" s="152"/>
      <c r="I285" s="152"/>
      <c r="J285" s="153"/>
      <c r="K285" s="152"/>
      <c r="L285" s="152"/>
      <c r="M285" s="152"/>
      <c r="N285" s="152"/>
      <c r="O285" s="152"/>
      <c r="P285" s="152"/>
      <c r="Q285" s="152"/>
      <c r="R285" s="152"/>
      <c r="S285" s="152"/>
      <c r="T285" s="152"/>
      <c r="U285" s="152"/>
      <c r="V285" s="152"/>
      <c r="W285" s="152"/>
      <c r="X285" s="151">
        <v>41730</v>
      </c>
      <c r="Y285" s="150" t="e">
        <f ca="1">IF(ISBLANK(X285), TODAY()-#REF!,X285 -#REF! &amp; CHAR(10) &amp; "(closed)")</f>
        <v>#REF!</v>
      </c>
      <c r="Z285" s="149" t="s">
        <v>360</v>
      </c>
    </row>
    <row r="286" spans="1:26" s="175" customFormat="1" ht="13.8" hidden="1" x14ac:dyDescent="0.3">
      <c r="A286" s="157"/>
      <c r="B286" s="271">
        <v>201300197</v>
      </c>
      <c r="C286" s="270" t="s">
        <v>2557</v>
      </c>
      <c r="D286" s="66"/>
      <c r="E286" s="261" t="s">
        <v>2552</v>
      </c>
      <c r="F286" s="219"/>
      <c r="G286" s="219"/>
      <c r="H286" s="219"/>
      <c r="I286" s="219"/>
      <c r="J286" s="246"/>
      <c r="K286" s="219"/>
      <c r="L286" s="219"/>
      <c r="M286" s="219"/>
      <c r="N286" s="219"/>
      <c r="O286" s="219"/>
      <c r="P286" s="219"/>
      <c r="Q286" s="219"/>
      <c r="R286" s="219"/>
      <c r="S286" s="219"/>
      <c r="T286" s="219"/>
      <c r="U286" s="219"/>
      <c r="V286" s="219"/>
      <c r="W286" s="219"/>
      <c r="X286" s="151">
        <v>41730</v>
      </c>
      <c r="Y286" s="150" t="e">
        <f ca="1">IF(ISBLANK(X286), TODAY()-#REF!,X286 -#REF! &amp; CHAR(10) &amp; "(closed)")</f>
        <v>#REF!</v>
      </c>
      <c r="Z286" s="149" t="s">
        <v>360</v>
      </c>
    </row>
    <row r="287" spans="1:26" s="175" customFormat="1" ht="39.6" hidden="1" x14ac:dyDescent="0.3">
      <c r="A287" s="157"/>
      <c r="B287" s="271">
        <v>201300199</v>
      </c>
      <c r="C287" s="270" t="s">
        <v>2556</v>
      </c>
      <c r="D287" s="29" t="s">
        <v>177</v>
      </c>
      <c r="E287" s="261" t="s">
        <v>2555</v>
      </c>
      <c r="F287" s="152"/>
      <c r="G287" s="152"/>
      <c r="H287" s="152"/>
      <c r="I287" s="152"/>
      <c r="J287" s="153"/>
      <c r="K287" s="152"/>
      <c r="L287" s="152"/>
      <c r="M287" s="152"/>
      <c r="N287" s="152"/>
      <c r="O287" s="152"/>
      <c r="P287" s="152"/>
      <c r="Q287" s="152"/>
      <c r="R287" s="152"/>
      <c r="S287" s="152"/>
      <c r="T287" s="152"/>
      <c r="U287" s="152"/>
      <c r="V287" s="152"/>
      <c r="W287" s="152"/>
      <c r="X287" s="151">
        <v>41711</v>
      </c>
      <c r="Y287" s="150" t="e">
        <f ca="1">IF(ISBLANK(X287), TODAY()-#REF!,X287 -#REF! &amp; CHAR(10) &amp; "(closed)")</f>
        <v>#REF!</v>
      </c>
      <c r="Z287" s="149" t="s">
        <v>360</v>
      </c>
    </row>
    <row r="288" spans="1:26" s="175" customFormat="1" ht="26.4" hidden="1" x14ac:dyDescent="0.3">
      <c r="A288" s="157"/>
      <c r="B288" s="271">
        <v>201300205</v>
      </c>
      <c r="C288" s="270" t="s">
        <v>2340</v>
      </c>
      <c r="D288" s="29" t="s">
        <v>176</v>
      </c>
      <c r="E288" s="261" t="s">
        <v>2554</v>
      </c>
      <c r="F288" s="219"/>
      <c r="G288" s="219"/>
      <c r="H288" s="219"/>
      <c r="I288" s="219"/>
      <c r="J288" s="246"/>
      <c r="K288" s="219"/>
      <c r="L288" s="219"/>
      <c r="M288" s="219"/>
      <c r="N288" s="219"/>
      <c r="O288" s="219"/>
      <c r="P288" s="219"/>
      <c r="Q288" s="219"/>
      <c r="R288" s="219"/>
      <c r="S288" s="219"/>
      <c r="T288" s="219"/>
      <c r="U288" s="219"/>
      <c r="V288" s="219"/>
      <c r="W288" s="219"/>
      <c r="X288" s="151">
        <v>41732</v>
      </c>
      <c r="Y288" s="150" t="e">
        <f ca="1">IF(ISBLANK(X288), TODAY()-#REF!,X288 -#REF! &amp; CHAR(10) &amp; "(closed)")</f>
        <v>#REF!</v>
      </c>
      <c r="Z288" s="149" t="s">
        <v>360</v>
      </c>
    </row>
    <row r="289" spans="1:26" s="175" customFormat="1" ht="13.8" hidden="1" x14ac:dyDescent="0.3">
      <c r="A289" s="157"/>
      <c r="B289" s="155">
        <v>201300206</v>
      </c>
      <c r="C289" s="217" t="s">
        <v>804</v>
      </c>
      <c r="D289" s="66" t="s">
        <v>176</v>
      </c>
      <c r="E289" s="220" t="s">
        <v>2553</v>
      </c>
      <c r="F289" s="219"/>
      <c r="G289" s="219"/>
      <c r="H289" s="219"/>
      <c r="I289" s="219"/>
      <c r="J289" s="246"/>
      <c r="K289" s="219"/>
      <c r="L289" s="219"/>
      <c r="M289" s="219"/>
      <c r="N289" s="219"/>
      <c r="O289" s="219"/>
      <c r="P289" s="219"/>
      <c r="Q289" s="219"/>
      <c r="R289" s="219"/>
      <c r="S289" s="219"/>
      <c r="T289" s="219"/>
      <c r="U289" s="219"/>
      <c r="V289" s="219"/>
      <c r="W289" s="219"/>
      <c r="X289" s="219">
        <v>42404</v>
      </c>
      <c r="Y289" s="150" t="e">
        <f ca="1">IF(ISBLANK(X289), TODAY()-#REF!,X289 -#REF! &amp; CHAR(10) &amp; "(closed)")</f>
        <v>#REF!</v>
      </c>
      <c r="Z289" s="149" t="s">
        <v>360</v>
      </c>
    </row>
    <row r="290" spans="1:26" s="175" customFormat="1" ht="13.8" hidden="1" x14ac:dyDescent="0.3">
      <c r="A290" s="157"/>
      <c r="B290" s="271">
        <v>201300207</v>
      </c>
      <c r="C290" s="270" t="s">
        <v>804</v>
      </c>
      <c r="D290" s="66"/>
      <c r="E290" s="261" t="s">
        <v>2552</v>
      </c>
      <c r="F290" s="219"/>
      <c r="G290" s="219"/>
      <c r="H290" s="219"/>
      <c r="I290" s="219"/>
      <c r="J290" s="246"/>
      <c r="K290" s="219"/>
      <c r="L290" s="219"/>
      <c r="M290" s="219"/>
      <c r="N290" s="219"/>
      <c r="O290" s="219"/>
      <c r="P290" s="219"/>
      <c r="Q290" s="219"/>
      <c r="R290" s="219"/>
      <c r="S290" s="219"/>
      <c r="T290" s="219"/>
      <c r="U290" s="219"/>
      <c r="V290" s="219"/>
      <c r="W290" s="219"/>
      <c r="X290" s="151">
        <v>41690</v>
      </c>
      <c r="Y290" s="150" t="e">
        <f ca="1">IF(ISBLANK(X290), TODAY()-#REF!,X290 -#REF! &amp; CHAR(10) &amp; "(closed)")</f>
        <v>#REF!</v>
      </c>
      <c r="Z290" s="149" t="s">
        <v>360</v>
      </c>
    </row>
    <row r="291" spans="1:26" s="175" customFormat="1" ht="26.4" hidden="1" x14ac:dyDescent="0.3">
      <c r="A291" s="157"/>
      <c r="B291" s="271">
        <v>201300212</v>
      </c>
      <c r="C291" s="270" t="s">
        <v>2547</v>
      </c>
      <c r="D291" s="66" t="s">
        <v>11</v>
      </c>
      <c r="E291" s="291" t="s">
        <v>2551</v>
      </c>
      <c r="F291" s="152"/>
      <c r="G291" s="152"/>
      <c r="H291" s="152"/>
      <c r="I291" s="152"/>
      <c r="J291" s="153"/>
      <c r="K291" s="152"/>
      <c r="L291" s="152"/>
      <c r="M291" s="152"/>
      <c r="N291" s="152"/>
      <c r="O291" s="152"/>
      <c r="P291" s="152"/>
      <c r="Q291" s="152"/>
      <c r="R291" s="152"/>
      <c r="S291" s="152"/>
      <c r="T291" s="152"/>
      <c r="U291" s="152"/>
      <c r="V291" s="152"/>
      <c r="W291" s="152"/>
      <c r="X291" s="151">
        <v>41653</v>
      </c>
      <c r="Y291" s="150" t="e">
        <f ca="1">IF(ISBLANK(X291), TODAY()-#REF!,X291 -#REF! &amp; CHAR(10) &amp; "(closed)")</f>
        <v>#REF!</v>
      </c>
      <c r="Z291" s="149" t="s">
        <v>360</v>
      </c>
    </row>
    <row r="292" spans="1:26" s="175" customFormat="1" ht="26.4" hidden="1" x14ac:dyDescent="0.3">
      <c r="A292" s="157"/>
      <c r="B292" s="271">
        <v>201300213</v>
      </c>
      <c r="C292" s="270" t="s">
        <v>1410</v>
      </c>
      <c r="D292" s="29" t="s">
        <v>176</v>
      </c>
      <c r="E292" s="261" t="s">
        <v>2550</v>
      </c>
      <c r="F292" s="219"/>
      <c r="G292" s="219"/>
      <c r="H292" s="219"/>
      <c r="I292" s="219"/>
      <c r="J292" s="246"/>
      <c r="K292" s="219"/>
      <c r="L292" s="219"/>
      <c r="M292" s="219"/>
      <c r="N292" s="219"/>
      <c r="O292" s="219"/>
      <c r="P292" s="219"/>
      <c r="Q292" s="219"/>
      <c r="R292" s="219"/>
      <c r="S292" s="219"/>
      <c r="T292" s="219"/>
      <c r="U292" s="219"/>
      <c r="V292" s="219"/>
      <c r="W292" s="219"/>
      <c r="X292" s="151">
        <v>41730</v>
      </c>
      <c r="Y292" s="150" t="e">
        <f ca="1">IF(ISBLANK(X292), TODAY()-#REF!,X292 -#REF! &amp; CHAR(10) &amp; "(closed)")</f>
        <v>#REF!</v>
      </c>
      <c r="Z292" s="149" t="s">
        <v>360</v>
      </c>
    </row>
    <row r="293" spans="1:26" s="175" customFormat="1" ht="26.4" hidden="1" x14ac:dyDescent="0.3">
      <c r="A293" s="157"/>
      <c r="B293" s="271">
        <v>201300214</v>
      </c>
      <c r="C293" s="270" t="s">
        <v>1410</v>
      </c>
      <c r="D293" s="29" t="s">
        <v>179</v>
      </c>
      <c r="E293" s="261" t="s">
        <v>2549</v>
      </c>
      <c r="F293" s="219"/>
      <c r="G293" s="219"/>
      <c r="H293" s="219"/>
      <c r="I293" s="219"/>
      <c r="J293" s="246"/>
      <c r="K293" s="219"/>
      <c r="L293" s="219"/>
      <c r="M293" s="219"/>
      <c r="N293" s="219"/>
      <c r="O293" s="219"/>
      <c r="P293" s="219"/>
      <c r="Q293" s="219"/>
      <c r="R293" s="219"/>
      <c r="S293" s="219"/>
      <c r="T293" s="219"/>
      <c r="U293" s="219"/>
      <c r="V293" s="219"/>
      <c r="W293" s="219"/>
      <c r="X293" s="151">
        <v>41730</v>
      </c>
      <c r="Y293" s="150" t="e">
        <f ca="1">IF(ISBLANK(X293), TODAY()-#REF!,X293 -#REF! &amp; CHAR(10) &amp; "(closed)")</f>
        <v>#REF!</v>
      </c>
      <c r="Z293" s="149" t="s">
        <v>360</v>
      </c>
    </row>
    <row r="294" spans="1:26" s="175" customFormat="1" ht="14.4" hidden="1" x14ac:dyDescent="0.3">
      <c r="A294" s="157"/>
      <c r="B294" s="271">
        <v>201300215</v>
      </c>
      <c r="C294" s="270" t="s">
        <v>1410</v>
      </c>
      <c r="D294" s="29" t="s">
        <v>177</v>
      </c>
      <c r="E294" s="261" t="s">
        <v>2548</v>
      </c>
      <c r="F294" s="152"/>
      <c r="G294" s="152"/>
      <c r="H294" s="152"/>
      <c r="I294" s="152"/>
      <c r="J294" s="153"/>
      <c r="K294" s="152"/>
      <c r="L294" s="152"/>
      <c r="M294" s="152"/>
      <c r="N294" s="152"/>
      <c r="O294" s="152"/>
      <c r="P294" s="152"/>
      <c r="Q294" s="152"/>
      <c r="R294" s="152"/>
      <c r="S294" s="152"/>
      <c r="T294" s="152"/>
      <c r="U294" s="152"/>
      <c r="V294" s="152"/>
      <c r="W294" s="152"/>
      <c r="X294" s="151">
        <v>41730</v>
      </c>
      <c r="Y294" s="150" t="e">
        <f ca="1">IF(ISBLANK(X294), TODAY()-#REF!,X294 -#REF! &amp; CHAR(10) &amp; "(closed)")</f>
        <v>#REF!</v>
      </c>
      <c r="Z294" s="149" t="s">
        <v>360</v>
      </c>
    </row>
    <row r="295" spans="1:26" s="175" customFormat="1" ht="26.4" hidden="1" x14ac:dyDescent="0.3">
      <c r="A295" s="157"/>
      <c r="B295" s="271">
        <v>201300222</v>
      </c>
      <c r="C295" s="270" t="s">
        <v>2547</v>
      </c>
      <c r="D295" s="29" t="s">
        <v>176</v>
      </c>
      <c r="E295" s="261" t="s">
        <v>2546</v>
      </c>
      <c r="F295" s="219"/>
      <c r="G295" s="219"/>
      <c r="H295" s="219"/>
      <c r="I295" s="219"/>
      <c r="J295" s="246"/>
      <c r="K295" s="219"/>
      <c r="L295" s="219"/>
      <c r="M295" s="219"/>
      <c r="N295" s="219"/>
      <c r="O295" s="219"/>
      <c r="P295" s="219"/>
      <c r="Q295" s="219"/>
      <c r="R295" s="219"/>
      <c r="S295" s="219"/>
      <c r="T295" s="219"/>
      <c r="U295" s="219"/>
      <c r="V295" s="219"/>
      <c r="W295" s="219"/>
      <c r="X295" s="151">
        <v>41653</v>
      </c>
      <c r="Y295" s="150" t="e">
        <f ca="1">IF(ISBLANK(X295), TODAY()-#REF!,X295 -#REF! &amp; CHAR(10) &amp; "(closed)")</f>
        <v>#REF!</v>
      </c>
      <c r="Z295" s="149" t="s">
        <v>360</v>
      </c>
    </row>
    <row r="296" spans="1:26" s="175" customFormat="1" ht="14.4" hidden="1" x14ac:dyDescent="0.3">
      <c r="A296" s="157"/>
      <c r="B296" s="288">
        <v>201300223</v>
      </c>
      <c r="C296" s="270" t="s">
        <v>1096</v>
      </c>
      <c r="D296" s="29" t="s">
        <v>179</v>
      </c>
      <c r="E296" s="261" t="s">
        <v>2545</v>
      </c>
      <c r="F296" s="219"/>
      <c r="G296" s="219"/>
      <c r="H296" s="219"/>
      <c r="I296" s="219"/>
      <c r="J296" s="246"/>
      <c r="K296" s="219"/>
      <c r="L296" s="219"/>
      <c r="M296" s="219"/>
      <c r="N296" s="219"/>
      <c r="O296" s="219"/>
      <c r="P296" s="219"/>
      <c r="Q296" s="219"/>
      <c r="R296" s="219"/>
      <c r="S296" s="219"/>
      <c r="T296" s="219"/>
      <c r="U296" s="219"/>
      <c r="V296" s="219"/>
      <c r="W296" s="219"/>
      <c r="X296" s="151">
        <v>41872</v>
      </c>
      <c r="Y296" s="150" t="e">
        <f ca="1">IF(ISBLANK(X296), TODAY()-#REF!,X296 -#REF! &amp; CHAR(10) &amp; "(closed)")</f>
        <v>#REF!</v>
      </c>
      <c r="Z296" s="149" t="s">
        <v>360</v>
      </c>
    </row>
    <row r="297" spans="1:26" s="175" customFormat="1" ht="26.4" hidden="1" x14ac:dyDescent="0.3">
      <c r="A297" s="157"/>
      <c r="B297" s="288">
        <v>201300224</v>
      </c>
      <c r="C297" s="270" t="s">
        <v>1096</v>
      </c>
      <c r="D297" s="29" t="s">
        <v>179</v>
      </c>
      <c r="E297" s="261" t="s">
        <v>2544</v>
      </c>
      <c r="F297" s="219"/>
      <c r="G297" s="219"/>
      <c r="H297" s="219"/>
      <c r="I297" s="219"/>
      <c r="J297" s="246"/>
      <c r="K297" s="219"/>
      <c r="L297" s="219"/>
      <c r="M297" s="219"/>
      <c r="N297" s="219"/>
      <c r="O297" s="219"/>
      <c r="P297" s="219"/>
      <c r="Q297" s="219"/>
      <c r="R297" s="219"/>
      <c r="S297" s="219"/>
      <c r="T297" s="219"/>
      <c r="U297" s="219"/>
      <c r="V297" s="219"/>
      <c r="W297" s="219"/>
      <c r="X297" s="151">
        <v>41872</v>
      </c>
      <c r="Y297" s="150" t="e">
        <f ca="1">IF(ISBLANK(X297), TODAY()-#REF!,X297 -#REF! &amp; CHAR(10) &amp; "(closed)")</f>
        <v>#REF!</v>
      </c>
      <c r="Z297" s="149" t="s">
        <v>360</v>
      </c>
    </row>
    <row r="298" spans="1:26" s="175" customFormat="1" ht="26.4" hidden="1" x14ac:dyDescent="0.3">
      <c r="A298" s="157"/>
      <c r="B298" s="149">
        <v>201300228</v>
      </c>
      <c r="C298" s="203" t="s">
        <v>1862</v>
      </c>
      <c r="D298" s="29" t="s">
        <v>172</v>
      </c>
      <c r="E298" s="245" t="s">
        <v>2543</v>
      </c>
      <c r="F298" s="151"/>
      <c r="G298" s="151"/>
      <c r="H298" s="151"/>
      <c r="I298" s="151"/>
      <c r="J298" s="177"/>
      <c r="K298" s="151"/>
      <c r="L298" s="151"/>
      <c r="M298" s="151"/>
      <c r="N298" s="151"/>
      <c r="O298" s="151"/>
      <c r="P298" s="151"/>
      <c r="Q298" s="151"/>
      <c r="R298" s="151"/>
      <c r="S298" s="151"/>
      <c r="T298" s="151"/>
      <c r="U298" s="151"/>
      <c r="V298" s="151"/>
      <c r="W298" s="151"/>
      <c r="X298" s="151">
        <v>43768</v>
      </c>
      <c r="Y298" s="179" t="s">
        <v>2542</v>
      </c>
      <c r="Z298" s="149" t="s">
        <v>360</v>
      </c>
    </row>
    <row r="299" spans="1:26" s="175" customFormat="1" ht="28.8" hidden="1" x14ac:dyDescent="0.3">
      <c r="A299" s="278" t="s">
        <v>953</v>
      </c>
      <c r="B299" s="29">
        <v>201300229</v>
      </c>
      <c r="C299" s="270" t="s">
        <v>2226</v>
      </c>
      <c r="D299" s="29" t="s">
        <v>172</v>
      </c>
      <c r="E299" s="245" t="s">
        <v>1863</v>
      </c>
      <c r="F299" s="30"/>
      <c r="G299" s="128"/>
      <c r="H299" s="24" t="str">
        <f>IF(ISNUMBER(F299), F299+90, "N/A")</f>
        <v>N/A</v>
      </c>
      <c r="I299" s="24"/>
      <c r="J299" s="24">
        <v>41628</v>
      </c>
      <c r="K299" s="28">
        <v>420842.41</v>
      </c>
      <c r="L299" s="28">
        <v>0</v>
      </c>
      <c r="M299" s="28">
        <v>337698.73</v>
      </c>
      <c r="N299" s="28">
        <v>0</v>
      </c>
      <c r="O299" s="27">
        <f>IF(ISBLANK(J299), "", IF(ISNUMBER(F299), J299+60, J299+90))</f>
        <v>41718</v>
      </c>
      <c r="P299" s="27">
        <v>43054</v>
      </c>
      <c r="Q299" s="27">
        <f>IF(NOT(ISNUMBER(P299)),"",P299+15)</f>
        <v>43069</v>
      </c>
      <c r="R299" s="25">
        <v>41733</v>
      </c>
      <c r="S299" s="25">
        <v>41767</v>
      </c>
      <c r="T299" s="42">
        <v>43102</v>
      </c>
      <c r="U299" s="290">
        <v>43111</v>
      </c>
      <c r="V299" s="25">
        <v>41891</v>
      </c>
      <c r="W299" s="25" t="s">
        <v>230</v>
      </c>
      <c r="X299" s="24">
        <v>43783</v>
      </c>
      <c r="Y299" s="23" t="str">
        <f ca="1">IF(ISBLANK(J299),
        IF(ISBLANK(F299), "", TODAY() - F299 &amp; CHAR(10) &amp; "(preapproval)"),
       IF(ISBLANK(Z299), TODAY() - J299, X299 - J299 &amp; CHAR(10) &amp; "(closed)"))</f>
        <v>2155
(closed)</v>
      </c>
      <c r="Z299" s="30" t="s">
        <v>360</v>
      </c>
    </row>
    <row r="300" spans="1:26" s="175" customFormat="1" ht="14.4" hidden="1" x14ac:dyDescent="0.3">
      <c r="A300" s="157"/>
      <c r="B300" s="271">
        <v>201300230</v>
      </c>
      <c r="C300" s="270" t="s">
        <v>2340</v>
      </c>
      <c r="D300" s="29" t="s">
        <v>176</v>
      </c>
      <c r="E300" s="261" t="s">
        <v>2541</v>
      </c>
      <c r="F300" s="219"/>
      <c r="G300" s="219"/>
      <c r="H300" s="219"/>
      <c r="I300" s="219"/>
      <c r="J300" s="246"/>
      <c r="K300" s="219"/>
      <c r="L300" s="219"/>
      <c r="M300" s="219"/>
      <c r="N300" s="219"/>
      <c r="O300" s="219"/>
      <c r="P300" s="219"/>
      <c r="Q300" s="219"/>
      <c r="R300" s="219"/>
      <c r="S300" s="219"/>
      <c r="T300" s="219"/>
      <c r="U300" s="219"/>
      <c r="V300" s="219"/>
      <c r="W300" s="219"/>
      <c r="X300" s="151">
        <v>41779</v>
      </c>
      <c r="Y300" s="150" t="e">
        <f ca="1">IF(ISBLANK(X300), TODAY()-#REF!,X300 -#REF! &amp; CHAR(10) &amp; "(closed)")</f>
        <v>#REF!</v>
      </c>
      <c r="Z300" s="149" t="s">
        <v>360</v>
      </c>
    </row>
    <row r="301" spans="1:26" s="175" customFormat="1" ht="39.6" hidden="1" x14ac:dyDescent="0.3">
      <c r="A301" s="157"/>
      <c r="B301" s="149">
        <v>201300232</v>
      </c>
      <c r="C301" s="270" t="s">
        <v>1075</v>
      </c>
      <c r="D301" s="29" t="s">
        <v>172</v>
      </c>
      <c r="E301" s="289" t="s">
        <v>2540</v>
      </c>
      <c r="F301" s="151"/>
      <c r="G301" s="151"/>
      <c r="H301" s="151"/>
      <c r="I301" s="151"/>
      <c r="J301" s="177"/>
      <c r="K301" s="151"/>
      <c r="L301" s="151"/>
      <c r="M301" s="151"/>
      <c r="N301" s="151"/>
      <c r="O301" s="151"/>
      <c r="P301" s="151"/>
      <c r="Q301" s="151"/>
      <c r="R301" s="151"/>
      <c r="S301" s="151"/>
      <c r="T301" s="151"/>
      <c r="U301" s="151"/>
      <c r="V301" s="151"/>
      <c r="W301" s="151"/>
      <c r="X301" s="151">
        <v>43768</v>
      </c>
      <c r="Y301" s="179" t="s">
        <v>2539</v>
      </c>
      <c r="Z301" s="149" t="s">
        <v>360</v>
      </c>
    </row>
    <row r="302" spans="1:26" s="175" customFormat="1" ht="26.4" hidden="1" x14ac:dyDescent="0.3">
      <c r="A302" s="157"/>
      <c r="B302" s="149">
        <v>201300233</v>
      </c>
      <c r="C302" s="203" t="s">
        <v>1827</v>
      </c>
      <c r="D302" s="29" t="s">
        <v>172</v>
      </c>
      <c r="E302" s="245" t="s">
        <v>2538</v>
      </c>
      <c r="F302" s="151"/>
      <c r="G302" s="151"/>
      <c r="H302" s="151"/>
      <c r="I302" s="151"/>
      <c r="J302" s="177"/>
      <c r="K302" s="151"/>
      <c r="L302" s="151"/>
      <c r="M302" s="151"/>
      <c r="N302" s="151"/>
      <c r="O302" s="151"/>
      <c r="P302" s="151"/>
      <c r="Q302" s="151"/>
      <c r="R302" s="151"/>
      <c r="S302" s="151"/>
      <c r="T302" s="151"/>
      <c r="U302" s="151"/>
      <c r="V302" s="151"/>
      <c r="W302" s="151"/>
      <c r="X302" s="151">
        <v>43768</v>
      </c>
      <c r="Y302" s="179" t="s">
        <v>2531</v>
      </c>
      <c r="Z302" s="149" t="s">
        <v>360</v>
      </c>
    </row>
    <row r="303" spans="1:26" s="175" customFormat="1" ht="26.4" hidden="1" x14ac:dyDescent="0.3">
      <c r="A303" s="157"/>
      <c r="B303" s="149">
        <v>201300234</v>
      </c>
      <c r="C303" s="203" t="s">
        <v>1827</v>
      </c>
      <c r="D303" s="29" t="s">
        <v>172</v>
      </c>
      <c r="E303" s="245" t="s">
        <v>2537</v>
      </c>
      <c r="F303" s="151"/>
      <c r="G303" s="151"/>
      <c r="H303" s="151"/>
      <c r="I303" s="151"/>
      <c r="J303" s="177"/>
      <c r="K303" s="151"/>
      <c r="L303" s="151"/>
      <c r="M303" s="151"/>
      <c r="N303" s="151"/>
      <c r="O303" s="151"/>
      <c r="P303" s="151"/>
      <c r="Q303" s="151"/>
      <c r="R303" s="151"/>
      <c r="S303" s="151"/>
      <c r="T303" s="151"/>
      <c r="U303" s="151"/>
      <c r="V303" s="151"/>
      <c r="W303" s="151"/>
      <c r="X303" s="151">
        <v>43768</v>
      </c>
      <c r="Y303" s="179" t="s">
        <v>2531</v>
      </c>
      <c r="Z303" s="149" t="s">
        <v>360</v>
      </c>
    </row>
    <row r="304" spans="1:26" s="175" customFormat="1" ht="14.4" hidden="1" x14ac:dyDescent="0.3">
      <c r="A304" s="157"/>
      <c r="B304" s="271">
        <v>201300235</v>
      </c>
      <c r="C304" s="270" t="s">
        <v>1410</v>
      </c>
      <c r="D304" s="29" t="s">
        <v>179</v>
      </c>
      <c r="E304" s="261" t="s">
        <v>2536</v>
      </c>
      <c r="F304" s="219"/>
      <c r="G304" s="219"/>
      <c r="H304" s="219"/>
      <c r="I304" s="219"/>
      <c r="J304" s="246"/>
      <c r="K304" s="219"/>
      <c r="L304" s="219"/>
      <c r="M304" s="219"/>
      <c r="N304" s="219"/>
      <c r="O304" s="219"/>
      <c r="P304" s="219"/>
      <c r="Q304" s="219"/>
      <c r="R304" s="219"/>
      <c r="S304" s="219"/>
      <c r="T304" s="219"/>
      <c r="U304" s="219"/>
      <c r="V304" s="219"/>
      <c r="W304" s="219"/>
      <c r="X304" s="151">
        <v>41765</v>
      </c>
      <c r="Y304" s="150" t="e">
        <f ca="1">IF(ISBLANK(X304), TODAY()-#REF!,X304 -#REF! &amp; CHAR(10) &amp; "(closed)")</f>
        <v>#REF!</v>
      </c>
      <c r="Z304" s="149" t="s">
        <v>360</v>
      </c>
    </row>
    <row r="305" spans="1:26" s="175" customFormat="1" ht="26.4" hidden="1" x14ac:dyDescent="0.3">
      <c r="A305" s="157"/>
      <c r="B305" s="288">
        <v>201300236</v>
      </c>
      <c r="C305" s="270" t="s">
        <v>1410</v>
      </c>
      <c r="D305" s="29" t="s">
        <v>179</v>
      </c>
      <c r="E305" s="261" t="s">
        <v>2535</v>
      </c>
      <c r="F305" s="219"/>
      <c r="G305" s="219"/>
      <c r="H305" s="219"/>
      <c r="I305" s="219"/>
      <c r="J305" s="246"/>
      <c r="K305" s="219"/>
      <c r="L305" s="219"/>
      <c r="M305" s="219"/>
      <c r="N305" s="219"/>
      <c r="O305" s="219"/>
      <c r="P305" s="219"/>
      <c r="Q305" s="219"/>
      <c r="R305" s="219"/>
      <c r="S305" s="219"/>
      <c r="T305" s="219"/>
      <c r="U305" s="219"/>
      <c r="V305" s="219"/>
      <c r="W305" s="219"/>
      <c r="X305" s="151">
        <v>41872</v>
      </c>
      <c r="Y305" s="150" t="e">
        <f ca="1">IF(ISBLANK(X305), TODAY()-#REF!,X305 -#REF! &amp; CHAR(10) &amp; "(closed)")</f>
        <v>#REF!</v>
      </c>
      <c r="Z305" s="149" t="s">
        <v>360</v>
      </c>
    </row>
    <row r="306" spans="1:26" s="175" customFormat="1" ht="26.4" hidden="1" x14ac:dyDescent="0.3">
      <c r="A306" s="157"/>
      <c r="B306" s="271">
        <v>201300237</v>
      </c>
      <c r="C306" s="270" t="s">
        <v>2340</v>
      </c>
      <c r="D306" s="29" t="s">
        <v>179</v>
      </c>
      <c r="E306" s="261" t="s">
        <v>2534</v>
      </c>
      <c r="F306" s="152"/>
      <c r="G306" s="152"/>
      <c r="H306" s="152"/>
      <c r="I306" s="152"/>
      <c r="J306" s="153"/>
      <c r="K306" s="152"/>
      <c r="L306" s="152"/>
      <c r="M306" s="152"/>
      <c r="N306" s="152"/>
      <c r="O306" s="152"/>
      <c r="P306" s="152"/>
      <c r="Q306" s="152"/>
      <c r="R306" s="152"/>
      <c r="S306" s="152"/>
      <c r="T306" s="152"/>
      <c r="U306" s="152"/>
      <c r="V306" s="152"/>
      <c r="W306" s="152"/>
      <c r="X306" s="151">
        <v>41786</v>
      </c>
      <c r="Y306" s="150" t="e">
        <f ca="1">IF(ISBLANK(X306), TODAY()-#REF!,X306 -#REF! &amp; CHAR(10) &amp; "(closed)")</f>
        <v>#REF!</v>
      </c>
      <c r="Z306" s="149" t="s">
        <v>360</v>
      </c>
    </row>
    <row r="307" spans="1:26" s="175" customFormat="1" ht="26.4" hidden="1" x14ac:dyDescent="0.3">
      <c r="A307" s="157"/>
      <c r="B307" s="149">
        <v>201300239</v>
      </c>
      <c r="C307" s="203" t="s">
        <v>1827</v>
      </c>
      <c r="D307" s="29" t="s">
        <v>172</v>
      </c>
      <c r="E307" s="245" t="s">
        <v>2533</v>
      </c>
      <c r="F307" s="151"/>
      <c r="G307" s="151"/>
      <c r="H307" s="151"/>
      <c r="I307" s="151"/>
      <c r="J307" s="177"/>
      <c r="K307" s="151"/>
      <c r="L307" s="151"/>
      <c r="M307" s="151"/>
      <c r="N307" s="151"/>
      <c r="O307" s="151"/>
      <c r="P307" s="151"/>
      <c r="Q307" s="151"/>
      <c r="R307" s="151"/>
      <c r="S307" s="151"/>
      <c r="T307" s="151"/>
      <c r="U307" s="151"/>
      <c r="V307" s="151"/>
      <c r="W307" s="151"/>
      <c r="X307" s="151">
        <v>43768</v>
      </c>
      <c r="Y307" s="179" t="s">
        <v>2531</v>
      </c>
      <c r="Z307" s="149" t="s">
        <v>360</v>
      </c>
    </row>
    <row r="308" spans="1:26" s="175" customFormat="1" ht="26.4" hidden="1" x14ac:dyDescent="0.3">
      <c r="A308" s="157"/>
      <c r="B308" s="149">
        <v>201300240</v>
      </c>
      <c r="C308" s="203" t="s">
        <v>1827</v>
      </c>
      <c r="D308" s="29" t="s">
        <v>172</v>
      </c>
      <c r="E308" s="245" t="s">
        <v>2532</v>
      </c>
      <c r="F308" s="151"/>
      <c r="G308" s="151"/>
      <c r="H308" s="151"/>
      <c r="I308" s="151"/>
      <c r="J308" s="177"/>
      <c r="K308" s="151"/>
      <c r="L308" s="151"/>
      <c r="M308" s="151"/>
      <c r="N308" s="151"/>
      <c r="O308" s="151"/>
      <c r="P308" s="151"/>
      <c r="Q308" s="151"/>
      <c r="R308" s="151"/>
      <c r="S308" s="151"/>
      <c r="T308" s="151"/>
      <c r="U308" s="151"/>
      <c r="V308" s="151"/>
      <c r="W308" s="151"/>
      <c r="X308" s="151">
        <v>43768</v>
      </c>
      <c r="Y308" s="179" t="s">
        <v>2531</v>
      </c>
      <c r="Z308" s="149" t="s">
        <v>360</v>
      </c>
    </row>
    <row r="309" spans="1:26" s="175" customFormat="1" ht="28.8" hidden="1" x14ac:dyDescent="0.3">
      <c r="A309" s="266" t="s">
        <v>953</v>
      </c>
      <c r="B309" s="33">
        <v>201400003</v>
      </c>
      <c r="C309" s="203" t="s">
        <v>1827</v>
      </c>
      <c r="D309" s="29" t="s">
        <v>172</v>
      </c>
      <c r="E309" s="245" t="s">
        <v>2530</v>
      </c>
      <c r="F309" s="40"/>
      <c r="G309" s="40"/>
      <c r="H309" s="198"/>
      <c r="I309" s="198"/>
      <c r="J309" s="34"/>
      <c r="K309" s="38"/>
      <c r="L309" s="38"/>
      <c r="M309" s="38"/>
      <c r="N309" s="38"/>
      <c r="O309" s="196"/>
      <c r="P309" s="36"/>
      <c r="Q309" s="196"/>
      <c r="R309" s="36"/>
      <c r="S309" s="36"/>
      <c r="T309" s="46"/>
      <c r="U309" s="36"/>
      <c r="V309" s="36"/>
      <c r="W309" s="74"/>
      <c r="X309" s="34">
        <v>43776</v>
      </c>
      <c r="Y309" s="195" t="str">
        <f ca="1">IF(ISBLANK(X309), TODAY() - J309, X309 - J309 &amp; CHAR(10) &amp; "(closed)")</f>
        <v>43776
(closed)</v>
      </c>
      <c r="Z309" s="194" t="s">
        <v>360</v>
      </c>
    </row>
    <row r="310" spans="1:26" s="175" customFormat="1" ht="14.4" hidden="1" x14ac:dyDescent="0.3">
      <c r="A310" s="157"/>
      <c r="B310" s="269">
        <v>201400004</v>
      </c>
      <c r="C310" s="268" t="s">
        <v>1687</v>
      </c>
      <c r="D310" s="29" t="s">
        <v>176</v>
      </c>
      <c r="E310" s="267" t="s">
        <v>2529</v>
      </c>
      <c r="F310" s="152"/>
      <c r="G310" s="152"/>
      <c r="H310" s="152"/>
      <c r="I310" s="152"/>
      <c r="J310" s="153"/>
      <c r="K310" s="152"/>
      <c r="L310" s="152"/>
      <c r="M310" s="152"/>
      <c r="N310" s="152"/>
      <c r="O310" s="152"/>
      <c r="P310" s="152"/>
      <c r="Q310" s="152"/>
      <c r="R310" s="152"/>
      <c r="S310" s="152"/>
      <c r="T310" s="152"/>
      <c r="U310" s="152"/>
      <c r="V310" s="152"/>
      <c r="W310" s="152"/>
      <c r="X310" s="219">
        <v>42262</v>
      </c>
      <c r="Y310" s="150" t="e">
        <f ca="1">IF(ISBLANK(X310), TODAY()-#REF!,X310 -#REF! &amp; CHAR(10) &amp; "(closed)")</f>
        <v>#REF!</v>
      </c>
      <c r="Z310" s="149" t="s">
        <v>360</v>
      </c>
    </row>
    <row r="311" spans="1:26" s="175" customFormat="1" ht="14.4" hidden="1" x14ac:dyDescent="0.3">
      <c r="A311" s="157"/>
      <c r="B311" s="149">
        <v>201400007</v>
      </c>
      <c r="C311" s="270" t="s">
        <v>2471</v>
      </c>
      <c r="D311" s="29" t="s">
        <v>179</v>
      </c>
      <c r="E311" s="261" t="s">
        <v>2528</v>
      </c>
      <c r="F311" s="152"/>
      <c r="G311" s="152"/>
      <c r="H311" s="152"/>
      <c r="I311" s="152"/>
      <c r="J311" s="153"/>
      <c r="K311" s="152"/>
      <c r="L311" s="152"/>
      <c r="M311" s="152"/>
      <c r="N311" s="152"/>
      <c r="O311" s="152"/>
      <c r="P311" s="152"/>
      <c r="Q311" s="152"/>
      <c r="R311" s="152"/>
      <c r="S311" s="152"/>
      <c r="T311" s="152"/>
      <c r="U311" s="152"/>
      <c r="V311" s="152"/>
      <c r="W311" s="152"/>
      <c r="X311" s="151">
        <v>41767</v>
      </c>
      <c r="Y311" s="150" t="e">
        <f ca="1">IF(ISBLANK(X311), TODAY()-#REF!,X311 -#REF! &amp; CHAR(10) &amp; "(closed)")</f>
        <v>#REF!</v>
      </c>
      <c r="Z311" s="149" t="s">
        <v>360</v>
      </c>
    </row>
    <row r="312" spans="1:26" s="175" customFormat="1" ht="14.4" hidden="1" x14ac:dyDescent="0.3">
      <c r="A312" s="157"/>
      <c r="B312" s="149">
        <v>201400008</v>
      </c>
      <c r="C312" s="270" t="s">
        <v>2471</v>
      </c>
      <c r="D312" s="29" t="s">
        <v>179</v>
      </c>
      <c r="E312" s="261" t="s">
        <v>2527</v>
      </c>
      <c r="F312" s="219"/>
      <c r="G312" s="219"/>
      <c r="H312" s="219"/>
      <c r="I312" s="219"/>
      <c r="J312" s="246"/>
      <c r="K312" s="219"/>
      <c r="L312" s="219"/>
      <c r="M312" s="219"/>
      <c r="N312" s="219"/>
      <c r="O312" s="219"/>
      <c r="P312" s="219"/>
      <c r="Q312" s="219"/>
      <c r="R312" s="219"/>
      <c r="S312" s="219"/>
      <c r="T312" s="219"/>
      <c r="U312" s="219"/>
      <c r="V312" s="219"/>
      <c r="W312" s="219"/>
      <c r="X312" s="151">
        <v>41774</v>
      </c>
      <c r="Y312" s="150" t="e">
        <f ca="1">IF(ISBLANK(X312), TODAY()-#REF!,X312 -#REF! &amp; CHAR(10) &amp; "(closed)")</f>
        <v>#REF!</v>
      </c>
      <c r="Z312" s="149" t="s">
        <v>360</v>
      </c>
    </row>
    <row r="313" spans="1:26" s="175" customFormat="1" ht="14.4" hidden="1" x14ac:dyDescent="0.3">
      <c r="A313" s="157"/>
      <c r="B313" s="149">
        <v>201400009</v>
      </c>
      <c r="C313" s="270" t="s">
        <v>2471</v>
      </c>
      <c r="D313" s="29" t="s">
        <v>179</v>
      </c>
      <c r="E313" s="261" t="s">
        <v>2526</v>
      </c>
      <c r="F313" s="152"/>
      <c r="G313" s="152"/>
      <c r="H313" s="152"/>
      <c r="I313" s="152"/>
      <c r="J313" s="153"/>
      <c r="K313" s="152"/>
      <c r="L313" s="152"/>
      <c r="M313" s="152"/>
      <c r="N313" s="152"/>
      <c r="O313" s="152"/>
      <c r="P313" s="152"/>
      <c r="Q313" s="152"/>
      <c r="R313" s="152"/>
      <c r="S313" s="152"/>
      <c r="T313" s="152"/>
      <c r="U313" s="152"/>
      <c r="V313" s="152"/>
      <c r="W313" s="152"/>
      <c r="X313" s="151">
        <v>41814</v>
      </c>
      <c r="Y313" s="150" t="e">
        <f ca="1">IF(ISBLANK(X313), TODAY()-#REF!,X313 -#REF! &amp; CHAR(10) &amp; "(closed)")</f>
        <v>#REF!</v>
      </c>
      <c r="Z313" s="149" t="s">
        <v>360</v>
      </c>
    </row>
    <row r="314" spans="1:26" s="175" customFormat="1" ht="39.6" hidden="1" x14ac:dyDescent="0.3">
      <c r="A314" s="157"/>
      <c r="B314" s="155">
        <v>201400010</v>
      </c>
      <c r="C314" s="217" t="s">
        <v>804</v>
      </c>
      <c r="D314" s="66" t="s">
        <v>176</v>
      </c>
      <c r="E314" s="220" t="s">
        <v>2525</v>
      </c>
      <c r="F314" s="152"/>
      <c r="G314" s="152"/>
      <c r="H314" s="152"/>
      <c r="I314" s="152"/>
      <c r="J314" s="153"/>
      <c r="K314" s="152"/>
      <c r="L314" s="152"/>
      <c r="M314" s="152"/>
      <c r="N314" s="152"/>
      <c r="O314" s="152"/>
      <c r="P314" s="152"/>
      <c r="Q314" s="152"/>
      <c r="R314" s="152"/>
      <c r="S314" s="152"/>
      <c r="T314" s="152"/>
      <c r="U314" s="152"/>
      <c r="V314" s="152"/>
      <c r="W314" s="152"/>
      <c r="X314" s="219">
        <v>42598</v>
      </c>
      <c r="Y314" s="150" t="e">
        <f ca="1">IF(ISBLANK(X314), TODAY()-#REF!,X314 -#REF! &amp; CHAR(10) &amp; "(closed)")</f>
        <v>#REF!</v>
      </c>
      <c r="Z314" s="149" t="s">
        <v>360</v>
      </c>
    </row>
    <row r="315" spans="1:26" s="175" customFormat="1" ht="28.8" hidden="1" x14ac:dyDescent="0.3">
      <c r="A315" s="266" t="s">
        <v>953</v>
      </c>
      <c r="B315" s="33">
        <v>201400011</v>
      </c>
      <c r="C315" s="41" t="s">
        <v>2524</v>
      </c>
      <c r="D315" s="29" t="s">
        <v>172</v>
      </c>
      <c r="E315" s="245" t="s">
        <v>2523</v>
      </c>
      <c r="F315" s="40"/>
      <c r="G315" s="40"/>
      <c r="H315" s="198"/>
      <c r="I315" s="198"/>
      <c r="J315" s="34"/>
      <c r="K315" s="38"/>
      <c r="L315" s="38"/>
      <c r="M315" s="38"/>
      <c r="N315" s="38"/>
      <c r="O315" s="196"/>
      <c r="P315" s="36"/>
      <c r="Q315" s="196"/>
      <c r="R315" s="36"/>
      <c r="S315" s="36"/>
      <c r="T315" s="46"/>
      <c r="U315" s="36"/>
      <c r="V315" s="36"/>
      <c r="W315" s="74"/>
      <c r="X315" s="34">
        <v>43776</v>
      </c>
      <c r="Y315" s="195" t="str">
        <f ca="1">IF(ISBLANK(X315), TODAY() - J315, X315 - J315 &amp; CHAR(10) &amp; "(closed)")</f>
        <v>43776
(closed)</v>
      </c>
      <c r="Z315" s="194" t="s">
        <v>360</v>
      </c>
    </row>
    <row r="316" spans="1:26" s="175" customFormat="1" ht="14.4" hidden="1" x14ac:dyDescent="0.3">
      <c r="A316" s="157"/>
      <c r="B316" s="269">
        <v>201400012</v>
      </c>
      <c r="C316" s="268" t="s">
        <v>1686</v>
      </c>
      <c r="D316" s="29" t="s">
        <v>176</v>
      </c>
      <c r="E316" s="267" t="s">
        <v>2522</v>
      </c>
      <c r="F316" s="152"/>
      <c r="G316" s="152"/>
      <c r="H316" s="152"/>
      <c r="I316" s="152"/>
      <c r="J316" s="153"/>
      <c r="K316" s="152"/>
      <c r="L316" s="152"/>
      <c r="M316" s="152"/>
      <c r="N316" s="152"/>
      <c r="O316" s="152"/>
      <c r="P316" s="152"/>
      <c r="Q316" s="152"/>
      <c r="R316" s="152"/>
      <c r="S316" s="152"/>
      <c r="T316" s="152"/>
      <c r="U316" s="152"/>
      <c r="V316" s="152"/>
      <c r="W316" s="152"/>
      <c r="X316" s="219">
        <v>42103</v>
      </c>
      <c r="Y316" s="150" t="e">
        <f ca="1">IF(ISBLANK(X316), TODAY()-#REF!,X316 -#REF! &amp; CHAR(10) &amp; "(closed)")</f>
        <v>#REF!</v>
      </c>
      <c r="Z316" s="149" t="s">
        <v>360</v>
      </c>
    </row>
    <row r="317" spans="1:26" s="175" customFormat="1" ht="14.4" hidden="1" x14ac:dyDescent="0.3">
      <c r="A317" s="157"/>
      <c r="B317" s="269">
        <v>201400013</v>
      </c>
      <c r="C317" s="268" t="s">
        <v>1686</v>
      </c>
      <c r="D317" s="29" t="s">
        <v>176</v>
      </c>
      <c r="E317" s="267" t="s">
        <v>2521</v>
      </c>
      <c r="F317" s="219"/>
      <c r="G317" s="219"/>
      <c r="H317" s="219"/>
      <c r="I317" s="219"/>
      <c r="J317" s="246"/>
      <c r="K317" s="219"/>
      <c r="L317" s="219"/>
      <c r="M317" s="219"/>
      <c r="N317" s="219"/>
      <c r="O317" s="219"/>
      <c r="P317" s="219"/>
      <c r="Q317" s="219"/>
      <c r="R317" s="219"/>
      <c r="S317" s="219"/>
      <c r="T317" s="219"/>
      <c r="U317" s="219"/>
      <c r="V317" s="219"/>
      <c r="W317" s="219"/>
      <c r="X317" s="219">
        <v>42103</v>
      </c>
      <c r="Y317" s="150" t="e">
        <f ca="1">IF(ISBLANK(X317), TODAY()-#REF!,X317 -#REF! &amp; CHAR(10) &amp; "(closed)")</f>
        <v>#REF!</v>
      </c>
      <c r="Z317" s="149" t="s">
        <v>360</v>
      </c>
    </row>
    <row r="318" spans="1:26" s="175" customFormat="1" ht="14.4" hidden="1" x14ac:dyDescent="0.3">
      <c r="A318" s="157"/>
      <c r="B318" s="269">
        <v>201400014</v>
      </c>
      <c r="C318" s="268" t="s">
        <v>1686</v>
      </c>
      <c r="D318" s="29" t="s">
        <v>176</v>
      </c>
      <c r="E318" s="267" t="s">
        <v>2520</v>
      </c>
      <c r="F318" s="219"/>
      <c r="G318" s="219"/>
      <c r="H318" s="219"/>
      <c r="I318" s="219"/>
      <c r="J318" s="246"/>
      <c r="K318" s="219"/>
      <c r="L318" s="219"/>
      <c r="M318" s="219"/>
      <c r="N318" s="219"/>
      <c r="O318" s="219"/>
      <c r="P318" s="219"/>
      <c r="Q318" s="219"/>
      <c r="R318" s="219"/>
      <c r="S318" s="219"/>
      <c r="T318" s="219"/>
      <c r="U318" s="219"/>
      <c r="V318" s="219"/>
      <c r="W318" s="219"/>
      <c r="X318" s="219">
        <v>42110</v>
      </c>
      <c r="Y318" s="150" t="e">
        <f ca="1">IF(ISBLANK(X318), TODAY()-#REF!,X318 -#REF! &amp; CHAR(10) &amp; "(closed)")</f>
        <v>#REF!</v>
      </c>
      <c r="Z318" s="149" t="s">
        <v>360</v>
      </c>
    </row>
    <row r="319" spans="1:26" s="175" customFormat="1" ht="14.4" hidden="1" x14ac:dyDescent="0.3">
      <c r="A319" s="157"/>
      <c r="B319" s="149">
        <v>201400016</v>
      </c>
      <c r="C319" s="268" t="s">
        <v>1687</v>
      </c>
      <c r="D319" s="29" t="s">
        <v>179</v>
      </c>
      <c r="E319" s="267" t="s">
        <v>2519</v>
      </c>
      <c r="F319" s="152"/>
      <c r="G319" s="152"/>
      <c r="H319" s="152"/>
      <c r="I319" s="152"/>
      <c r="J319" s="153"/>
      <c r="K319" s="152"/>
      <c r="L319" s="152"/>
      <c r="M319" s="152"/>
      <c r="N319" s="152"/>
      <c r="O319" s="152"/>
      <c r="P319" s="152"/>
      <c r="Q319" s="152"/>
      <c r="R319" s="152"/>
      <c r="S319" s="152"/>
      <c r="T319" s="152"/>
      <c r="U319" s="152"/>
      <c r="V319" s="152"/>
      <c r="W319" s="152"/>
      <c r="X319" s="151">
        <v>42068</v>
      </c>
      <c r="Y319" s="150" t="e">
        <f ca="1">IF(ISBLANK(X319), TODAY()-#REF!,X319 -#REF! &amp; CHAR(10) &amp; "(closed)")</f>
        <v>#REF!</v>
      </c>
      <c r="Z319" s="149" t="s">
        <v>360</v>
      </c>
    </row>
    <row r="320" spans="1:26" s="175" customFormat="1" ht="14.4" hidden="1" x14ac:dyDescent="0.3">
      <c r="A320" s="157"/>
      <c r="B320" s="269">
        <v>201400017</v>
      </c>
      <c r="C320" s="268" t="s">
        <v>1686</v>
      </c>
      <c r="D320" s="29" t="s">
        <v>176</v>
      </c>
      <c r="E320" s="267" t="s">
        <v>2518</v>
      </c>
      <c r="F320" s="219"/>
      <c r="G320" s="219"/>
      <c r="H320" s="219"/>
      <c r="I320" s="219"/>
      <c r="J320" s="246"/>
      <c r="K320" s="219"/>
      <c r="L320" s="219"/>
      <c r="M320" s="219"/>
      <c r="N320" s="219"/>
      <c r="O320" s="219"/>
      <c r="P320" s="219"/>
      <c r="Q320" s="219"/>
      <c r="R320" s="219"/>
      <c r="S320" s="219"/>
      <c r="T320" s="219"/>
      <c r="U320" s="219"/>
      <c r="V320" s="219"/>
      <c r="W320" s="219"/>
      <c r="X320" s="219">
        <v>42103</v>
      </c>
      <c r="Y320" s="150" t="e">
        <f ca="1">IF(ISBLANK(X320), TODAY()-#REF!,X320 -#REF! &amp; CHAR(10) &amp; "(closed)")</f>
        <v>#REF!</v>
      </c>
      <c r="Z320" s="149" t="s">
        <v>360</v>
      </c>
    </row>
    <row r="321" spans="1:26" s="175" customFormat="1" ht="14.4" hidden="1" x14ac:dyDescent="0.3">
      <c r="A321" s="157"/>
      <c r="B321" s="269">
        <v>201400018</v>
      </c>
      <c r="C321" s="268" t="s">
        <v>1686</v>
      </c>
      <c r="D321" s="29" t="s">
        <v>176</v>
      </c>
      <c r="E321" s="267" t="s">
        <v>2517</v>
      </c>
      <c r="F321" s="152"/>
      <c r="G321" s="152"/>
      <c r="H321" s="152"/>
      <c r="I321" s="152"/>
      <c r="J321" s="153"/>
      <c r="K321" s="152"/>
      <c r="L321" s="152"/>
      <c r="M321" s="152"/>
      <c r="N321" s="152"/>
      <c r="O321" s="152"/>
      <c r="P321" s="152"/>
      <c r="Q321" s="152"/>
      <c r="R321" s="152"/>
      <c r="S321" s="152"/>
      <c r="T321" s="152"/>
      <c r="U321" s="152"/>
      <c r="V321" s="152"/>
      <c r="W321" s="152"/>
      <c r="X321" s="219">
        <v>42103</v>
      </c>
      <c r="Y321" s="150" t="e">
        <f ca="1">IF(ISBLANK(X321), TODAY()-#REF!,X321 -#REF! &amp; CHAR(10) &amp; "(closed)")</f>
        <v>#REF!</v>
      </c>
      <c r="Z321" s="149" t="s">
        <v>360</v>
      </c>
    </row>
    <row r="322" spans="1:26" s="175" customFormat="1" ht="14.4" hidden="1" x14ac:dyDescent="0.3">
      <c r="A322" s="157"/>
      <c r="B322" s="149">
        <v>201400022</v>
      </c>
      <c r="C322" s="270" t="s">
        <v>2516</v>
      </c>
      <c r="D322" s="29" t="s">
        <v>2488</v>
      </c>
      <c r="E322" s="261" t="s">
        <v>2487</v>
      </c>
      <c r="F322" s="219"/>
      <c r="G322" s="219"/>
      <c r="H322" s="219"/>
      <c r="I322" s="219"/>
      <c r="J322" s="246"/>
      <c r="K322" s="219"/>
      <c r="L322" s="219"/>
      <c r="M322" s="219"/>
      <c r="N322" s="219"/>
      <c r="O322" s="219"/>
      <c r="P322" s="219"/>
      <c r="Q322" s="219"/>
      <c r="R322" s="219"/>
      <c r="S322" s="219"/>
      <c r="T322" s="219"/>
      <c r="U322" s="219"/>
      <c r="V322" s="219"/>
      <c r="W322" s="219"/>
      <c r="X322" s="151">
        <v>41821</v>
      </c>
      <c r="Y322" s="150" t="e">
        <f ca="1">IF(ISBLANK(X322), TODAY()-#REF!,X322 -#REF! &amp; CHAR(10) &amp; "(closed)")</f>
        <v>#REF!</v>
      </c>
      <c r="Z322" s="149" t="s">
        <v>360</v>
      </c>
    </row>
    <row r="323" spans="1:26" s="175" customFormat="1" ht="26.4" hidden="1" x14ac:dyDescent="0.3">
      <c r="A323" s="157"/>
      <c r="B323" s="149">
        <v>201400023</v>
      </c>
      <c r="C323" s="270" t="s">
        <v>2515</v>
      </c>
      <c r="D323" s="29" t="s">
        <v>2488</v>
      </c>
      <c r="E323" s="261" t="s">
        <v>2487</v>
      </c>
      <c r="F323" s="219"/>
      <c r="G323" s="219"/>
      <c r="H323" s="219"/>
      <c r="I323" s="219"/>
      <c r="J323" s="246"/>
      <c r="K323" s="219"/>
      <c r="L323" s="219"/>
      <c r="M323" s="219"/>
      <c r="N323" s="219"/>
      <c r="O323" s="219"/>
      <c r="P323" s="219"/>
      <c r="Q323" s="219"/>
      <c r="R323" s="219"/>
      <c r="S323" s="219"/>
      <c r="T323" s="219"/>
      <c r="U323" s="219"/>
      <c r="V323" s="219"/>
      <c r="W323" s="219"/>
      <c r="X323" s="151">
        <v>41821</v>
      </c>
      <c r="Y323" s="150" t="e">
        <f ca="1">IF(ISBLANK(X323), TODAY()-#REF!,X323 -#REF! &amp; CHAR(10) &amp; "(closed)")</f>
        <v>#REF!</v>
      </c>
      <c r="Z323" s="149" t="s">
        <v>360</v>
      </c>
    </row>
    <row r="324" spans="1:26" s="175" customFormat="1" ht="14.4" hidden="1" x14ac:dyDescent="0.3">
      <c r="A324" s="157"/>
      <c r="B324" s="149">
        <v>201400024</v>
      </c>
      <c r="C324" s="270" t="s">
        <v>2471</v>
      </c>
      <c r="D324" s="29" t="s">
        <v>176</v>
      </c>
      <c r="E324" s="261" t="s">
        <v>2514</v>
      </c>
      <c r="F324" s="152"/>
      <c r="G324" s="152"/>
      <c r="H324" s="152"/>
      <c r="I324" s="152"/>
      <c r="J324" s="153"/>
      <c r="K324" s="152"/>
      <c r="L324" s="152"/>
      <c r="M324" s="152"/>
      <c r="N324" s="152"/>
      <c r="O324" s="152"/>
      <c r="P324" s="152"/>
      <c r="Q324" s="152"/>
      <c r="R324" s="152"/>
      <c r="S324" s="152"/>
      <c r="T324" s="152"/>
      <c r="U324" s="152"/>
      <c r="V324" s="152"/>
      <c r="W324" s="152"/>
      <c r="X324" s="151">
        <v>41890</v>
      </c>
      <c r="Y324" s="150" t="e">
        <f ca="1">IF(ISBLANK(X324), TODAY()-#REF!,X324 -#REF! &amp; CHAR(10) &amp; "(closed)")</f>
        <v>#REF!</v>
      </c>
      <c r="Z324" s="149" t="s">
        <v>360</v>
      </c>
    </row>
    <row r="325" spans="1:26" s="175" customFormat="1" ht="26.4" hidden="1" x14ac:dyDescent="0.3">
      <c r="A325" s="157"/>
      <c r="B325" s="155">
        <v>201400025</v>
      </c>
      <c r="C325" s="217" t="s">
        <v>1686</v>
      </c>
      <c r="D325" s="29" t="s">
        <v>176</v>
      </c>
      <c r="E325" s="247"/>
      <c r="F325" s="219"/>
      <c r="G325" s="219"/>
      <c r="H325" s="219"/>
      <c r="I325" s="219"/>
      <c r="J325" s="246"/>
      <c r="K325" s="219"/>
      <c r="L325" s="219"/>
      <c r="M325" s="219"/>
      <c r="N325" s="219"/>
      <c r="O325" s="219"/>
      <c r="P325" s="219"/>
      <c r="Q325" s="219"/>
      <c r="R325" s="219"/>
      <c r="S325" s="219"/>
      <c r="T325" s="219"/>
      <c r="U325" s="219"/>
      <c r="V325" s="219"/>
      <c r="W325" s="219"/>
      <c r="X325" s="219">
        <v>43536</v>
      </c>
      <c r="Y325" s="150" t="str">
        <f ca="1">IF(ISBLANK(X325), TODAY()-E325,X325- E325 &amp; CHAR(10) &amp; "(closed)")</f>
        <v>43536
(closed)</v>
      </c>
      <c r="Z325" s="149" t="s">
        <v>360</v>
      </c>
    </row>
    <row r="326" spans="1:26" s="175" customFormat="1" ht="14.4" hidden="1" x14ac:dyDescent="0.3">
      <c r="A326" s="157"/>
      <c r="B326" s="149">
        <v>201400026</v>
      </c>
      <c r="C326" s="270" t="s">
        <v>2471</v>
      </c>
      <c r="D326" s="29" t="s">
        <v>179</v>
      </c>
      <c r="E326" s="261" t="s">
        <v>2513</v>
      </c>
      <c r="F326" s="219"/>
      <c r="G326" s="219"/>
      <c r="H326" s="219"/>
      <c r="I326" s="219"/>
      <c r="J326" s="246"/>
      <c r="K326" s="219"/>
      <c r="L326" s="219"/>
      <c r="M326" s="219"/>
      <c r="N326" s="219"/>
      <c r="O326" s="219"/>
      <c r="P326" s="219"/>
      <c r="Q326" s="219"/>
      <c r="R326" s="219"/>
      <c r="S326" s="219"/>
      <c r="T326" s="219"/>
      <c r="U326" s="219"/>
      <c r="V326" s="219"/>
      <c r="W326" s="219"/>
      <c r="X326" s="151">
        <v>41821</v>
      </c>
      <c r="Y326" s="150" t="e">
        <f ca="1">IF(ISBLANK(X326), TODAY()-#REF!,X326 -#REF! &amp; CHAR(10) &amp; "(closed)")</f>
        <v>#REF!</v>
      </c>
      <c r="Z326" s="149" t="s">
        <v>360</v>
      </c>
    </row>
    <row r="327" spans="1:26" s="175" customFormat="1" ht="26.4" hidden="1" x14ac:dyDescent="0.3">
      <c r="A327" s="157"/>
      <c r="B327" s="155">
        <v>201400027</v>
      </c>
      <c r="C327" s="217" t="s">
        <v>1926</v>
      </c>
      <c r="D327" s="29" t="s">
        <v>179</v>
      </c>
      <c r="E327" s="247"/>
      <c r="F327" s="219"/>
      <c r="G327" s="219"/>
      <c r="H327" s="219"/>
      <c r="I327" s="219"/>
      <c r="J327" s="246"/>
      <c r="K327" s="219"/>
      <c r="L327" s="219"/>
      <c r="M327" s="219"/>
      <c r="N327" s="219"/>
      <c r="O327" s="219"/>
      <c r="P327" s="219"/>
      <c r="Q327" s="219"/>
      <c r="R327" s="219"/>
      <c r="S327" s="219"/>
      <c r="T327" s="219"/>
      <c r="U327" s="219"/>
      <c r="V327" s="219"/>
      <c r="W327" s="219"/>
      <c r="X327" s="219">
        <v>43447</v>
      </c>
      <c r="Y327" s="150" t="str">
        <f ca="1">IF(ISBLANK(X327), TODAY()-E327,X327- E327 &amp; CHAR(10) &amp; "(closed)")</f>
        <v>43447
(closed)</v>
      </c>
      <c r="Z327" s="149" t="s">
        <v>360</v>
      </c>
    </row>
    <row r="328" spans="1:26" s="175" customFormat="1" ht="26.4" hidden="1" x14ac:dyDescent="0.3">
      <c r="A328" s="157"/>
      <c r="B328" s="269">
        <v>201400028</v>
      </c>
      <c r="C328" s="268" t="s">
        <v>1926</v>
      </c>
      <c r="D328" s="29" t="s">
        <v>179</v>
      </c>
      <c r="E328" s="247"/>
      <c r="F328" s="219"/>
      <c r="G328" s="219"/>
      <c r="H328" s="219"/>
      <c r="I328" s="219"/>
      <c r="J328" s="246"/>
      <c r="K328" s="219"/>
      <c r="L328" s="219"/>
      <c r="M328" s="219"/>
      <c r="N328" s="219"/>
      <c r="O328" s="219"/>
      <c r="P328" s="219"/>
      <c r="Q328" s="219"/>
      <c r="R328" s="219"/>
      <c r="S328" s="219"/>
      <c r="T328" s="219"/>
      <c r="U328" s="219"/>
      <c r="V328" s="219"/>
      <c r="W328" s="219"/>
      <c r="X328" s="219">
        <v>43648</v>
      </c>
      <c r="Y328" s="150" t="str">
        <f ca="1">IF(ISBLANK(X328), TODAY()-E328,X328- E328 &amp; CHAR(10) &amp; "(closed)")</f>
        <v>43648
(closed)</v>
      </c>
      <c r="Z328" s="149" t="s">
        <v>360</v>
      </c>
    </row>
    <row r="329" spans="1:26" s="175" customFormat="1" ht="14.4" hidden="1" x14ac:dyDescent="0.3">
      <c r="A329" s="157"/>
      <c r="B329" s="149">
        <v>201400032</v>
      </c>
      <c r="C329" s="270" t="s">
        <v>2471</v>
      </c>
      <c r="D329" s="29" t="s">
        <v>179</v>
      </c>
      <c r="E329" s="261" t="s">
        <v>2512</v>
      </c>
      <c r="F329" s="208"/>
      <c r="G329" s="208"/>
      <c r="H329" s="208"/>
      <c r="I329" s="208"/>
      <c r="J329" s="209"/>
      <c r="K329" s="208"/>
      <c r="L329" s="208"/>
      <c r="M329" s="208"/>
      <c r="N329" s="208"/>
      <c r="O329" s="208"/>
      <c r="P329" s="208"/>
      <c r="Q329" s="208"/>
      <c r="R329" s="208"/>
      <c r="S329" s="208"/>
      <c r="T329" s="208"/>
      <c r="U329" s="208"/>
      <c r="V329" s="208"/>
      <c r="W329" s="208"/>
      <c r="X329" s="151">
        <v>41830</v>
      </c>
      <c r="Y329" s="150" t="e">
        <f ca="1">IF(ISBLANK(X329), TODAY()-#REF!,X329 -#REF! &amp; CHAR(10) &amp; "(closed)")</f>
        <v>#REF!</v>
      </c>
      <c r="Z329" s="149" t="s">
        <v>360</v>
      </c>
    </row>
    <row r="330" spans="1:26" s="175" customFormat="1" ht="14.4" hidden="1" x14ac:dyDescent="0.3">
      <c r="A330" s="157"/>
      <c r="B330" s="149">
        <v>201400033</v>
      </c>
      <c r="C330" s="270" t="s">
        <v>2471</v>
      </c>
      <c r="D330" s="29" t="s">
        <v>179</v>
      </c>
      <c r="E330" s="261" t="s">
        <v>2511</v>
      </c>
      <c r="F330" s="219"/>
      <c r="G330" s="219"/>
      <c r="H330" s="219"/>
      <c r="I330" s="219"/>
      <c r="J330" s="246"/>
      <c r="K330" s="219"/>
      <c r="L330" s="219"/>
      <c r="M330" s="219"/>
      <c r="N330" s="219"/>
      <c r="O330" s="219"/>
      <c r="P330" s="219"/>
      <c r="Q330" s="219"/>
      <c r="R330" s="219"/>
      <c r="S330" s="219"/>
      <c r="T330" s="219"/>
      <c r="U330" s="219"/>
      <c r="V330" s="219"/>
      <c r="W330" s="219"/>
      <c r="X330" s="151">
        <v>41865</v>
      </c>
      <c r="Y330" s="150" t="e">
        <f ca="1">IF(ISBLANK(X330), TODAY()-#REF!,X330 -#REF! &amp; CHAR(10) &amp; "(closed)")</f>
        <v>#REF!</v>
      </c>
      <c r="Z330" s="149" t="s">
        <v>360</v>
      </c>
    </row>
    <row r="331" spans="1:26" s="175" customFormat="1" ht="14.4" hidden="1" x14ac:dyDescent="0.3">
      <c r="A331" s="157"/>
      <c r="B331" s="149">
        <v>201400034</v>
      </c>
      <c r="C331" s="270" t="s">
        <v>2471</v>
      </c>
      <c r="D331" s="29" t="s">
        <v>179</v>
      </c>
      <c r="E331" s="261" t="s">
        <v>2462</v>
      </c>
      <c r="F331" s="152"/>
      <c r="G331" s="152"/>
      <c r="H331" s="152"/>
      <c r="I331" s="152"/>
      <c r="J331" s="153"/>
      <c r="K331" s="152"/>
      <c r="L331" s="152"/>
      <c r="M331" s="152"/>
      <c r="N331" s="152"/>
      <c r="O331" s="152"/>
      <c r="P331" s="152"/>
      <c r="Q331" s="152"/>
      <c r="R331" s="152"/>
      <c r="S331" s="152"/>
      <c r="T331" s="152"/>
      <c r="U331" s="152"/>
      <c r="V331" s="152"/>
      <c r="W331" s="152"/>
      <c r="X331" s="151">
        <v>41795</v>
      </c>
      <c r="Y331" s="150" t="e">
        <f ca="1">IF(ISBLANK(X331), TODAY()-#REF!,X331 -#REF! &amp; CHAR(10) &amp; "(closed)")</f>
        <v>#REF!</v>
      </c>
      <c r="Z331" s="149" t="s">
        <v>360</v>
      </c>
    </row>
    <row r="332" spans="1:26" s="175" customFormat="1" ht="26.4" hidden="1" x14ac:dyDescent="0.3">
      <c r="A332" s="157"/>
      <c r="B332" s="149">
        <v>201400035</v>
      </c>
      <c r="C332" s="270" t="s">
        <v>1449</v>
      </c>
      <c r="D332" s="29" t="s">
        <v>176</v>
      </c>
      <c r="E332" s="261" t="s">
        <v>2510</v>
      </c>
      <c r="F332" s="152"/>
      <c r="G332" s="152"/>
      <c r="H332" s="152"/>
      <c r="I332" s="152"/>
      <c r="J332" s="153"/>
      <c r="K332" s="152"/>
      <c r="L332" s="152"/>
      <c r="M332" s="152"/>
      <c r="N332" s="152"/>
      <c r="O332" s="152"/>
      <c r="P332" s="152"/>
      <c r="Q332" s="152"/>
      <c r="R332" s="152"/>
      <c r="S332" s="152"/>
      <c r="T332" s="152"/>
      <c r="U332" s="152"/>
      <c r="V332" s="152"/>
      <c r="W332" s="152"/>
      <c r="X332" s="151">
        <v>42598</v>
      </c>
      <c r="Y332" s="150" t="e">
        <f ca="1">IF(ISBLANK(X332), TODAY()-#REF!,X332 -#REF! &amp; CHAR(10) &amp; "(closed)")</f>
        <v>#REF!</v>
      </c>
      <c r="Z332" s="149" t="s">
        <v>360</v>
      </c>
    </row>
    <row r="333" spans="1:26" s="175" customFormat="1" ht="14.4" hidden="1" x14ac:dyDescent="0.3">
      <c r="A333" s="157"/>
      <c r="B333" s="269">
        <v>201400036</v>
      </c>
      <c r="C333" s="268" t="s">
        <v>1687</v>
      </c>
      <c r="D333" s="29" t="s">
        <v>179</v>
      </c>
      <c r="E333" s="267" t="s">
        <v>2509</v>
      </c>
      <c r="F333" s="152"/>
      <c r="G333" s="152"/>
      <c r="H333" s="152"/>
      <c r="I333" s="152"/>
      <c r="J333" s="153"/>
      <c r="K333" s="152"/>
      <c r="L333" s="152"/>
      <c r="M333" s="152"/>
      <c r="N333" s="152"/>
      <c r="O333" s="152"/>
      <c r="P333" s="152"/>
      <c r="Q333" s="152"/>
      <c r="R333" s="152"/>
      <c r="S333" s="152"/>
      <c r="T333" s="152"/>
      <c r="U333" s="152"/>
      <c r="V333" s="152"/>
      <c r="W333" s="152"/>
      <c r="X333" s="219">
        <v>42067</v>
      </c>
      <c r="Y333" s="150" t="e">
        <f ca="1">IF(ISBLANK(X333), TODAY()-#REF!,X333 -#REF! &amp; CHAR(10) &amp; "(closed)")</f>
        <v>#REF!</v>
      </c>
      <c r="Z333" s="149" t="s">
        <v>360</v>
      </c>
    </row>
    <row r="334" spans="1:26" s="175" customFormat="1" ht="14.4" hidden="1" x14ac:dyDescent="0.3">
      <c r="A334" s="157"/>
      <c r="B334" s="269">
        <v>201400037</v>
      </c>
      <c r="C334" s="268" t="s">
        <v>1687</v>
      </c>
      <c r="D334" s="29" t="s">
        <v>179</v>
      </c>
      <c r="E334" s="267" t="s">
        <v>764</v>
      </c>
      <c r="F334" s="152"/>
      <c r="G334" s="152"/>
      <c r="H334" s="152"/>
      <c r="I334" s="152"/>
      <c r="J334" s="153"/>
      <c r="K334" s="152"/>
      <c r="L334" s="152"/>
      <c r="M334" s="152"/>
      <c r="N334" s="152"/>
      <c r="O334" s="152"/>
      <c r="P334" s="152"/>
      <c r="Q334" s="152"/>
      <c r="R334" s="152"/>
      <c r="S334" s="152"/>
      <c r="T334" s="152"/>
      <c r="U334" s="152"/>
      <c r="V334" s="152"/>
      <c r="W334" s="152"/>
      <c r="X334" s="219">
        <v>42067</v>
      </c>
      <c r="Y334" s="150" t="e">
        <f ca="1">IF(ISBLANK(X334), TODAY()-#REF!,X334 -#REF! &amp; CHAR(10) &amp; "(closed)")</f>
        <v>#REF!</v>
      </c>
      <c r="Z334" s="149" t="s">
        <v>360</v>
      </c>
    </row>
    <row r="335" spans="1:26" s="175" customFormat="1" ht="14.4" hidden="1" x14ac:dyDescent="0.3">
      <c r="A335" s="157"/>
      <c r="B335" s="269">
        <v>201400038</v>
      </c>
      <c r="C335" s="268" t="s">
        <v>1687</v>
      </c>
      <c r="D335" s="29" t="s">
        <v>179</v>
      </c>
      <c r="E335" s="267" t="s">
        <v>1803</v>
      </c>
      <c r="F335" s="219"/>
      <c r="G335" s="219"/>
      <c r="H335" s="219"/>
      <c r="I335" s="219"/>
      <c r="J335" s="246"/>
      <c r="K335" s="219"/>
      <c r="L335" s="219"/>
      <c r="M335" s="219"/>
      <c r="N335" s="219"/>
      <c r="O335" s="219"/>
      <c r="P335" s="219"/>
      <c r="Q335" s="219"/>
      <c r="R335" s="219"/>
      <c r="S335" s="219"/>
      <c r="T335" s="219"/>
      <c r="U335" s="219"/>
      <c r="V335" s="219"/>
      <c r="W335" s="219"/>
      <c r="X335" s="219">
        <v>41877</v>
      </c>
      <c r="Y335" s="150" t="e">
        <f ca="1">IF(ISBLANK(X335), TODAY()-#REF!,X335 -#REF! &amp; CHAR(10) &amp; "(closed)")</f>
        <v>#REF!</v>
      </c>
      <c r="Z335" s="149" t="s">
        <v>360</v>
      </c>
    </row>
    <row r="336" spans="1:26" s="175" customFormat="1" ht="14.4" hidden="1" x14ac:dyDescent="0.3">
      <c r="A336" s="157"/>
      <c r="B336" s="155">
        <v>201400039</v>
      </c>
      <c r="C336" s="217" t="s">
        <v>1687</v>
      </c>
      <c r="D336" s="29" t="s">
        <v>179</v>
      </c>
      <c r="E336" s="220" t="s">
        <v>1987</v>
      </c>
      <c r="F336" s="152"/>
      <c r="G336" s="152"/>
      <c r="H336" s="152"/>
      <c r="I336" s="152"/>
      <c r="J336" s="153"/>
      <c r="K336" s="152"/>
      <c r="L336" s="152"/>
      <c r="M336" s="152"/>
      <c r="N336" s="152"/>
      <c r="O336" s="152"/>
      <c r="P336" s="152"/>
      <c r="Q336" s="152"/>
      <c r="R336" s="152"/>
      <c r="S336" s="152"/>
      <c r="T336" s="152"/>
      <c r="U336" s="152"/>
      <c r="V336" s="152"/>
      <c r="W336" s="152"/>
      <c r="X336" s="219">
        <v>42565</v>
      </c>
      <c r="Y336" s="150" t="e">
        <f ca="1">IF(ISBLANK(X336), TODAY()-#REF!,X336 -#REF! &amp; CHAR(10) &amp; "(closed)")</f>
        <v>#REF!</v>
      </c>
      <c r="Z336" s="149" t="s">
        <v>360</v>
      </c>
    </row>
    <row r="337" spans="1:26" s="175" customFormat="1" ht="14.4" hidden="1" x14ac:dyDescent="0.3">
      <c r="A337" s="157"/>
      <c r="B337" s="155">
        <v>201400040</v>
      </c>
      <c r="C337" s="217" t="s">
        <v>2508</v>
      </c>
      <c r="D337" s="29" t="s">
        <v>2488</v>
      </c>
      <c r="E337" s="261" t="s">
        <v>2487</v>
      </c>
      <c r="F337" s="152"/>
      <c r="G337" s="152"/>
      <c r="H337" s="152"/>
      <c r="I337" s="152"/>
      <c r="J337" s="153"/>
      <c r="K337" s="152"/>
      <c r="L337" s="152"/>
      <c r="M337" s="152"/>
      <c r="N337" s="152"/>
      <c r="O337" s="152"/>
      <c r="P337" s="152"/>
      <c r="Q337" s="152"/>
      <c r="R337" s="152"/>
      <c r="S337" s="152"/>
      <c r="T337" s="152"/>
      <c r="U337" s="152"/>
      <c r="V337" s="152"/>
      <c r="W337" s="152"/>
      <c r="X337" s="219"/>
      <c r="Y337" s="150" t="e">
        <f ca="1">IF(ISBLANK(X337), TODAY()-#REF!,X337 -#REF! &amp; CHAR(10) &amp; "(closed)")</f>
        <v>#REF!</v>
      </c>
      <c r="Z337" s="6" t="s">
        <v>360</v>
      </c>
    </row>
    <row r="338" spans="1:26" s="175" customFormat="1" ht="14.4" hidden="1" x14ac:dyDescent="0.3">
      <c r="A338" s="157"/>
      <c r="B338" s="155">
        <v>201400041</v>
      </c>
      <c r="C338" s="217" t="s">
        <v>804</v>
      </c>
      <c r="D338" s="29" t="s">
        <v>176</v>
      </c>
      <c r="E338" s="220" t="s">
        <v>835</v>
      </c>
      <c r="F338" s="152"/>
      <c r="G338" s="152"/>
      <c r="H338" s="152"/>
      <c r="I338" s="152"/>
      <c r="J338" s="153"/>
      <c r="K338" s="152"/>
      <c r="L338" s="152"/>
      <c r="M338" s="152"/>
      <c r="N338" s="152"/>
      <c r="O338" s="152"/>
      <c r="P338" s="152"/>
      <c r="Q338" s="152"/>
      <c r="R338" s="152"/>
      <c r="S338" s="152"/>
      <c r="T338" s="152"/>
      <c r="U338" s="152"/>
      <c r="V338" s="152"/>
      <c r="W338" s="152"/>
      <c r="X338" s="219">
        <v>42444</v>
      </c>
      <c r="Y338" s="150" t="e">
        <f ca="1">IF(ISBLANK(X338), TODAY()-#REF!,X338 -#REF! &amp; CHAR(10) &amp; "(closed)")</f>
        <v>#REF!</v>
      </c>
      <c r="Z338" s="149" t="s">
        <v>360</v>
      </c>
    </row>
    <row r="339" spans="1:26" s="175" customFormat="1" ht="26.4" hidden="1" x14ac:dyDescent="0.3">
      <c r="A339" s="157"/>
      <c r="B339" s="155">
        <v>201400044</v>
      </c>
      <c r="C339" s="217" t="s">
        <v>1686</v>
      </c>
      <c r="D339" s="29" t="s">
        <v>176</v>
      </c>
      <c r="E339" s="247"/>
      <c r="F339" s="219"/>
      <c r="G339" s="219"/>
      <c r="H339" s="219"/>
      <c r="I339" s="219"/>
      <c r="J339" s="246"/>
      <c r="K339" s="219"/>
      <c r="L339" s="219"/>
      <c r="M339" s="219"/>
      <c r="N339" s="219"/>
      <c r="O339" s="219"/>
      <c r="P339" s="219"/>
      <c r="Q339" s="219"/>
      <c r="R339" s="219"/>
      <c r="S339" s="219"/>
      <c r="T339" s="219"/>
      <c r="U339" s="219"/>
      <c r="V339" s="219"/>
      <c r="W339" s="219"/>
      <c r="X339" s="219">
        <v>43013</v>
      </c>
      <c r="Y339" s="150" t="str">
        <f ca="1">IF(ISBLANK(X339), TODAY()-E339,X339- E339 &amp; CHAR(10) &amp; "(closed)")</f>
        <v>43013
(closed)</v>
      </c>
      <c r="Z339" s="149" t="s">
        <v>360</v>
      </c>
    </row>
    <row r="340" spans="1:26" s="175" customFormat="1" ht="14.4" hidden="1" x14ac:dyDescent="0.3">
      <c r="A340" s="157"/>
      <c r="B340" s="155">
        <v>201400045</v>
      </c>
      <c r="C340" s="217" t="s">
        <v>1686</v>
      </c>
      <c r="D340" s="29" t="s">
        <v>176</v>
      </c>
      <c r="E340" s="220" t="s">
        <v>2507</v>
      </c>
      <c r="F340" s="152"/>
      <c r="G340" s="152"/>
      <c r="H340" s="152"/>
      <c r="I340" s="152"/>
      <c r="J340" s="153"/>
      <c r="K340" s="152"/>
      <c r="L340" s="152"/>
      <c r="M340" s="152"/>
      <c r="N340" s="152"/>
      <c r="O340" s="152"/>
      <c r="P340" s="152"/>
      <c r="Q340" s="152"/>
      <c r="R340" s="152"/>
      <c r="S340" s="152"/>
      <c r="T340" s="152"/>
      <c r="U340" s="152"/>
      <c r="V340" s="152"/>
      <c r="W340" s="152"/>
      <c r="X340" s="219">
        <v>42425</v>
      </c>
      <c r="Y340" s="150" t="e">
        <f ca="1">IF(ISBLANK(X340), TODAY()-#REF!,X340 -#REF! &amp; CHAR(10) &amp; "(closed)")</f>
        <v>#REF!</v>
      </c>
      <c r="Z340" s="149" t="s">
        <v>360</v>
      </c>
    </row>
    <row r="341" spans="1:26" s="175" customFormat="1" ht="14.4" hidden="1" x14ac:dyDescent="0.3">
      <c r="A341" s="157"/>
      <c r="B341" s="155">
        <v>201400046</v>
      </c>
      <c r="C341" s="217" t="s">
        <v>1686</v>
      </c>
      <c r="D341" s="29" t="s">
        <v>179</v>
      </c>
      <c r="E341" s="220" t="s">
        <v>2506</v>
      </c>
      <c r="F341" s="219"/>
      <c r="G341" s="219"/>
      <c r="H341" s="219"/>
      <c r="I341" s="219"/>
      <c r="J341" s="246"/>
      <c r="K341" s="219"/>
      <c r="L341" s="219"/>
      <c r="M341" s="219"/>
      <c r="N341" s="219"/>
      <c r="O341" s="219"/>
      <c r="P341" s="219"/>
      <c r="Q341" s="219"/>
      <c r="R341" s="219"/>
      <c r="S341" s="219"/>
      <c r="T341" s="219"/>
      <c r="U341" s="219"/>
      <c r="V341" s="219"/>
      <c r="W341" s="219"/>
      <c r="X341" s="219">
        <v>42424</v>
      </c>
      <c r="Y341" s="150" t="e">
        <f ca="1">IF(ISBLANK(X341), TODAY()-#REF!,X341 -#REF! &amp; CHAR(10) &amp; "(closed)")</f>
        <v>#REF!</v>
      </c>
      <c r="Z341" s="149" t="s">
        <v>360</v>
      </c>
    </row>
    <row r="342" spans="1:26" s="175" customFormat="1" ht="14.4" hidden="1" x14ac:dyDescent="0.3">
      <c r="A342" s="157"/>
      <c r="B342" s="155">
        <v>201400047</v>
      </c>
      <c r="C342" s="217" t="s">
        <v>1686</v>
      </c>
      <c r="D342" s="29" t="s">
        <v>176</v>
      </c>
      <c r="E342" s="220" t="s">
        <v>2505</v>
      </c>
      <c r="F342" s="152"/>
      <c r="G342" s="152"/>
      <c r="H342" s="152"/>
      <c r="I342" s="152"/>
      <c r="J342" s="153"/>
      <c r="K342" s="152"/>
      <c r="L342" s="152"/>
      <c r="M342" s="152"/>
      <c r="N342" s="152"/>
      <c r="O342" s="152"/>
      <c r="P342" s="152"/>
      <c r="Q342" s="152"/>
      <c r="R342" s="152"/>
      <c r="S342" s="152"/>
      <c r="T342" s="152"/>
      <c r="U342" s="152"/>
      <c r="V342" s="152"/>
      <c r="W342" s="152"/>
      <c r="X342" s="219">
        <v>42439</v>
      </c>
      <c r="Y342" s="150" t="e">
        <f ca="1">IF(ISBLANK(X342), TODAY()-#REF!,X342 -#REF! &amp; CHAR(10) &amp; "(closed)")</f>
        <v>#REF!</v>
      </c>
      <c r="Z342" s="149" t="s">
        <v>360</v>
      </c>
    </row>
    <row r="343" spans="1:26" s="175" customFormat="1" ht="14.4" hidden="1" x14ac:dyDescent="0.3">
      <c r="A343" s="157"/>
      <c r="B343" s="149">
        <v>201400049</v>
      </c>
      <c r="C343" s="270" t="s">
        <v>2471</v>
      </c>
      <c r="D343" s="29" t="s">
        <v>179</v>
      </c>
      <c r="E343" s="261" t="s">
        <v>2504</v>
      </c>
      <c r="F343" s="152"/>
      <c r="G343" s="152"/>
      <c r="H343" s="152"/>
      <c r="I343" s="152"/>
      <c r="J343" s="153"/>
      <c r="K343" s="152"/>
      <c r="L343" s="152"/>
      <c r="M343" s="152"/>
      <c r="N343" s="152"/>
      <c r="O343" s="152"/>
      <c r="P343" s="152"/>
      <c r="Q343" s="152"/>
      <c r="R343" s="152"/>
      <c r="S343" s="152"/>
      <c r="T343" s="152"/>
      <c r="U343" s="152"/>
      <c r="V343" s="152"/>
      <c r="W343" s="152"/>
      <c r="X343" s="151">
        <v>41795</v>
      </c>
      <c r="Y343" s="150" t="e">
        <f ca="1">IF(ISBLANK(X343), TODAY()-#REF!,X343 -#REF! &amp; CHAR(10) &amp; "(closed)")</f>
        <v>#REF!</v>
      </c>
      <c r="Z343" s="149" t="s">
        <v>360</v>
      </c>
    </row>
    <row r="344" spans="1:26" s="175" customFormat="1" ht="14.4" hidden="1" x14ac:dyDescent="0.3">
      <c r="A344" s="157"/>
      <c r="B344" s="149">
        <v>201400050</v>
      </c>
      <c r="C344" s="270" t="s">
        <v>2471</v>
      </c>
      <c r="D344" s="29" t="s">
        <v>179</v>
      </c>
      <c r="E344" s="261" t="s">
        <v>2503</v>
      </c>
      <c r="F344" s="152"/>
      <c r="G344" s="152"/>
      <c r="H344" s="152"/>
      <c r="I344" s="152"/>
      <c r="J344" s="153"/>
      <c r="K344" s="152"/>
      <c r="L344" s="152"/>
      <c r="M344" s="152"/>
      <c r="N344" s="152"/>
      <c r="O344" s="152"/>
      <c r="P344" s="152"/>
      <c r="Q344" s="152"/>
      <c r="R344" s="152"/>
      <c r="S344" s="152"/>
      <c r="T344" s="152"/>
      <c r="U344" s="152"/>
      <c r="V344" s="152"/>
      <c r="W344" s="152"/>
      <c r="X344" s="151">
        <v>41837</v>
      </c>
      <c r="Y344" s="150" t="e">
        <f ca="1">IF(ISBLANK(X344), TODAY()-#REF!,X344 -#REF! &amp; CHAR(10) &amp; "(closed)")</f>
        <v>#REF!</v>
      </c>
      <c r="Z344" s="149" t="s">
        <v>360</v>
      </c>
    </row>
    <row r="345" spans="1:26" s="175" customFormat="1" ht="26.4" hidden="1" x14ac:dyDescent="0.3">
      <c r="A345" s="157"/>
      <c r="B345" s="155">
        <v>201400051</v>
      </c>
      <c r="C345" s="217" t="s">
        <v>291</v>
      </c>
      <c r="D345" s="29" t="s">
        <v>179</v>
      </c>
      <c r="E345" s="221"/>
      <c r="F345" s="152"/>
      <c r="G345" s="152"/>
      <c r="H345" s="152"/>
      <c r="I345" s="152"/>
      <c r="J345" s="153"/>
      <c r="K345" s="152"/>
      <c r="L345" s="152"/>
      <c r="M345" s="152"/>
      <c r="N345" s="152"/>
      <c r="O345" s="152"/>
      <c r="P345" s="152"/>
      <c r="Q345" s="152"/>
      <c r="R345" s="152"/>
      <c r="S345" s="152"/>
      <c r="T345" s="152"/>
      <c r="U345" s="152"/>
      <c r="V345" s="152"/>
      <c r="W345" s="152"/>
      <c r="X345" s="219">
        <v>42684</v>
      </c>
      <c r="Y345" s="150" t="str">
        <f ca="1">IF(ISBLANK(X345), TODAY()-E345,X345- E345 &amp; CHAR(10) &amp; "(closed)")</f>
        <v>42684
(closed)</v>
      </c>
      <c r="Z345" s="149" t="s">
        <v>360</v>
      </c>
    </row>
    <row r="346" spans="1:26" s="175" customFormat="1" ht="14.4" hidden="1" x14ac:dyDescent="0.3">
      <c r="A346" s="157"/>
      <c r="B346" s="149">
        <v>201400052</v>
      </c>
      <c r="C346" s="270" t="s">
        <v>2471</v>
      </c>
      <c r="D346" s="29" t="s">
        <v>179</v>
      </c>
      <c r="E346" s="261" t="s">
        <v>2502</v>
      </c>
      <c r="F346" s="152"/>
      <c r="G346" s="152"/>
      <c r="H346" s="152"/>
      <c r="I346" s="152"/>
      <c r="J346" s="153"/>
      <c r="K346" s="152"/>
      <c r="L346" s="152"/>
      <c r="M346" s="152"/>
      <c r="N346" s="152"/>
      <c r="O346" s="152"/>
      <c r="P346" s="152"/>
      <c r="Q346" s="152"/>
      <c r="R346" s="152"/>
      <c r="S346" s="152"/>
      <c r="T346" s="152"/>
      <c r="U346" s="152"/>
      <c r="V346" s="152"/>
      <c r="W346" s="152"/>
      <c r="X346" s="151">
        <v>41828</v>
      </c>
      <c r="Y346" s="150" t="e">
        <f ca="1">IF(ISBLANK(X346), TODAY()-#REF!,X346 -#REF! &amp; CHAR(10) &amp; "(closed)")</f>
        <v>#REF!</v>
      </c>
      <c r="Z346" s="149" t="s">
        <v>360</v>
      </c>
    </row>
    <row r="347" spans="1:26" s="175" customFormat="1" ht="14.4" hidden="1" x14ac:dyDescent="0.3">
      <c r="A347" s="157"/>
      <c r="B347" s="149">
        <v>201400053</v>
      </c>
      <c r="C347" s="270" t="s">
        <v>2471</v>
      </c>
      <c r="D347" s="29" t="s">
        <v>179</v>
      </c>
      <c r="E347" s="261" t="s">
        <v>2501</v>
      </c>
      <c r="F347" s="152"/>
      <c r="G347" s="152"/>
      <c r="H347" s="152"/>
      <c r="I347" s="152"/>
      <c r="J347" s="153"/>
      <c r="K347" s="152"/>
      <c r="L347" s="152"/>
      <c r="M347" s="152"/>
      <c r="N347" s="152"/>
      <c r="O347" s="152"/>
      <c r="P347" s="152"/>
      <c r="Q347" s="152"/>
      <c r="R347" s="152"/>
      <c r="S347" s="152"/>
      <c r="T347" s="152"/>
      <c r="U347" s="152"/>
      <c r="V347" s="152"/>
      <c r="W347" s="152"/>
      <c r="X347" s="151">
        <v>41863</v>
      </c>
      <c r="Y347" s="150" t="e">
        <f ca="1">IF(ISBLANK(X347), TODAY()-#REF!,X347 -#REF! &amp; CHAR(10) &amp; "(closed)")</f>
        <v>#REF!</v>
      </c>
      <c r="Z347" s="149" t="s">
        <v>360</v>
      </c>
    </row>
    <row r="348" spans="1:26" s="175" customFormat="1" ht="14.4" hidden="1" x14ac:dyDescent="0.3">
      <c r="A348" s="157"/>
      <c r="B348" s="149">
        <v>201400054</v>
      </c>
      <c r="C348" s="270" t="s">
        <v>2471</v>
      </c>
      <c r="D348" s="29" t="s">
        <v>179</v>
      </c>
      <c r="E348" s="261" t="s">
        <v>2500</v>
      </c>
      <c r="F348" s="152"/>
      <c r="G348" s="152"/>
      <c r="H348" s="152"/>
      <c r="I348" s="152"/>
      <c r="J348" s="153"/>
      <c r="K348" s="152"/>
      <c r="L348" s="152"/>
      <c r="M348" s="152"/>
      <c r="N348" s="152"/>
      <c r="O348" s="152"/>
      <c r="P348" s="152"/>
      <c r="Q348" s="152"/>
      <c r="R348" s="152"/>
      <c r="S348" s="152"/>
      <c r="T348" s="152"/>
      <c r="U348" s="152"/>
      <c r="V348" s="152"/>
      <c r="W348" s="152"/>
      <c r="X348" s="151">
        <v>41863</v>
      </c>
      <c r="Y348" s="150" t="e">
        <f ca="1">IF(ISBLANK(X348), TODAY()-#REF!,X348 -#REF! &amp; CHAR(10) &amp; "(closed)")</f>
        <v>#REF!</v>
      </c>
      <c r="Z348" s="149" t="s">
        <v>360</v>
      </c>
    </row>
    <row r="349" spans="1:26" s="175" customFormat="1" ht="26.4" hidden="1" x14ac:dyDescent="0.3">
      <c r="A349" s="157"/>
      <c r="B349" s="149">
        <v>201400055</v>
      </c>
      <c r="C349" s="270" t="s">
        <v>2340</v>
      </c>
      <c r="D349" s="29" t="s">
        <v>176</v>
      </c>
      <c r="E349" s="261" t="s">
        <v>2499</v>
      </c>
      <c r="F349" s="219"/>
      <c r="G349" s="219"/>
      <c r="H349" s="219"/>
      <c r="I349" s="219"/>
      <c r="J349" s="246"/>
      <c r="K349" s="219"/>
      <c r="L349" s="219"/>
      <c r="M349" s="219"/>
      <c r="N349" s="219"/>
      <c r="O349" s="219"/>
      <c r="P349" s="219"/>
      <c r="Q349" s="219"/>
      <c r="R349" s="219"/>
      <c r="S349" s="219"/>
      <c r="T349" s="219"/>
      <c r="U349" s="219"/>
      <c r="V349" s="219"/>
      <c r="W349" s="219"/>
      <c r="X349" s="151">
        <v>41837</v>
      </c>
      <c r="Y349" s="150" t="e">
        <f ca="1">IF(ISBLANK(X349), TODAY()-#REF!,X349 -#REF! &amp; CHAR(10) &amp; "(closed)")</f>
        <v>#REF!</v>
      </c>
      <c r="Z349" s="149" t="s">
        <v>360</v>
      </c>
    </row>
    <row r="350" spans="1:26" s="175" customFormat="1" ht="26.4" hidden="1" x14ac:dyDescent="0.3">
      <c r="A350" s="157"/>
      <c r="B350" s="155">
        <v>201400056</v>
      </c>
      <c r="C350" s="217" t="s">
        <v>1686</v>
      </c>
      <c r="D350" s="29" t="s">
        <v>176</v>
      </c>
      <c r="E350" s="216"/>
      <c r="F350" s="208"/>
      <c r="G350" s="208"/>
      <c r="H350" s="208"/>
      <c r="I350" s="208"/>
      <c r="J350" s="209"/>
      <c r="K350" s="208"/>
      <c r="L350" s="208"/>
      <c r="M350" s="208"/>
      <c r="N350" s="208"/>
      <c r="O350" s="208"/>
      <c r="P350" s="208"/>
      <c r="Q350" s="208"/>
      <c r="R350" s="208"/>
      <c r="S350" s="208"/>
      <c r="T350" s="208"/>
      <c r="U350" s="208"/>
      <c r="V350" s="208"/>
      <c r="W350" s="208"/>
      <c r="X350" s="219">
        <v>42621</v>
      </c>
      <c r="Y350" s="150" t="str">
        <f ca="1">IF(ISBLANK(X350), TODAY()-E350,X350- E350 &amp; CHAR(10) &amp; "(closed)")</f>
        <v>42621
(closed)</v>
      </c>
      <c r="Z350" s="149" t="s">
        <v>360</v>
      </c>
    </row>
    <row r="351" spans="1:26" s="175" customFormat="1" ht="26.4" hidden="1" x14ac:dyDescent="0.3">
      <c r="A351" s="157"/>
      <c r="B351" s="149">
        <v>201400057</v>
      </c>
      <c r="C351" s="270" t="s">
        <v>2340</v>
      </c>
      <c r="D351" s="29" t="s">
        <v>176</v>
      </c>
      <c r="E351" s="261" t="s">
        <v>2498</v>
      </c>
      <c r="F351" s="219"/>
      <c r="G351" s="219"/>
      <c r="H351" s="219"/>
      <c r="I351" s="219"/>
      <c r="J351" s="246"/>
      <c r="K351" s="219"/>
      <c r="L351" s="219"/>
      <c r="M351" s="219"/>
      <c r="N351" s="219"/>
      <c r="O351" s="219"/>
      <c r="P351" s="219"/>
      <c r="Q351" s="219"/>
      <c r="R351" s="219"/>
      <c r="S351" s="219"/>
      <c r="T351" s="219"/>
      <c r="U351" s="219"/>
      <c r="V351" s="219"/>
      <c r="W351" s="219"/>
      <c r="X351" s="151">
        <v>41865</v>
      </c>
      <c r="Y351" s="150" t="e">
        <f ca="1">IF(ISBLANK(X351), TODAY()-#REF!,X351 -#REF! &amp; CHAR(10) &amp; "(closed)")</f>
        <v>#REF!</v>
      </c>
      <c r="Z351" s="149" t="s">
        <v>360</v>
      </c>
    </row>
    <row r="352" spans="1:26" s="175" customFormat="1" ht="14.4" hidden="1" x14ac:dyDescent="0.3">
      <c r="A352" s="157"/>
      <c r="B352" s="149">
        <v>201400058</v>
      </c>
      <c r="C352" s="203" t="s">
        <v>2497</v>
      </c>
      <c r="D352" s="29" t="s">
        <v>176</v>
      </c>
      <c r="E352" s="244" t="s">
        <v>2496</v>
      </c>
      <c r="F352" s="219"/>
      <c r="G352" s="219"/>
      <c r="H352" s="219"/>
      <c r="I352" s="219"/>
      <c r="J352" s="246"/>
      <c r="K352" s="219"/>
      <c r="L352" s="219"/>
      <c r="M352" s="219"/>
      <c r="N352" s="219"/>
      <c r="O352" s="219"/>
      <c r="P352" s="219"/>
      <c r="Q352" s="219"/>
      <c r="R352" s="219"/>
      <c r="S352" s="219"/>
      <c r="T352" s="219"/>
      <c r="U352" s="219"/>
      <c r="V352" s="219"/>
      <c r="W352" s="219"/>
      <c r="X352" s="151">
        <v>41956</v>
      </c>
      <c r="Y352" s="150" t="e">
        <f ca="1">IF(ISBLANK(X352), TODAY()-#REF!,X352 -#REF! &amp; CHAR(10) &amp; "(closed)")</f>
        <v>#REF!</v>
      </c>
      <c r="Z352" s="149" t="s">
        <v>360</v>
      </c>
    </row>
    <row r="353" spans="1:26" s="175" customFormat="1" ht="26.4" hidden="1" x14ac:dyDescent="0.3">
      <c r="A353" s="157"/>
      <c r="B353" s="149">
        <v>201400060</v>
      </c>
      <c r="C353" s="270" t="s">
        <v>2495</v>
      </c>
      <c r="D353" s="29" t="s">
        <v>176</v>
      </c>
      <c r="E353" s="261" t="s">
        <v>2494</v>
      </c>
      <c r="F353" s="152"/>
      <c r="G353" s="152"/>
      <c r="H353" s="152"/>
      <c r="I353" s="152"/>
      <c r="J353" s="153"/>
      <c r="K353" s="152"/>
      <c r="L353" s="152"/>
      <c r="M353" s="152"/>
      <c r="N353" s="152"/>
      <c r="O353" s="152"/>
      <c r="P353" s="152"/>
      <c r="Q353" s="152"/>
      <c r="R353" s="152"/>
      <c r="S353" s="152"/>
      <c r="T353" s="152"/>
      <c r="U353" s="152"/>
      <c r="V353" s="152"/>
      <c r="W353" s="152"/>
      <c r="X353" s="151">
        <v>41716</v>
      </c>
      <c r="Y353" s="150" t="e">
        <f ca="1">IF(ISBLANK(X353), TODAY()-#REF!,X353 -#REF! &amp; CHAR(10) &amp; "(closed)")</f>
        <v>#REF!</v>
      </c>
      <c r="Z353" s="149" t="s">
        <v>360</v>
      </c>
    </row>
    <row r="354" spans="1:26" s="175" customFormat="1" ht="26.4" hidden="1" x14ac:dyDescent="0.3">
      <c r="A354" s="157"/>
      <c r="B354" s="269">
        <v>201400065</v>
      </c>
      <c r="C354" s="268" t="s">
        <v>2493</v>
      </c>
      <c r="D354" s="29" t="s">
        <v>176</v>
      </c>
      <c r="E354" s="267" t="s">
        <v>2492</v>
      </c>
      <c r="F354" s="152"/>
      <c r="G354" s="152"/>
      <c r="H354" s="152"/>
      <c r="I354" s="152"/>
      <c r="J354" s="153"/>
      <c r="K354" s="152"/>
      <c r="L354" s="152"/>
      <c r="M354" s="152"/>
      <c r="N354" s="152"/>
      <c r="O354" s="152"/>
      <c r="P354" s="152"/>
      <c r="Q354" s="152"/>
      <c r="R354" s="152"/>
      <c r="S354" s="152"/>
      <c r="T354" s="152"/>
      <c r="U354" s="152"/>
      <c r="V354" s="152"/>
      <c r="W354" s="152"/>
      <c r="X354" s="219">
        <v>41968</v>
      </c>
      <c r="Y354" s="150" t="e">
        <f ca="1">IF(ISBLANK(X354), TODAY()-#REF!,X354 -#REF! &amp; CHAR(10) &amp; "(closed)")</f>
        <v>#REF!</v>
      </c>
      <c r="Z354" s="149" t="s">
        <v>360</v>
      </c>
    </row>
    <row r="355" spans="1:26" s="175" customFormat="1" ht="26.4" hidden="1" x14ac:dyDescent="0.3">
      <c r="A355" s="157"/>
      <c r="B355" s="149">
        <v>201400068</v>
      </c>
      <c r="C355" s="270" t="s">
        <v>2340</v>
      </c>
      <c r="D355" s="29" t="s">
        <v>176</v>
      </c>
      <c r="E355" s="261" t="s">
        <v>2491</v>
      </c>
      <c r="F355" s="152"/>
      <c r="G355" s="152"/>
      <c r="H355" s="152"/>
      <c r="I355" s="152"/>
      <c r="J355" s="153"/>
      <c r="K355" s="152"/>
      <c r="L355" s="152"/>
      <c r="M355" s="152"/>
      <c r="N355" s="152"/>
      <c r="O355" s="152"/>
      <c r="P355" s="152"/>
      <c r="Q355" s="152"/>
      <c r="R355" s="152"/>
      <c r="S355" s="152"/>
      <c r="T355" s="152"/>
      <c r="U355" s="152"/>
      <c r="V355" s="152"/>
      <c r="W355" s="152"/>
      <c r="X355" s="151">
        <v>41844</v>
      </c>
      <c r="Y355" s="150" t="e">
        <f ca="1">IF(ISBLANK(X355), TODAY()-#REF!,X355 -#REF! &amp; CHAR(10) &amp; "(closed)")</f>
        <v>#REF!</v>
      </c>
      <c r="Z355" s="149" t="s">
        <v>360</v>
      </c>
    </row>
    <row r="356" spans="1:26" s="175" customFormat="1" ht="14.4" hidden="1" x14ac:dyDescent="0.3">
      <c r="A356" s="157"/>
      <c r="B356" s="269">
        <v>201400071</v>
      </c>
      <c r="C356" s="268" t="s">
        <v>1926</v>
      </c>
      <c r="D356" s="29" t="s">
        <v>179</v>
      </c>
      <c r="E356" s="267" t="s">
        <v>2490</v>
      </c>
      <c r="F356" s="219"/>
      <c r="G356" s="219"/>
      <c r="H356" s="219"/>
      <c r="I356" s="219"/>
      <c r="J356" s="246"/>
      <c r="K356" s="219"/>
      <c r="L356" s="219"/>
      <c r="M356" s="219"/>
      <c r="N356" s="219"/>
      <c r="O356" s="219"/>
      <c r="P356" s="219"/>
      <c r="Q356" s="219"/>
      <c r="R356" s="219"/>
      <c r="S356" s="219"/>
      <c r="T356" s="219"/>
      <c r="U356" s="219"/>
      <c r="V356" s="219"/>
      <c r="W356" s="219"/>
      <c r="X356" s="219">
        <v>42227</v>
      </c>
      <c r="Y356" s="150" t="e">
        <f ca="1">IF(ISBLANK(X356), TODAY()-#REF!,X356 -#REF! &amp; CHAR(10) &amp; "(closed)")</f>
        <v>#REF!</v>
      </c>
      <c r="Z356" s="149" t="s">
        <v>360</v>
      </c>
    </row>
    <row r="357" spans="1:26" s="175" customFormat="1" ht="26.4" hidden="1" x14ac:dyDescent="0.3">
      <c r="A357" s="157"/>
      <c r="B357" s="155">
        <v>201400072</v>
      </c>
      <c r="C357" s="217" t="s">
        <v>1926</v>
      </c>
      <c r="D357" s="29" t="s">
        <v>179</v>
      </c>
      <c r="E357" s="247"/>
      <c r="F357" s="219"/>
      <c r="G357" s="219"/>
      <c r="H357" s="219"/>
      <c r="I357" s="219"/>
      <c r="J357" s="246"/>
      <c r="K357" s="219"/>
      <c r="L357" s="219"/>
      <c r="M357" s="219"/>
      <c r="N357" s="219"/>
      <c r="O357" s="219"/>
      <c r="P357" s="219"/>
      <c r="Q357" s="219"/>
      <c r="R357" s="219"/>
      <c r="S357" s="219"/>
      <c r="T357" s="219"/>
      <c r="U357" s="219"/>
      <c r="V357" s="219"/>
      <c r="W357" s="219"/>
      <c r="X357" s="219">
        <v>42614</v>
      </c>
      <c r="Y357" s="150" t="str">
        <f ca="1">IF(ISBLANK(X357), TODAY()-E357,X357- E357 &amp; CHAR(10) &amp; "(closed)")</f>
        <v>42614
(closed)</v>
      </c>
      <c r="Z357" s="149" t="s">
        <v>360</v>
      </c>
    </row>
    <row r="358" spans="1:26" s="175" customFormat="1" ht="14.4" hidden="1" x14ac:dyDescent="0.3">
      <c r="A358" s="157"/>
      <c r="B358" s="155">
        <v>201400073</v>
      </c>
      <c r="C358" s="217" t="s">
        <v>1926</v>
      </c>
      <c r="D358" s="29" t="s">
        <v>179</v>
      </c>
      <c r="E358" s="220" t="s">
        <v>676</v>
      </c>
      <c r="F358" s="219"/>
      <c r="G358" s="219"/>
      <c r="H358" s="219"/>
      <c r="I358" s="219"/>
      <c r="J358" s="246"/>
      <c r="K358" s="219"/>
      <c r="L358" s="219"/>
      <c r="M358" s="219"/>
      <c r="N358" s="219"/>
      <c r="O358" s="219"/>
      <c r="P358" s="219"/>
      <c r="Q358" s="219"/>
      <c r="R358" s="219"/>
      <c r="S358" s="219"/>
      <c r="T358" s="219"/>
      <c r="U358" s="219"/>
      <c r="V358" s="219"/>
      <c r="W358" s="219"/>
      <c r="X358" s="219">
        <v>42607</v>
      </c>
      <c r="Y358" s="150" t="e">
        <f ca="1">IF(ISBLANK(X358), TODAY()-#REF!,X358 -#REF! &amp; CHAR(10) &amp; "(closed)")</f>
        <v>#REF!</v>
      </c>
      <c r="Z358" s="149" t="s">
        <v>360</v>
      </c>
    </row>
    <row r="359" spans="1:26" s="175" customFormat="1" ht="14.4" hidden="1" x14ac:dyDescent="0.3">
      <c r="A359" s="157"/>
      <c r="B359" s="269">
        <v>201400074</v>
      </c>
      <c r="C359" s="268" t="s">
        <v>1926</v>
      </c>
      <c r="D359" s="29" t="s">
        <v>179</v>
      </c>
      <c r="E359" s="267" t="s">
        <v>928</v>
      </c>
      <c r="F359" s="219"/>
      <c r="G359" s="219"/>
      <c r="H359" s="219"/>
      <c r="I359" s="219"/>
      <c r="J359" s="246"/>
      <c r="K359" s="219"/>
      <c r="L359" s="219"/>
      <c r="M359" s="219"/>
      <c r="N359" s="219"/>
      <c r="O359" s="219"/>
      <c r="P359" s="219"/>
      <c r="Q359" s="219"/>
      <c r="R359" s="219"/>
      <c r="S359" s="219"/>
      <c r="T359" s="219"/>
      <c r="U359" s="219"/>
      <c r="V359" s="219"/>
      <c r="W359" s="219"/>
      <c r="X359" s="219">
        <v>42158</v>
      </c>
      <c r="Y359" s="150" t="e">
        <f ca="1">IF(ISBLANK(X359), TODAY()-#REF!,X359 -#REF! &amp; CHAR(10) &amp; "(closed)")</f>
        <v>#REF!</v>
      </c>
      <c r="Z359" s="149" t="s">
        <v>360</v>
      </c>
    </row>
    <row r="360" spans="1:26" s="175" customFormat="1" ht="14.4" hidden="1" x14ac:dyDescent="0.3">
      <c r="A360" s="157"/>
      <c r="B360" s="269">
        <v>201400075</v>
      </c>
      <c r="C360" s="268" t="s">
        <v>1926</v>
      </c>
      <c r="D360" s="29" t="s">
        <v>179</v>
      </c>
      <c r="E360" s="267" t="s">
        <v>610</v>
      </c>
      <c r="F360" s="219"/>
      <c r="G360" s="219"/>
      <c r="H360" s="219"/>
      <c r="I360" s="219"/>
      <c r="J360" s="246"/>
      <c r="K360" s="219"/>
      <c r="L360" s="219"/>
      <c r="M360" s="219"/>
      <c r="N360" s="219"/>
      <c r="O360" s="219"/>
      <c r="P360" s="219"/>
      <c r="Q360" s="219"/>
      <c r="R360" s="219"/>
      <c r="S360" s="219"/>
      <c r="T360" s="219"/>
      <c r="U360" s="219"/>
      <c r="V360" s="219"/>
      <c r="W360" s="219"/>
      <c r="X360" s="219">
        <v>42151</v>
      </c>
      <c r="Y360" s="150" t="e">
        <f ca="1">IF(ISBLANK(X360), TODAY()-#REF!,X360 -#REF! &amp; CHAR(10) &amp; "(closed)")</f>
        <v>#REF!</v>
      </c>
      <c r="Z360" s="149" t="s">
        <v>360</v>
      </c>
    </row>
    <row r="361" spans="1:26" s="175" customFormat="1" ht="14.4" hidden="1" x14ac:dyDescent="0.3">
      <c r="A361" s="157"/>
      <c r="B361" s="149">
        <v>201400076</v>
      </c>
      <c r="C361" s="270" t="s">
        <v>2489</v>
      </c>
      <c r="D361" s="29" t="s">
        <v>2488</v>
      </c>
      <c r="E361" s="261" t="s">
        <v>2487</v>
      </c>
      <c r="F361" s="219"/>
      <c r="G361" s="219"/>
      <c r="H361" s="219"/>
      <c r="I361" s="219"/>
      <c r="J361" s="246"/>
      <c r="K361" s="219"/>
      <c r="L361" s="219"/>
      <c r="M361" s="219"/>
      <c r="N361" s="219"/>
      <c r="O361" s="219"/>
      <c r="P361" s="219"/>
      <c r="Q361" s="219"/>
      <c r="R361" s="219"/>
      <c r="S361" s="219"/>
      <c r="T361" s="219"/>
      <c r="U361" s="219"/>
      <c r="V361" s="219"/>
      <c r="W361" s="219"/>
      <c r="X361" s="151">
        <v>41884</v>
      </c>
      <c r="Y361" s="150" t="e">
        <f ca="1">IF(ISBLANK(X361), TODAY()-#REF!,X361 -#REF! &amp; CHAR(10) &amp; "(closed)")</f>
        <v>#REF!</v>
      </c>
      <c r="Z361" s="149" t="s">
        <v>360</v>
      </c>
    </row>
    <row r="362" spans="1:26" s="175" customFormat="1" ht="14.4" hidden="1" x14ac:dyDescent="0.3">
      <c r="A362" s="157"/>
      <c r="B362" s="149">
        <v>201400077</v>
      </c>
      <c r="C362" s="270" t="s">
        <v>2340</v>
      </c>
      <c r="D362" s="29" t="s">
        <v>179</v>
      </c>
      <c r="E362" s="261" t="s">
        <v>2486</v>
      </c>
      <c r="F362" s="152"/>
      <c r="G362" s="152"/>
      <c r="H362" s="152"/>
      <c r="I362" s="152"/>
      <c r="J362" s="153"/>
      <c r="K362" s="152"/>
      <c r="L362" s="152"/>
      <c r="M362" s="152"/>
      <c r="N362" s="152"/>
      <c r="O362" s="152"/>
      <c r="P362" s="152"/>
      <c r="Q362" s="152"/>
      <c r="R362" s="152"/>
      <c r="S362" s="152"/>
      <c r="T362" s="152"/>
      <c r="U362" s="152"/>
      <c r="V362" s="152"/>
      <c r="W362" s="152"/>
      <c r="X362" s="151">
        <v>41872</v>
      </c>
      <c r="Y362" s="150" t="e">
        <f ca="1">IF(ISBLANK(X362), TODAY()-#REF!,X362 -#REF! &amp; CHAR(10) &amp; "(closed)")</f>
        <v>#REF!</v>
      </c>
      <c r="Z362" s="149" t="s">
        <v>360</v>
      </c>
    </row>
    <row r="363" spans="1:26" s="175" customFormat="1" ht="14.4" hidden="1" x14ac:dyDescent="0.3">
      <c r="A363" s="157"/>
      <c r="B363" s="155">
        <v>201400078</v>
      </c>
      <c r="C363" s="217" t="s">
        <v>1686</v>
      </c>
      <c r="D363" s="29" t="s">
        <v>179</v>
      </c>
      <c r="E363" s="220" t="s">
        <v>2485</v>
      </c>
      <c r="F363" s="219"/>
      <c r="G363" s="219"/>
      <c r="H363" s="219"/>
      <c r="I363" s="219"/>
      <c r="J363" s="246"/>
      <c r="K363" s="219"/>
      <c r="L363" s="219"/>
      <c r="M363" s="219"/>
      <c r="N363" s="219"/>
      <c r="O363" s="219"/>
      <c r="P363" s="219"/>
      <c r="Q363" s="219"/>
      <c r="R363" s="219"/>
      <c r="S363" s="219"/>
      <c r="T363" s="219"/>
      <c r="U363" s="219"/>
      <c r="V363" s="219"/>
      <c r="W363" s="219"/>
      <c r="X363" s="219">
        <v>42312</v>
      </c>
      <c r="Y363" s="150" t="e">
        <f ca="1">IF(ISBLANK(X363), TODAY()-#REF!,X363 -#REF! &amp; CHAR(10) &amp; "(closed)")</f>
        <v>#REF!</v>
      </c>
      <c r="Z363" s="149" t="s">
        <v>360</v>
      </c>
    </row>
    <row r="364" spans="1:26" s="175" customFormat="1" ht="26.4" hidden="1" x14ac:dyDescent="0.3">
      <c r="A364" s="157"/>
      <c r="B364" s="149">
        <v>201400079</v>
      </c>
      <c r="C364" s="270" t="s">
        <v>2340</v>
      </c>
      <c r="D364" s="29" t="s">
        <v>176</v>
      </c>
      <c r="E364" s="261" t="s">
        <v>2484</v>
      </c>
      <c r="F364" s="219"/>
      <c r="G364" s="219"/>
      <c r="H364" s="219"/>
      <c r="I364" s="219"/>
      <c r="J364" s="246"/>
      <c r="K364" s="219"/>
      <c r="L364" s="219"/>
      <c r="M364" s="219"/>
      <c r="N364" s="219"/>
      <c r="O364" s="219"/>
      <c r="P364" s="219"/>
      <c r="Q364" s="219"/>
      <c r="R364" s="219"/>
      <c r="S364" s="219"/>
      <c r="T364" s="219"/>
      <c r="U364" s="219"/>
      <c r="V364" s="219"/>
      <c r="W364" s="219"/>
      <c r="X364" s="151">
        <v>41844</v>
      </c>
      <c r="Y364" s="150" t="e">
        <f ca="1">IF(ISBLANK(X364), TODAY()-#REF!,X364 -#REF! &amp; CHAR(10) &amp; "(closed)")</f>
        <v>#REF!</v>
      </c>
      <c r="Z364" s="149" t="s">
        <v>360</v>
      </c>
    </row>
    <row r="365" spans="1:26" s="175" customFormat="1" ht="26.4" hidden="1" x14ac:dyDescent="0.3">
      <c r="A365" s="157"/>
      <c r="B365" s="149">
        <v>201400080</v>
      </c>
      <c r="C365" s="270" t="s">
        <v>2340</v>
      </c>
      <c r="D365" s="29" t="s">
        <v>176</v>
      </c>
      <c r="E365" s="261" t="s">
        <v>2483</v>
      </c>
      <c r="F365" s="219"/>
      <c r="G365" s="219"/>
      <c r="H365" s="219"/>
      <c r="I365" s="219"/>
      <c r="J365" s="246"/>
      <c r="K365" s="219"/>
      <c r="L365" s="219"/>
      <c r="M365" s="219"/>
      <c r="N365" s="219"/>
      <c r="O365" s="219"/>
      <c r="P365" s="219"/>
      <c r="Q365" s="219"/>
      <c r="R365" s="219"/>
      <c r="S365" s="219"/>
      <c r="T365" s="219"/>
      <c r="U365" s="219"/>
      <c r="V365" s="219"/>
      <c r="W365" s="219"/>
      <c r="X365" s="151">
        <v>41844</v>
      </c>
      <c r="Y365" s="150" t="e">
        <f ca="1">IF(ISBLANK(X365), TODAY()-#REF!,X365 -#REF! &amp; CHAR(10) &amp; "(closed)")</f>
        <v>#REF!</v>
      </c>
      <c r="Z365" s="149" t="s">
        <v>360</v>
      </c>
    </row>
    <row r="366" spans="1:26" s="175" customFormat="1" ht="28.8" hidden="1" x14ac:dyDescent="0.3">
      <c r="A366" s="278" t="s">
        <v>953</v>
      </c>
      <c r="B366" s="29">
        <v>201400081</v>
      </c>
      <c r="C366" s="173" t="s">
        <v>1876</v>
      </c>
      <c r="D366" s="29" t="s">
        <v>172</v>
      </c>
      <c r="E366" s="30" t="s">
        <v>1529</v>
      </c>
      <c r="F366" s="30"/>
      <c r="G366" s="128"/>
      <c r="H366" s="24" t="str">
        <f>IF(ISNUMBER(F366), F366+90, "N/A")</f>
        <v>N/A</v>
      </c>
      <c r="I366" s="24"/>
      <c r="J366" s="24">
        <v>41719</v>
      </c>
      <c r="K366" s="28">
        <v>19206</v>
      </c>
      <c r="L366" s="28">
        <v>0</v>
      </c>
      <c r="M366" s="28">
        <v>19206</v>
      </c>
      <c r="N366" s="28">
        <v>0</v>
      </c>
      <c r="O366" s="27">
        <f>IF(ISBLANK(J366), "", IF(ISNUMBER(F366), J366+60, J366+90))</f>
        <v>41809</v>
      </c>
      <c r="P366" s="27">
        <v>41806</v>
      </c>
      <c r="Q366" s="27">
        <f>IF(NOT(ISNUMBER(P366)),"",P366+15)</f>
        <v>41821</v>
      </c>
      <c r="R366" s="25">
        <v>41820</v>
      </c>
      <c r="S366" s="25">
        <v>41719</v>
      </c>
      <c r="T366" s="42"/>
      <c r="U366" s="25" t="s">
        <v>2426</v>
      </c>
      <c r="V366" s="25"/>
      <c r="W366" s="25" t="s">
        <v>230</v>
      </c>
      <c r="X366" s="24">
        <v>43795</v>
      </c>
      <c r="Y366" s="23" t="str">
        <f ca="1">IF(ISBLANK(J366),
        IF(ISBLANK(F366), "", TODAY() - F366 &amp; CHAR(10) &amp; "(preapproval)"),
       IF(ISBLANK(Z366), TODAY() - J366, X366 - J366 &amp; CHAR(10) &amp; "(closed)"))</f>
        <v>2076
(closed)</v>
      </c>
      <c r="Z366" s="29" t="s">
        <v>360</v>
      </c>
    </row>
    <row r="367" spans="1:26" s="175" customFormat="1" ht="28.8" hidden="1" x14ac:dyDescent="0.3">
      <c r="A367" s="278" t="s">
        <v>953</v>
      </c>
      <c r="B367" s="29">
        <v>201400082</v>
      </c>
      <c r="C367" s="173" t="s">
        <v>2482</v>
      </c>
      <c r="D367" s="29" t="s">
        <v>172</v>
      </c>
      <c r="E367" s="30" t="s">
        <v>1529</v>
      </c>
      <c r="F367" s="30"/>
      <c r="G367" s="128"/>
      <c r="H367" s="24" t="str">
        <f>IF(ISNUMBER(F367), F367+90, "N/A")</f>
        <v>N/A</v>
      </c>
      <c r="I367" s="24"/>
      <c r="J367" s="24">
        <v>41719</v>
      </c>
      <c r="K367" s="28">
        <v>74203</v>
      </c>
      <c r="L367" s="28">
        <v>6184</v>
      </c>
      <c r="M367" s="28">
        <v>74203</v>
      </c>
      <c r="N367" s="28">
        <v>6184</v>
      </c>
      <c r="O367" s="27">
        <f>IF(ISBLANK(J367), "", IF(ISNUMBER(F367), J367+60, J367+90))</f>
        <v>41809</v>
      </c>
      <c r="P367" s="27">
        <v>41806</v>
      </c>
      <c r="Q367" s="27">
        <f>IF(NOT(ISNUMBER(P367)),"",P367+15)</f>
        <v>41821</v>
      </c>
      <c r="R367" s="25">
        <v>41820</v>
      </c>
      <c r="S367" s="25">
        <v>41719</v>
      </c>
      <c r="T367" s="42"/>
      <c r="U367" s="25" t="s">
        <v>2426</v>
      </c>
      <c r="V367" s="25"/>
      <c r="W367" s="25" t="s">
        <v>230</v>
      </c>
      <c r="X367" s="24">
        <v>43795</v>
      </c>
      <c r="Y367" s="23" t="str">
        <f ca="1">IF(ISBLANK(J367),
        IF(ISBLANK(F367), "", TODAY() - F367 &amp; CHAR(10) &amp; "(preapproval)"),
       IF(ISBLANK(Z367), TODAY() - J367, X367 - J367 &amp; CHAR(10) &amp; "(closed)"))</f>
        <v>2076
(closed)</v>
      </c>
      <c r="Z367" s="29" t="s">
        <v>360</v>
      </c>
    </row>
    <row r="368" spans="1:26" s="175" customFormat="1" ht="28.8" hidden="1" x14ac:dyDescent="0.3">
      <c r="A368" s="278" t="s">
        <v>953</v>
      </c>
      <c r="B368" s="29">
        <v>201400083</v>
      </c>
      <c r="C368" s="173" t="s">
        <v>1827</v>
      </c>
      <c r="D368" s="29" t="s">
        <v>172</v>
      </c>
      <c r="E368" s="30" t="s">
        <v>1529</v>
      </c>
      <c r="F368" s="30"/>
      <c r="G368" s="128"/>
      <c r="H368" s="24" t="str">
        <f>IF(ISNUMBER(F368), F368+90, "N/A")</f>
        <v>N/A</v>
      </c>
      <c r="I368" s="24"/>
      <c r="J368" s="24">
        <v>41719</v>
      </c>
      <c r="K368" s="28">
        <v>137070</v>
      </c>
      <c r="L368" s="28">
        <v>11423</v>
      </c>
      <c r="M368" s="28">
        <v>137070</v>
      </c>
      <c r="N368" s="28">
        <v>11423</v>
      </c>
      <c r="O368" s="27">
        <f>IF(ISBLANK(J368), "", IF(ISNUMBER(F368), J368+60, J368+90))</f>
        <v>41809</v>
      </c>
      <c r="P368" s="27">
        <v>41809</v>
      </c>
      <c r="Q368" s="27">
        <f>IF(NOT(ISNUMBER(P368)),"",P368+15)</f>
        <v>41824</v>
      </c>
      <c r="R368" s="25" t="s">
        <v>2479</v>
      </c>
      <c r="S368" s="25">
        <v>41719</v>
      </c>
      <c r="T368" s="42"/>
      <c r="U368" s="25" t="s">
        <v>2426</v>
      </c>
      <c r="V368" s="25"/>
      <c r="W368" s="25" t="s">
        <v>230</v>
      </c>
      <c r="X368" s="24">
        <v>43795</v>
      </c>
      <c r="Y368" s="23" t="str">
        <f ca="1">IF(ISBLANK(J368),
        IF(ISBLANK(F368), "", TODAY() - F368 &amp; CHAR(10) &amp; "(preapproval)"),
       IF(ISBLANK(Z368), TODAY() - J368, X368 - J368 &amp; CHAR(10) &amp; "(closed)"))</f>
        <v>2076
(closed)</v>
      </c>
      <c r="Z368" s="29" t="s">
        <v>360</v>
      </c>
    </row>
    <row r="369" spans="1:26" s="175" customFormat="1" ht="28.8" hidden="1" x14ac:dyDescent="0.3">
      <c r="A369" s="278" t="s">
        <v>953</v>
      </c>
      <c r="B369" s="29">
        <v>201400084</v>
      </c>
      <c r="C369" s="173" t="s">
        <v>1862</v>
      </c>
      <c r="D369" s="29" t="s">
        <v>172</v>
      </c>
      <c r="E369" s="30" t="s">
        <v>1529</v>
      </c>
      <c r="F369" s="30"/>
      <c r="G369" s="128"/>
      <c r="H369" s="24" t="str">
        <f>IF(ISNUMBER(F369), F369+90, "N/A")</f>
        <v>N/A</v>
      </c>
      <c r="I369" s="24"/>
      <c r="J369" s="24">
        <v>41719</v>
      </c>
      <c r="K369" s="28">
        <v>37193</v>
      </c>
      <c r="L369" s="28">
        <v>3099</v>
      </c>
      <c r="M369" s="28">
        <v>37193</v>
      </c>
      <c r="N369" s="28">
        <v>3099</v>
      </c>
      <c r="O369" s="27">
        <f>IF(ISBLANK(J369), "", IF(ISNUMBER(F369), J369+60, J369+90))</f>
        <v>41809</v>
      </c>
      <c r="P369" s="27">
        <v>41809</v>
      </c>
      <c r="Q369" s="27">
        <f>IF(NOT(ISNUMBER(P369)),"",P369+15)</f>
        <v>41824</v>
      </c>
      <c r="R369" s="25" t="s">
        <v>2479</v>
      </c>
      <c r="S369" s="25">
        <v>41719</v>
      </c>
      <c r="T369" s="42"/>
      <c r="U369" s="25" t="s">
        <v>2426</v>
      </c>
      <c r="V369" s="25"/>
      <c r="W369" s="25" t="s">
        <v>230</v>
      </c>
      <c r="X369" s="24">
        <v>43795</v>
      </c>
      <c r="Y369" s="23" t="str">
        <f ca="1">IF(ISBLANK(J369),
        IF(ISBLANK(F369), "", TODAY() - F369 &amp; CHAR(10) &amp; "(preapproval)"),
       IF(ISBLANK(Z369), TODAY() - J369, X369 - J369 &amp; CHAR(10) &amp; "(closed)"))</f>
        <v>2076
(closed)</v>
      </c>
      <c r="Z369" s="29" t="s">
        <v>360</v>
      </c>
    </row>
    <row r="370" spans="1:26" s="175" customFormat="1" ht="28.8" hidden="1" x14ac:dyDescent="0.3">
      <c r="A370" s="278" t="s">
        <v>953</v>
      </c>
      <c r="B370" s="29">
        <v>201400085</v>
      </c>
      <c r="C370" s="173" t="s">
        <v>2481</v>
      </c>
      <c r="D370" s="29" t="s">
        <v>172</v>
      </c>
      <c r="E370" s="30" t="s">
        <v>1529</v>
      </c>
      <c r="F370" s="30"/>
      <c r="G370" s="128"/>
      <c r="H370" s="24" t="str">
        <f>IF(ISNUMBER(F370), F370+90, "N/A")</f>
        <v>N/A</v>
      </c>
      <c r="I370" s="24"/>
      <c r="J370" s="24">
        <v>41719</v>
      </c>
      <c r="K370" s="28">
        <v>191282</v>
      </c>
      <c r="L370" s="28">
        <v>15940</v>
      </c>
      <c r="M370" s="28">
        <v>191282</v>
      </c>
      <c r="N370" s="28">
        <v>15940</v>
      </c>
      <c r="O370" s="27">
        <f>IF(ISBLANK(J370), "", IF(ISNUMBER(F370), J370+60, J370+90))</f>
        <v>41809</v>
      </c>
      <c r="P370" s="27">
        <v>41809</v>
      </c>
      <c r="Q370" s="27">
        <f>IF(NOT(ISNUMBER(P370)),"",P370+15)</f>
        <v>41824</v>
      </c>
      <c r="R370" s="25" t="s">
        <v>2479</v>
      </c>
      <c r="S370" s="25">
        <v>41719</v>
      </c>
      <c r="T370" s="42"/>
      <c r="U370" s="25" t="s">
        <v>2426</v>
      </c>
      <c r="V370" s="25"/>
      <c r="W370" s="25" t="s">
        <v>230</v>
      </c>
      <c r="X370" s="24">
        <v>43795</v>
      </c>
      <c r="Y370" s="23" t="str">
        <f ca="1">IF(ISBLANK(J370),
        IF(ISBLANK(F370), "", TODAY() - F370 &amp; CHAR(10) &amp; "(preapproval)"),
       IF(ISBLANK(Z370), TODAY() - J370, X370 - J370 &amp; CHAR(10) &amp; "(closed)"))</f>
        <v>2076
(closed)</v>
      </c>
      <c r="Z370" s="29" t="s">
        <v>360</v>
      </c>
    </row>
    <row r="371" spans="1:26" s="175" customFormat="1" ht="28.8" hidden="1" x14ac:dyDescent="0.3">
      <c r="A371" s="278" t="s">
        <v>953</v>
      </c>
      <c r="B371" s="29">
        <v>201400086</v>
      </c>
      <c r="C371" s="173" t="s">
        <v>1330</v>
      </c>
      <c r="D371" s="29" t="s">
        <v>172</v>
      </c>
      <c r="E371" s="30" t="s">
        <v>1529</v>
      </c>
      <c r="F371" s="30"/>
      <c r="G371" s="128"/>
      <c r="H371" s="24" t="str">
        <f>IF(ISNUMBER(F371), F371+90, "N/A")</f>
        <v>N/A</v>
      </c>
      <c r="I371" s="24"/>
      <c r="J371" s="24">
        <v>41719</v>
      </c>
      <c r="K371" s="28">
        <v>377382</v>
      </c>
      <c r="L371" s="28">
        <v>31449</v>
      </c>
      <c r="M371" s="28">
        <v>377382</v>
      </c>
      <c r="N371" s="28">
        <v>31449</v>
      </c>
      <c r="O371" s="27">
        <f>IF(ISBLANK(J371), "", IF(ISNUMBER(F371), J371+60, J371+90))</f>
        <v>41809</v>
      </c>
      <c r="P371" s="27" t="s">
        <v>2480</v>
      </c>
      <c r="Q371" s="27">
        <f>DATEVALUE("7/31/2014") + 15</f>
        <v>41866</v>
      </c>
      <c r="R371" s="25" t="s">
        <v>2479</v>
      </c>
      <c r="S371" s="25">
        <v>41719</v>
      </c>
      <c r="T371" s="42"/>
      <c r="U371" s="25"/>
      <c r="V371" s="287"/>
      <c r="W371" s="25" t="s">
        <v>230</v>
      </c>
      <c r="X371" s="24">
        <v>43795</v>
      </c>
      <c r="Y371" s="23" t="str">
        <f ca="1">IF(ISBLANK(J371),
        IF(ISBLANK(F371), "", TODAY() - F371 &amp; CHAR(10) &amp; "(preapproval)"),
       IF(ISBLANK(Z371), TODAY() - J371, X371 - J371 &amp; CHAR(10) &amp; "(closed)"))</f>
        <v>2076
(closed)</v>
      </c>
      <c r="Z371" s="29" t="s">
        <v>360</v>
      </c>
    </row>
    <row r="372" spans="1:26" s="175" customFormat="1" ht="14.4" hidden="1" x14ac:dyDescent="0.3">
      <c r="A372" s="157"/>
      <c r="B372" s="269">
        <v>201400087</v>
      </c>
      <c r="C372" s="268" t="s">
        <v>1686</v>
      </c>
      <c r="D372" s="29" t="s">
        <v>176</v>
      </c>
      <c r="E372" s="267" t="s">
        <v>2478</v>
      </c>
      <c r="F372" s="152"/>
      <c r="G372" s="152"/>
      <c r="H372" s="152"/>
      <c r="I372" s="152"/>
      <c r="J372" s="153"/>
      <c r="K372" s="152"/>
      <c r="L372" s="152"/>
      <c r="M372" s="152"/>
      <c r="N372" s="152"/>
      <c r="O372" s="152"/>
      <c r="P372" s="152"/>
      <c r="Q372" s="152"/>
      <c r="R372" s="152"/>
      <c r="S372" s="152"/>
      <c r="T372" s="152"/>
      <c r="U372" s="152"/>
      <c r="V372" s="152"/>
      <c r="W372" s="152"/>
      <c r="X372" s="219">
        <v>42103</v>
      </c>
      <c r="Y372" s="150" t="e">
        <f ca="1">IF(ISBLANK(X372), TODAY()-#REF!,X372 -#REF! &amp; CHAR(10) &amp; "(closed)")</f>
        <v>#REF!</v>
      </c>
      <c r="Z372" s="149" t="s">
        <v>360</v>
      </c>
    </row>
    <row r="373" spans="1:26" s="175" customFormat="1" ht="14.4" hidden="1" x14ac:dyDescent="0.3">
      <c r="A373" s="157"/>
      <c r="B373" s="155">
        <v>201400088</v>
      </c>
      <c r="C373" s="217" t="s">
        <v>1686</v>
      </c>
      <c r="D373" s="29" t="s">
        <v>176</v>
      </c>
      <c r="E373" s="220" t="s">
        <v>2477</v>
      </c>
      <c r="F373" s="152"/>
      <c r="G373" s="152"/>
      <c r="H373" s="152"/>
      <c r="I373" s="152"/>
      <c r="J373" s="153"/>
      <c r="K373" s="152"/>
      <c r="L373" s="152"/>
      <c r="M373" s="152"/>
      <c r="N373" s="152"/>
      <c r="O373" s="152"/>
      <c r="P373" s="152"/>
      <c r="Q373" s="152"/>
      <c r="R373" s="152"/>
      <c r="S373" s="152"/>
      <c r="T373" s="152"/>
      <c r="U373" s="152"/>
      <c r="V373" s="152"/>
      <c r="W373" s="152"/>
      <c r="X373" s="219">
        <v>42383</v>
      </c>
      <c r="Y373" s="150" t="e">
        <f ca="1">IF(ISBLANK(X373), TODAY()-#REF!,X373 -#REF! &amp; CHAR(10) &amp; "(closed)")</f>
        <v>#REF!</v>
      </c>
      <c r="Z373" s="149" t="s">
        <v>360</v>
      </c>
    </row>
    <row r="374" spans="1:26" s="175" customFormat="1" ht="14.4" hidden="1" x14ac:dyDescent="0.3">
      <c r="A374" s="157"/>
      <c r="B374" s="155">
        <v>201400089</v>
      </c>
      <c r="C374" s="217" t="s">
        <v>1686</v>
      </c>
      <c r="D374" s="29" t="s">
        <v>176</v>
      </c>
      <c r="E374" s="220" t="s">
        <v>2476</v>
      </c>
      <c r="F374" s="151"/>
      <c r="G374" s="151"/>
      <c r="H374" s="151"/>
      <c r="I374" s="151"/>
      <c r="J374" s="177"/>
      <c r="K374" s="151"/>
      <c r="L374" s="151"/>
      <c r="M374" s="151"/>
      <c r="N374" s="151"/>
      <c r="O374" s="151"/>
      <c r="P374" s="151"/>
      <c r="Q374" s="151"/>
      <c r="R374" s="151"/>
      <c r="S374" s="151"/>
      <c r="T374" s="151"/>
      <c r="U374" s="151"/>
      <c r="V374" s="151"/>
      <c r="W374" s="151"/>
      <c r="X374" s="219">
        <v>42598</v>
      </c>
      <c r="Y374" s="150" t="e">
        <f ca="1">IF(ISBLANK(X374), TODAY()-#REF!,X374 -#REF! &amp; CHAR(10) &amp; "(closed)")</f>
        <v>#REF!</v>
      </c>
      <c r="Z374" s="149" t="s">
        <v>360</v>
      </c>
    </row>
    <row r="375" spans="1:26" s="175" customFormat="1" ht="26.4" hidden="1" x14ac:dyDescent="0.3">
      <c r="A375" s="157"/>
      <c r="B375" s="149">
        <v>201400090</v>
      </c>
      <c r="C375" s="270" t="s">
        <v>2340</v>
      </c>
      <c r="D375" s="29" t="s">
        <v>176</v>
      </c>
      <c r="E375" s="261" t="s">
        <v>2475</v>
      </c>
      <c r="F375" s="152"/>
      <c r="G375" s="152"/>
      <c r="H375" s="152"/>
      <c r="I375" s="152"/>
      <c r="J375" s="153"/>
      <c r="K375" s="152"/>
      <c r="L375" s="152"/>
      <c r="M375" s="152"/>
      <c r="N375" s="152"/>
      <c r="O375" s="152"/>
      <c r="P375" s="152"/>
      <c r="Q375" s="152"/>
      <c r="R375" s="152"/>
      <c r="S375" s="152"/>
      <c r="T375" s="152"/>
      <c r="U375" s="152"/>
      <c r="V375" s="152"/>
      <c r="W375" s="152"/>
      <c r="X375" s="151">
        <v>41865</v>
      </c>
      <c r="Y375" s="150" t="e">
        <f ca="1">IF(ISBLANK(X375), TODAY()-#REF!,X375 -#REF! &amp; CHAR(10) &amp; "(closed)")</f>
        <v>#REF!</v>
      </c>
      <c r="Z375" s="149" t="s">
        <v>360</v>
      </c>
    </row>
    <row r="376" spans="1:26" s="175" customFormat="1" ht="14.4" hidden="1" x14ac:dyDescent="0.3">
      <c r="A376" s="157"/>
      <c r="B376" s="269">
        <v>201400091</v>
      </c>
      <c r="C376" s="268" t="s">
        <v>1686</v>
      </c>
      <c r="D376" s="29" t="s">
        <v>176</v>
      </c>
      <c r="E376" s="267" t="s">
        <v>2474</v>
      </c>
      <c r="F376" s="152"/>
      <c r="G376" s="152"/>
      <c r="H376" s="152"/>
      <c r="I376" s="152"/>
      <c r="J376" s="153"/>
      <c r="K376" s="152"/>
      <c r="L376" s="152"/>
      <c r="M376" s="152"/>
      <c r="N376" s="152"/>
      <c r="O376" s="152"/>
      <c r="P376" s="152"/>
      <c r="Q376" s="152"/>
      <c r="R376" s="152"/>
      <c r="S376" s="152"/>
      <c r="T376" s="152"/>
      <c r="U376" s="152"/>
      <c r="V376" s="152"/>
      <c r="W376" s="152"/>
      <c r="X376" s="219">
        <v>42103</v>
      </c>
      <c r="Y376" s="150" t="e">
        <f ca="1">IF(ISBLANK(X376), TODAY()-#REF!,X376 -#REF! &amp; CHAR(10) &amp; "(closed)")</f>
        <v>#REF!</v>
      </c>
      <c r="Z376" s="149" t="s">
        <v>360</v>
      </c>
    </row>
    <row r="377" spans="1:26" s="175" customFormat="1" ht="26.4" hidden="1" x14ac:dyDescent="0.3">
      <c r="A377" s="157"/>
      <c r="B377" s="149">
        <v>201400092</v>
      </c>
      <c r="C377" s="270" t="s">
        <v>2340</v>
      </c>
      <c r="D377" s="29" t="s">
        <v>179</v>
      </c>
      <c r="E377" s="261" t="s">
        <v>2473</v>
      </c>
      <c r="F377" s="152"/>
      <c r="G377" s="152"/>
      <c r="H377" s="152"/>
      <c r="I377" s="152"/>
      <c r="J377" s="153"/>
      <c r="K377" s="152"/>
      <c r="L377" s="152"/>
      <c r="M377" s="152"/>
      <c r="N377" s="152"/>
      <c r="O377" s="152"/>
      <c r="P377" s="152"/>
      <c r="Q377" s="152"/>
      <c r="R377" s="152"/>
      <c r="S377" s="152"/>
      <c r="T377" s="152"/>
      <c r="U377" s="152"/>
      <c r="V377" s="152"/>
      <c r="W377" s="152"/>
      <c r="X377" s="151">
        <v>41991</v>
      </c>
      <c r="Y377" s="150" t="e">
        <f ca="1">IF(ISBLANK(X377), TODAY()-#REF!,X377 -#REF! &amp; CHAR(10) &amp; "(closed)")</f>
        <v>#REF!</v>
      </c>
      <c r="Z377" s="149" t="s">
        <v>360</v>
      </c>
    </row>
    <row r="378" spans="1:26" s="175" customFormat="1" ht="26.4" hidden="1" x14ac:dyDescent="0.3">
      <c r="A378" s="157"/>
      <c r="B378" s="149">
        <v>201400093</v>
      </c>
      <c r="C378" s="270" t="s">
        <v>2340</v>
      </c>
      <c r="D378" s="29" t="s">
        <v>179</v>
      </c>
      <c r="E378" s="261" t="s">
        <v>2472</v>
      </c>
      <c r="F378" s="152"/>
      <c r="G378" s="152"/>
      <c r="H378" s="152"/>
      <c r="I378" s="152"/>
      <c r="J378" s="153"/>
      <c r="K378" s="152"/>
      <c r="L378" s="152"/>
      <c r="M378" s="152"/>
      <c r="N378" s="152"/>
      <c r="O378" s="152"/>
      <c r="P378" s="152"/>
      <c r="Q378" s="152"/>
      <c r="R378" s="152"/>
      <c r="S378" s="152"/>
      <c r="T378" s="152"/>
      <c r="U378" s="152"/>
      <c r="V378" s="152"/>
      <c r="W378" s="152"/>
      <c r="X378" s="151">
        <v>41877</v>
      </c>
      <c r="Y378" s="150" t="e">
        <f ca="1">IF(ISBLANK(X378), TODAY()-#REF!,X378 -#REF! &amp; CHAR(10) &amp; "(closed)")</f>
        <v>#REF!</v>
      </c>
      <c r="Z378" s="149" t="s">
        <v>360</v>
      </c>
    </row>
    <row r="379" spans="1:26" s="175" customFormat="1" ht="14.4" hidden="1" x14ac:dyDescent="0.3">
      <c r="A379" s="157"/>
      <c r="B379" s="149">
        <v>201400095</v>
      </c>
      <c r="C379" s="270" t="s">
        <v>2471</v>
      </c>
      <c r="D379" s="29" t="s">
        <v>179</v>
      </c>
      <c r="E379" s="261" t="s">
        <v>2470</v>
      </c>
      <c r="F379" s="152"/>
      <c r="G379" s="152"/>
      <c r="H379" s="152"/>
      <c r="I379" s="152"/>
      <c r="J379" s="153"/>
      <c r="K379" s="152"/>
      <c r="L379" s="152"/>
      <c r="M379" s="152"/>
      <c r="N379" s="152"/>
      <c r="O379" s="152"/>
      <c r="P379" s="152"/>
      <c r="Q379" s="152"/>
      <c r="R379" s="152"/>
      <c r="S379" s="152"/>
      <c r="T379" s="152"/>
      <c r="U379" s="152"/>
      <c r="V379" s="152"/>
      <c r="W379" s="152"/>
      <c r="X379" s="151">
        <v>41905</v>
      </c>
      <c r="Y379" s="150" t="e">
        <f ca="1">IF(ISBLANK(X379), TODAY()-#REF!,X379 -#REF! &amp; CHAR(10) &amp; "(closed)")</f>
        <v>#REF!</v>
      </c>
      <c r="Z379" s="149" t="s">
        <v>360</v>
      </c>
    </row>
    <row r="380" spans="1:26" s="175" customFormat="1" ht="39.6" hidden="1" x14ac:dyDescent="0.3">
      <c r="A380" s="157"/>
      <c r="B380" s="149">
        <v>201400096</v>
      </c>
      <c r="C380" s="203" t="s">
        <v>2469</v>
      </c>
      <c r="D380" s="29" t="s">
        <v>179</v>
      </c>
      <c r="E380" s="244" t="s">
        <v>2468</v>
      </c>
      <c r="F380" s="152"/>
      <c r="G380" s="152"/>
      <c r="H380" s="152"/>
      <c r="I380" s="152"/>
      <c r="J380" s="153"/>
      <c r="K380" s="152"/>
      <c r="L380" s="152"/>
      <c r="M380" s="152"/>
      <c r="N380" s="152"/>
      <c r="O380" s="152"/>
      <c r="P380" s="152"/>
      <c r="Q380" s="152"/>
      <c r="R380" s="152"/>
      <c r="S380" s="152"/>
      <c r="T380" s="152"/>
      <c r="U380" s="152"/>
      <c r="V380" s="152"/>
      <c r="W380" s="152"/>
      <c r="X380" s="151">
        <v>41949</v>
      </c>
      <c r="Y380" s="150" t="e">
        <f ca="1">IF(ISBLANK(X380), TODAY()-#REF!,X380 -#REF! &amp; CHAR(10) &amp; "(closed)")</f>
        <v>#REF!</v>
      </c>
      <c r="Z380" s="149" t="s">
        <v>360</v>
      </c>
    </row>
    <row r="381" spans="1:26" s="175" customFormat="1" ht="39.6" hidden="1" x14ac:dyDescent="0.3">
      <c r="A381" s="157"/>
      <c r="B381" s="149">
        <v>201400097</v>
      </c>
      <c r="C381" s="270" t="s">
        <v>2467</v>
      </c>
      <c r="D381" s="29" t="s">
        <v>179</v>
      </c>
      <c r="E381" s="261" t="s">
        <v>2466</v>
      </c>
      <c r="F381" s="219"/>
      <c r="G381" s="219"/>
      <c r="H381" s="219"/>
      <c r="I381" s="219"/>
      <c r="J381" s="246"/>
      <c r="K381" s="219"/>
      <c r="L381" s="219"/>
      <c r="M381" s="219"/>
      <c r="N381" s="219"/>
      <c r="O381" s="219"/>
      <c r="P381" s="219"/>
      <c r="Q381" s="219"/>
      <c r="R381" s="219"/>
      <c r="S381" s="219"/>
      <c r="T381" s="219"/>
      <c r="U381" s="219"/>
      <c r="V381" s="219"/>
      <c r="W381" s="219"/>
      <c r="X381" s="151">
        <v>41940</v>
      </c>
      <c r="Y381" s="150" t="e">
        <f ca="1">IF(ISBLANK(X381), TODAY()-#REF!,X381 -#REF! &amp; CHAR(10) &amp; "(closed)")</f>
        <v>#REF!</v>
      </c>
      <c r="Z381" s="149" t="s">
        <v>360</v>
      </c>
    </row>
    <row r="382" spans="1:26" s="175" customFormat="1" ht="14.4" hidden="1" x14ac:dyDescent="0.3">
      <c r="A382" s="157"/>
      <c r="B382" s="149">
        <v>201400098</v>
      </c>
      <c r="C382" s="270" t="s">
        <v>2340</v>
      </c>
      <c r="D382" s="29" t="s">
        <v>179</v>
      </c>
      <c r="E382" s="261" t="s">
        <v>2465</v>
      </c>
      <c r="F382" s="219"/>
      <c r="G382" s="219"/>
      <c r="H382" s="219"/>
      <c r="I382" s="219"/>
      <c r="J382" s="246"/>
      <c r="K382" s="219"/>
      <c r="L382" s="219"/>
      <c r="M382" s="219"/>
      <c r="N382" s="219"/>
      <c r="O382" s="219"/>
      <c r="P382" s="219"/>
      <c r="Q382" s="219"/>
      <c r="R382" s="219"/>
      <c r="S382" s="219"/>
      <c r="T382" s="219"/>
      <c r="U382" s="219"/>
      <c r="V382" s="219"/>
      <c r="W382" s="219"/>
      <c r="X382" s="151">
        <v>41940</v>
      </c>
      <c r="Y382" s="150" t="e">
        <f ca="1">IF(ISBLANK(X382), TODAY()-#REF!,X382 -#REF! &amp; CHAR(10) &amp; "(closed)")</f>
        <v>#REF!</v>
      </c>
      <c r="Z382" s="149" t="s">
        <v>360</v>
      </c>
    </row>
    <row r="383" spans="1:26" s="175" customFormat="1" ht="26.4" hidden="1" x14ac:dyDescent="0.3">
      <c r="A383" s="157"/>
      <c r="B383" s="149">
        <v>201400099</v>
      </c>
      <c r="C383" s="270" t="s">
        <v>2218</v>
      </c>
      <c r="D383" s="29" t="s">
        <v>177</v>
      </c>
      <c r="E383" s="261" t="s">
        <v>2464</v>
      </c>
      <c r="F383" s="152"/>
      <c r="G383" s="152"/>
      <c r="H383" s="152"/>
      <c r="I383" s="152"/>
      <c r="J383" s="153"/>
      <c r="K383" s="152"/>
      <c r="L383" s="152"/>
      <c r="M383" s="152"/>
      <c r="N383" s="152"/>
      <c r="O383" s="152"/>
      <c r="P383" s="152"/>
      <c r="Q383" s="152"/>
      <c r="R383" s="152"/>
      <c r="S383" s="152"/>
      <c r="T383" s="152"/>
      <c r="U383" s="152"/>
      <c r="V383" s="152"/>
      <c r="W383" s="152"/>
      <c r="X383" s="151">
        <v>41842</v>
      </c>
      <c r="Y383" s="150" t="e">
        <f ca="1">IF(ISBLANK(X383), TODAY()-#REF!,X383 -#REF! &amp; CHAR(10) &amp; "(closed)")</f>
        <v>#REF!</v>
      </c>
      <c r="Z383" s="149" t="s">
        <v>360</v>
      </c>
    </row>
    <row r="384" spans="1:26" s="175" customFormat="1" ht="26.4" hidden="1" x14ac:dyDescent="0.3">
      <c r="A384" s="157"/>
      <c r="B384" s="155">
        <v>201400101</v>
      </c>
      <c r="C384" s="217" t="s">
        <v>804</v>
      </c>
      <c r="D384" s="29" t="s">
        <v>176</v>
      </c>
      <c r="E384" s="247"/>
      <c r="F384" s="219"/>
      <c r="G384" s="219"/>
      <c r="H384" s="219"/>
      <c r="I384" s="219"/>
      <c r="J384" s="246"/>
      <c r="K384" s="219"/>
      <c r="L384" s="219"/>
      <c r="M384" s="219"/>
      <c r="N384" s="219"/>
      <c r="O384" s="219"/>
      <c r="P384" s="219"/>
      <c r="Q384" s="219"/>
      <c r="R384" s="219"/>
      <c r="S384" s="219"/>
      <c r="T384" s="219"/>
      <c r="U384" s="219"/>
      <c r="V384" s="219"/>
      <c r="W384" s="219"/>
      <c r="X384" s="219">
        <v>43384</v>
      </c>
      <c r="Y384" s="150" t="str">
        <f ca="1">IF(ISBLANK(X384), TODAY()-E384,X384- E384 &amp; CHAR(10) &amp; "(closed)")</f>
        <v>43384
(closed)</v>
      </c>
      <c r="Z384" s="149" t="s">
        <v>360</v>
      </c>
    </row>
    <row r="385" spans="1:26" s="175" customFormat="1" ht="14.4" hidden="1" x14ac:dyDescent="0.3">
      <c r="A385" s="157"/>
      <c r="B385" s="149">
        <v>201400106</v>
      </c>
      <c r="C385" s="203" t="s">
        <v>2138</v>
      </c>
      <c r="D385" s="29" t="s">
        <v>179</v>
      </c>
      <c r="E385" s="244" t="s">
        <v>2463</v>
      </c>
      <c r="F385" s="219"/>
      <c r="G385" s="219"/>
      <c r="H385" s="219"/>
      <c r="I385" s="219"/>
      <c r="J385" s="246"/>
      <c r="K385" s="219"/>
      <c r="L385" s="219"/>
      <c r="M385" s="219"/>
      <c r="N385" s="219"/>
      <c r="O385" s="219"/>
      <c r="P385" s="219"/>
      <c r="Q385" s="219"/>
      <c r="R385" s="219"/>
      <c r="S385" s="219"/>
      <c r="T385" s="219"/>
      <c r="U385" s="219"/>
      <c r="V385" s="219"/>
      <c r="W385" s="219"/>
      <c r="X385" s="151">
        <v>41956</v>
      </c>
      <c r="Y385" s="150" t="e">
        <f ca="1">IF(ISBLANK(X385), TODAY()-#REF!,X385 -#REF! &amp; CHAR(10) &amp; "(closed)")</f>
        <v>#REF!</v>
      </c>
      <c r="Z385" s="149" t="s">
        <v>360</v>
      </c>
    </row>
    <row r="386" spans="1:26" s="175" customFormat="1" ht="14.4" hidden="1" x14ac:dyDescent="0.3">
      <c r="A386" s="157"/>
      <c r="B386" s="149">
        <v>201400107</v>
      </c>
      <c r="C386" s="270" t="s">
        <v>1926</v>
      </c>
      <c r="D386" s="29" t="s">
        <v>179</v>
      </c>
      <c r="E386" s="261" t="s">
        <v>2462</v>
      </c>
      <c r="F386" s="219"/>
      <c r="G386" s="219"/>
      <c r="H386" s="219"/>
      <c r="I386" s="219"/>
      <c r="J386" s="246"/>
      <c r="K386" s="219"/>
      <c r="L386" s="219"/>
      <c r="M386" s="219"/>
      <c r="N386" s="219"/>
      <c r="O386" s="219"/>
      <c r="P386" s="219"/>
      <c r="Q386" s="219"/>
      <c r="R386" s="219"/>
      <c r="S386" s="219"/>
      <c r="T386" s="219"/>
      <c r="U386" s="219"/>
      <c r="V386" s="219"/>
      <c r="W386" s="219"/>
      <c r="X386" s="151">
        <v>41886</v>
      </c>
      <c r="Y386" s="150" t="e">
        <f ca="1">IF(ISBLANK(X386), TODAY()-#REF!,X386 -#REF! &amp; CHAR(10) &amp; "(closed)")</f>
        <v>#REF!</v>
      </c>
      <c r="Z386" s="149" t="s">
        <v>360</v>
      </c>
    </row>
    <row r="387" spans="1:26" s="175" customFormat="1" ht="14.4" hidden="1" x14ac:dyDescent="0.3">
      <c r="A387" s="157"/>
      <c r="B387" s="149">
        <v>201400108</v>
      </c>
      <c r="C387" s="270" t="s">
        <v>1926</v>
      </c>
      <c r="D387" s="29" t="s">
        <v>179</v>
      </c>
      <c r="E387" s="261" t="s">
        <v>2461</v>
      </c>
      <c r="F387" s="152"/>
      <c r="G387" s="152"/>
      <c r="H387" s="152"/>
      <c r="I387" s="152"/>
      <c r="J387" s="153"/>
      <c r="K387" s="152"/>
      <c r="L387" s="152"/>
      <c r="M387" s="152"/>
      <c r="N387" s="152"/>
      <c r="O387" s="152"/>
      <c r="P387" s="152"/>
      <c r="Q387" s="152"/>
      <c r="R387" s="152"/>
      <c r="S387" s="152"/>
      <c r="T387" s="152"/>
      <c r="U387" s="152"/>
      <c r="V387" s="152"/>
      <c r="W387" s="152"/>
      <c r="X387" s="151">
        <v>41886</v>
      </c>
      <c r="Y387" s="150" t="e">
        <f ca="1">IF(ISBLANK(X387), TODAY()-#REF!,X387 -#REF! &amp; CHAR(10) &amp; "(closed)")</f>
        <v>#REF!</v>
      </c>
      <c r="Z387" s="149" t="s">
        <v>360</v>
      </c>
    </row>
    <row r="388" spans="1:26" s="175" customFormat="1" ht="14.4" hidden="1" x14ac:dyDescent="0.3">
      <c r="A388" s="157"/>
      <c r="B388" s="149">
        <v>201400109</v>
      </c>
      <c r="C388" s="270" t="s">
        <v>1926</v>
      </c>
      <c r="D388" s="29" t="s">
        <v>179</v>
      </c>
      <c r="E388" s="261" t="s">
        <v>2460</v>
      </c>
      <c r="F388" s="152"/>
      <c r="G388" s="152"/>
      <c r="H388" s="152"/>
      <c r="I388" s="152"/>
      <c r="J388" s="153"/>
      <c r="K388" s="152"/>
      <c r="L388" s="152"/>
      <c r="M388" s="152"/>
      <c r="N388" s="152"/>
      <c r="O388" s="152"/>
      <c r="P388" s="152"/>
      <c r="Q388" s="152"/>
      <c r="R388" s="152"/>
      <c r="S388" s="152"/>
      <c r="T388" s="152"/>
      <c r="U388" s="152"/>
      <c r="V388" s="152"/>
      <c r="W388" s="152"/>
      <c r="X388" s="151">
        <v>41886</v>
      </c>
      <c r="Y388" s="150" t="e">
        <f ca="1">IF(ISBLANK(X388), TODAY()-#REF!,X388 -#REF! &amp; CHAR(10) &amp; "(closed)")</f>
        <v>#REF!</v>
      </c>
      <c r="Z388" s="149" t="s">
        <v>360</v>
      </c>
    </row>
    <row r="389" spans="1:26" s="175" customFormat="1" ht="14.4" hidden="1" x14ac:dyDescent="0.3">
      <c r="A389" s="157"/>
      <c r="B389" s="149">
        <v>201400110</v>
      </c>
      <c r="C389" s="270" t="s">
        <v>1926</v>
      </c>
      <c r="D389" s="29" t="s">
        <v>179</v>
      </c>
      <c r="E389" s="261" t="s">
        <v>2459</v>
      </c>
      <c r="F389" s="219"/>
      <c r="G389" s="219"/>
      <c r="H389" s="219"/>
      <c r="I389" s="219"/>
      <c r="J389" s="246"/>
      <c r="K389" s="219"/>
      <c r="L389" s="219"/>
      <c r="M389" s="219"/>
      <c r="N389" s="219"/>
      <c r="O389" s="219"/>
      <c r="P389" s="219"/>
      <c r="Q389" s="219"/>
      <c r="R389" s="219"/>
      <c r="S389" s="219"/>
      <c r="T389" s="219"/>
      <c r="U389" s="219"/>
      <c r="V389" s="219"/>
      <c r="W389" s="219"/>
      <c r="X389" s="151">
        <v>41886</v>
      </c>
      <c r="Y389" s="150" t="e">
        <f ca="1">IF(ISBLANK(X389), TODAY()-#REF!,X389 -#REF! &amp; CHAR(10) &amp; "(closed)")</f>
        <v>#REF!</v>
      </c>
      <c r="Z389" s="149" t="s">
        <v>360</v>
      </c>
    </row>
    <row r="390" spans="1:26" s="175" customFormat="1" ht="13.8" hidden="1" x14ac:dyDescent="0.3">
      <c r="A390" s="157"/>
      <c r="B390" s="269">
        <v>201400113</v>
      </c>
      <c r="C390" s="268" t="s">
        <v>804</v>
      </c>
      <c r="D390" s="66" t="s">
        <v>176</v>
      </c>
      <c r="E390" s="267" t="s">
        <v>2458</v>
      </c>
      <c r="F390" s="285"/>
      <c r="G390" s="285"/>
      <c r="H390" s="285"/>
      <c r="I390" s="285"/>
      <c r="J390" s="286"/>
      <c r="K390" s="285"/>
      <c r="L390" s="285"/>
      <c r="M390" s="285"/>
      <c r="N390" s="285"/>
      <c r="O390" s="285"/>
      <c r="P390" s="285"/>
      <c r="Q390" s="285"/>
      <c r="R390" s="285"/>
      <c r="S390" s="285"/>
      <c r="T390" s="285"/>
      <c r="U390" s="285"/>
      <c r="V390" s="285"/>
      <c r="W390" s="285"/>
      <c r="X390" s="219">
        <v>42145</v>
      </c>
      <c r="Y390" s="150" t="e">
        <f ca="1">IF(ISBLANK(X390), TODAY()-#REF!,X390 -#REF! &amp; CHAR(10) &amp; "(closed)")</f>
        <v>#REF!</v>
      </c>
      <c r="Z390" s="149" t="s">
        <v>360</v>
      </c>
    </row>
    <row r="391" spans="1:26" s="175" customFormat="1" ht="26.4" hidden="1" x14ac:dyDescent="0.3">
      <c r="A391" s="157"/>
      <c r="B391" s="149">
        <v>201400114</v>
      </c>
      <c r="C391" s="270" t="s">
        <v>2340</v>
      </c>
      <c r="D391" s="29" t="s">
        <v>176</v>
      </c>
      <c r="E391" s="261" t="s">
        <v>2457</v>
      </c>
      <c r="F391" s="219"/>
      <c r="G391" s="219"/>
      <c r="H391" s="219"/>
      <c r="I391" s="219"/>
      <c r="J391" s="246"/>
      <c r="K391" s="219"/>
      <c r="L391" s="219"/>
      <c r="M391" s="219"/>
      <c r="N391" s="219"/>
      <c r="O391" s="219"/>
      <c r="P391" s="219"/>
      <c r="Q391" s="219"/>
      <c r="R391" s="219"/>
      <c r="S391" s="219"/>
      <c r="T391" s="219"/>
      <c r="U391" s="219"/>
      <c r="V391" s="219"/>
      <c r="W391" s="219"/>
      <c r="X391" s="151">
        <v>41877</v>
      </c>
      <c r="Y391" s="150" t="e">
        <f ca="1">IF(ISBLANK(X391), TODAY()-#REF!,X391 -#REF! &amp; CHAR(10) &amp; "(closed)")</f>
        <v>#REF!</v>
      </c>
      <c r="Z391" s="149" t="s">
        <v>360</v>
      </c>
    </row>
    <row r="392" spans="1:26" s="175" customFormat="1" ht="39.6" hidden="1" x14ac:dyDescent="0.3">
      <c r="A392" s="157"/>
      <c r="B392" s="155">
        <v>201400115</v>
      </c>
      <c r="C392" s="217" t="s">
        <v>1843</v>
      </c>
      <c r="D392" s="29" t="s">
        <v>176</v>
      </c>
      <c r="E392" s="247"/>
      <c r="F392" s="219"/>
      <c r="G392" s="219"/>
      <c r="H392" s="219"/>
      <c r="I392" s="219"/>
      <c r="J392" s="246"/>
      <c r="K392" s="219"/>
      <c r="L392" s="219"/>
      <c r="M392" s="219"/>
      <c r="N392" s="219"/>
      <c r="O392" s="219"/>
      <c r="P392" s="219"/>
      <c r="Q392" s="219"/>
      <c r="R392" s="219"/>
      <c r="S392" s="219"/>
      <c r="T392" s="219"/>
      <c r="U392" s="219"/>
      <c r="V392" s="219"/>
      <c r="W392" s="219"/>
      <c r="X392" s="219">
        <v>42753</v>
      </c>
      <c r="Y392" s="150" t="str">
        <f ca="1">IF(ISBLANK(X392), TODAY()-E392,X392- E392 &amp; CHAR(10) &amp; "(closed)")</f>
        <v>42753
(closed)</v>
      </c>
      <c r="Z392" s="149" t="s">
        <v>360</v>
      </c>
    </row>
    <row r="393" spans="1:26" s="175" customFormat="1" ht="26.4" hidden="1" x14ac:dyDescent="0.3">
      <c r="A393" s="157"/>
      <c r="B393" s="155">
        <v>201400116</v>
      </c>
      <c r="C393" s="217" t="s">
        <v>1686</v>
      </c>
      <c r="D393" s="29" t="s">
        <v>176</v>
      </c>
      <c r="E393" s="247"/>
      <c r="F393" s="219"/>
      <c r="G393" s="219"/>
      <c r="H393" s="219"/>
      <c r="I393" s="219"/>
      <c r="J393" s="246"/>
      <c r="K393" s="219"/>
      <c r="L393" s="219"/>
      <c r="M393" s="219"/>
      <c r="N393" s="219"/>
      <c r="O393" s="219"/>
      <c r="P393" s="219"/>
      <c r="Q393" s="219"/>
      <c r="R393" s="219"/>
      <c r="S393" s="219"/>
      <c r="T393" s="219"/>
      <c r="U393" s="219"/>
      <c r="V393" s="219"/>
      <c r="W393" s="219"/>
      <c r="X393" s="219">
        <v>43207</v>
      </c>
      <c r="Y393" s="150" t="str">
        <f ca="1">IF(ISBLANK(X393), TODAY()-E393,X393- E393 &amp; CHAR(10) &amp; "(closed)")</f>
        <v>43207
(closed)</v>
      </c>
      <c r="Z393" s="149" t="s">
        <v>360</v>
      </c>
    </row>
    <row r="394" spans="1:26" s="175" customFormat="1" ht="14.4" hidden="1" x14ac:dyDescent="0.3">
      <c r="A394" s="157"/>
      <c r="B394" s="149">
        <v>201400117</v>
      </c>
      <c r="C394" s="270" t="s">
        <v>1330</v>
      </c>
      <c r="D394" s="29" t="s">
        <v>179</v>
      </c>
      <c r="E394" s="261" t="s">
        <v>2456</v>
      </c>
      <c r="F394" s="152"/>
      <c r="G394" s="152"/>
      <c r="H394" s="152"/>
      <c r="I394" s="152"/>
      <c r="J394" s="153"/>
      <c r="K394" s="152"/>
      <c r="L394" s="152"/>
      <c r="M394" s="152"/>
      <c r="N394" s="152"/>
      <c r="O394" s="152"/>
      <c r="P394" s="152"/>
      <c r="Q394" s="152"/>
      <c r="R394" s="152"/>
      <c r="S394" s="152"/>
      <c r="T394" s="152"/>
      <c r="U394" s="152"/>
      <c r="V394" s="152"/>
      <c r="W394" s="152"/>
      <c r="X394" s="151">
        <v>41900</v>
      </c>
      <c r="Y394" s="150" t="e">
        <f ca="1">IF(ISBLANK(X394), TODAY()-#REF!,X394 -#REF! &amp; CHAR(10) &amp; "(closed)")</f>
        <v>#REF!</v>
      </c>
      <c r="Z394" s="149" t="s">
        <v>360</v>
      </c>
    </row>
    <row r="395" spans="1:26" s="175" customFormat="1" ht="14.4" hidden="1" x14ac:dyDescent="0.3">
      <c r="A395" s="157"/>
      <c r="B395" s="149">
        <v>201400118</v>
      </c>
      <c r="C395" s="270" t="s">
        <v>1330</v>
      </c>
      <c r="D395" s="29" t="s">
        <v>179</v>
      </c>
      <c r="E395" s="261" t="s">
        <v>2455</v>
      </c>
      <c r="F395" s="152"/>
      <c r="G395" s="152"/>
      <c r="H395" s="152"/>
      <c r="I395" s="152"/>
      <c r="J395" s="153"/>
      <c r="K395" s="152"/>
      <c r="L395" s="152"/>
      <c r="M395" s="152"/>
      <c r="N395" s="152"/>
      <c r="O395" s="152"/>
      <c r="P395" s="152"/>
      <c r="Q395" s="152"/>
      <c r="R395" s="152"/>
      <c r="S395" s="152"/>
      <c r="T395" s="152"/>
      <c r="U395" s="152"/>
      <c r="V395" s="152"/>
      <c r="W395" s="152"/>
      <c r="X395" s="151">
        <v>41900</v>
      </c>
      <c r="Y395" s="150" t="e">
        <f ca="1">IF(ISBLANK(X395), TODAY()-#REF!,X395 -#REF! &amp; CHAR(10) &amp; "(closed)")</f>
        <v>#REF!</v>
      </c>
      <c r="Z395" s="149" t="s">
        <v>360</v>
      </c>
    </row>
    <row r="396" spans="1:26" s="175" customFormat="1" ht="14.4" hidden="1" x14ac:dyDescent="0.3">
      <c r="A396" s="157"/>
      <c r="B396" s="149">
        <v>201400119</v>
      </c>
      <c r="C396" s="31" t="s">
        <v>704</v>
      </c>
      <c r="D396" s="29" t="s">
        <v>179</v>
      </c>
      <c r="E396" s="284" t="s">
        <v>2454</v>
      </c>
      <c r="F396" s="152"/>
      <c r="G396" s="152"/>
      <c r="H396" s="152"/>
      <c r="I396" s="152"/>
      <c r="J396" s="153"/>
      <c r="K396" s="152"/>
      <c r="L396" s="152"/>
      <c r="M396" s="152"/>
      <c r="N396" s="152"/>
      <c r="O396" s="152"/>
      <c r="P396" s="152"/>
      <c r="Q396" s="152"/>
      <c r="R396" s="152"/>
      <c r="S396" s="152"/>
      <c r="T396" s="152"/>
      <c r="U396" s="152"/>
      <c r="V396" s="152"/>
      <c r="W396" s="152"/>
      <c r="X396" s="151">
        <v>41984</v>
      </c>
      <c r="Y396" s="150" t="e">
        <f ca="1">IF(ISBLANK(X396), TODAY()-#REF!,X396 -#REF! &amp; CHAR(10) &amp; "(closed)")</f>
        <v>#REF!</v>
      </c>
      <c r="Z396" s="149" t="s">
        <v>360</v>
      </c>
    </row>
    <row r="397" spans="1:26" s="175" customFormat="1" ht="14.4" hidden="1" x14ac:dyDescent="0.3">
      <c r="A397" s="157"/>
      <c r="B397" s="149">
        <v>201400120</v>
      </c>
      <c r="C397" s="31" t="s">
        <v>704</v>
      </c>
      <c r="D397" s="29" t="s">
        <v>179</v>
      </c>
      <c r="E397" s="261" t="s">
        <v>2453</v>
      </c>
      <c r="F397" s="152"/>
      <c r="G397" s="152"/>
      <c r="H397" s="152"/>
      <c r="I397" s="152"/>
      <c r="J397" s="153"/>
      <c r="K397" s="152"/>
      <c r="L397" s="152"/>
      <c r="M397" s="152"/>
      <c r="N397" s="152"/>
      <c r="O397" s="152"/>
      <c r="P397" s="152"/>
      <c r="Q397" s="152"/>
      <c r="R397" s="152"/>
      <c r="S397" s="152"/>
      <c r="T397" s="152"/>
      <c r="U397" s="152"/>
      <c r="V397" s="152"/>
      <c r="W397" s="152"/>
      <c r="X397" s="151">
        <v>41900</v>
      </c>
      <c r="Y397" s="150" t="e">
        <f ca="1">IF(ISBLANK(X397), TODAY()-#REF!,X397 -#REF! &amp; CHAR(10) &amp; "(closed)")</f>
        <v>#REF!</v>
      </c>
      <c r="Z397" s="149" t="s">
        <v>360</v>
      </c>
    </row>
    <row r="398" spans="1:26" s="175" customFormat="1" ht="26.4" hidden="1" x14ac:dyDescent="0.3">
      <c r="A398" s="157"/>
      <c r="B398" s="149">
        <v>201400121</v>
      </c>
      <c r="C398" s="270" t="s">
        <v>2340</v>
      </c>
      <c r="D398" s="29" t="s">
        <v>179</v>
      </c>
      <c r="E398" s="261" t="s">
        <v>2452</v>
      </c>
      <c r="F398" s="152"/>
      <c r="G398" s="152"/>
      <c r="H398" s="152"/>
      <c r="I398" s="152"/>
      <c r="J398" s="153"/>
      <c r="K398" s="152"/>
      <c r="L398" s="152"/>
      <c r="M398" s="152"/>
      <c r="N398" s="152"/>
      <c r="O398" s="152"/>
      <c r="P398" s="152"/>
      <c r="Q398" s="152"/>
      <c r="R398" s="152"/>
      <c r="S398" s="152"/>
      <c r="T398" s="152"/>
      <c r="U398" s="152"/>
      <c r="V398" s="152"/>
      <c r="W398" s="152"/>
      <c r="X398" s="151">
        <v>41984</v>
      </c>
      <c r="Y398" s="150" t="e">
        <f ca="1">IF(ISBLANK(X398), TODAY()-#REF!,X398 -#REF! &amp; CHAR(10) &amp; "(closed)")</f>
        <v>#REF!</v>
      </c>
      <c r="Z398" s="149" t="s">
        <v>360</v>
      </c>
    </row>
    <row r="399" spans="1:26" s="175" customFormat="1" ht="26.4" hidden="1" x14ac:dyDescent="0.3">
      <c r="A399" s="157"/>
      <c r="B399" s="155">
        <v>201400122</v>
      </c>
      <c r="C399" s="217" t="s">
        <v>1686</v>
      </c>
      <c r="D399" s="29" t="s">
        <v>176</v>
      </c>
      <c r="E399" s="221"/>
      <c r="F399" s="152"/>
      <c r="G399" s="152"/>
      <c r="H399" s="152"/>
      <c r="I399" s="152"/>
      <c r="J399" s="153"/>
      <c r="K399" s="152"/>
      <c r="L399" s="152"/>
      <c r="M399" s="152"/>
      <c r="N399" s="152"/>
      <c r="O399" s="152"/>
      <c r="P399" s="152"/>
      <c r="Q399" s="152"/>
      <c r="R399" s="152"/>
      <c r="S399" s="152"/>
      <c r="T399" s="152"/>
      <c r="U399" s="152"/>
      <c r="V399" s="152"/>
      <c r="W399" s="152"/>
      <c r="X399" s="151">
        <v>43648</v>
      </c>
      <c r="Y399" s="150" t="str">
        <f ca="1">IF(ISBLANK(X399), TODAY()-E399,X399- E399 &amp; CHAR(10) &amp; "(closed)")</f>
        <v>43648
(closed)</v>
      </c>
      <c r="Z399" s="149" t="s">
        <v>360</v>
      </c>
    </row>
    <row r="400" spans="1:26" s="175" customFormat="1" ht="14.4" hidden="1" x14ac:dyDescent="0.3">
      <c r="A400" s="157"/>
      <c r="B400" s="149">
        <v>201400123</v>
      </c>
      <c r="C400" s="270" t="s">
        <v>1449</v>
      </c>
      <c r="D400" s="29" t="s">
        <v>176</v>
      </c>
      <c r="E400" s="261" t="s">
        <v>2451</v>
      </c>
      <c r="F400" s="208"/>
      <c r="G400" s="208"/>
      <c r="H400" s="208"/>
      <c r="I400" s="208"/>
      <c r="J400" s="209"/>
      <c r="K400" s="208"/>
      <c r="L400" s="208"/>
      <c r="M400" s="208"/>
      <c r="N400" s="208"/>
      <c r="O400" s="208"/>
      <c r="P400" s="208"/>
      <c r="Q400" s="208"/>
      <c r="R400" s="208"/>
      <c r="S400" s="208"/>
      <c r="T400" s="208"/>
      <c r="U400" s="208"/>
      <c r="V400" s="208"/>
      <c r="W400" s="208"/>
      <c r="X400" s="151">
        <v>41900</v>
      </c>
      <c r="Y400" s="150" t="e">
        <f ca="1">IF(ISBLANK(X400), TODAY()-#REF!,X400 -#REF! &amp; CHAR(10) &amp; "(closed)")</f>
        <v>#REF!</v>
      </c>
      <c r="Z400" s="149" t="s">
        <v>360</v>
      </c>
    </row>
    <row r="401" spans="1:26" s="175" customFormat="1" ht="13.8" hidden="1" x14ac:dyDescent="0.3">
      <c r="A401" s="157"/>
      <c r="B401" s="269">
        <v>201400139</v>
      </c>
      <c r="C401" s="268" t="s">
        <v>1111</v>
      </c>
      <c r="D401" s="66" t="s">
        <v>176</v>
      </c>
      <c r="E401" s="267" t="s">
        <v>2450</v>
      </c>
      <c r="F401" s="219"/>
      <c r="G401" s="219"/>
      <c r="H401" s="219"/>
      <c r="I401" s="219"/>
      <c r="J401" s="246"/>
      <c r="K401" s="219"/>
      <c r="L401" s="219"/>
      <c r="M401" s="219"/>
      <c r="N401" s="219"/>
      <c r="O401" s="219"/>
      <c r="P401" s="219"/>
      <c r="Q401" s="219"/>
      <c r="R401" s="219"/>
      <c r="S401" s="219"/>
      <c r="T401" s="219"/>
      <c r="U401" s="219"/>
      <c r="V401" s="219"/>
      <c r="W401" s="219"/>
      <c r="X401" s="219">
        <v>42103</v>
      </c>
      <c r="Y401" s="150" t="e">
        <f ca="1">IF(ISBLANK(X401), TODAY()-#REF!,X401 -#REF! &amp; CHAR(10) &amp; "(closed)")</f>
        <v>#REF!</v>
      </c>
      <c r="Z401" s="149" t="s">
        <v>360</v>
      </c>
    </row>
    <row r="402" spans="1:26" s="175" customFormat="1" ht="14.4" hidden="1" x14ac:dyDescent="0.3">
      <c r="A402" s="157"/>
      <c r="B402" s="269">
        <v>201400141</v>
      </c>
      <c r="C402" s="268" t="s">
        <v>2132</v>
      </c>
      <c r="D402" s="29" t="s">
        <v>176</v>
      </c>
      <c r="E402" s="267" t="s">
        <v>2449</v>
      </c>
      <c r="F402" s="152"/>
      <c r="G402" s="152"/>
      <c r="H402" s="152"/>
      <c r="I402" s="152"/>
      <c r="J402" s="153"/>
      <c r="K402" s="152"/>
      <c r="L402" s="152"/>
      <c r="M402" s="152"/>
      <c r="N402" s="152"/>
      <c r="O402" s="152"/>
      <c r="P402" s="152"/>
      <c r="Q402" s="152"/>
      <c r="R402" s="152"/>
      <c r="S402" s="152"/>
      <c r="T402" s="152"/>
      <c r="U402" s="152"/>
      <c r="V402" s="152"/>
      <c r="W402" s="152"/>
      <c r="X402" s="219">
        <v>42115</v>
      </c>
      <c r="Y402" s="150" t="e">
        <f ca="1">IF(ISBLANK(X402), TODAY()-#REF!,X402 -#REF! &amp; CHAR(10) &amp; "(closed)")</f>
        <v>#REF!</v>
      </c>
      <c r="Z402" s="149" t="s">
        <v>360</v>
      </c>
    </row>
    <row r="403" spans="1:26" s="175" customFormat="1" ht="14.4" hidden="1" x14ac:dyDescent="0.3">
      <c r="A403" s="157"/>
      <c r="B403" s="269">
        <v>201400142</v>
      </c>
      <c r="C403" s="268" t="s">
        <v>896</v>
      </c>
      <c r="D403" s="29" t="s">
        <v>176</v>
      </c>
      <c r="E403" s="267" t="s">
        <v>2448</v>
      </c>
      <c r="F403" s="152"/>
      <c r="G403" s="152"/>
      <c r="H403" s="152"/>
      <c r="I403" s="152"/>
      <c r="J403" s="153"/>
      <c r="K403" s="152"/>
      <c r="L403" s="152"/>
      <c r="M403" s="152"/>
      <c r="N403" s="152"/>
      <c r="O403" s="152"/>
      <c r="P403" s="152"/>
      <c r="Q403" s="152"/>
      <c r="R403" s="152"/>
      <c r="S403" s="152"/>
      <c r="T403" s="152"/>
      <c r="U403" s="152"/>
      <c r="V403" s="152"/>
      <c r="W403" s="152"/>
      <c r="X403" s="219">
        <v>42178</v>
      </c>
      <c r="Y403" s="150" t="e">
        <f ca="1">IF(ISBLANK(X403), TODAY()-#REF!,X403 -#REF! &amp; CHAR(10) &amp; "(closed)")</f>
        <v>#REF!</v>
      </c>
      <c r="Z403" s="149" t="s">
        <v>360</v>
      </c>
    </row>
    <row r="404" spans="1:26" s="175" customFormat="1" ht="14.4" hidden="1" x14ac:dyDescent="0.3">
      <c r="A404" s="157"/>
      <c r="B404" s="269">
        <v>201400143</v>
      </c>
      <c r="C404" s="268" t="s">
        <v>2340</v>
      </c>
      <c r="D404" s="29" t="s">
        <v>176</v>
      </c>
      <c r="E404" s="267" t="s">
        <v>2447</v>
      </c>
      <c r="F404" s="152"/>
      <c r="G404" s="152"/>
      <c r="H404" s="152"/>
      <c r="I404" s="152"/>
      <c r="J404" s="153"/>
      <c r="K404" s="152"/>
      <c r="L404" s="152"/>
      <c r="M404" s="152"/>
      <c r="N404" s="152"/>
      <c r="O404" s="152"/>
      <c r="P404" s="152"/>
      <c r="Q404" s="152"/>
      <c r="R404" s="152"/>
      <c r="S404" s="152"/>
      <c r="T404" s="152"/>
      <c r="U404" s="152"/>
      <c r="V404" s="152"/>
      <c r="W404" s="152"/>
      <c r="X404" s="151">
        <v>42045</v>
      </c>
      <c r="Y404" s="150" t="e">
        <f ca="1">IF(ISBLANK(X404), TODAY()-#REF!,X404 -#REF! &amp; CHAR(10) &amp; "(closed)")</f>
        <v>#REF!</v>
      </c>
      <c r="Z404" s="149" t="s">
        <v>360</v>
      </c>
    </row>
    <row r="405" spans="1:26" s="175" customFormat="1" ht="14.4" hidden="1" x14ac:dyDescent="0.3">
      <c r="A405" s="157"/>
      <c r="B405" s="269">
        <v>201400144</v>
      </c>
      <c r="C405" s="268" t="s">
        <v>2340</v>
      </c>
      <c r="D405" s="29" t="s">
        <v>176</v>
      </c>
      <c r="E405" s="267" t="s">
        <v>2446</v>
      </c>
      <c r="F405" s="152"/>
      <c r="G405" s="152"/>
      <c r="H405" s="152"/>
      <c r="I405" s="152"/>
      <c r="J405" s="153"/>
      <c r="K405" s="152"/>
      <c r="L405" s="152"/>
      <c r="M405" s="152"/>
      <c r="N405" s="152"/>
      <c r="O405" s="152"/>
      <c r="P405" s="152"/>
      <c r="Q405" s="152"/>
      <c r="R405" s="152"/>
      <c r="S405" s="152"/>
      <c r="T405" s="152"/>
      <c r="U405" s="152"/>
      <c r="V405" s="152"/>
      <c r="W405" s="152"/>
      <c r="X405" s="151">
        <v>42045</v>
      </c>
      <c r="Y405" s="150" t="e">
        <f ca="1">IF(ISBLANK(X405), TODAY()-#REF!,X405 -#REF! &amp; CHAR(10) &amp; "(closed)")</f>
        <v>#REF!</v>
      </c>
      <c r="Z405" s="149" t="s">
        <v>360</v>
      </c>
    </row>
    <row r="406" spans="1:26" s="175" customFormat="1" ht="26.4" hidden="1" x14ac:dyDescent="0.3">
      <c r="A406" s="157"/>
      <c r="B406" s="155">
        <v>201400145</v>
      </c>
      <c r="C406" s="217" t="s">
        <v>1686</v>
      </c>
      <c r="D406" s="29" t="s">
        <v>176</v>
      </c>
      <c r="E406" s="221"/>
      <c r="F406" s="152"/>
      <c r="G406" s="152"/>
      <c r="H406" s="152"/>
      <c r="I406" s="152"/>
      <c r="J406" s="153"/>
      <c r="K406" s="152"/>
      <c r="L406" s="152"/>
      <c r="M406" s="152"/>
      <c r="N406" s="152"/>
      <c r="O406" s="152"/>
      <c r="P406" s="152"/>
      <c r="Q406" s="152"/>
      <c r="R406" s="152"/>
      <c r="S406" s="152"/>
      <c r="T406" s="152"/>
      <c r="U406" s="152"/>
      <c r="V406" s="152"/>
      <c r="W406" s="152"/>
      <c r="X406" s="219">
        <v>43536</v>
      </c>
      <c r="Y406" s="150" t="str">
        <f ca="1">IF(ISBLANK(X406), TODAY()-E406,X406- E406 &amp; CHAR(10) &amp; "(closed)")</f>
        <v>43536
(closed)</v>
      </c>
      <c r="Z406" s="149" t="s">
        <v>360</v>
      </c>
    </row>
    <row r="407" spans="1:26" s="175" customFormat="1" ht="14.4" hidden="1" x14ac:dyDescent="0.3">
      <c r="A407" s="157"/>
      <c r="B407" s="149">
        <v>201400149</v>
      </c>
      <c r="C407" s="270" t="s">
        <v>1449</v>
      </c>
      <c r="D407" s="29" t="s">
        <v>177</v>
      </c>
      <c r="E407" s="261" t="s">
        <v>1989</v>
      </c>
      <c r="F407" s="152"/>
      <c r="G407" s="152"/>
      <c r="H407" s="152"/>
      <c r="I407" s="152"/>
      <c r="J407" s="153"/>
      <c r="K407" s="152"/>
      <c r="L407" s="152"/>
      <c r="M407" s="152"/>
      <c r="N407" s="152"/>
      <c r="O407" s="152"/>
      <c r="P407" s="152"/>
      <c r="Q407" s="152"/>
      <c r="R407" s="152"/>
      <c r="S407" s="152"/>
      <c r="T407" s="152"/>
      <c r="U407" s="152"/>
      <c r="V407" s="152"/>
      <c r="W407" s="152"/>
      <c r="X407" s="151">
        <v>41940</v>
      </c>
      <c r="Y407" s="150" t="e">
        <f ca="1">IF(ISBLANK(X407), TODAY()-#REF!,X407 -#REF! &amp; CHAR(10) &amp; "(closed)")</f>
        <v>#REF!</v>
      </c>
      <c r="Z407" s="149" t="s">
        <v>360</v>
      </c>
    </row>
    <row r="408" spans="1:26" s="175" customFormat="1" ht="26.4" hidden="1" x14ac:dyDescent="0.3">
      <c r="A408" s="157"/>
      <c r="B408" s="149">
        <v>201400157</v>
      </c>
      <c r="C408" s="270" t="s">
        <v>193</v>
      </c>
      <c r="D408" s="29" t="s">
        <v>177</v>
      </c>
      <c r="E408" s="261" t="s">
        <v>2445</v>
      </c>
      <c r="F408" s="152"/>
      <c r="G408" s="152"/>
      <c r="H408" s="152"/>
      <c r="I408" s="152"/>
      <c r="J408" s="153"/>
      <c r="K408" s="152"/>
      <c r="L408" s="152"/>
      <c r="M408" s="152"/>
      <c r="N408" s="152"/>
      <c r="O408" s="152"/>
      <c r="P408" s="152"/>
      <c r="Q408" s="152"/>
      <c r="R408" s="152"/>
      <c r="S408" s="152"/>
      <c r="T408" s="152"/>
      <c r="U408" s="152"/>
      <c r="V408" s="152"/>
      <c r="W408" s="152"/>
      <c r="X408" s="151">
        <v>41935</v>
      </c>
      <c r="Y408" s="150" t="e">
        <f ca="1">IF(ISBLANK(X408), TODAY()-#REF!,X408 -#REF! &amp; CHAR(10) &amp; "(closed)")</f>
        <v>#REF!</v>
      </c>
      <c r="Z408" s="149" t="s">
        <v>360</v>
      </c>
    </row>
    <row r="409" spans="1:26" s="175" customFormat="1" ht="26.4" hidden="1" x14ac:dyDescent="0.3">
      <c r="A409" s="157"/>
      <c r="B409" s="149">
        <v>201400158</v>
      </c>
      <c r="C409" s="270" t="s">
        <v>193</v>
      </c>
      <c r="D409" s="29" t="s">
        <v>177</v>
      </c>
      <c r="E409" s="261" t="s">
        <v>2444</v>
      </c>
      <c r="F409" s="152"/>
      <c r="G409" s="152"/>
      <c r="H409" s="152"/>
      <c r="I409" s="152"/>
      <c r="J409" s="153"/>
      <c r="K409" s="152"/>
      <c r="L409" s="152"/>
      <c r="M409" s="152"/>
      <c r="N409" s="152"/>
      <c r="O409" s="152"/>
      <c r="P409" s="152"/>
      <c r="Q409" s="152"/>
      <c r="R409" s="152"/>
      <c r="S409" s="152"/>
      <c r="T409" s="152"/>
      <c r="U409" s="152"/>
      <c r="V409" s="152"/>
      <c r="W409" s="152"/>
      <c r="X409" s="151">
        <v>41935</v>
      </c>
      <c r="Y409" s="150" t="e">
        <f ca="1">IF(ISBLANK(X409), TODAY()-#REF!,X409 -#REF! &amp; CHAR(10) &amp; "(closed)")</f>
        <v>#REF!</v>
      </c>
      <c r="Z409" s="149" t="s">
        <v>360</v>
      </c>
    </row>
    <row r="410" spans="1:26" s="175" customFormat="1" ht="26.4" hidden="1" x14ac:dyDescent="0.3">
      <c r="A410" s="157"/>
      <c r="B410" s="149">
        <v>201400159</v>
      </c>
      <c r="C410" s="203" t="s">
        <v>193</v>
      </c>
      <c r="D410" s="29" t="s">
        <v>179</v>
      </c>
      <c r="E410" s="244" t="s">
        <v>2443</v>
      </c>
      <c r="F410" s="219"/>
      <c r="G410" s="219"/>
      <c r="H410" s="219"/>
      <c r="I410" s="219"/>
      <c r="J410" s="246"/>
      <c r="K410" s="219"/>
      <c r="L410" s="219"/>
      <c r="M410" s="219"/>
      <c r="N410" s="219"/>
      <c r="O410" s="219"/>
      <c r="P410" s="219"/>
      <c r="Q410" s="219"/>
      <c r="R410" s="219"/>
      <c r="S410" s="219"/>
      <c r="T410" s="219"/>
      <c r="U410" s="219"/>
      <c r="V410" s="219"/>
      <c r="W410" s="219"/>
      <c r="X410" s="219">
        <v>41935</v>
      </c>
      <c r="Y410" s="150" t="e">
        <f ca="1">IF(ISBLANK(X410), TODAY()-#REF!,X410 -#REF! &amp; CHAR(10) &amp; "(closed)")</f>
        <v>#REF!</v>
      </c>
      <c r="Z410" s="149" t="s">
        <v>360</v>
      </c>
    </row>
    <row r="411" spans="1:26" s="175" customFormat="1" ht="26.4" hidden="1" x14ac:dyDescent="0.3">
      <c r="A411" s="157"/>
      <c r="B411" s="149">
        <v>201400160</v>
      </c>
      <c r="C411" s="270" t="s">
        <v>193</v>
      </c>
      <c r="D411" s="29" t="s">
        <v>179</v>
      </c>
      <c r="E411" s="284" t="s">
        <v>2442</v>
      </c>
      <c r="F411" s="219"/>
      <c r="G411" s="219"/>
      <c r="H411" s="219"/>
      <c r="I411" s="219"/>
      <c r="J411" s="246"/>
      <c r="K411" s="219"/>
      <c r="L411" s="219"/>
      <c r="M411" s="219"/>
      <c r="N411" s="219"/>
      <c r="O411" s="219"/>
      <c r="P411" s="219"/>
      <c r="Q411" s="219"/>
      <c r="R411" s="219"/>
      <c r="S411" s="219"/>
      <c r="T411" s="219"/>
      <c r="U411" s="219"/>
      <c r="V411" s="219"/>
      <c r="W411" s="219"/>
      <c r="X411" s="151">
        <v>41935</v>
      </c>
      <c r="Y411" s="150" t="e">
        <f ca="1">IF(ISBLANK(X411), TODAY()-#REF!,X411 -#REF! &amp; CHAR(10) &amp; "(closed)")</f>
        <v>#REF!</v>
      </c>
      <c r="Z411" s="149" t="s">
        <v>360</v>
      </c>
    </row>
    <row r="412" spans="1:26" s="175" customFormat="1" ht="14.4" hidden="1" x14ac:dyDescent="0.3">
      <c r="A412" s="157"/>
      <c r="B412" s="269">
        <v>201400162</v>
      </c>
      <c r="C412" s="268" t="s">
        <v>2138</v>
      </c>
      <c r="D412" s="29" t="s">
        <v>179</v>
      </c>
      <c r="E412" s="267" t="s">
        <v>2441</v>
      </c>
      <c r="F412" s="219"/>
      <c r="G412" s="219"/>
      <c r="H412" s="219"/>
      <c r="I412" s="219"/>
      <c r="J412" s="246"/>
      <c r="K412" s="219"/>
      <c r="L412" s="219"/>
      <c r="M412" s="219"/>
      <c r="N412" s="219"/>
      <c r="O412" s="219"/>
      <c r="P412" s="219"/>
      <c r="Q412" s="219"/>
      <c r="R412" s="219"/>
      <c r="S412" s="219"/>
      <c r="T412" s="219"/>
      <c r="U412" s="219"/>
      <c r="V412" s="219"/>
      <c r="W412" s="219"/>
      <c r="X412" s="151">
        <v>41989</v>
      </c>
      <c r="Y412" s="150" t="e">
        <f ca="1">IF(ISBLANK(X412), TODAY()-#REF!,X412 -#REF! &amp; CHAR(10) &amp; "(closed)")</f>
        <v>#REF!</v>
      </c>
      <c r="Z412" s="149" t="s">
        <v>360</v>
      </c>
    </row>
    <row r="413" spans="1:26" s="175" customFormat="1" ht="14.4" hidden="1" x14ac:dyDescent="0.3">
      <c r="A413" s="157"/>
      <c r="B413" s="155">
        <v>201400163</v>
      </c>
      <c r="C413" s="217" t="s">
        <v>1926</v>
      </c>
      <c r="D413" s="29" t="s">
        <v>179</v>
      </c>
      <c r="E413" s="220" t="s">
        <v>2440</v>
      </c>
      <c r="F413" s="219"/>
      <c r="G413" s="219"/>
      <c r="H413" s="219"/>
      <c r="I413" s="219"/>
      <c r="J413" s="246"/>
      <c r="K413" s="219"/>
      <c r="L413" s="219"/>
      <c r="M413" s="219"/>
      <c r="N413" s="219"/>
      <c r="O413" s="219"/>
      <c r="P413" s="219"/>
      <c r="Q413" s="219"/>
      <c r="R413" s="219"/>
      <c r="S413" s="219"/>
      <c r="T413" s="219"/>
      <c r="U413" s="219"/>
      <c r="V413" s="219"/>
      <c r="W413" s="219"/>
      <c r="X413" s="219">
        <v>42360</v>
      </c>
      <c r="Y413" s="150" t="e">
        <f ca="1">IF(ISBLANK(X413), TODAY()-#REF!,X413 -#REF! &amp; CHAR(10) &amp; "(closed)")</f>
        <v>#REF!</v>
      </c>
      <c r="Z413" s="149" t="s">
        <v>360</v>
      </c>
    </row>
    <row r="414" spans="1:26" s="175" customFormat="1" ht="14.4" hidden="1" x14ac:dyDescent="0.3">
      <c r="A414" s="157"/>
      <c r="B414" s="149">
        <v>201400164</v>
      </c>
      <c r="C414" s="270" t="s">
        <v>1926</v>
      </c>
      <c r="D414" s="29" t="s">
        <v>179</v>
      </c>
      <c r="E414" s="244" t="s">
        <v>1971</v>
      </c>
      <c r="F414" s="152"/>
      <c r="G414" s="152"/>
      <c r="H414" s="152"/>
      <c r="I414" s="152"/>
      <c r="J414" s="153"/>
      <c r="K414" s="152"/>
      <c r="L414" s="152"/>
      <c r="M414" s="152"/>
      <c r="N414" s="152"/>
      <c r="O414" s="152"/>
      <c r="P414" s="152"/>
      <c r="Q414" s="152"/>
      <c r="R414" s="152"/>
      <c r="S414" s="152"/>
      <c r="T414" s="152"/>
      <c r="U414" s="152"/>
      <c r="V414" s="152"/>
      <c r="W414" s="152"/>
      <c r="X414" s="151">
        <v>41991</v>
      </c>
      <c r="Y414" s="150" t="e">
        <f ca="1">IF(ISBLANK(X414), TODAY()-#REF!,X414 -#REF! &amp; CHAR(10) &amp; "(closed)")</f>
        <v>#REF!</v>
      </c>
      <c r="Z414" s="149" t="s">
        <v>360</v>
      </c>
    </row>
    <row r="415" spans="1:26" s="175" customFormat="1" ht="14.4" hidden="1" x14ac:dyDescent="0.3">
      <c r="A415" s="157"/>
      <c r="B415" s="155">
        <v>201400165</v>
      </c>
      <c r="C415" s="217" t="s">
        <v>1926</v>
      </c>
      <c r="D415" s="29" t="s">
        <v>179</v>
      </c>
      <c r="E415" s="220" t="s">
        <v>2439</v>
      </c>
      <c r="F415" s="219"/>
      <c r="G415" s="219"/>
      <c r="H415" s="219"/>
      <c r="I415" s="219"/>
      <c r="J415" s="246"/>
      <c r="K415" s="219"/>
      <c r="L415" s="219"/>
      <c r="M415" s="219"/>
      <c r="N415" s="219"/>
      <c r="O415" s="219"/>
      <c r="P415" s="219"/>
      <c r="Q415" s="219"/>
      <c r="R415" s="219"/>
      <c r="S415" s="219"/>
      <c r="T415" s="219"/>
      <c r="U415" s="219"/>
      <c r="V415" s="219"/>
      <c r="W415" s="219"/>
      <c r="X415" s="219">
        <v>42306</v>
      </c>
      <c r="Y415" s="150" t="e">
        <f ca="1">IF(ISBLANK(X415), TODAY()-#REF!,X415 -#REF! &amp; CHAR(10) &amp; "(closed)")</f>
        <v>#REF!</v>
      </c>
      <c r="Z415" s="149" t="s">
        <v>360</v>
      </c>
    </row>
    <row r="416" spans="1:26" s="175" customFormat="1" ht="14.4" hidden="1" x14ac:dyDescent="0.3">
      <c r="A416" s="157"/>
      <c r="B416" s="269">
        <v>201400166</v>
      </c>
      <c r="C416" s="268" t="s">
        <v>2138</v>
      </c>
      <c r="D416" s="29" t="s">
        <v>179</v>
      </c>
      <c r="E416" s="267" t="s">
        <v>2438</v>
      </c>
      <c r="F416" s="151"/>
      <c r="G416" s="151"/>
      <c r="H416" s="151"/>
      <c r="I416" s="151"/>
      <c r="J416" s="177"/>
      <c r="K416" s="151"/>
      <c r="L416" s="151"/>
      <c r="M416" s="151"/>
      <c r="N416" s="151"/>
      <c r="O416" s="151"/>
      <c r="P416" s="151"/>
      <c r="Q416" s="151"/>
      <c r="R416" s="151"/>
      <c r="S416" s="151"/>
      <c r="T416" s="151"/>
      <c r="U416" s="151"/>
      <c r="V416" s="151"/>
      <c r="W416" s="151"/>
      <c r="X416" s="151">
        <v>42040</v>
      </c>
      <c r="Y416" s="150" t="e">
        <f ca="1">IF(ISBLANK(X416), TODAY()-#REF!,X416 -#REF! &amp; CHAR(10) &amp; "(closed)")</f>
        <v>#REF!</v>
      </c>
      <c r="Z416" s="149" t="s">
        <v>360</v>
      </c>
    </row>
    <row r="417" spans="1:26" s="175" customFormat="1" ht="14.4" hidden="1" x14ac:dyDescent="0.3">
      <c r="A417" s="157"/>
      <c r="B417" s="155">
        <v>201400167</v>
      </c>
      <c r="C417" s="217" t="s">
        <v>2437</v>
      </c>
      <c r="D417" s="29" t="s">
        <v>179</v>
      </c>
      <c r="E417" s="220" t="s">
        <v>2436</v>
      </c>
      <c r="F417" s="151"/>
      <c r="G417" s="151"/>
      <c r="H417" s="151"/>
      <c r="I417" s="151"/>
      <c r="J417" s="177"/>
      <c r="K417" s="151"/>
      <c r="L417" s="151"/>
      <c r="M417" s="151"/>
      <c r="N417" s="151"/>
      <c r="O417" s="151"/>
      <c r="P417" s="151"/>
      <c r="Q417" s="151"/>
      <c r="R417" s="151"/>
      <c r="S417" s="151"/>
      <c r="T417" s="151"/>
      <c r="U417" s="151"/>
      <c r="V417" s="151"/>
      <c r="W417" s="151"/>
      <c r="X417" s="219">
        <v>42600</v>
      </c>
      <c r="Y417" s="150" t="e">
        <f ca="1">IF(ISBLANK(X417), TODAY()-#REF!,X417 -#REF! &amp; CHAR(10) &amp; "(closed)")</f>
        <v>#REF!</v>
      </c>
      <c r="Z417" s="149" t="s">
        <v>360</v>
      </c>
    </row>
    <row r="418" spans="1:26" s="175" customFormat="1" ht="14.4" hidden="1" x14ac:dyDescent="0.3">
      <c r="A418" s="157"/>
      <c r="B418" s="149">
        <v>201400169</v>
      </c>
      <c r="C418" s="203" t="s">
        <v>1855</v>
      </c>
      <c r="D418" s="29" t="s">
        <v>179</v>
      </c>
      <c r="E418" s="244" t="s">
        <v>2435</v>
      </c>
      <c r="F418" s="152"/>
      <c r="G418" s="152"/>
      <c r="H418" s="152"/>
      <c r="I418" s="152"/>
      <c r="J418" s="153"/>
      <c r="K418" s="152"/>
      <c r="L418" s="152"/>
      <c r="M418" s="152"/>
      <c r="N418" s="152"/>
      <c r="O418" s="152"/>
      <c r="P418" s="152"/>
      <c r="Q418" s="152"/>
      <c r="R418" s="152"/>
      <c r="S418" s="152"/>
      <c r="T418" s="152"/>
      <c r="U418" s="152"/>
      <c r="V418" s="152"/>
      <c r="W418" s="152"/>
      <c r="X418" s="219">
        <v>41940</v>
      </c>
      <c r="Y418" s="150" t="e">
        <f ca="1">IF(ISBLANK(X418), TODAY()-#REF!,X418 -#REF! &amp; CHAR(10) &amp; "(closed)")</f>
        <v>#REF!</v>
      </c>
      <c r="Z418" s="149" t="s">
        <v>360</v>
      </c>
    </row>
    <row r="419" spans="1:26" s="175" customFormat="1" ht="14.4" hidden="1" x14ac:dyDescent="0.3">
      <c r="A419" s="157"/>
      <c r="B419" s="269">
        <v>201400170</v>
      </c>
      <c r="C419" s="268" t="s">
        <v>1914</v>
      </c>
      <c r="D419" s="29" t="s">
        <v>177</v>
      </c>
      <c r="E419" s="244" t="s">
        <v>1981</v>
      </c>
      <c r="F419" s="152"/>
      <c r="G419" s="152"/>
      <c r="H419" s="152"/>
      <c r="I419" s="152"/>
      <c r="J419" s="153"/>
      <c r="K419" s="152"/>
      <c r="L419" s="152"/>
      <c r="M419" s="152"/>
      <c r="N419" s="152"/>
      <c r="O419" s="152"/>
      <c r="P419" s="152"/>
      <c r="Q419" s="152"/>
      <c r="R419" s="152"/>
      <c r="S419" s="152"/>
      <c r="T419" s="152"/>
      <c r="U419" s="152"/>
      <c r="V419" s="152"/>
      <c r="W419" s="152"/>
      <c r="X419" s="151">
        <v>41963</v>
      </c>
      <c r="Y419" s="150" t="e">
        <f ca="1">IF(ISBLANK(X419), TODAY()-#REF!,X419 -#REF! &amp; CHAR(10) &amp; "(closed)")</f>
        <v>#REF!</v>
      </c>
      <c r="Z419" s="149" t="s">
        <v>360</v>
      </c>
    </row>
    <row r="420" spans="1:26" s="175" customFormat="1" ht="14.4" hidden="1" x14ac:dyDescent="0.3">
      <c r="A420" s="157"/>
      <c r="B420" s="269">
        <v>201400171</v>
      </c>
      <c r="C420" s="268" t="s">
        <v>2434</v>
      </c>
      <c r="D420" s="29" t="s">
        <v>177</v>
      </c>
      <c r="E420" s="244" t="s">
        <v>403</v>
      </c>
      <c r="F420" s="208"/>
      <c r="G420" s="208"/>
      <c r="H420" s="208"/>
      <c r="I420" s="208"/>
      <c r="J420" s="209"/>
      <c r="K420" s="208"/>
      <c r="L420" s="208"/>
      <c r="M420" s="208"/>
      <c r="N420" s="208"/>
      <c r="O420" s="208"/>
      <c r="P420" s="208"/>
      <c r="Q420" s="208"/>
      <c r="R420" s="208"/>
      <c r="S420" s="208"/>
      <c r="T420" s="208"/>
      <c r="U420" s="208"/>
      <c r="V420" s="208"/>
      <c r="W420" s="208"/>
      <c r="X420" s="151">
        <v>41963</v>
      </c>
      <c r="Y420" s="150" t="e">
        <f ca="1">IF(ISBLANK(X420), TODAY()-#REF!,X420 -#REF! &amp; CHAR(10) &amp; "(closed)")</f>
        <v>#REF!</v>
      </c>
      <c r="Z420" s="149" t="s">
        <v>360</v>
      </c>
    </row>
    <row r="421" spans="1:26" s="175" customFormat="1" ht="14.4" hidden="1" x14ac:dyDescent="0.3">
      <c r="A421" s="157"/>
      <c r="B421" s="269">
        <v>201400172</v>
      </c>
      <c r="C421" s="268" t="s">
        <v>1686</v>
      </c>
      <c r="D421" s="29" t="s">
        <v>179</v>
      </c>
      <c r="E421" s="267" t="s">
        <v>2433</v>
      </c>
      <c r="F421" s="219"/>
      <c r="G421" s="219"/>
      <c r="H421" s="219"/>
      <c r="I421" s="219"/>
      <c r="J421" s="246"/>
      <c r="K421" s="219"/>
      <c r="L421" s="219"/>
      <c r="M421" s="219"/>
      <c r="N421" s="219"/>
      <c r="O421" s="219"/>
      <c r="P421" s="219"/>
      <c r="Q421" s="219"/>
      <c r="R421" s="219"/>
      <c r="S421" s="219"/>
      <c r="T421" s="219"/>
      <c r="U421" s="219"/>
      <c r="V421" s="219"/>
      <c r="W421" s="219"/>
      <c r="X421" s="219">
        <v>42137</v>
      </c>
      <c r="Y421" s="150" t="e">
        <f ca="1">IF(ISBLANK(X421), TODAY()-#REF!,X421 -#REF! &amp; CHAR(10) &amp; "(closed)")</f>
        <v>#REF!</v>
      </c>
      <c r="Z421" s="149" t="s">
        <v>360</v>
      </c>
    </row>
    <row r="422" spans="1:26" s="175" customFormat="1" ht="14.4" hidden="1" x14ac:dyDescent="0.3">
      <c r="A422" s="186"/>
      <c r="B422" s="269">
        <v>201400173</v>
      </c>
      <c r="C422" s="283" t="s">
        <v>1914</v>
      </c>
      <c r="D422" s="29" t="s">
        <v>179</v>
      </c>
      <c r="E422" s="282" t="s">
        <v>2432</v>
      </c>
      <c r="F422" s="152"/>
      <c r="G422" s="280"/>
      <c r="H422" s="280"/>
      <c r="I422" s="280"/>
      <c r="J422" s="281"/>
      <c r="K422" s="280"/>
      <c r="L422" s="280"/>
      <c r="M422" s="280"/>
      <c r="N422" s="280"/>
      <c r="O422" s="280"/>
      <c r="P422" s="280"/>
      <c r="Q422" s="280"/>
      <c r="R422" s="280"/>
      <c r="S422" s="280"/>
      <c r="T422" s="280"/>
      <c r="U422" s="280"/>
      <c r="V422" s="280"/>
      <c r="W422" s="152"/>
      <c r="X422" s="151">
        <v>41956</v>
      </c>
      <c r="Y422" s="150" t="e">
        <f ca="1">IF(ISBLANK(X422), TODAY()-#REF!,X422 -#REF! &amp; CHAR(10) &amp; "(closed)")</f>
        <v>#REF!</v>
      </c>
      <c r="Z422" s="279" t="s">
        <v>360</v>
      </c>
    </row>
    <row r="423" spans="1:26" s="175" customFormat="1" ht="14.4" hidden="1" x14ac:dyDescent="0.3">
      <c r="A423" s="157"/>
      <c r="B423" s="269">
        <v>201400174</v>
      </c>
      <c r="C423" s="268" t="s">
        <v>1906</v>
      </c>
      <c r="D423" s="29" t="s">
        <v>177</v>
      </c>
      <c r="E423" s="267" t="s">
        <v>2431</v>
      </c>
      <c r="F423" s="152"/>
      <c r="G423" s="152"/>
      <c r="H423" s="152"/>
      <c r="I423" s="152"/>
      <c r="J423" s="153"/>
      <c r="K423" s="152"/>
      <c r="L423" s="152"/>
      <c r="M423" s="152"/>
      <c r="N423" s="152"/>
      <c r="O423" s="152"/>
      <c r="P423" s="152"/>
      <c r="Q423" s="152"/>
      <c r="R423" s="152"/>
      <c r="S423" s="152"/>
      <c r="T423" s="152"/>
      <c r="U423" s="152"/>
      <c r="V423" s="152"/>
      <c r="W423" s="152"/>
      <c r="X423" s="151">
        <v>42010</v>
      </c>
      <c r="Y423" s="150" t="e">
        <f ca="1">IF(ISBLANK(X423), TODAY()-#REF!,X423 -#REF! &amp; CHAR(10) &amp; "(closed)")</f>
        <v>#REF!</v>
      </c>
      <c r="Z423" s="149" t="s">
        <v>360</v>
      </c>
    </row>
    <row r="424" spans="1:26" s="175" customFormat="1" ht="14.4" hidden="1" x14ac:dyDescent="0.3">
      <c r="A424" s="157"/>
      <c r="B424" s="269">
        <v>201400175</v>
      </c>
      <c r="C424" s="268" t="s">
        <v>1914</v>
      </c>
      <c r="D424" s="29" t="s">
        <v>179</v>
      </c>
      <c r="E424" s="267" t="s">
        <v>2180</v>
      </c>
      <c r="F424" s="152"/>
      <c r="G424" s="152"/>
      <c r="H424" s="152"/>
      <c r="I424" s="152"/>
      <c r="J424" s="153"/>
      <c r="K424" s="152"/>
      <c r="L424" s="152"/>
      <c r="M424" s="152"/>
      <c r="N424" s="152"/>
      <c r="O424" s="152"/>
      <c r="P424" s="152"/>
      <c r="Q424" s="152"/>
      <c r="R424" s="152"/>
      <c r="S424" s="152"/>
      <c r="T424" s="152"/>
      <c r="U424" s="152"/>
      <c r="V424" s="152"/>
      <c r="W424" s="152"/>
      <c r="X424" s="151">
        <v>41956</v>
      </c>
      <c r="Y424" s="150" t="e">
        <f ca="1">IF(ISBLANK(X424), TODAY()-#REF!,X424 -#REF! &amp; CHAR(10) &amp; "(closed)")</f>
        <v>#REF!</v>
      </c>
      <c r="Z424" s="149" t="s">
        <v>360</v>
      </c>
    </row>
    <row r="425" spans="1:26" s="175" customFormat="1" ht="39.6" hidden="1" x14ac:dyDescent="0.3">
      <c r="A425" s="157"/>
      <c r="B425" s="149">
        <v>201400176</v>
      </c>
      <c r="C425" s="203" t="s">
        <v>1843</v>
      </c>
      <c r="D425" s="29" t="s">
        <v>176</v>
      </c>
      <c r="E425" s="244" t="s">
        <v>2430</v>
      </c>
      <c r="F425" s="152"/>
      <c r="G425" s="152"/>
      <c r="H425" s="152"/>
      <c r="I425" s="152"/>
      <c r="J425" s="153"/>
      <c r="K425" s="152"/>
      <c r="L425" s="152"/>
      <c r="M425" s="152"/>
      <c r="N425" s="152"/>
      <c r="O425" s="152"/>
      <c r="P425" s="152"/>
      <c r="Q425" s="152"/>
      <c r="R425" s="152"/>
      <c r="S425" s="152"/>
      <c r="T425" s="152"/>
      <c r="U425" s="152"/>
      <c r="V425" s="152"/>
      <c r="W425" s="152"/>
      <c r="X425" s="151">
        <v>41940</v>
      </c>
      <c r="Y425" s="150" t="e">
        <f ca="1">IF(ISBLANK(X425), TODAY()-#REF!,X425 -#REF! &amp; CHAR(10) &amp; "(closed)")</f>
        <v>#REF!</v>
      </c>
      <c r="Z425" s="149" t="s">
        <v>360</v>
      </c>
    </row>
    <row r="426" spans="1:26" s="175" customFormat="1" ht="43.2" hidden="1" x14ac:dyDescent="0.3">
      <c r="A426" s="278" t="s">
        <v>2153</v>
      </c>
      <c r="B426" s="29">
        <v>201400179</v>
      </c>
      <c r="C426" s="173" t="s">
        <v>693</v>
      </c>
      <c r="D426" s="29" t="s">
        <v>172</v>
      </c>
      <c r="E426" s="277" t="s">
        <v>2429</v>
      </c>
      <c r="F426" s="30"/>
      <c r="G426" s="128"/>
      <c r="H426" s="24" t="str">
        <f>IF(ISNUMBER(F426), F426+90, "N/A")</f>
        <v>N/A</v>
      </c>
      <c r="I426" s="24"/>
      <c r="J426" s="24">
        <v>41794</v>
      </c>
      <c r="K426" s="28">
        <v>141024</v>
      </c>
      <c r="L426" s="28">
        <v>0</v>
      </c>
      <c r="M426" s="28">
        <v>141024</v>
      </c>
      <c r="N426" s="28">
        <v>0</v>
      </c>
      <c r="O426" s="27">
        <f>IF(ISBLANK(J426), "", IF(ISNUMBER(F426), J426+60, J426+90))</f>
        <v>41884</v>
      </c>
      <c r="P426" s="27">
        <v>41884</v>
      </c>
      <c r="Q426" s="27">
        <f>IF(NOT(ISNUMBER(P426)),"",P426+15)</f>
        <v>41899</v>
      </c>
      <c r="R426" s="25" t="s">
        <v>2427</v>
      </c>
      <c r="S426" s="25">
        <v>41794</v>
      </c>
      <c r="T426" s="42"/>
      <c r="U426" s="25" t="s">
        <v>2426</v>
      </c>
      <c r="V426" s="25"/>
      <c r="W426" s="25" t="s">
        <v>230</v>
      </c>
      <c r="X426" s="24">
        <v>43795</v>
      </c>
      <c r="Y426" s="23" t="str">
        <f ca="1">IF(ISBLANK(J426),
        IF(ISBLANK(F426), "", TODAY() - F426 &amp; CHAR(10) &amp; "(preapproval)"),
       IF(ISBLANK(Z426), TODAY() - J426, X426 - J426 &amp; CHAR(10) &amp; "(closed)"))</f>
        <v>2001
(closed)</v>
      </c>
      <c r="Z426" s="29" t="s">
        <v>360</v>
      </c>
    </row>
    <row r="427" spans="1:26" s="175" customFormat="1" ht="43.2" hidden="1" x14ac:dyDescent="0.3">
      <c r="A427" s="278" t="s">
        <v>2153</v>
      </c>
      <c r="B427" s="29">
        <v>201400180</v>
      </c>
      <c r="C427" s="173" t="s">
        <v>693</v>
      </c>
      <c r="D427" s="29" t="s">
        <v>172</v>
      </c>
      <c r="E427" s="277" t="s">
        <v>2428</v>
      </c>
      <c r="F427" s="30"/>
      <c r="G427" s="128"/>
      <c r="H427" s="24" t="str">
        <f>IF(ISNUMBER(F427), F427+90, "N/A")</f>
        <v>N/A</v>
      </c>
      <c r="I427" s="24"/>
      <c r="J427" s="24">
        <v>41845</v>
      </c>
      <c r="K427" s="28">
        <v>110524</v>
      </c>
      <c r="L427" s="28">
        <v>7669</v>
      </c>
      <c r="M427" s="28">
        <f>110524+53683</f>
        <v>164207</v>
      </c>
      <c r="N427" s="28">
        <v>0</v>
      </c>
      <c r="O427" s="27">
        <f>IF(ISBLANK(J427), "", IF(ISNUMBER(F427), J427+60, J427+90))</f>
        <v>41935</v>
      </c>
      <c r="P427" s="27">
        <v>41884</v>
      </c>
      <c r="Q427" s="27">
        <f>IF(NOT(ISNUMBER(P427)),"",P427+15)</f>
        <v>41899</v>
      </c>
      <c r="R427" s="25" t="s">
        <v>2427</v>
      </c>
      <c r="S427" s="25">
        <v>41794</v>
      </c>
      <c r="T427" s="42"/>
      <c r="U427" s="25" t="s">
        <v>2426</v>
      </c>
      <c r="V427" s="25"/>
      <c r="W427" s="25" t="s">
        <v>230</v>
      </c>
      <c r="X427" s="24">
        <v>43795</v>
      </c>
      <c r="Y427" s="23" t="str">
        <f ca="1">IF(ISBLANK(J427),
        IF(ISBLANK(F427), "", TODAY() - F427 &amp; CHAR(10) &amp; "(preapproval)"),
       IF(ISBLANK(Z427), TODAY() - J427, X427 - J427 &amp; CHAR(10) &amp; "(closed)"))</f>
        <v>1950
(closed)</v>
      </c>
      <c r="Z427" s="29" t="s">
        <v>360</v>
      </c>
    </row>
    <row r="428" spans="1:26" s="175" customFormat="1" ht="26.4" hidden="1" x14ac:dyDescent="0.3">
      <c r="A428" s="157"/>
      <c r="B428" s="155">
        <v>201400183</v>
      </c>
      <c r="C428" s="217" t="s">
        <v>804</v>
      </c>
      <c r="D428" s="29" t="s">
        <v>176</v>
      </c>
      <c r="E428" s="247"/>
      <c r="F428" s="219"/>
      <c r="G428" s="219"/>
      <c r="H428" s="219"/>
      <c r="I428" s="219"/>
      <c r="J428" s="246"/>
      <c r="K428" s="219"/>
      <c r="L428" s="219"/>
      <c r="M428" s="219"/>
      <c r="N428" s="219"/>
      <c r="O428" s="219"/>
      <c r="P428" s="219"/>
      <c r="Q428" s="219"/>
      <c r="R428" s="219"/>
      <c r="S428" s="219"/>
      <c r="T428" s="219"/>
      <c r="U428" s="219"/>
      <c r="V428" s="219"/>
      <c r="W428" s="219"/>
      <c r="X428" s="219">
        <v>43251</v>
      </c>
      <c r="Y428" s="150" t="str">
        <f ca="1">IF(ISBLANK(X428), TODAY()-E428,X428- E428 &amp; CHAR(10) &amp; "(closed)")</f>
        <v>43251
(closed)</v>
      </c>
      <c r="Z428" s="149" t="s">
        <v>360</v>
      </c>
    </row>
    <row r="429" spans="1:26" s="175" customFormat="1" ht="26.4" hidden="1" x14ac:dyDescent="0.3">
      <c r="A429" s="157"/>
      <c r="B429" s="155">
        <v>201400192</v>
      </c>
      <c r="C429" s="217" t="s">
        <v>291</v>
      </c>
      <c r="D429" s="29" t="s">
        <v>176</v>
      </c>
      <c r="E429" s="247"/>
      <c r="F429" s="219"/>
      <c r="G429" s="219"/>
      <c r="H429" s="219"/>
      <c r="I429" s="219"/>
      <c r="J429" s="246"/>
      <c r="K429" s="219"/>
      <c r="L429" s="219"/>
      <c r="M429" s="219"/>
      <c r="N429" s="219"/>
      <c r="O429" s="219"/>
      <c r="P429" s="219"/>
      <c r="Q429" s="219"/>
      <c r="R429" s="219"/>
      <c r="S429" s="219"/>
      <c r="T429" s="219"/>
      <c r="U429" s="219"/>
      <c r="V429" s="219"/>
      <c r="W429" s="219"/>
      <c r="X429" s="219">
        <v>43272</v>
      </c>
      <c r="Y429" s="150" t="str">
        <f ca="1">IF(ISBLANK(X429), TODAY()-E429,X429- E429 &amp; CHAR(10) &amp; "(closed)")</f>
        <v>43272
(closed)</v>
      </c>
      <c r="Z429" s="149" t="s">
        <v>360</v>
      </c>
    </row>
    <row r="430" spans="1:26" s="175" customFormat="1" ht="14.4" hidden="1" x14ac:dyDescent="0.3">
      <c r="A430" s="157"/>
      <c r="B430" s="269">
        <v>201400198</v>
      </c>
      <c r="C430" s="268" t="s">
        <v>2138</v>
      </c>
      <c r="D430" s="29" t="s">
        <v>179</v>
      </c>
      <c r="E430" s="267" t="s">
        <v>2425</v>
      </c>
      <c r="F430" s="152"/>
      <c r="G430" s="152"/>
      <c r="H430" s="152"/>
      <c r="I430" s="152"/>
      <c r="J430" s="153"/>
      <c r="K430" s="152"/>
      <c r="L430" s="152"/>
      <c r="M430" s="152"/>
      <c r="N430" s="152"/>
      <c r="O430" s="152"/>
      <c r="P430" s="152"/>
      <c r="Q430" s="152"/>
      <c r="R430" s="152"/>
      <c r="S430" s="152"/>
      <c r="T430" s="152"/>
      <c r="U430" s="152"/>
      <c r="V430" s="152"/>
      <c r="W430" s="152"/>
      <c r="X430" s="151">
        <v>42040</v>
      </c>
      <c r="Y430" s="150" t="e">
        <f ca="1">IF(ISBLANK(X430), TODAY()-#REF!,X430 -#REF! &amp; CHAR(10) &amp; "(closed)")</f>
        <v>#REF!</v>
      </c>
      <c r="Z430" s="149" t="s">
        <v>360</v>
      </c>
    </row>
    <row r="431" spans="1:26" s="175" customFormat="1" ht="14.4" hidden="1" x14ac:dyDescent="0.3">
      <c r="A431" s="157"/>
      <c r="B431" s="269">
        <v>201400199</v>
      </c>
      <c r="C431" s="268" t="s">
        <v>2138</v>
      </c>
      <c r="D431" s="29" t="s">
        <v>179</v>
      </c>
      <c r="E431" s="267" t="s">
        <v>2424</v>
      </c>
      <c r="F431" s="219"/>
      <c r="G431" s="219"/>
      <c r="H431" s="219"/>
      <c r="I431" s="219"/>
      <c r="J431" s="246"/>
      <c r="K431" s="219"/>
      <c r="L431" s="219"/>
      <c r="M431" s="219"/>
      <c r="N431" s="219"/>
      <c r="O431" s="219"/>
      <c r="P431" s="219"/>
      <c r="Q431" s="219"/>
      <c r="R431" s="219"/>
      <c r="S431" s="219"/>
      <c r="T431" s="219"/>
      <c r="U431" s="219"/>
      <c r="V431" s="219"/>
      <c r="W431" s="219"/>
      <c r="X431" s="151">
        <v>42040</v>
      </c>
      <c r="Y431" s="150" t="e">
        <f ca="1">IF(ISBLANK(X431), TODAY()-#REF!,X431 -#REF! &amp; CHAR(10) &amp; "(closed)")</f>
        <v>#REF!</v>
      </c>
      <c r="Z431" s="149" t="s">
        <v>360</v>
      </c>
    </row>
    <row r="432" spans="1:26" s="175" customFormat="1" ht="14.4" hidden="1" x14ac:dyDescent="0.3">
      <c r="A432" s="157"/>
      <c r="B432" s="149">
        <v>201400200</v>
      </c>
      <c r="C432" s="203" t="s">
        <v>2138</v>
      </c>
      <c r="D432" s="29" t="s">
        <v>179</v>
      </c>
      <c r="E432" s="244" t="s">
        <v>2065</v>
      </c>
      <c r="F432" s="152"/>
      <c r="G432" s="152"/>
      <c r="H432" s="152"/>
      <c r="I432" s="152"/>
      <c r="J432" s="153"/>
      <c r="K432" s="152"/>
      <c r="L432" s="152"/>
      <c r="M432" s="152"/>
      <c r="N432" s="152"/>
      <c r="O432" s="152"/>
      <c r="P432" s="152"/>
      <c r="Q432" s="152"/>
      <c r="R432" s="152"/>
      <c r="S432" s="152"/>
      <c r="T432" s="152"/>
      <c r="U432" s="152"/>
      <c r="V432" s="152"/>
      <c r="W432" s="152"/>
      <c r="X432" s="151">
        <v>42012</v>
      </c>
      <c r="Y432" s="150" t="e">
        <f ca="1">IF(ISBLANK(X432), TODAY()-#REF!,X432 -#REF! &amp; CHAR(10) &amp; "(closed)")</f>
        <v>#REF!</v>
      </c>
      <c r="Z432" s="149" t="s">
        <v>360</v>
      </c>
    </row>
    <row r="433" spans="1:26" s="175" customFormat="1" ht="14.4" hidden="1" x14ac:dyDescent="0.3">
      <c r="A433" s="157"/>
      <c r="B433" s="149">
        <v>201400201</v>
      </c>
      <c r="C433" s="203" t="s">
        <v>2138</v>
      </c>
      <c r="D433" s="29" t="s">
        <v>179</v>
      </c>
      <c r="E433" s="244" t="s">
        <v>399</v>
      </c>
      <c r="F433" s="219"/>
      <c r="G433" s="219"/>
      <c r="H433" s="219"/>
      <c r="I433" s="219"/>
      <c r="J433" s="246"/>
      <c r="K433" s="219"/>
      <c r="L433" s="219"/>
      <c r="M433" s="219"/>
      <c r="N433" s="219"/>
      <c r="O433" s="219"/>
      <c r="P433" s="219"/>
      <c r="Q433" s="219"/>
      <c r="R433" s="219"/>
      <c r="S433" s="219"/>
      <c r="T433" s="219"/>
      <c r="U433" s="219"/>
      <c r="V433" s="219"/>
      <c r="W433" s="219"/>
      <c r="X433" s="219">
        <v>42019</v>
      </c>
      <c r="Y433" s="150" t="e">
        <f ca="1">IF(ISBLANK(X433), TODAY()-#REF!,X433 -#REF! &amp; CHAR(10) &amp; "(closed)")</f>
        <v>#REF!</v>
      </c>
      <c r="Z433" s="149" t="s">
        <v>360</v>
      </c>
    </row>
    <row r="434" spans="1:26" s="175" customFormat="1" ht="14.4" hidden="1" x14ac:dyDescent="0.3">
      <c r="A434" s="157"/>
      <c r="B434" s="149">
        <v>201400202</v>
      </c>
      <c r="C434" s="203" t="s">
        <v>2138</v>
      </c>
      <c r="D434" s="29" t="s">
        <v>179</v>
      </c>
      <c r="E434" s="244" t="s">
        <v>2423</v>
      </c>
      <c r="F434" s="219"/>
      <c r="G434" s="219"/>
      <c r="H434" s="219"/>
      <c r="I434" s="219"/>
      <c r="J434" s="246"/>
      <c r="K434" s="219"/>
      <c r="L434" s="219"/>
      <c r="M434" s="219"/>
      <c r="N434" s="219"/>
      <c r="O434" s="219"/>
      <c r="P434" s="219"/>
      <c r="Q434" s="219"/>
      <c r="R434" s="219"/>
      <c r="S434" s="219"/>
      <c r="T434" s="219"/>
      <c r="U434" s="219"/>
      <c r="V434" s="219"/>
      <c r="W434" s="219"/>
      <c r="X434" s="219">
        <v>42010</v>
      </c>
      <c r="Y434" s="150" t="e">
        <f ca="1">IF(ISBLANK(X434), TODAY()-#REF!,X434 -#REF! &amp; CHAR(10) &amp; "(closed)")</f>
        <v>#REF!</v>
      </c>
      <c r="Z434" s="149" t="s">
        <v>360</v>
      </c>
    </row>
    <row r="435" spans="1:26" s="175" customFormat="1" ht="14.4" hidden="1" x14ac:dyDescent="0.3">
      <c r="A435" s="157"/>
      <c r="B435" s="149">
        <v>201400203</v>
      </c>
      <c r="C435" s="203" t="s">
        <v>2138</v>
      </c>
      <c r="D435" s="29" t="s">
        <v>179</v>
      </c>
      <c r="E435" s="244" t="s">
        <v>2422</v>
      </c>
      <c r="F435" s="219"/>
      <c r="G435" s="219"/>
      <c r="H435" s="219"/>
      <c r="I435" s="219"/>
      <c r="J435" s="246"/>
      <c r="K435" s="219"/>
      <c r="L435" s="219"/>
      <c r="M435" s="219"/>
      <c r="N435" s="219"/>
      <c r="O435" s="219"/>
      <c r="P435" s="219"/>
      <c r="Q435" s="219"/>
      <c r="R435" s="219"/>
      <c r="S435" s="219"/>
      <c r="T435" s="219"/>
      <c r="U435" s="219"/>
      <c r="V435" s="219"/>
      <c r="W435" s="219"/>
      <c r="X435" s="219">
        <v>42010</v>
      </c>
      <c r="Y435" s="150" t="e">
        <f ca="1">IF(ISBLANK(X435), TODAY()-#REF!,X435 -#REF! &amp; CHAR(10) &amp; "(closed)")</f>
        <v>#REF!</v>
      </c>
      <c r="Z435" s="149" t="s">
        <v>360</v>
      </c>
    </row>
    <row r="436" spans="1:26" s="175" customFormat="1" ht="14.4" hidden="1" x14ac:dyDescent="0.3">
      <c r="A436" s="157"/>
      <c r="B436" s="149">
        <v>201400207</v>
      </c>
      <c r="C436" s="270" t="s">
        <v>1410</v>
      </c>
      <c r="D436" s="29" t="s">
        <v>179</v>
      </c>
      <c r="E436" s="261" t="s">
        <v>2421</v>
      </c>
      <c r="F436" s="151"/>
      <c r="G436" s="151"/>
      <c r="H436" s="151"/>
      <c r="I436" s="151"/>
      <c r="J436" s="177"/>
      <c r="K436" s="151"/>
      <c r="L436" s="151"/>
      <c r="M436" s="151"/>
      <c r="N436" s="151"/>
      <c r="O436" s="151"/>
      <c r="P436" s="151"/>
      <c r="Q436" s="151"/>
      <c r="R436" s="151"/>
      <c r="S436" s="151"/>
      <c r="T436" s="151"/>
      <c r="U436" s="151"/>
      <c r="V436" s="151"/>
      <c r="W436" s="151"/>
      <c r="X436" s="151">
        <v>41984</v>
      </c>
      <c r="Y436" s="150" t="e">
        <f ca="1">IF(ISBLANK(X436), TODAY()-#REF!,X436 -#REF! &amp; CHAR(10) &amp; "(closed)")</f>
        <v>#REF!</v>
      </c>
      <c r="Z436" s="149" t="s">
        <v>360</v>
      </c>
    </row>
    <row r="437" spans="1:26" s="175" customFormat="1" ht="14.4" hidden="1" x14ac:dyDescent="0.3">
      <c r="A437" s="157"/>
      <c r="B437" s="155">
        <v>201400208</v>
      </c>
      <c r="C437" s="217" t="s">
        <v>1687</v>
      </c>
      <c r="D437" s="29" t="s">
        <v>179</v>
      </c>
      <c r="E437" s="220" t="s">
        <v>2420</v>
      </c>
      <c r="F437" s="152"/>
      <c r="G437" s="152"/>
      <c r="H437" s="152"/>
      <c r="I437" s="152"/>
      <c r="J437" s="153"/>
      <c r="K437" s="152"/>
      <c r="L437" s="152"/>
      <c r="M437" s="152"/>
      <c r="N437" s="152"/>
      <c r="O437" s="152"/>
      <c r="P437" s="152"/>
      <c r="Q437" s="152"/>
      <c r="R437" s="152"/>
      <c r="S437" s="152"/>
      <c r="T437" s="152"/>
      <c r="U437" s="152"/>
      <c r="V437" s="152"/>
      <c r="W437" s="152"/>
      <c r="X437" s="219">
        <v>42612</v>
      </c>
      <c r="Y437" s="150" t="e">
        <f ca="1">IF(ISBLANK(X437), TODAY()-#REF!,X437 -#REF! &amp; CHAR(10) &amp; "(closed)")</f>
        <v>#REF!</v>
      </c>
      <c r="Z437" s="149" t="s">
        <v>360</v>
      </c>
    </row>
    <row r="438" spans="1:26" s="175" customFormat="1" ht="14.4" hidden="1" x14ac:dyDescent="0.3">
      <c r="A438" s="157"/>
      <c r="B438" s="155">
        <v>201400224</v>
      </c>
      <c r="C438" s="217" t="s">
        <v>291</v>
      </c>
      <c r="D438" s="29" t="s">
        <v>176</v>
      </c>
      <c r="E438" s="171" t="s">
        <v>984</v>
      </c>
      <c r="F438" s="151"/>
      <c r="G438" s="151"/>
      <c r="H438" s="151"/>
      <c r="I438" s="151"/>
      <c r="J438" s="177"/>
      <c r="K438" s="151"/>
      <c r="L438" s="151"/>
      <c r="M438" s="151"/>
      <c r="N438" s="151"/>
      <c r="O438" s="151"/>
      <c r="P438" s="151"/>
      <c r="Q438" s="151"/>
      <c r="R438" s="151"/>
      <c r="S438" s="151"/>
      <c r="T438" s="151"/>
      <c r="U438" s="151"/>
      <c r="V438" s="151"/>
      <c r="W438" s="151"/>
      <c r="X438" s="219">
        <v>43306</v>
      </c>
      <c r="Y438" s="150" t="e">
        <f ca="1">IF(ISBLANK(X438), TODAY()-E438,X438- E438 &amp; CHAR(10) &amp; "(closed)")</f>
        <v>#VALUE!</v>
      </c>
      <c r="Z438" s="149" t="s">
        <v>360</v>
      </c>
    </row>
    <row r="439" spans="1:26" s="175" customFormat="1" ht="14.4" hidden="1" x14ac:dyDescent="0.3">
      <c r="A439" s="157"/>
      <c r="B439" s="269">
        <v>201400228</v>
      </c>
      <c r="C439" s="268" t="s">
        <v>2419</v>
      </c>
      <c r="D439" s="29" t="s">
        <v>179</v>
      </c>
      <c r="E439" s="267" t="s">
        <v>898</v>
      </c>
      <c r="F439" s="219"/>
      <c r="G439" s="219"/>
      <c r="H439" s="219"/>
      <c r="I439" s="219"/>
      <c r="J439" s="246"/>
      <c r="K439" s="219"/>
      <c r="L439" s="219"/>
      <c r="M439" s="219"/>
      <c r="N439" s="219"/>
      <c r="O439" s="219"/>
      <c r="P439" s="219"/>
      <c r="Q439" s="219"/>
      <c r="R439" s="219"/>
      <c r="S439" s="219"/>
      <c r="T439" s="219"/>
      <c r="U439" s="219"/>
      <c r="V439" s="219"/>
      <c r="W439" s="219"/>
      <c r="X439" s="219">
        <v>42229</v>
      </c>
      <c r="Y439" s="150" t="e">
        <f ca="1">IF(ISBLANK(X439), TODAY()-#REF!,X439 -#REF! &amp; CHAR(10) &amp; "(closed)")</f>
        <v>#REF!</v>
      </c>
      <c r="Z439" s="149" t="s">
        <v>360</v>
      </c>
    </row>
    <row r="440" spans="1:26" s="175" customFormat="1" ht="14.4" hidden="1" x14ac:dyDescent="0.3">
      <c r="A440" s="157"/>
      <c r="B440" s="149">
        <v>201400230</v>
      </c>
      <c r="C440" s="203" t="s">
        <v>363</v>
      </c>
      <c r="D440" s="29" t="s">
        <v>179</v>
      </c>
      <c r="E440" s="244" t="s">
        <v>2418</v>
      </c>
      <c r="F440" s="219"/>
      <c r="G440" s="219"/>
      <c r="H440" s="219"/>
      <c r="I440" s="219"/>
      <c r="J440" s="246"/>
      <c r="K440" s="219"/>
      <c r="L440" s="219"/>
      <c r="M440" s="219"/>
      <c r="N440" s="219"/>
      <c r="O440" s="219"/>
      <c r="P440" s="219"/>
      <c r="Q440" s="219"/>
      <c r="R440" s="219"/>
      <c r="S440" s="219"/>
      <c r="T440" s="219"/>
      <c r="U440" s="219"/>
      <c r="V440" s="219"/>
      <c r="W440" s="219"/>
      <c r="X440" s="151">
        <v>42054</v>
      </c>
      <c r="Y440" s="150" t="e">
        <f ca="1">IF(ISBLANK(X440), TODAY()-#REF!,X440 -#REF! &amp; CHAR(10) &amp; "(closed)")</f>
        <v>#REF!</v>
      </c>
      <c r="Z440" s="149" t="s">
        <v>360</v>
      </c>
    </row>
    <row r="441" spans="1:26" s="175" customFormat="1" ht="14.4" hidden="1" x14ac:dyDescent="0.3">
      <c r="A441" s="157"/>
      <c r="B441" s="149">
        <v>201400231</v>
      </c>
      <c r="C441" s="203" t="s">
        <v>363</v>
      </c>
      <c r="D441" s="29" t="s">
        <v>179</v>
      </c>
      <c r="E441" s="244" t="s">
        <v>2363</v>
      </c>
      <c r="F441" s="152"/>
      <c r="G441" s="152"/>
      <c r="H441" s="152"/>
      <c r="I441" s="152"/>
      <c r="J441" s="153"/>
      <c r="K441" s="152"/>
      <c r="L441" s="152"/>
      <c r="M441" s="152"/>
      <c r="N441" s="152"/>
      <c r="O441" s="152"/>
      <c r="P441" s="152"/>
      <c r="Q441" s="152"/>
      <c r="R441" s="152"/>
      <c r="S441" s="152"/>
      <c r="T441" s="152"/>
      <c r="U441" s="152"/>
      <c r="V441" s="152"/>
      <c r="W441" s="152"/>
      <c r="X441" s="151">
        <v>42054</v>
      </c>
      <c r="Y441" s="150" t="e">
        <f ca="1">IF(ISBLANK(X441), TODAY()-#REF!,X441 -#REF! &amp; CHAR(10) &amp; "(closed)")</f>
        <v>#REF!</v>
      </c>
      <c r="Z441" s="149" t="s">
        <v>360</v>
      </c>
    </row>
    <row r="442" spans="1:26" s="175" customFormat="1" ht="14.4" hidden="1" x14ac:dyDescent="0.3">
      <c r="A442" s="157"/>
      <c r="B442" s="269">
        <v>201400234</v>
      </c>
      <c r="C442" s="268" t="s">
        <v>2417</v>
      </c>
      <c r="D442" s="29" t="s">
        <v>179</v>
      </c>
      <c r="E442" s="267" t="s">
        <v>1210</v>
      </c>
      <c r="F442" s="152"/>
      <c r="G442" s="152"/>
      <c r="H442" s="152"/>
      <c r="I442" s="152"/>
      <c r="J442" s="153"/>
      <c r="K442" s="152"/>
      <c r="L442" s="152"/>
      <c r="M442" s="152"/>
      <c r="N442" s="152"/>
      <c r="O442" s="152"/>
      <c r="P442" s="152"/>
      <c r="Q442" s="152"/>
      <c r="R442" s="152"/>
      <c r="S442" s="152"/>
      <c r="T442" s="152"/>
      <c r="U442" s="152"/>
      <c r="V442" s="152"/>
      <c r="W442" s="152"/>
      <c r="X442" s="219">
        <v>42074</v>
      </c>
      <c r="Y442" s="150" t="e">
        <f ca="1">IF(ISBLANK(X442), TODAY()-E442,X442- E442 &amp; CHAR(10) &amp; "(closed)")</f>
        <v>#VALUE!</v>
      </c>
      <c r="Z442" s="149" t="s">
        <v>360</v>
      </c>
    </row>
    <row r="443" spans="1:26" s="175" customFormat="1" ht="14.4" hidden="1" x14ac:dyDescent="0.3">
      <c r="A443" s="157"/>
      <c r="B443" s="269">
        <v>201400235</v>
      </c>
      <c r="C443" s="268" t="s">
        <v>1778</v>
      </c>
      <c r="D443" s="29" t="s">
        <v>179</v>
      </c>
      <c r="E443" s="267" t="s">
        <v>1015</v>
      </c>
      <c r="F443" s="152"/>
      <c r="G443" s="152"/>
      <c r="H443" s="152"/>
      <c r="I443" s="152"/>
      <c r="J443" s="153"/>
      <c r="K443" s="152"/>
      <c r="L443" s="152"/>
      <c r="M443" s="152"/>
      <c r="N443" s="152"/>
      <c r="O443" s="152"/>
      <c r="P443" s="152"/>
      <c r="Q443" s="152"/>
      <c r="R443" s="152"/>
      <c r="S443" s="152"/>
      <c r="T443" s="152"/>
      <c r="U443" s="152"/>
      <c r="V443" s="152"/>
      <c r="W443" s="152"/>
      <c r="X443" s="219">
        <v>42074</v>
      </c>
      <c r="Y443" s="150" t="e">
        <f ca="1">IF(ISBLANK(X443), TODAY()-#REF!,X443 -#REF! &amp; CHAR(10) &amp; "(closed)")</f>
        <v>#REF!</v>
      </c>
      <c r="Z443" s="149" t="s">
        <v>360</v>
      </c>
    </row>
    <row r="444" spans="1:26" s="175" customFormat="1" ht="14.4" hidden="1" x14ac:dyDescent="0.3">
      <c r="A444" s="157"/>
      <c r="B444" s="155">
        <v>201400237</v>
      </c>
      <c r="C444" s="217" t="s">
        <v>804</v>
      </c>
      <c r="D444" s="29" t="s">
        <v>176</v>
      </c>
      <c r="E444" s="220" t="s">
        <v>2035</v>
      </c>
      <c r="F444" s="152"/>
      <c r="G444" s="152"/>
      <c r="H444" s="152"/>
      <c r="I444" s="152"/>
      <c r="J444" s="153"/>
      <c r="K444" s="152"/>
      <c r="L444" s="152"/>
      <c r="M444" s="152"/>
      <c r="N444" s="152"/>
      <c r="O444" s="152"/>
      <c r="P444" s="152"/>
      <c r="Q444" s="152"/>
      <c r="R444" s="152"/>
      <c r="S444" s="152"/>
      <c r="T444" s="152"/>
      <c r="U444" s="152"/>
      <c r="V444" s="152"/>
      <c r="W444" s="152"/>
      <c r="X444" s="219">
        <v>42642</v>
      </c>
      <c r="Y444" s="150" t="e">
        <f ca="1">IF(ISBLANK(X444), TODAY()-#REF!,X444 -#REF! &amp; CHAR(10) &amp; "(closed)")</f>
        <v>#REF!</v>
      </c>
      <c r="Z444" s="149" t="s">
        <v>360</v>
      </c>
    </row>
    <row r="445" spans="1:26" s="175" customFormat="1" ht="26.4" hidden="1" x14ac:dyDescent="0.3">
      <c r="A445" s="157"/>
      <c r="B445" s="155">
        <v>201400240</v>
      </c>
      <c r="C445" s="217" t="s">
        <v>804</v>
      </c>
      <c r="D445" s="29" t="s">
        <v>176</v>
      </c>
      <c r="E445" s="221"/>
      <c r="F445" s="152"/>
      <c r="G445" s="152"/>
      <c r="H445" s="152"/>
      <c r="I445" s="152"/>
      <c r="J445" s="153"/>
      <c r="K445" s="152"/>
      <c r="L445" s="152"/>
      <c r="M445" s="152"/>
      <c r="N445" s="152"/>
      <c r="O445" s="152"/>
      <c r="P445" s="152"/>
      <c r="Q445" s="152"/>
      <c r="R445" s="152"/>
      <c r="S445" s="152"/>
      <c r="T445" s="152"/>
      <c r="U445" s="152"/>
      <c r="V445" s="152"/>
      <c r="W445" s="152"/>
      <c r="X445" s="219">
        <v>43404</v>
      </c>
      <c r="Y445" s="150" t="str">
        <f ca="1">IF(ISBLANK(X445), TODAY()-E445,X445- E445 &amp; CHAR(10) &amp; "(closed)")</f>
        <v>43404
(closed)</v>
      </c>
      <c r="Z445" s="149" t="s">
        <v>360</v>
      </c>
    </row>
    <row r="446" spans="1:26" s="175" customFormat="1" ht="14.4" hidden="1" x14ac:dyDescent="0.3">
      <c r="A446" s="157"/>
      <c r="B446" s="269">
        <v>201400242</v>
      </c>
      <c r="C446" s="268" t="s">
        <v>455</v>
      </c>
      <c r="D446" s="29" t="s">
        <v>179</v>
      </c>
      <c r="E446" s="267" t="s">
        <v>899</v>
      </c>
      <c r="F446" s="152"/>
      <c r="G446" s="152"/>
      <c r="H446" s="152"/>
      <c r="I446" s="152"/>
      <c r="J446" s="153"/>
      <c r="K446" s="152"/>
      <c r="L446" s="152"/>
      <c r="M446" s="152"/>
      <c r="N446" s="152"/>
      <c r="O446" s="152"/>
      <c r="P446" s="152"/>
      <c r="Q446" s="152"/>
      <c r="R446" s="152"/>
      <c r="S446" s="152"/>
      <c r="T446" s="152"/>
      <c r="U446" s="152"/>
      <c r="V446" s="152"/>
      <c r="W446" s="152"/>
      <c r="X446" s="219">
        <v>42068</v>
      </c>
      <c r="Y446" s="150" t="e">
        <f ca="1">IF(ISBLANK(X446), TODAY()-#REF!,X446 -#REF! &amp; CHAR(10) &amp; "(closed)")</f>
        <v>#REF!</v>
      </c>
      <c r="Z446" s="149" t="s">
        <v>360</v>
      </c>
    </row>
    <row r="447" spans="1:26" s="175" customFormat="1" ht="26.4" hidden="1" x14ac:dyDescent="0.3">
      <c r="A447" s="157"/>
      <c r="B447" s="155">
        <v>201400244</v>
      </c>
      <c r="C447" s="217" t="s">
        <v>1926</v>
      </c>
      <c r="D447" s="29" t="s">
        <v>179</v>
      </c>
      <c r="E447" s="221"/>
      <c r="F447" s="152"/>
      <c r="G447" s="152"/>
      <c r="H447" s="152"/>
      <c r="I447" s="152"/>
      <c r="J447" s="153"/>
      <c r="K447" s="152"/>
      <c r="L447" s="152"/>
      <c r="M447" s="152"/>
      <c r="N447" s="152"/>
      <c r="O447" s="152"/>
      <c r="P447" s="152"/>
      <c r="Q447" s="152"/>
      <c r="R447" s="152"/>
      <c r="S447" s="152"/>
      <c r="T447" s="152"/>
      <c r="U447" s="152"/>
      <c r="V447" s="152"/>
      <c r="W447" s="152"/>
      <c r="X447" s="219">
        <v>42857</v>
      </c>
      <c r="Y447" s="150" t="str">
        <f ca="1">IF(ISBLANK(X447), TODAY()-E447,X447- E447 &amp; CHAR(10) &amp; "(closed)")</f>
        <v>42857
(closed)</v>
      </c>
      <c r="Z447" s="149" t="s">
        <v>360</v>
      </c>
    </row>
    <row r="448" spans="1:26" s="175" customFormat="1" ht="26.4" hidden="1" x14ac:dyDescent="0.3">
      <c r="A448" s="157"/>
      <c r="B448" s="155">
        <v>201400245</v>
      </c>
      <c r="C448" s="217" t="s">
        <v>1926</v>
      </c>
      <c r="D448" s="29" t="s">
        <v>179</v>
      </c>
      <c r="E448" s="221"/>
      <c r="F448" s="152"/>
      <c r="G448" s="152"/>
      <c r="H448" s="152"/>
      <c r="I448" s="152"/>
      <c r="J448" s="153"/>
      <c r="K448" s="152"/>
      <c r="L448" s="152"/>
      <c r="M448" s="152"/>
      <c r="N448" s="152"/>
      <c r="O448" s="152"/>
      <c r="P448" s="152"/>
      <c r="Q448" s="152"/>
      <c r="R448" s="152"/>
      <c r="S448" s="152"/>
      <c r="T448" s="152"/>
      <c r="U448" s="152"/>
      <c r="V448" s="152"/>
      <c r="W448" s="152"/>
      <c r="X448" s="219">
        <v>43579</v>
      </c>
      <c r="Y448" s="150" t="str">
        <f ca="1">IF(ISBLANK(X448), TODAY()-E448,X448- E448 &amp; CHAR(10) &amp; "(closed)")</f>
        <v>43579
(closed)</v>
      </c>
      <c r="Z448" s="149" t="s">
        <v>360</v>
      </c>
    </row>
    <row r="449" spans="1:26" s="175" customFormat="1" ht="14.4" hidden="1" x14ac:dyDescent="0.3">
      <c r="A449" s="157"/>
      <c r="B449" s="269">
        <v>201400246</v>
      </c>
      <c r="C449" s="268" t="s">
        <v>1926</v>
      </c>
      <c r="D449" s="29" t="s">
        <v>179</v>
      </c>
      <c r="E449" s="267" t="s">
        <v>2416</v>
      </c>
      <c r="F449" s="152"/>
      <c r="G449" s="152"/>
      <c r="H449" s="152"/>
      <c r="I449" s="152"/>
      <c r="J449" s="153"/>
      <c r="K449" s="152"/>
      <c r="L449" s="152"/>
      <c r="M449" s="152"/>
      <c r="N449" s="152"/>
      <c r="O449" s="152"/>
      <c r="P449" s="152"/>
      <c r="Q449" s="152"/>
      <c r="R449" s="152"/>
      <c r="S449" s="152"/>
      <c r="T449" s="152"/>
      <c r="U449" s="152"/>
      <c r="V449" s="152"/>
      <c r="W449" s="152"/>
      <c r="X449" s="219">
        <v>42012</v>
      </c>
      <c r="Y449" s="150" t="e">
        <f ca="1">IF(ISBLANK(X449), TODAY()-#REF!,X449 -#REF! &amp; CHAR(10) &amp; "(closed)")</f>
        <v>#REF!</v>
      </c>
      <c r="Z449" s="149" t="s">
        <v>360</v>
      </c>
    </row>
    <row r="450" spans="1:26" s="175" customFormat="1" ht="26.4" hidden="1" x14ac:dyDescent="0.3">
      <c r="A450" s="157"/>
      <c r="B450" s="155">
        <v>201400247</v>
      </c>
      <c r="C450" s="217" t="s">
        <v>1926</v>
      </c>
      <c r="D450" s="29" t="s">
        <v>179</v>
      </c>
      <c r="E450" s="247"/>
      <c r="F450" s="219"/>
      <c r="G450" s="219"/>
      <c r="H450" s="219"/>
      <c r="I450" s="219"/>
      <c r="J450" s="246"/>
      <c r="K450" s="219"/>
      <c r="L450" s="219"/>
      <c r="M450" s="219"/>
      <c r="N450" s="219"/>
      <c r="O450" s="219"/>
      <c r="P450" s="219"/>
      <c r="Q450" s="219"/>
      <c r="R450" s="219"/>
      <c r="S450" s="219"/>
      <c r="T450" s="219"/>
      <c r="U450" s="219"/>
      <c r="V450" s="219"/>
      <c r="W450" s="219"/>
      <c r="X450" s="219">
        <v>42857</v>
      </c>
      <c r="Y450" s="150" t="str">
        <f ca="1">IF(ISBLANK(X450), TODAY()-E450,X450- E450 &amp; CHAR(10) &amp; "(closed)")</f>
        <v>42857
(closed)</v>
      </c>
      <c r="Z450" s="149" t="s">
        <v>360</v>
      </c>
    </row>
    <row r="451" spans="1:26" s="175" customFormat="1" ht="14.4" hidden="1" x14ac:dyDescent="0.3">
      <c r="A451" s="157"/>
      <c r="B451" s="155">
        <v>201400248</v>
      </c>
      <c r="C451" s="217" t="s">
        <v>1926</v>
      </c>
      <c r="D451" s="29" t="s">
        <v>179</v>
      </c>
      <c r="E451" s="220" t="s">
        <v>2390</v>
      </c>
      <c r="F451" s="152"/>
      <c r="G451" s="152"/>
      <c r="H451" s="152"/>
      <c r="I451" s="152"/>
      <c r="J451" s="153"/>
      <c r="K451" s="152"/>
      <c r="L451" s="152"/>
      <c r="M451" s="152"/>
      <c r="N451" s="152"/>
      <c r="O451" s="152"/>
      <c r="P451" s="152"/>
      <c r="Q451" s="152"/>
      <c r="R451" s="152"/>
      <c r="S451" s="152"/>
      <c r="T451" s="152"/>
      <c r="U451" s="152"/>
      <c r="V451" s="152"/>
      <c r="W451" s="152"/>
      <c r="X451" s="219">
        <v>42627</v>
      </c>
      <c r="Y451" s="150" t="e">
        <f ca="1">IF(ISBLANK(X451), TODAY()-#REF!,X451 -#REF! &amp; CHAR(10) &amp; "(closed)")</f>
        <v>#REF!</v>
      </c>
      <c r="Z451" s="149" t="s">
        <v>360</v>
      </c>
    </row>
    <row r="452" spans="1:26" s="175" customFormat="1" ht="26.4" hidden="1" x14ac:dyDescent="0.3">
      <c r="A452" s="157"/>
      <c r="B452" s="155">
        <v>201400249</v>
      </c>
      <c r="C452" s="217" t="s">
        <v>1926</v>
      </c>
      <c r="D452" s="29" t="s">
        <v>179</v>
      </c>
      <c r="E452" s="221"/>
      <c r="F452" s="152"/>
      <c r="G452" s="152"/>
      <c r="H452" s="152"/>
      <c r="I452" s="152"/>
      <c r="J452" s="153"/>
      <c r="K452" s="152"/>
      <c r="L452" s="152"/>
      <c r="M452" s="152"/>
      <c r="N452" s="152"/>
      <c r="O452" s="152"/>
      <c r="P452" s="152"/>
      <c r="Q452" s="152"/>
      <c r="R452" s="152"/>
      <c r="S452" s="152"/>
      <c r="T452" s="152"/>
      <c r="U452" s="152"/>
      <c r="V452" s="152"/>
      <c r="W452" s="152"/>
      <c r="X452" s="219">
        <v>42857</v>
      </c>
      <c r="Y452" s="150" t="str">
        <f ca="1">IF(ISBLANK(X452), TODAY()-E452,X452- E452 &amp; CHAR(10) &amp; "(closed)")</f>
        <v>42857
(closed)</v>
      </c>
      <c r="Z452" s="149" t="s">
        <v>360</v>
      </c>
    </row>
    <row r="453" spans="1:26" s="175" customFormat="1" ht="14.4" hidden="1" x14ac:dyDescent="0.3">
      <c r="A453" s="157"/>
      <c r="B453" s="269">
        <v>201400250</v>
      </c>
      <c r="C453" s="268" t="s">
        <v>1926</v>
      </c>
      <c r="D453" s="29" t="s">
        <v>179</v>
      </c>
      <c r="E453" s="267" t="s">
        <v>1236</v>
      </c>
      <c r="F453" s="151"/>
      <c r="G453" s="151"/>
      <c r="H453" s="151"/>
      <c r="I453" s="151"/>
      <c r="J453" s="177"/>
      <c r="K453" s="151"/>
      <c r="L453" s="151"/>
      <c r="M453" s="151"/>
      <c r="N453" s="151"/>
      <c r="O453" s="151"/>
      <c r="P453" s="151"/>
      <c r="Q453" s="151"/>
      <c r="R453" s="151"/>
      <c r="S453" s="151"/>
      <c r="T453" s="151"/>
      <c r="U453" s="151"/>
      <c r="V453" s="151"/>
      <c r="W453" s="151"/>
      <c r="X453" s="219">
        <v>42103</v>
      </c>
      <c r="Y453" s="150" t="e">
        <f ca="1">IF(ISBLANK(X453), TODAY()-#REF!,X453 -#REF! &amp; CHAR(10) &amp; "(closed)")</f>
        <v>#REF!</v>
      </c>
      <c r="Z453" s="149" t="s">
        <v>360</v>
      </c>
    </row>
    <row r="454" spans="1:26" s="175" customFormat="1" ht="14.4" hidden="1" x14ac:dyDescent="0.3">
      <c r="A454" s="157"/>
      <c r="B454" s="269">
        <v>201400251</v>
      </c>
      <c r="C454" s="268" t="s">
        <v>1926</v>
      </c>
      <c r="D454" s="29" t="s">
        <v>179</v>
      </c>
      <c r="E454" s="267" t="s">
        <v>272</v>
      </c>
      <c r="F454" s="219"/>
      <c r="G454" s="219"/>
      <c r="H454" s="219"/>
      <c r="I454" s="219"/>
      <c r="J454" s="246"/>
      <c r="K454" s="219"/>
      <c r="L454" s="219"/>
      <c r="M454" s="219"/>
      <c r="N454" s="219"/>
      <c r="O454" s="219"/>
      <c r="P454" s="219"/>
      <c r="Q454" s="219"/>
      <c r="R454" s="219"/>
      <c r="S454" s="219"/>
      <c r="T454" s="219"/>
      <c r="U454" s="219"/>
      <c r="V454" s="219"/>
      <c r="W454" s="219"/>
      <c r="X454" s="219">
        <v>42103</v>
      </c>
      <c r="Y454" s="150" t="e">
        <f ca="1">IF(ISBLANK(X454), TODAY()-E454,X454- E454 &amp; CHAR(10) &amp; "(closed)")</f>
        <v>#VALUE!</v>
      </c>
      <c r="Z454" s="149" t="s">
        <v>360</v>
      </c>
    </row>
    <row r="455" spans="1:26" s="175" customFormat="1" ht="14.4" hidden="1" x14ac:dyDescent="0.3">
      <c r="A455" s="157"/>
      <c r="B455" s="269">
        <v>201400252</v>
      </c>
      <c r="C455" s="268" t="s">
        <v>1926</v>
      </c>
      <c r="D455" s="29" t="s">
        <v>179</v>
      </c>
      <c r="E455" s="267" t="s">
        <v>1740</v>
      </c>
      <c r="F455" s="219"/>
      <c r="G455" s="219"/>
      <c r="H455" s="219"/>
      <c r="I455" s="219"/>
      <c r="J455" s="246"/>
      <c r="K455" s="219"/>
      <c r="L455" s="219"/>
      <c r="M455" s="219"/>
      <c r="N455" s="219"/>
      <c r="O455" s="219"/>
      <c r="P455" s="219"/>
      <c r="Q455" s="219"/>
      <c r="R455" s="219"/>
      <c r="S455" s="219"/>
      <c r="T455" s="219"/>
      <c r="U455" s="219"/>
      <c r="V455" s="219"/>
      <c r="W455" s="219"/>
      <c r="X455" s="219">
        <v>42103</v>
      </c>
      <c r="Y455" s="150" t="e">
        <f ca="1">IF(ISBLANK(X455), TODAY()-#REF!,X455 -#REF! &amp; CHAR(10) &amp; "(closed)")</f>
        <v>#REF!</v>
      </c>
      <c r="Z455" s="149" t="s">
        <v>360</v>
      </c>
    </row>
    <row r="456" spans="1:26" s="175" customFormat="1" ht="14.4" hidden="1" x14ac:dyDescent="0.3">
      <c r="A456" s="157"/>
      <c r="B456" s="269">
        <v>201400254</v>
      </c>
      <c r="C456" s="268" t="s">
        <v>1687</v>
      </c>
      <c r="D456" s="29" t="s">
        <v>179</v>
      </c>
      <c r="E456" s="267" t="s">
        <v>2024</v>
      </c>
      <c r="F456" s="152"/>
      <c r="G456" s="152"/>
      <c r="H456" s="152"/>
      <c r="I456" s="152"/>
      <c r="J456" s="153"/>
      <c r="K456" s="152"/>
      <c r="L456" s="152"/>
      <c r="M456" s="152"/>
      <c r="N456" s="152"/>
      <c r="O456" s="152"/>
      <c r="P456" s="152"/>
      <c r="Q456" s="152"/>
      <c r="R456" s="152"/>
      <c r="S456" s="152"/>
      <c r="T456" s="152"/>
      <c r="U456" s="152"/>
      <c r="V456" s="152"/>
      <c r="W456" s="152"/>
      <c r="X456" s="219">
        <v>42012</v>
      </c>
      <c r="Y456" s="150" t="e">
        <f ca="1">IF(ISBLANK(X456), TODAY()-#REF!,X456 -#REF! &amp; CHAR(10) &amp; "(closed)")</f>
        <v>#REF!</v>
      </c>
      <c r="Z456" s="149" t="s">
        <v>360</v>
      </c>
    </row>
    <row r="457" spans="1:26" s="175" customFormat="1" ht="14.4" hidden="1" x14ac:dyDescent="0.3">
      <c r="A457" s="157"/>
      <c r="B457" s="269">
        <v>201400255</v>
      </c>
      <c r="C457" s="268" t="s">
        <v>1687</v>
      </c>
      <c r="D457" s="29" t="s">
        <v>179</v>
      </c>
      <c r="E457" s="267" t="s">
        <v>2415</v>
      </c>
      <c r="F457" s="152"/>
      <c r="G457" s="152"/>
      <c r="H457" s="152"/>
      <c r="I457" s="152"/>
      <c r="J457" s="153"/>
      <c r="K457" s="152"/>
      <c r="L457" s="152"/>
      <c r="M457" s="152"/>
      <c r="N457" s="152"/>
      <c r="O457" s="152"/>
      <c r="P457" s="152"/>
      <c r="Q457" s="152"/>
      <c r="R457" s="152"/>
      <c r="S457" s="152"/>
      <c r="T457" s="152"/>
      <c r="U457" s="152"/>
      <c r="V457" s="152"/>
      <c r="W457" s="152"/>
      <c r="X457" s="219">
        <v>42017</v>
      </c>
      <c r="Y457" s="150" t="e">
        <f ca="1">IF(ISBLANK(X457), TODAY()-#REF!,X457 -#REF! &amp; CHAR(10) &amp; "(closed)")</f>
        <v>#REF!</v>
      </c>
      <c r="Z457" s="149" t="s">
        <v>360</v>
      </c>
    </row>
    <row r="458" spans="1:26" s="175" customFormat="1" ht="14.4" hidden="1" x14ac:dyDescent="0.3">
      <c r="A458" s="157"/>
      <c r="B458" s="269">
        <v>201400257</v>
      </c>
      <c r="C458" s="268" t="s">
        <v>1687</v>
      </c>
      <c r="D458" s="29" t="s">
        <v>179</v>
      </c>
      <c r="E458" s="267" t="s">
        <v>530</v>
      </c>
      <c r="F458" s="152"/>
      <c r="G458" s="152"/>
      <c r="H458" s="152"/>
      <c r="I458" s="152"/>
      <c r="J458" s="153"/>
      <c r="K458" s="152"/>
      <c r="L458" s="152"/>
      <c r="M458" s="152"/>
      <c r="N458" s="152"/>
      <c r="O458" s="152"/>
      <c r="P458" s="152"/>
      <c r="Q458" s="152"/>
      <c r="R458" s="152"/>
      <c r="S458" s="152"/>
      <c r="T458" s="152"/>
      <c r="U458" s="152"/>
      <c r="V458" s="152"/>
      <c r="W458" s="152"/>
      <c r="X458" s="219">
        <v>42067</v>
      </c>
      <c r="Y458" s="150" t="e">
        <f ca="1">IF(ISBLANK(X458), TODAY()-#REF!,X458 -#REF! &amp; CHAR(10) &amp; "(closed)")</f>
        <v>#REF!</v>
      </c>
      <c r="Z458" s="149" t="s">
        <v>360</v>
      </c>
    </row>
    <row r="459" spans="1:26" s="175" customFormat="1" ht="26.4" hidden="1" x14ac:dyDescent="0.3">
      <c r="A459" s="157"/>
      <c r="B459" s="155">
        <v>201400258</v>
      </c>
      <c r="C459" s="217" t="s">
        <v>1686</v>
      </c>
      <c r="D459" s="29" t="s">
        <v>176</v>
      </c>
      <c r="E459" s="221"/>
      <c r="F459" s="152"/>
      <c r="G459" s="152"/>
      <c r="H459" s="152"/>
      <c r="I459" s="152"/>
      <c r="J459" s="153"/>
      <c r="K459" s="152"/>
      <c r="L459" s="152"/>
      <c r="M459" s="152"/>
      <c r="N459" s="152"/>
      <c r="O459" s="152"/>
      <c r="P459" s="152"/>
      <c r="Q459" s="152"/>
      <c r="R459" s="152"/>
      <c r="S459" s="152"/>
      <c r="T459" s="152"/>
      <c r="U459" s="152"/>
      <c r="V459" s="152"/>
      <c r="W459" s="152"/>
      <c r="X459" s="219">
        <v>43404</v>
      </c>
      <c r="Y459" s="150" t="str">
        <f ca="1">IF(ISBLANK(X459), TODAY()-E459,X459- E459 &amp; CHAR(10) &amp; "(closed)")</f>
        <v>43404
(closed)</v>
      </c>
      <c r="Z459" s="149" t="s">
        <v>360</v>
      </c>
    </row>
    <row r="460" spans="1:26" s="175" customFormat="1" ht="14.4" hidden="1" x14ac:dyDescent="0.3">
      <c r="A460" s="157"/>
      <c r="B460" s="269">
        <v>201400259</v>
      </c>
      <c r="C460" s="268" t="s">
        <v>445</v>
      </c>
      <c r="D460" s="29" t="s">
        <v>176</v>
      </c>
      <c r="E460" s="267" t="s">
        <v>2414</v>
      </c>
      <c r="F460" s="152"/>
      <c r="G460" s="152"/>
      <c r="H460" s="152"/>
      <c r="I460" s="152"/>
      <c r="J460" s="153"/>
      <c r="K460" s="152"/>
      <c r="L460" s="152"/>
      <c r="M460" s="152"/>
      <c r="N460" s="152"/>
      <c r="O460" s="152"/>
      <c r="P460" s="152"/>
      <c r="Q460" s="152"/>
      <c r="R460" s="152"/>
      <c r="S460" s="152"/>
      <c r="T460" s="152"/>
      <c r="U460" s="152"/>
      <c r="V460" s="152"/>
      <c r="W460" s="152"/>
      <c r="X460" s="219">
        <v>42068</v>
      </c>
      <c r="Y460" s="150" t="e">
        <f ca="1">IF(ISBLANK(X460), TODAY()-#REF!,X460 -#REF! &amp; CHAR(10) &amp; "(closed)")</f>
        <v>#REF!</v>
      </c>
      <c r="Z460" s="149" t="s">
        <v>360</v>
      </c>
    </row>
    <row r="461" spans="1:26" s="175" customFormat="1" ht="14.4" hidden="1" x14ac:dyDescent="0.3">
      <c r="A461" s="157"/>
      <c r="B461" s="269">
        <v>201400260</v>
      </c>
      <c r="C461" s="268" t="s">
        <v>1686</v>
      </c>
      <c r="D461" s="29" t="s">
        <v>176</v>
      </c>
      <c r="E461" s="267" t="s">
        <v>2413</v>
      </c>
      <c r="F461" s="151"/>
      <c r="G461" s="151"/>
      <c r="H461" s="151"/>
      <c r="I461" s="151"/>
      <c r="J461" s="177"/>
      <c r="K461" s="151"/>
      <c r="L461" s="151"/>
      <c r="M461" s="151"/>
      <c r="N461" s="151"/>
      <c r="O461" s="151"/>
      <c r="P461" s="151"/>
      <c r="Q461" s="151"/>
      <c r="R461" s="151"/>
      <c r="S461" s="151"/>
      <c r="T461" s="151"/>
      <c r="U461" s="151"/>
      <c r="V461" s="151"/>
      <c r="W461" s="151"/>
      <c r="X461" s="219">
        <v>42166</v>
      </c>
      <c r="Y461" s="150" t="e">
        <f ca="1">IF(ISBLANK(X461), TODAY()-#REF!,X461 -#REF! &amp; CHAR(10) &amp; "(closed)")</f>
        <v>#REF!</v>
      </c>
      <c r="Z461" s="149" t="s">
        <v>360</v>
      </c>
    </row>
    <row r="462" spans="1:26" s="175" customFormat="1" ht="26.4" hidden="1" x14ac:dyDescent="0.3">
      <c r="A462" s="157"/>
      <c r="B462" s="155">
        <v>201400261</v>
      </c>
      <c r="C462" s="217" t="s">
        <v>1686</v>
      </c>
      <c r="D462" s="29" t="s">
        <v>176</v>
      </c>
      <c r="E462" s="248"/>
      <c r="F462" s="242"/>
      <c r="G462" s="242"/>
      <c r="H462" s="242"/>
      <c r="I462" s="242"/>
      <c r="J462" s="243"/>
      <c r="K462" s="242"/>
      <c r="L462" s="242"/>
      <c r="M462" s="242"/>
      <c r="N462" s="242"/>
      <c r="O462" s="242"/>
      <c r="P462" s="242"/>
      <c r="Q462" s="242"/>
      <c r="R462" s="242"/>
      <c r="S462" s="242"/>
      <c r="T462" s="242"/>
      <c r="U462" s="242"/>
      <c r="V462" s="242"/>
      <c r="W462" s="242"/>
      <c r="X462" s="219">
        <v>43013</v>
      </c>
      <c r="Y462" s="150" t="str">
        <f ca="1">IF(ISBLANK(X462), TODAY()-E462,X462- E462 &amp; CHAR(10) &amp; "(closed)")</f>
        <v>43013
(closed)</v>
      </c>
      <c r="Z462" s="149" t="s">
        <v>360</v>
      </c>
    </row>
    <row r="463" spans="1:26" s="175" customFormat="1" ht="26.4" hidden="1" x14ac:dyDescent="0.3">
      <c r="A463" s="157"/>
      <c r="B463" s="271">
        <v>201400262</v>
      </c>
      <c r="C463" s="270" t="s">
        <v>1410</v>
      </c>
      <c r="D463" s="29" t="s">
        <v>179</v>
      </c>
      <c r="E463" s="261" t="s">
        <v>2412</v>
      </c>
      <c r="F463" s="152"/>
      <c r="G463" s="152"/>
      <c r="H463" s="152"/>
      <c r="I463" s="152"/>
      <c r="J463" s="153"/>
      <c r="K463" s="152"/>
      <c r="L463" s="152"/>
      <c r="M463" s="152"/>
      <c r="N463" s="152"/>
      <c r="O463" s="152"/>
      <c r="P463" s="152"/>
      <c r="Q463" s="152"/>
      <c r="R463" s="152"/>
      <c r="S463" s="152"/>
      <c r="T463" s="152"/>
      <c r="U463" s="152"/>
      <c r="V463" s="152"/>
      <c r="W463" s="152"/>
      <c r="X463" s="151">
        <v>43501</v>
      </c>
      <c r="Y463" s="150" t="e">
        <f ca="1">IF(ISBLANK(X463), TODAY()-#REF!,X463 -#REF! &amp; CHAR(10) &amp; "(closed)")</f>
        <v>#REF!</v>
      </c>
      <c r="Z463" s="149" t="s">
        <v>360</v>
      </c>
    </row>
    <row r="464" spans="1:26" s="175" customFormat="1" ht="14.4" hidden="1" x14ac:dyDescent="0.3">
      <c r="A464" s="157"/>
      <c r="B464" s="269">
        <v>201400263</v>
      </c>
      <c r="C464" s="268" t="s">
        <v>1687</v>
      </c>
      <c r="D464" s="29" t="s">
        <v>179</v>
      </c>
      <c r="E464" s="267" t="s">
        <v>2411</v>
      </c>
      <c r="F464" s="151"/>
      <c r="G464" s="151"/>
      <c r="H464" s="151"/>
      <c r="I464" s="151"/>
      <c r="J464" s="177"/>
      <c r="K464" s="151"/>
      <c r="L464" s="151"/>
      <c r="M464" s="151"/>
      <c r="N464" s="151"/>
      <c r="O464" s="151"/>
      <c r="P464" s="151"/>
      <c r="Q464" s="151"/>
      <c r="R464" s="151"/>
      <c r="S464" s="151"/>
      <c r="T464" s="151"/>
      <c r="U464" s="151"/>
      <c r="V464" s="151"/>
      <c r="W464" s="151"/>
      <c r="X464" s="219">
        <v>42082</v>
      </c>
      <c r="Y464" s="150" t="e">
        <f ca="1">IF(ISBLANK(X464), TODAY()-#REF!,X464 -#REF! &amp; CHAR(10) &amp; "(closed)")</f>
        <v>#REF!</v>
      </c>
      <c r="Z464" s="149" t="s">
        <v>360</v>
      </c>
    </row>
    <row r="465" spans="1:26" s="175" customFormat="1" ht="14.4" hidden="1" x14ac:dyDescent="0.3">
      <c r="A465" s="157"/>
      <c r="B465" s="269">
        <v>201400264</v>
      </c>
      <c r="C465" s="268" t="s">
        <v>1687</v>
      </c>
      <c r="D465" s="29" t="s">
        <v>179</v>
      </c>
      <c r="E465" s="267" t="s">
        <v>2410</v>
      </c>
      <c r="F465" s="152"/>
      <c r="G465" s="152"/>
      <c r="H465" s="152"/>
      <c r="I465" s="152"/>
      <c r="J465" s="153"/>
      <c r="K465" s="152"/>
      <c r="L465" s="152"/>
      <c r="M465" s="152"/>
      <c r="N465" s="152"/>
      <c r="O465" s="152"/>
      <c r="P465" s="152"/>
      <c r="Q465" s="152"/>
      <c r="R465" s="152"/>
      <c r="S465" s="152"/>
      <c r="T465" s="152"/>
      <c r="U465" s="152"/>
      <c r="V465" s="152"/>
      <c r="W465" s="152"/>
      <c r="X465" s="219">
        <v>42110</v>
      </c>
      <c r="Y465" s="150" t="e">
        <f ca="1">IF(ISBLANK(X465), TODAY()-#REF!,X465 -#REF! &amp; CHAR(10) &amp; "(closed)")</f>
        <v>#REF!</v>
      </c>
      <c r="Z465" s="149" t="s">
        <v>360</v>
      </c>
    </row>
    <row r="466" spans="1:26" s="175" customFormat="1" ht="14.4" hidden="1" x14ac:dyDescent="0.3">
      <c r="A466" s="157"/>
      <c r="B466" s="269">
        <v>201400265</v>
      </c>
      <c r="C466" s="268" t="s">
        <v>1687</v>
      </c>
      <c r="D466" s="29" t="s">
        <v>179</v>
      </c>
      <c r="E466" s="267" t="s">
        <v>2409</v>
      </c>
      <c r="F466" s="152"/>
      <c r="G466" s="152"/>
      <c r="H466" s="152"/>
      <c r="I466" s="152"/>
      <c r="J466" s="153"/>
      <c r="K466" s="152"/>
      <c r="L466" s="152"/>
      <c r="M466" s="152"/>
      <c r="N466" s="152"/>
      <c r="O466" s="152"/>
      <c r="P466" s="152"/>
      <c r="Q466" s="152"/>
      <c r="R466" s="152"/>
      <c r="S466" s="152"/>
      <c r="T466" s="152"/>
      <c r="U466" s="152"/>
      <c r="V466" s="152"/>
      <c r="W466" s="152"/>
      <c r="X466" s="219">
        <v>42110</v>
      </c>
      <c r="Y466" s="150" t="e">
        <f ca="1">IF(ISBLANK(X466), TODAY()-#REF!,X466 -#REF! &amp; CHAR(10) &amp; "(closed)")</f>
        <v>#REF!</v>
      </c>
      <c r="Z466" s="149" t="s">
        <v>360</v>
      </c>
    </row>
    <row r="467" spans="1:26" s="175" customFormat="1" ht="14.4" hidden="1" x14ac:dyDescent="0.3">
      <c r="A467" s="157"/>
      <c r="B467" s="269">
        <v>201400267</v>
      </c>
      <c r="C467" s="268" t="s">
        <v>445</v>
      </c>
      <c r="D467" s="29" t="s">
        <v>176</v>
      </c>
      <c r="E467" s="267" t="s">
        <v>2408</v>
      </c>
      <c r="F467" s="151"/>
      <c r="G467" s="151"/>
      <c r="H467" s="151"/>
      <c r="I467" s="151"/>
      <c r="J467" s="177"/>
      <c r="K467" s="151"/>
      <c r="L467" s="151"/>
      <c r="M467" s="151"/>
      <c r="N467" s="151"/>
      <c r="O467" s="151"/>
      <c r="P467" s="151"/>
      <c r="Q467" s="151"/>
      <c r="R467" s="151"/>
      <c r="S467" s="151"/>
      <c r="T467" s="151"/>
      <c r="U467" s="151"/>
      <c r="V467" s="151"/>
      <c r="W467" s="151"/>
      <c r="X467" s="219">
        <v>42068</v>
      </c>
      <c r="Y467" s="150" t="e">
        <f ca="1">IF(ISBLANK(X467), TODAY()-E467,X467- E467 &amp; CHAR(10) &amp; "(closed)")</f>
        <v>#VALUE!</v>
      </c>
      <c r="Z467" s="149" t="s">
        <v>360</v>
      </c>
    </row>
    <row r="468" spans="1:26" s="175" customFormat="1" ht="14.4" hidden="1" x14ac:dyDescent="0.3">
      <c r="A468" s="157"/>
      <c r="B468" s="269">
        <v>201400268</v>
      </c>
      <c r="C468" s="268" t="s">
        <v>2404</v>
      </c>
      <c r="D468" s="29" t="s">
        <v>176</v>
      </c>
      <c r="E468" s="267" t="s">
        <v>2407</v>
      </c>
      <c r="F468" s="152"/>
      <c r="G468" s="152"/>
      <c r="H468" s="152"/>
      <c r="I468" s="152"/>
      <c r="J468" s="153"/>
      <c r="K468" s="152"/>
      <c r="L468" s="152"/>
      <c r="M468" s="152"/>
      <c r="N468" s="152"/>
      <c r="O468" s="152"/>
      <c r="P468" s="152"/>
      <c r="Q468" s="152"/>
      <c r="R468" s="152"/>
      <c r="S468" s="152"/>
      <c r="T468" s="152"/>
      <c r="U468" s="152"/>
      <c r="V468" s="152"/>
      <c r="W468" s="152"/>
      <c r="X468" s="219">
        <v>42110</v>
      </c>
      <c r="Y468" s="150" t="e">
        <f ca="1">IF(ISBLANK(X468), TODAY()-#REF!,X468 -#REF! &amp; CHAR(10) &amp; "(closed)")</f>
        <v>#REF!</v>
      </c>
      <c r="Z468" s="149" t="s">
        <v>360</v>
      </c>
    </row>
    <row r="469" spans="1:26" s="175" customFormat="1" ht="14.4" hidden="1" x14ac:dyDescent="0.3">
      <c r="A469" s="157"/>
      <c r="B469" s="269">
        <v>201400269</v>
      </c>
      <c r="C469" s="268" t="s">
        <v>2404</v>
      </c>
      <c r="D469" s="29" t="s">
        <v>176</v>
      </c>
      <c r="E469" s="267" t="s">
        <v>2406</v>
      </c>
      <c r="F469" s="152"/>
      <c r="G469" s="152"/>
      <c r="H469" s="152"/>
      <c r="I469" s="152"/>
      <c r="J469" s="153"/>
      <c r="K469" s="152"/>
      <c r="L469" s="152"/>
      <c r="M469" s="152"/>
      <c r="N469" s="152"/>
      <c r="O469" s="152"/>
      <c r="P469" s="152"/>
      <c r="Q469" s="152"/>
      <c r="R469" s="152"/>
      <c r="S469" s="152"/>
      <c r="T469" s="152"/>
      <c r="U469" s="152"/>
      <c r="V469" s="152"/>
      <c r="W469" s="152"/>
      <c r="X469" s="219">
        <v>42110</v>
      </c>
      <c r="Y469" s="150" t="e">
        <f ca="1">IF(ISBLANK(X469), TODAY()-#REF!,X469 -#REF! &amp; CHAR(10) &amp; "(closed)")</f>
        <v>#REF!</v>
      </c>
      <c r="Z469" s="149" t="s">
        <v>360</v>
      </c>
    </row>
    <row r="470" spans="1:26" s="175" customFormat="1" ht="14.4" hidden="1" x14ac:dyDescent="0.3">
      <c r="A470" s="157"/>
      <c r="B470" s="269">
        <v>201400270</v>
      </c>
      <c r="C470" s="268" t="s">
        <v>2404</v>
      </c>
      <c r="D470" s="29" t="s">
        <v>176</v>
      </c>
      <c r="E470" s="267" t="s">
        <v>2405</v>
      </c>
      <c r="F470" s="152"/>
      <c r="G470" s="152"/>
      <c r="H470" s="152"/>
      <c r="I470" s="152"/>
      <c r="J470" s="153"/>
      <c r="K470" s="152"/>
      <c r="L470" s="152"/>
      <c r="M470" s="152"/>
      <c r="N470" s="152"/>
      <c r="O470" s="152"/>
      <c r="P470" s="152"/>
      <c r="Q470" s="152"/>
      <c r="R470" s="152"/>
      <c r="S470" s="152"/>
      <c r="T470" s="152"/>
      <c r="U470" s="152"/>
      <c r="V470" s="152"/>
      <c r="W470" s="152"/>
      <c r="X470" s="219">
        <v>42110</v>
      </c>
      <c r="Y470" s="150" t="e">
        <f ca="1">IF(ISBLANK(X470), TODAY()-#REF!,X470 -#REF! &amp; CHAR(10) &amp; "(closed)")</f>
        <v>#REF!</v>
      </c>
      <c r="Z470" s="149" t="s">
        <v>360</v>
      </c>
    </row>
    <row r="471" spans="1:26" s="175" customFormat="1" ht="14.4" hidden="1" x14ac:dyDescent="0.3">
      <c r="A471" s="157"/>
      <c r="B471" s="269">
        <v>201400271</v>
      </c>
      <c r="C471" s="268" t="s">
        <v>2404</v>
      </c>
      <c r="D471" s="29" t="s">
        <v>176</v>
      </c>
      <c r="E471" s="267" t="s">
        <v>2403</v>
      </c>
      <c r="F471" s="219"/>
      <c r="G471" s="219"/>
      <c r="H471" s="219"/>
      <c r="I471" s="219"/>
      <c r="J471" s="246"/>
      <c r="K471" s="219"/>
      <c r="L471" s="219"/>
      <c r="M471" s="219"/>
      <c r="N471" s="219"/>
      <c r="O471" s="219"/>
      <c r="P471" s="219"/>
      <c r="Q471" s="219"/>
      <c r="R471" s="219"/>
      <c r="S471" s="219"/>
      <c r="T471" s="219"/>
      <c r="U471" s="219"/>
      <c r="V471" s="219"/>
      <c r="W471" s="219"/>
      <c r="X471" s="219">
        <v>42110</v>
      </c>
      <c r="Y471" s="150" t="e">
        <f ca="1">IF(ISBLANK(X471), TODAY()-#REF!,X471 -#REF! &amp; CHAR(10) &amp; "(closed)")</f>
        <v>#REF!</v>
      </c>
      <c r="Z471" s="149" t="s">
        <v>360</v>
      </c>
    </row>
    <row r="472" spans="1:26" s="175" customFormat="1" ht="14.4" hidden="1" x14ac:dyDescent="0.3">
      <c r="A472" s="157"/>
      <c r="B472" s="269">
        <v>201400275</v>
      </c>
      <c r="C472" s="268" t="s">
        <v>1687</v>
      </c>
      <c r="D472" s="29" t="s">
        <v>179</v>
      </c>
      <c r="E472" s="267" t="s">
        <v>2402</v>
      </c>
      <c r="F472" s="208"/>
      <c r="G472" s="208"/>
      <c r="H472" s="208"/>
      <c r="I472" s="208"/>
      <c r="J472" s="209"/>
      <c r="K472" s="208"/>
      <c r="L472" s="208"/>
      <c r="M472" s="208"/>
      <c r="N472" s="208"/>
      <c r="O472" s="208"/>
      <c r="P472" s="208"/>
      <c r="Q472" s="208"/>
      <c r="R472" s="208"/>
      <c r="S472" s="208"/>
      <c r="T472" s="208"/>
      <c r="U472" s="208"/>
      <c r="V472" s="208"/>
      <c r="W472" s="208"/>
      <c r="X472" s="219">
        <v>42067</v>
      </c>
      <c r="Y472" s="150" t="e">
        <f ca="1">IF(ISBLANK(X472), TODAY()-#REF!,X472 -#REF! &amp; CHAR(10) &amp; "(closed)")</f>
        <v>#REF!</v>
      </c>
      <c r="Z472" s="149" t="s">
        <v>360</v>
      </c>
    </row>
    <row r="473" spans="1:26" s="175" customFormat="1" ht="14.4" hidden="1" x14ac:dyDescent="0.3">
      <c r="A473" s="157"/>
      <c r="B473" s="149">
        <v>201400277</v>
      </c>
      <c r="C473" s="268" t="s">
        <v>455</v>
      </c>
      <c r="D473" s="29" t="s">
        <v>179</v>
      </c>
      <c r="E473" s="267" t="s">
        <v>2329</v>
      </c>
      <c r="F473" s="219"/>
      <c r="G473" s="219"/>
      <c r="H473" s="219"/>
      <c r="I473" s="219"/>
      <c r="J473" s="246"/>
      <c r="K473" s="219"/>
      <c r="L473" s="219"/>
      <c r="M473" s="219"/>
      <c r="N473" s="219"/>
      <c r="O473" s="219"/>
      <c r="P473" s="219"/>
      <c r="Q473" s="219"/>
      <c r="R473" s="219"/>
      <c r="S473" s="219"/>
      <c r="T473" s="219"/>
      <c r="U473" s="219"/>
      <c r="V473" s="219"/>
      <c r="W473" s="219"/>
      <c r="X473" s="219">
        <v>42019</v>
      </c>
      <c r="Y473" s="150" t="e">
        <f ca="1">IF(ISBLANK(X473), TODAY()-#REF!,X473 -#REF! &amp; CHAR(10) &amp; "(closed)")</f>
        <v>#REF!</v>
      </c>
      <c r="Z473" s="149" t="s">
        <v>360</v>
      </c>
    </row>
    <row r="474" spans="1:26" s="175" customFormat="1" ht="14.4" hidden="1" x14ac:dyDescent="0.3">
      <c r="A474" s="157"/>
      <c r="B474" s="155">
        <v>201400278</v>
      </c>
      <c r="C474" s="217" t="s">
        <v>804</v>
      </c>
      <c r="D474" s="29" t="s">
        <v>176</v>
      </c>
      <c r="E474" s="220" t="s">
        <v>2401</v>
      </c>
      <c r="F474" s="219"/>
      <c r="G474" s="219"/>
      <c r="H474" s="219"/>
      <c r="I474" s="219"/>
      <c r="J474" s="246"/>
      <c r="K474" s="219"/>
      <c r="L474" s="219"/>
      <c r="M474" s="219"/>
      <c r="N474" s="219"/>
      <c r="O474" s="219"/>
      <c r="P474" s="219"/>
      <c r="Q474" s="219"/>
      <c r="R474" s="219"/>
      <c r="S474" s="219"/>
      <c r="T474" s="219"/>
      <c r="U474" s="219"/>
      <c r="V474" s="219"/>
      <c r="W474" s="219"/>
      <c r="X474" s="219">
        <v>42332</v>
      </c>
      <c r="Y474" s="150" t="e">
        <f ca="1">IF(ISBLANK(X474), TODAY()-#REF!,X474 -#REF! &amp; CHAR(10) &amp; "(closed)")</f>
        <v>#REF!</v>
      </c>
      <c r="Z474" s="149" t="s">
        <v>360</v>
      </c>
    </row>
    <row r="475" spans="1:26" s="175" customFormat="1" ht="14.4" hidden="1" x14ac:dyDescent="0.3">
      <c r="A475" s="157"/>
      <c r="B475" s="155">
        <v>201400281</v>
      </c>
      <c r="C475" s="217" t="s">
        <v>1926</v>
      </c>
      <c r="D475" s="29" t="s">
        <v>179</v>
      </c>
      <c r="E475" s="220" t="s">
        <v>1710</v>
      </c>
      <c r="F475" s="152"/>
      <c r="G475" s="152"/>
      <c r="H475" s="152"/>
      <c r="I475" s="152"/>
      <c r="J475" s="153"/>
      <c r="K475" s="152"/>
      <c r="L475" s="152"/>
      <c r="M475" s="152"/>
      <c r="N475" s="152"/>
      <c r="O475" s="152"/>
      <c r="P475" s="152"/>
      <c r="Q475" s="152"/>
      <c r="R475" s="152"/>
      <c r="S475" s="152"/>
      <c r="T475" s="152"/>
      <c r="U475" s="152"/>
      <c r="V475" s="152"/>
      <c r="W475" s="152"/>
      <c r="X475" s="219">
        <v>42600</v>
      </c>
      <c r="Y475" s="150" t="e">
        <f ca="1">IF(ISBLANK(X475), TODAY()-#REF!,X475 -#REF! &amp; CHAR(10) &amp; "(closed)")</f>
        <v>#REF!</v>
      </c>
      <c r="Z475" s="149" t="s">
        <v>360</v>
      </c>
    </row>
    <row r="476" spans="1:26" s="175" customFormat="1" ht="14.4" hidden="1" x14ac:dyDescent="0.3">
      <c r="A476" s="157"/>
      <c r="B476" s="155">
        <v>201400282</v>
      </c>
      <c r="C476" s="217" t="s">
        <v>1926</v>
      </c>
      <c r="D476" s="29" t="s">
        <v>179</v>
      </c>
      <c r="E476" s="220" t="s">
        <v>996</v>
      </c>
      <c r="F476" s="219"/>
      <c r="G476" s="219"/>
      <c r="H476" s="219"/>
      <c r="I476" s="219"/>
      <c r="J476" s="246"/>
      <c r="K476" s="219"/>
      <c r="L476" s="219"/>
      <c r="M476" s="219"/>
      <c r="N476" s="219"/>
      <c r="O476" s="219"/>
      <c r="P476" s="219"/>
      <c r="Q476" s="219"/>
      <c r="R476" s="219"/>
      <c r="S476" s="219"/>
      <c r="T476" s="219"/>
      <c r="U476" s="219"/>
      <c r="V476" s="219"/>
      <c r="W476" s="219"/>
      <c r="X476" s="219">
        <v>42600</v>
      </c>
      <c r="Y476" s="150" t="e">
        <f ca="1">IF(ISBLANK(X476), TODAY()-#REF!,X476 -#REF! &amp; CHAR(10) &amp; "(closed)")</f>
        <v>#REF!</v>
      </c>
      <c r="Z476" s="149" t="s">
        <v>360</v>
      </c>
    </row>
    <row r="477" spans="1:26" s="175" customFormat="1" ht="14.4" hidden="1" x14ac:dyDescent="0.3">
      <c r="A477" s="157"/>
      <c r="B477" s="155">
        <v>201400283</v>
      </c>
      <c r="C477" s="217" t="s">
        <v>1926</v>
      </c>
      <c r="D477" s="29" t="s">
        <v>179</v>
      </c>
      <c r="E477" s="220" t="s">
        <v>1705</v>
      </c>
      <c r="F477" s="219"/>
      <c r="G477" s="219"/>
      <c r="H477" s="219"/>
      <c r="I477" s="219"/>
      <c r="J477" s="246"/>
      <c r="K477" s="219"/>
      <c r="L477" s="219"/>
      <c r="M477" s="219"/>
      <c r="N477" s="219"/>
      <c r="O477" s="219"/>
      <c r="P477" s="219"/>
      <c r="Q477" s="219"/>
      <c r="R477" s="219"/>
      <c r="S477" s="219"/>
      <c r="T477" s="219"/>
      <c r="U477" s="219"/>
      <c r="V477" s="219"/>
      <c r="W477" s="219"/>
      <c r="X477" s="219">
        <v>42600</v>
      </c>
      <c r="Y477" s="150" t="e">
        <f ca="1">IF(ISBLANK(X477), TODAY()-#REF!,X477 -#REF! &amp; CHAR(10) &amp; "(closed)")</f>
        <v>#REF!</v>
      </c>
      <c r="Z477" s="149" t="s">
        <v>360</v>
      </c>
    </row>
    <row r="478" spans="1:26" s="175" customFormat="1" ht="26.4" hidden="1" x14ac:dyDescent="0.3">
      <c r="A478" s="157"/>
      <c r="B478" s="155">
        <v>201400284</v>
      </c>
      <c r="C478" s="217" t="s">
        <v>1926</v>
      </c>
      <c r="D478" s="29" t="s">
        <v>179</v>
      </c>
      <c r="E478" s="221"/>
      <c r="F478" s="152"/>
      <c r="G478" s="152"/>
      <c r="H478" s="152"/>
      <c r="I478" s="152"/>
      <c r="J478" s="153"/>
      <c r="K478" s="152"/>
      <c r="L478" s="152"/>
      <c r="M478" s="152"/>
      <c r="N478" s="152"/>
      <c r="O478" s="152"/>
      <c r="P478" s="152"/>
      <c r="Q478" s="152"/>
      <c r="R478" s="152"/>
      <c r="S478" s="152"/>
      <c r="T478" s="152"/>
      <c r="U478" s="152"/>
      <c r="V478" s="152"/>
      <c r="W478" s="152"/>
      <c r="X478" s="219">
        <v>42857</v>
      </c>
      <c r="Y478" s="150" t="str">
        <f ca="1">IF(ISBLANK(X478), TODAY()-E478,X478- E478 &amp; CHAR(10) &amp; "(closed)")</f>
        <v>42857
(closed)</v>
      </c>
      <c r="Z478" s="149" t="s">
        <v>360</v>
      </c>
    </row>
    <row r="479" spans="1:26" s="175" customFormat="1" ht="14.4" hidden="1" x14ac:dyDescent="0.3">
      <c r="A479" s="157"/>
      <c r="B479" s="269">
        <v>201400288</v>
      </c>
      <c r="C479" s="268" t="s">
        <v>804</v>
      </c>
      <c r="D479" s="29" t="s">
        <v>179</v>
      </c>
      <c r="E479" s="267" t="s">
        <v>346</v>
      </c>
      <c r="F479" s="152"/>
      <c r="G479" s="152"/>
      <c r="H479" s="152"/>
      <c r="I479" s="152"/>
      <c r="J479" s="153"/>
      <c r="K479" s="152"/>
      <c r="L479" s="152"/>
      <c r="M479" s="152"/>
      <c r="N479" s="152"/>
      <c r="O479" s="152"/>
      <c r="P479" s="152"/>
      <c r="Q479" s="152"/>
      <c r="R479" s="152"/>
      <c r="S479" s="152"/>
      <c r="T479" s="152"/>
      <c r="U479" s="152"/>
      <c r="V479" s="152"/>
      <c r="W479" s="152"/>
      <c r="X479" s="219">
        <v>42115</v>
      </c>
      <c r="Y479" s="150" t="e">
        <f ca="1">IF(ISBLANK(X479), TODAY()-#REF!,X479 -#REF! &amp; CHAR(10) &amp; "(closed)")</f>
        <v>#REF!</v>
      </c>
      <c r="Z479" s="149" t="s">
        <v>360</v>
      </c>
    </row>
    <row r="480" spans="1:26" s="175" customFormat="1" ht="14.4" hidden="1" x14ac:dyDescent="0.3">
      <c r="A480" s="157"/>
      <c r="B480" s="269">
        <v>201400289</v>
      </c>
      <c r="C480" s="268" t="s">
        <v>1162</v>
      </c>
      <c r="D480" s="29" t="s">
        <v>179</v>
      </c>
      <c r="E480" s="267" t="s">
        <v>2400</v>
      </c>
      <c r="F480" s="152"/>
      <c r="G480" s="152"/>
      <c r="H480" s="152"/>
      <c r="I480" s="152"/>
      <c r="J480" s="153"/>
      <c r="K480" s="152"/>
      <c r="L480" s="152"/>
      <c r="M480" s="152"/>
      <c r="N480" s="152"/>
      <c r="O480" s="152"/>
      <c r="P480" s="152"/>
      <c r="Q480" s="152"/>
      <c r="R480" s="152"/>
      <c r="S480" s="152"/>
      <c r="T480" s="152"/>
      <c r="U480" s="152"/>
      <c r="V480" s="152"/>
      <c r="W480" s="152"/>
      <c r="X480" s="219">
        <v>42137</v>
      </c>
      <c r="Y480" s="150" t="e">
        <f ca="1">IF(ISBLANK(X480), TODAY()-#REF!,X480 -#REF! &amp; CHAR(10) &amp; "(closed)")</f>
        <v>#REF!</v>
      </c>
      <c r="Z480" s="149" t="s">
        <v>360</v>
      </c>
    </row>
    <row r="481" spans="1:26" s="175" customFormat="1" ht="14.4" hidden="1" x14ac:dyDescent="0.3">
      <c r="A481" s="157"/>
      <c r="B481" s="155">
        <v>201400292</v>
      </c>
      <c r="C481" s="268" t="s">
        <v>455</v>
      </c>
      <c r="D481" s="29" t="s">
        <v>179</v>
      </c>
      <c r="E481" s="267" t="s">
        <v>2399</v>
      </c>
      <c r="F481" s="152"/>
      <c r="G481" s="152"/>
      <c r="H481" s="152"/>
      <c r="I481" s="152"/>
      <c r="J481" s="153"/>
      <c r="K481" s="152"/>
      <c r="L481" s="152"/>
      <c r="M481" s="152"/>
      <c r="N481" s="152"/>
      <c r="O481" s="152"/>
      <c r="P481" s="152"/>
      <c r="Q481" s="152"/>
      <c r="R481" s="152"/>
      <c r="S481" s="152"/>
      <c r="T481" s="152"/>
      <c r="U481" s="152"/>
      <c r="V481" s="152"/>
      <c r="W481" s="152"/>
      <c r="X481" s="219">
        <v>42115</v>
      </c>
      <c r="Y481" s="150" t="e">
        <f ca="1">IF(ISBLANK(X481), TODAY()-#REF!,X481 -#REF! &amp; CHAR(10) &amp; "(closed)")</f>
        <v>#REF!</v>
      </c>
      <c r="Z481" s="149" t="s">
        <v>360</v>
      </c>
    </row>
    <row r="482" spans="1:26" s="175" customFormat="1" ht="14.4" hidden="1" x14ac:dyDescent="0.3">
      <c r="A482" s="157"/>
      <c r="B482" s="155">
        <v>201400295</v>
      </c>
      <c r="C482" s="268" t="s">
        <v>455</v>
      </c>
      <c r="D482" s="29" t="s">
        <v>179</v>
      </c>
      <c r="E482" s="267" t="s">
        <v>2398</v>
      </c>
      <c r="F482" s="152"/>
      <c r="G482" s="152"/>
      <c r="H482" s="152"/>
      <c r="I482" s="152"/>
      <c r="J482" s="153"/>
      <c r="K482" s="152"/>
      <c r="L482" s="152"/>
      <c r="M482" s="152"/>
      <c r="N482" s="152"/>
      <c r="O482" s="152"/>
      <c r="P482" s="152"/>
      <c r="Q482" s="152"/>
      <c r="R482" s="152"/>
      <c r="S482" s="152"/>
      <c r="T482" s="152"/>
      <c r="U482" s="152"/>
      <c r="V482" s="152"/>
      <c r="W482" s="152"/>
      <c r="X482" s="219">
        <v>42159</v>
      </c>
      <c r="Y482" s="150" t="e">
        <f ca="1">IF(ISBLANK(X482), TODAY()-#REF!,X482 -#REF! &amp; CHAR(10) &amp; "(closed)")</f>
        <v>#REF!</v>
      </c>
      <c r="Z482" s="149" t="s">
        <v>360</v>
      </c>
    </row>
    <row r="483" spans="1:26" s="175" customFormat="1" ht="14.4" hidden="1" x14ac:dyDescent="0.3">
      <c r="A483" s="157"/>
      <c r="B483" s="155">
        <v>201400297</v>
      </c>
      <c r="C483" s="268" t="s">
        <v>455</v>
      </c>
      <c r="D483" s="29" t="s">
        <v>179</v>
      </c>
      <c r="E483" s="267" t="s">
        <v>609</v>
      </c>
      <c r="F483" s="152"/>
      <c r="G483" s="152"/>
      <c r="H483" s="152"/>
      <c r="I483" s="152"/>
      <c r="J483" s="153"/>
      <c r="K483" s="152"/>
      <c r="L483" s="152"/>
      <c r="M483" s="152"/>
      <c r="N483" s="152"/>
      <c r="O483" s="152"/>
      <c r="P483" s="152"/>
      <c r="Q483" s="152"/>
      <c r="R483" s="152"/>
      <c r="S483" s="152"/>
      <c r="T483" s="152"/>
      <c r="U483" s="152"/>
      <c r="V483" s="152"/>
      <c r="W483" s="152"/>
      <c r="X483" s="219">
        <v>42158</v>
      </c>
      <c r="Y483" s="150" t="e">
        <f ca="1">IF(ISBLANK(X483), TODAY()-#REF!,X483 -#REF! &amp; CHAR(10) &amp; "(closed)")</f>
        <v>#REF!</v>
      </c>
      <c r="Z483" s="149" t="s">
        <v>360</v>
      </c>
    </row>
    <row r="484" spans="1:26" s="175" customFormat="1" ht="14.4" hidden="1" x14ac:dyDescent="0.3">
      <c r="A484" s="157"/>
      <c r="B484" s="155">
        <v>201400300</v>
      </c>
      <c r="C484" s="268" t="s">
        <v>1926</v>
      </c>
      <c r="D484" s="29" t="s">
        <v>179</v>
      </c>
      <c r="E484" s="267" t="s">
        <v>2347</v>
      </c>
      <c r="F484" s="219"/>
      <c r="G484" s="219"/>
      <c r="H484" s="219"/>
      <c r="I484" s="219"/>
      <c r="J484" s="246"/>
      <c r="K484" s="219"/>
      <c r="L484" s="219"/>
      <c r="M484" s="219"/>
      <c r="N484" s="219"/>
      <c r="O484" s="219"/>
      <c r="P484" s="219"/>
      <c r="Q484" s="219"/>
      <c r="R484" s="219"/>
      <c r="S484" s="219"/>
      <c r="T484" s="219"/>
      <c r="U484" s="219"/>
      <c r="V484" s="219"/>
      <c r="W484" s="219"/>
      <c r="X484" s="219">
        <v>42115</v>
      </c>
      <c r="Y484" s="150" t="e">
        <f ca="1">IF(ISBLANK(X484), TODAY()-#REF!,X484 -#REF! &amp; CHAR(10) &amp; "(closed)")</f>
        <v>#REF!</v>
      </c>
      <c r="Z484" s="149" t="s">
        <v>360</v>
      </c>
    </row>
    <row r="485" spans="1:26" s="175" customFormat="1" ht="14.4" hidden="1" x14ac:dyDescent="0.3">
      <c r="A485" s="157"/>
      <c r="B485" s="155">
        <v>201400301</v>
      </c>
      <c r="C485" s="268" t="s">
        <v>1926</v>
      </c>
      <c r="D485" s="29" t="s">
        <v>179</v>
      </c>
      <c r="E485" s="267" t="s">
        <v>2032</v>
      </c>
      <c r="F485" s="152"/>
      <c r="G485" s="152"/>
      <c r="H485" s="152"/>
      <c r="I485" s="152"/>
      <c r="J485" s="153"/>
      <c r="K485" s="152"/>
      <c r="L485" s="152"/>
      <c r="M485" s="152"/>
      <c r="N485" s="152"/>
      <c r="O485" s="152"/>
      <c r="P485" s="152"/>
      <c r="Q485" s="152"/>
      <c r="R485" s="152"/>
      <c r="S485" s="152"/>
      <c r="T485" s="152"/>
      <c r="U485" s="152"/>
      <c r="V485" s="152"/>
      <c r="W485" s="152"/>
      <c r="X485" s="219">
        <v>42115</v>
      </c>
      <c r="Y485" s="150" t="e">
        <f ca="1">IF(ISBLANK(X485), TODAY()-#REF!,X485 -#REF! &amp; CHAR(10) &amp; "(closed)")</f>
        <v>#REF!</v>
      </c>
      <c r="Z485" s="149" t="s">
        <v>360</v>
      </c>
    </row>
    <row r="486" spans="1:26" s="175" customFormat="1" ht="14.4" hidden="1" x14ac:dyDescent="0.3">
      <c r="A486" s="157"/>
      <c r="B486" s="149">
        <v>201400302</v>
      </c>
      <c r="C486" s="203" t="s">
        <v>455</v>
      </c>
      <c r="D486" s="29" t="s">
        <v>179</v>
      </c>
      <c r="E486" s="244" t="s">
        <v>2397</v>
      </c>
      <c r="F486" s="208"/>
      <c r="G486" s="208"/>
      <c r="H486" s="208"/>
      <c r="I486" s="208"/>
      <c r="J486" s="209"/>
      <c r="K486" s="208"/>
      <c r="L486" s="208"/>
      <c r="M486" s="208"/>
      <c r="N486" s="208"/>
      <c r="O486" s="208"/>
      <c r="P486" s="208"/>
      <c r="Q486" s="208"/>
      <c r="R486" s="208"/>
      <c r="S486" s="208"/>
      <c r="T486" s="208"/>
      <c r="U486" s="208"/>
      <c r="V486" s="208"/>
      <c r="W486" s="208"/>
      <c r="X486" s="151">
        <v>41996</v>
      </c>
      <c r="Y486" s="150" t="e">
        <f ca="1">IF(ISBLANK(X486), TODAY()-#REF!,X486 -#REF! &amp; CHAR(10) &amp; "(closed)")</f>
        <v>#REF!</v>
      </c>
      <c r="Z486" s="149" t="s">
        <v>360</v>
      </c>
    </row>
    <row r="487" spans="1:26" s="175" customFormat="1" ht="14.4" hidden="1" x14ac:dyDescent="0.3">
      <c r="A487" s="157"/>
      <c r="B487" s="155">
        <v>201400303</v>
      </c>
      <c r="C487" s="268" t="s">
        <v>804</v>
      </c>
      <c r="D487" s="29" t="s">
        <v>179</v>
      </c>
      <c r="E487" s="267" t="s">
        <v>2353</v>
      </c>
      <c r="F487" s="152"/>
      <c r="G487" s="152"/>
      <c r="H487" s="152"/>
      <c r="I487" s="152"/>
      <c r="J487" s="153"/>
      <c r="K487" s="152"/>
      <c r="L487" s="152"/>
      <c r="M487" s="152"/>
      <c r="N487" s="152"/>
      <c r="O487" s="152"/>
      <c r="P487" s="152"/>
      <c r="Q487" s="152"/>
      <c r="R487" s="152"/>
      <c r="S487" s="152"/>
      <c r="T487" s="152"/>
      <c r="U487" s="152"/>
      <c r="V487" s="152"/>
      <c r="W487" s="152"/>
      <c r="X487" s="219">
        <v>42116</v>
      </c>
      <c r="Y487" s="150" t="e">
        <f ca="1">IF(ISBLANK(X487), TODAY()-#REF!,X487 -#REF! &amp; CHAR(10) &amp; "(closed)")</f>
        <v>#REF!</v>
      </c>
      <c r="Z487" s="149" t="s">
        <v>360</v>
      </c>
    </row>
    <row r="488" spans="1:26" s="175" customFormat="1" ht="14.4" hidden="1" x14ac:dyDescent="0.3">
      <c r="A488" s="157"/>
      <c r="B488" s="269">
        <v>201400306</v>
      </c>
      <c r="C488" s="268" t="s">
        <v>804</v>
      </c>
      <c r="D488" s="29" t="s">
        <v>179</v>
      </c>
      <c r="E488" s="267" t="s">
        <v>2396</v>
      </c>
      <c r="F488" s="152"/>
      <c r="G488" s="152"/>
      <c r="H488" s="152"/>
      <c r="I488" s="152"/>
      <c r="J488" s="153"/>
      <c r="K488" s="152"/>
      <c r="L488" s="152"/>
      <c r="M488" s="152"/>
      <c r="N488" s="152"/>
      <c r="O488" s="152"/>
      <c r="P488" s="152"/>
      <c r="Q488" s="152"/>
      <c r="R488" s="152"/>
      <c r="S488" s="152"/>
      <c r="T488" s="152"/>
      <c r="U488" s="152"/>
      <c r="V488" s="152"/>
      <c r="W488" s="152"/>
      <c r="X488" s="219">
        <v>42221</v>
      </c>
      <c r="Y488" s="150" t="e">
        <f ca="1">IF(ISBLANK(X488), TODAY()-#REF!,X488 -#REF! &amp; CHAR(10) &amp; "(closed)")</f>
        <v>#REF!</v>
      </c>
      <c r="Z488" s="149" t="s">
        <v>360</v>
      </c>
    </row>
    <row r="489" spans="1:26" s="175" customFormat="1" ht="14.4" hidden="1" x14ac:dyDescent="0.3">
      <c r="A489" s="157"/>
      <c r="B489" s="155">
        <v>201400308</v>
      </c>
      <c r="C489" s="268" t="s">
        <v>804</v>
      </c>
      <c r="D489" s="29" t="s">
        <v>179</v>
      </c>
      <c r="E489" s="267" t="s">
        <v>2347</v>
      </c>
      <c r="F489" s="219"/>
      <c r="G489" s="219"/>
      <c r="H489" s="219"/>
      <c r="I489" s="219"/>
      <c r="J489" s="246"/>
      <c r="K489" s="219"/>
      <c r="L489" s="219"/>
      <c r="M489" s="219"/>
      <c r="N489" s="219"/>
      <c r="O489" s="219"/>
      <c r="P489" s="219"/>
      <c r="Q489" s="219"/>
      <c r="R489" s="219"/>
      <c r="S489" s="219"/>
      <c r="T489" s="219"/>
      <c r="U489" s="219"/>
      <c r="V489" s="219"/>
      <c r="W489" s="219"/>
      <c r="X489" s="219">
        <v>42116</v>
      </c>
      <c r="Y489" s="150" t="e">
        <f ca="1">IF(ISBLANK(X489), TODAY()-#REF!,X489 -#REF! &amp; CHAR(10) &amp; "(closed)")</f>
        <v>#REF!</v>
      </c>
      <c r="Z489" s="149" t="s">
        <v>360</v>
      </c>
    </row>
    <row r="490" spans="1:26" s="175" customFormat="1" ht="14.4" hidden="1" x14ac:dyDescent="0.3">
      <c r="A490" s="157"/>
      <c r="B490" s="155">
        <v>201400309</v>
      </c>
      <c r="C490" s="217" t="s">
        <v>804</v>
      </c>
      <c r="D490" s="29" t="s">
        <v>179</v>
      </c>
      <c r="E490" s="220" t="s">
        <v>2395</v>
      </c>
      <c r="F490" s="219"/>
      <c r="G490" s="219"/>
      <c r="H490" s="219"/>
      <c r="I490" s="219"/>
      <c r="J490" s="246"/>
      <c r="K490" s="219"/>
      <c r="L490" s="219"/>
      <c r="M490" s="219"/>
      <c r="N490" s="219"/>
      <c r="O490" s="219"/>
      <c r="P490" s="219"/>
      <c r="Q490" s="219"/>
      <c r="R490" s="219"/>
      <c r="S490" s="219"/>
      <c r="T490" s="219"/>
      <c r="U490" s="219"/>
      <c r="V490" s="219"/>
      <c r="W490" s="219"/>
      <c r="X490" s="219">
        <v>42635</v>
      </c>
      <c r="Y490" s="150" t="e">
        <f ca="1">IF(ISBLANK(X490), TODAY()-#REF!,X490 -#REF! &amp; CHAR(10) &amp; "(closed)")</f>
        <v>#REF!</v>
      </c>
      <c r="Z490" s="149" t="s">
        <v>360</v>
      </c>
    </row>
    <row r="491" spans="1:26" s="175" customFormat="1" ht="14.4" hidden="1" x14ac:dyDescent="0.3">
      <c r="A491" s="157"/>
      <c r="B491" s="155">
        <v>201400310</v>
      </c>
      <c r="C491" s="268" t="s">
        <v>804</v>
      </c>
      <c r="D491" s="29" t="s">
        <v>179</v>
      </c>
      <c r="E491" s="267" t="s">
        <v>482</v>
      </c>
      <c r="F491" s="152"/>
      <c r="G491" s="152"/>
      <c r="H491" s="152"/>
      <c r="I491" s="152"/>
      <c r="J491" s="153"/>
      <c r="K491" s="152"/>
      <c r="L491" s="152"/>
      <c r="M491" s="152"/>
      <c r="N491" s="152"/>
      <c r="O491" s="152"/>
      <c r="P491" s="152"/>
      <c r="Q491" s="152"/>
      <c r="R491" s="152"/>
      <c r="S491" s="152"/>
      <c r="T491" s="152"/>
      <c r="U491" s="152"/>
      <c r="V491" s="152"/>
      <c r="W491" s="152"/>
      <c r="X491" s="219">
        <v>42116</v>
      </c>
      <c r="Y491" s="150" t="e">
        <f ca="1">IF(ISBLANK(X491), TODAY()-#REF!,X491 -#REF! &amp; CHAR(10) &amp; "(closed)")</f>
        <v>#REF!</v>
      </c>
      <c r="Z491" s="149" t="s">
        <v>360</v>
      </c>
    </row>
    <row r="492" spans="1:26" s="175" customFormat="1" ht="14.4" hidden="1" x14ac:dyDescent="0.3">
      <c r="A492" s="157"/>
      <c r="B492" s="155">
        <v>201400311</v>
      </c>
      <c r="C492" s="268" t="s">
        <v>804</v>
      </c>
      <c r="D492" s="29" t="s">
        <v>179</v>
      </c>
      <c r="E492" s="267" t="s">
        <v>2394</v>
      </c>
      <c r="F492" s="152"/>
      <c r="G492" s="152"/>
      <c r="H492" s="152"/>
      <c r="I492" s="152"/>
      <c r="J492" s="153"/>
      <c r="K492" s="152"/>
      <c r="L492" s="152"/>
      <c r="M492" s="152"/>
      <c r="N492" s="152"/>
      <c r="O492" s="152"/>
      <c r="P492" s="152"/>
      <c r="Q492" s="152"/>
      <c r="R492" s="152"/>
      <c r="S492" s="152"/>
      <c r="T492" s="152"/>
      <c r="U492" s="152"/>
      <c r="V492" s="152"/>
      <c r="W492" s="152"/>
      <c r="X492" s="219">
        <v>42116</v>
      </c>
      <c r="Y492" s="150" t="e">
        <f ca="1">IF(ISBLANK(X492), TODAY()-#REF!,X492 -#REF! &amp; CHAR(10) &amp; "(closed)")</f>
        <v>#REF!</v>
      </c>
      <c r="Z492" s="149" t="s">
        <v>360</v>
      </c>
    </row>
    <row r="493" spans="1:26" s="175" customFormat="1" ht="14.4" hidden="1" x14ac:dyDescent="0.3">
      <c r="A493" s="157"/>
      <c r="B493" s="155">
        <v>201400312</v>
      </c>
      <c r="C493" s="268" t="s">
        <v>804</v>
      </c>
      <c r="D493" s="29" t="s">
        <v>179</v>
      </c>
      <c r="E493" s="267" t="s">
        <v>2393</v>
      </c>
      <c r="F493" s="151"/>
      <c r="G493" s="151"/>
      <c r="H493" s="151"/>
      <c r="I493" s="151"/>
      <c r="J493" s="177"/>
      <c r="K493" s="151"/>
      <c r="L493" s="151"/>
      <c r="M493" s="151"/>
      <c r="N493" s="151"/>
      <c r="O493" s="151"/>
      <c r="P493" s="151"/>
      <c r="Q493" s="151"/>
      <c r="R493" s="151"/>
      <c r="S493" s="151"/>
      <c r="T493" s="151"/>
      <c r="U493" s="151"/>
      <c r="V493" s="151"/>
      <c r="W493" s="151"/>
      <c r="X493" s="219">
        <v>42234</v>
      </c>
      <c r="Y493" s="150" t="e">
        <f ca="1">IF(ISBLANK(X493), TODAY()-#REF!,X493 -#REF! &amp; CHAR(10) &amp; "(closed)")</f>
        <v>#REF!</v>
      </c>
      <c r="Z493" s="149" t="s">
        <v>360</v>
      </c>
    </row>
    <row r="494" spans="1:26" s="175" customFormat="1" ht="14.4" hidden="1" x14ac:dyDescent="0.3">
      <c r="A494" s="157"/>
      <c r="B494" s="155">
        <v>201400314</v>
      </c>
      <c r="C494" s="268" t="s">
        <v>804</v>
      </c>
      <c r="D494" s="29" t="s">
        <v>179</v>
      </c>
      <c r="E494" s="267" t="s">
        <v>2392</v>
      </c>
      <c r="F494" s="152"/>
      <c r="G494" s="152"/>
      <c r="H494" s="152"/>
      <c r="I494" s="152"/>
      <c r="J494" s="153"/>
      <c r="K494" s="152"/>
      <c r="L494" s="152"/>
      <c r="M494" s="152"/>
      <c r="N494" s="152"/>
      <c r="O494" s="152"/>
      <c r="P494" s="152"/>
      <c r="Q494" s="152"/>
      <c r="R494" s="152"/>
      <c r="S494" s="152"/>
      <c r="T494" s="152"/>
      <c r="U494" s="152"/>
      <c r="V494" s="152"/>
      <c r="W494" s="152"/>
      <c r="X494" s="219">
        <v>42179</v>
      </c>
      <c r="Y494" s="150" t="e">
        <f ca="1">IF(ISBLANK(X494), TODAY()-#REF!,X494 -#REF! &amp; CHAR(10) &amp; "(closed)")</f>
        <v>#REF!</v>
      </c>
      <c r="Z494" s="149" t="s">
        <v>360</v>
      </c>
    </row>
    <row r="495" spans="1:26" s="175" customFormat="1" ht="14.4" hidden="1" x14ac:dyDescent="0.3">
      <c r="A495" s="157"/>
      <c r="B495" s="155">
        <v>201400315</v>
      </c>
      <c r="C495" s="268" t="s">
        <v>804</v>
      </c>
      <c r="D495" s="29" t="s">
        <v>179</v>
      </c>
      <c r="E495" s="267" t="s">
        <v>2391</v>
      </c>
      <c r="F495" s="219"/>
      <c r="G495" s="219"/>
      <c r="H495" s="219"/>
      <c r="I495" s="219"/>
      <c r="J495" s="246"/>
      <c r="K495" s="219"/>
      <c r="L495" s="219"/>
      <c r="M495" s="219"/>
      <c r="N495" s="219"/>
      <c r="O495" s="219"/>
      <c r="P495" s="219"/>
      <c r="Q495" s="219"/>
      <c r="R495" s="219"/>
      <c r="S495" s="219"/>
      <c r="T495" s="219"/>
      <c r="U495" s="219"/>
      <c r="V495" s="219"/>
      <c r="W495" s="219"/>
      <c r="X495" s="219">
        <v>42118</v>
      </c>
      <c r="Y495" s="150" t="e">
        <f ca="1">IF(ISBLANK(X495), TODAY()-#REF!,X495 -#REF! &amp; CHAR(10) &amp; "(closed)")</f>
        <v>#REF!</v>
      </c>
      <c r="Z495" s="149" t="s">
        <v>360</v>
      </c>
    </row>
    <row r="496" spans="1:26" s="175" customFormat="1" ht="26.4" hidden="1" x14ac:dyDescent="0.3">
      <c r="A496" s="157"/>
      <c r="B496" s="155">
        <v>201400316</v>
      </c>
      <c r="C496" s="217" t="s">
        <v>1926</v>
      </c>
      <c r="D496" s="29" t="s">
        <v>179</v>
      </c>
      <c r="E496" s="247"/>
      <c r="F496" s="219"/>
      <c r="G496" s="219"/>
      <c r="H496" s="219"/>
      <c r="I496" s="219"/>
      <c r="J496" s="246"/>
      <c r="K496" s="219"/>
      <c r="L496" s="219"/>
      <c r="M496" s="219"/>
      <c r="N496" s="219"/>
      <c r="O496" s="219"/>
      <c r="P496" s="219"/>
      <c r="Q496" s="219"/>
      <c r="R496" s="219"/>
      <c r="S496" s="219"/>
      <c r="T496" s="219"/>
      <c r="U496" s="219"/>
      <c r="V496" s="219"/>
      <c r="W496" s="219"/>
      <c r="X496" s="219">
        <v>42873</v>
      </c>
      <c r="Y496" s="150" t="str">
        <f ca="1">IF(ISBLANK(X496), TODAY()-E496,X496- E496 &amp; CHAR(10) &amp; "(closed)")</f>
        <v>42873
(closed)</v>
      </c>
      <c r="Z496" s="149" t="s">
        <v>360</v>
      </c>
    </row>
    <row r="497" spans="1:26" s="175" customFormat="1" ht="14.4" hidden="1" x14ac:dyDescent="0.3">
      <c r="A497" s="157"/>
      <c r="B497" s="155">
        <v>201400317</v>
      </c>
      <c r="C497" s="268" t="s">
        <v>1926</v>
      </c>
      <c r="D497" s="29" t="s">
        <v>179</v>
      </c>
      <c r="E497" s="267" t="s">
        <v>2390</v>
      </c>
      <c r="F497" s="219"/>
      <c r="G497" s="219"/>
      <c r="H497" s="219"/>
      <c r="I497" s="219"/>
      <c r="J497" s="246"/>
      <c r="K497" s="219"/>
      <c r="L497" s="219"/>
      <c r="M497" s="219"/>
      <c r="N497" s="219"/>
      <c r="O497" s="219"/>
      <c r="P497" s="219"/>
      <c r="Q497" s="219"/>
      <c r="R497" s="219"/>
      <c r="S497" s="219"/>
      <c r="T497" s="219"/>
      <c r="U497" s="219"/>
      <c r="V497" s="219"/>
      <c r="W497" s="219"/>
      <c r="X497" s="219">
        <v>42136</v>
      </c>
      <c r="Y497" s="150" t="e">
        <f ca="1">IF(ISBLANK(X497), TODAY()-#REF!,X497 -#REF! &amp; CHAR(10) &amp; "(closed)")</f>
        <v>#REF!</v>
      </c>
      <c r="Z497" s="149" t="s">
        <v>360</v>
      </c>
    </row>
    <row r="498" spans="1:26" s="175" customFormat="1" ht="14.4" hidden="1" x14ac:dyDescent="0.3">
      <c r="A498" s="157"/>
      <c r="B498" s="155">
        <v>201400318</v>
      </c>
      <c r="C498" s="268" t="s">
        <v>1926</v>
      </c>
      <c r="D498" s="29" t="s">
        <v>179</v>
      </c>
      <c r="E498" s="267" t="s">
        <v>530</v>
      </c>
      <c r="F498" s="219"/>
      <c r="G498" s="219"/>
      <c r="H498" s="219"/>
      <c r="I498" s="219"/>
      <c r="J498" s="246"/>
      <c r="K498" s="219"/>
      <c r="L498" s="219"/>
      <c r="M498" s="219"/>
      <c r="N498" s="219"/>
      <c r="O498" s="219"/>
      <c r="P498" s="219"/>
      <c r="Q498" s="219"/>
      <c r="R498" s="219"/>
      <c r="S498" s="219"/>
      <c r="T498" s="219"/>
      <c r="U498" s="219"/>
      <c r="V498" s="219"/>
      <c r="W498" s="219"/>
      <c r="X498" s="219">
        <v>42151</v>
      </c>
      <c r="Y498" s="150" t="e">
        <f ca="1">IF(ISBLANK(X498), TODAY()-#REF!,X498 -#REF! &amp; CHAR(10) &amp; "(closed)")</f>
        <v>#REF!</v>
      </c>
      <c r="Z498" s="149" t="s">
        <v>360</v>
      </c>
    </row>
    <row r="499" spans="1:26" s="175" customFormat="1" ht="14.4" hidden="1" x14ac:dyDescent="0.3">
      <c r="A499" s="157"/>
      <c r="B499" s="155">
        <v>201400319</v>
      </c>
      <c r="C499" s="268" t="s">
        <v>1926</v>
      </c>
      <c r="D499" s="29" t="s">
        <v>179</v>
      </c>
      <c r="E499" s="267" t="s">
        <v>310</v>
      </c>
      <c r="F499" s="152"/>
      <c r="G499" s="152"/>
      <c r="H499" s="152"/>
      <c r="I499" s="152"/>
      <c r="J499" s="153"/>
      <c r="K499" s="152"/>
      <c r="L499" s="152"/>
      <c r="M499" s="152"/>
      <c r="N499" s="152"/>
      <c r="O499" s="152"/>
      <c r="P499" s="152"/>
      <c r="Q499" s="152"/>
      <c r="R499" s="152"/>
      <c r="S499" s="152"/>
      <c r="T499" s="152"/>
      <c r="U499" s="152"/>
      <c r="V499" s="152"/>
      <c r="W499" s="152"/>
      <c r="X499" s="219">
        <v>42166</v>
      </c>
      <c r="Y499" s="150" t="e">
        <f ca="1">IF(ISBLANK(X499), TODAY()-#REF!,X499 -#REF! &amp; CHAR(10) &amp; "(closed)")</f>
        <v>#REF!</v>
      </c>
      <c r="Z499" s="149" t="s">
        <v>360</v>
      </c>
    </row>
    <row r="500" spans="1:26" s="175" customFormat="1" ht="14.4" hidden="1" x14ac:dyDescent="0.3">
      <c r="A500" s="157"/>
      <c r="B500" s="155">
        <v>201400320</v>
      </c>
      <c r="C500" s="268" t="s">
        <v>1926</v>
      </c>
      <c r="D500" s="29" t="s">
        <v>179</v>
      </c>
      <c r="E500" s="267" t="s">
        <v>676</v>
      </c>
      <c r="F500" s="152"/>
      <c r="G500" s="152"/>
      <c r="H500" s="152"/>
      <c r="I500" s="152"/>
      <c r="J500" s="153"/>
      <c r="K500" s="152"/>
      <c r="L500" s="152"/>
      <c r="M500" s="152"/>
      <c r="N500" s="152"/>
      <c r="O500" s="152"/>
      <c r="P500" s="152"/>
      <c r="Q500" s="152"/>
      <c r="R500" s="152"/>
      <c r="S500" s="152"/>
      <c r="T500" s="152"/>
      <c r="U500" s="152"/>
      <c r="V500" s="152"/>
      <c r="W500" s="152"/>
      <c r="X500" s="219">
        <v>42158</v>
      </c>
      <c r="Y500" s="150" t="e">
        <f ca="1">IF(ISBLANK(X500), TODAY()-#REF!,X500 -#REF! &amp; CHAR(10) &amp; "(closed)")</f>
        <v>#REF!</v>
      </c>
      <c r="Z500" s="149" t="s">
        <v>360</v>
      </c>
    </row>
    <row r="501" spans="1:26" s="175" customFormat="1" ht="14.4" hidden="1" x14ac:dyDescent="0.3">
      <c r="A501" s="157"/>
      <c r="B501" s="155">
        <v>201400321</v>
      </c>
      <c r="C501" s="217" t="s">
        <v>1926</v>
      </c>
      <c r="D501" s="29" t="s">
        <v>179</v>
      </c>
      <c r="E501" s="220" t="s">
        <v>1305</v>
      </c>
      <c r="F501" s="152"/>
      <c r="G501" s="152"/>
      <c r="H501" s="152"/>
      <c r="I501" s="152"/>
      <c r="J501" s="153"/>
      <c r="K501" s="152"/>
      <c r="L501" s="152"/>
      <c r="M501" s="152"/>
      <c r="N501" s="152"/>
      <c r="O501" s="152"/>
      <c r="P501" s="152"/>
      <c r="Q501" s="152"/>
      <c r="R501" s="152"/>
      <c r="S501" s="152"/>
      <c r="T501" s="152"/>
      <c r="U501" s="152"/>
      <c r="V501" s="152"/>
      <c r="W501" s="152"/>
      <c r="X501" s="219">
        <v>42600</v>
      </c>
      <c r="Y501" s="150" t="e">
        <f ca="1">IF(ISBLANK(X501), TODAY()-#REF!,X501 -#REF! &amp; CHAR(10) &amp; "(closed)")</f>
        <v>#REF!</v>
      </c>
      <c r="Z501" s="149" t="s">
        <v>360</v>
      </c>
    </row>
    <row r="502" spans="1:26" s="175" customFormat="1" ht="14.4" hidden="1" x14ac:dyDescent="0.3">
      <c r="A502" s="157"/>
      <c r="B502" s="155">
        <v>201400322</v>
      </c>
      <c r="C502" s="268" t="s">
        <v>1162</v>
      </c>
      <c r="D502" s="29" t="s">
        <v>179</v>
      </c>
      <c r="E502" s="267" t="s">
        <v>1697</v>
      </c>
      <c r="F502" s="219"/>
      <c r="G502" s="219"/>
      <c r="H502" s="219"/>
      <c r="I502" s="219"/>
      <c r="J502" s="246"/>
      <c r="K502" s="219"/>
      <c r="L502" s="219"/>
      <c r="M502" s="219"/>
      <c r="N502" s="219"/>
      <c r="O502" s="219"/>
      <c r="P502" s="219"/>
      <c r="Q502" s="219"/>
      <c r="R502" s="219"/>
      <c r="S502" s="219"/>
      <c r="T502" s="219"/>
      <c r="U502" s="219"/>
      <c r="V502" s="219"/>
      <c r="W502" s="219"/>
      <c r="X502" s="219">
        <v>42116</v>
      </c>
      <c r="Y502" s="150" t="e">
        <f ca="1">IF(ISBLANK(X502), TODAY()-#REF!,X502 -#REF! &amp; CHAR(10) &amp; "(closed)")</f>
        <v>#REF!</v>
      </c>
      <c r="Z502" s="149" t="s">
        <v>360</v>
      </c>
    </row>
    <row r="503" spans="1:26" s="175" customFormat="1" ht="14.4" hidden="1" x14ac:dyDescent="0.3">
      <c r="A503" s="157"/>
      <c r="B503" s="155">
        <v>201400323</v>
      </c>
      <c r="C503" s="268" t="s">
        <v>689</v>
      </c>
      <c r="D503" s="29" t="s">
        <v>179</v>
      </c>
      <c r="E503" s="267" t="s">
        <v>1351</v>
      </c>
      <c r="F503" s="152"/>
      <c r="G503" s="152"/>
      <c r="H503" s="152"/>
      <c r="I503" s="152"/>
      <c r="J503" s="153"/>
      <c r="K503" s="152"/>
      <c r="L503" s="152"/>
      <c r="M503" s="152"/>
      <c r="N503" s="152"/>
      <c r="O503" s="152"/>
      <c r="P503" s="152"/>
      <c r="Q503" s="152"/>
      <c r="R503" s="152"/>
      <c r="S503" s="152"/>
      <c r="T503" s="152"/>
      <c r="U503" s="152"/>
      <c r="V503" s="152"/>
      <c r="W503" s="152"/>
      <c r="X503" s="219">
        <v>42116</v>
      </c>
      <c r="Y503" s="150" t="e">
        <f ca="1">IF(ISBLANK(X503), TODAY()-#REF!,X503 -#REF! &amp; CHAR(10) &amp; "(closed)")</f>
        <v>#REF!</v>
      </c>
      <c r="Z503" s="149" t="s">
        <v>360</v>
      </c>
    </row>
    <row r="504" spans="1:26" s="175" customFormat="1" ht="14.4" hidden="1" x14ac:dyDescent="0.3">
      <c r="A504" s="157"/>
      <c r="B504" s="155">
        <v>201400324</v>
      </c>
      <c r="C504" s="268" t="s">
        <v>689</v>
      </c>
      <c r="D504" s="29" t="s">
        <v>179</v>
      </c>
      <c r="E504" s="267" t="s">
        <v>2389</v>
      </c>
      <c r="F504" s="152"/>
      <c r="G504" s="152"/>
      <c r="H504" s="152"/>
      <c r="I504" s="152"/>
      <c r="J504" s="153"/>
      <c r="K504" s="152"/>
      <c r="L504" s="152"/>
      <c r="M504" s="152"/>
      <c r="N504" s="152"/>
      <c r="O504" s="152"/>
      <c r="P504" s="152"/>
      <c r="Q504" s="152"/>
      <c r="R504" s="152"/>
      <c r="S504" s="152"/>
      <c r="T504" s="152"/>
      <c r="U504" s="152"/>
      <c r="V504" s="152"/>
      <c r="W504" s="152"/>
      <c r="X504" s="219">
        <v>42158</v>
      </c>
      <c r="Y504" s="150" t="e">
        <f ca="1">IF(ISBLANK(X504), TODAY()-#REF!,X504 -#REF! &amp; CHAR(10) &amp; "(closed)")</f>
        <v>#REF!</v>
      </c>
      <c r="Z504" s="149" t="s">
        <v>360</v>
      </c>
    </row>
    <row r="505" spans="1:26" s="175" customFormat="1" ht="14.4" hidden="1" x14ac:dyDescent="0.3">
      <c r="A505" s="157"/>
      <c r="B505" s="155">
        <v>201400325</v>
      </c>
      <c r="C505" s="31" t="s">
        <v>704</v>
      </c>
      <c r="D505" s="29" t="s">
        <v>179</v>
      </c>
      <c r="E505" s="220" t="s">
        <v>703</v>
      </c>
      <c r="F505" s="219"/>
      <c r="G505" s="219"/>
      <c r="H505" s="219"/>
      <c r="I505" s="219"/>
      <c r="J505" s="246"/>
      <c r="K505" s="219"/>
      <c r="L505" s="219"/>
      <c r="M505" s="219"/>
      <c r="N505" s="219"/>
      <c r="O505" s="219"/>
      <c r="P505" s="219"/>
      <c r="Q505" s="219"/>
      <c r="R505" s="219"/>
      <c r="S505" s="219"/>
      <c r="T505" s="219"/>
      <c r="U505" s="219"/>
      <c r="V505" s="219"/>
      <c r="W505" s="219"/>
      <c r="X505" s="219">
        <v>42543</v>
      </c>
      <c r="Y505" s="150" t="e">
        <f ca="1">IF(ISBLANK(X505), TODAY()-#REF!,X505 -#REF! &amp; CHAR(10) &amp; "(closed)")</f>
        <v>#REF!</v>
      </c>
      <c r="Z505" s="149" t="s">
        <v>360</v>
      </c>
    </row>
    <row r="506" spans="1:26" s="175" customFormat="1" ht="14.4" hidden="1" x14ac:dyDescent="0.3">
      <c r="A506" s="157"/>
      <c r="B506" s="155">
        <v>201400326</v>
      </c>
      <c r="C506" s="268" t="s">
        <v>804</v>
      </c>
      <c r="D506" s="29" t="s">
        <v>179</v>
      </c>
      <c r="E506" s="267" t="s">
        <v>1711</v>
      </c>
      <c r="F506" s="219"/>
      <c r="G506" s="219"/>
      <c r="H506" s="219"/>
      <c r="I506" s="219"/>
      <c r="J506" s="246"/>
      <c r="K506" s="219"/>
      <c r="L506" s="219"/>
      <c r="M506" s="219"/>
      <c r="N506" s="219"/>
      <c r="O506" s="219"/>
      <c r="P506" s="219"/>
      <c r="Q506" s="219"/>
      <c r="R506" s="219"/>
      <c r="S506" s="219"/>
      <c r="T506" s="219"/>
      <c r="U506" s="219"/>
      <c r="V506" s="219"/>
      <c r="W506" s="219"/>
      <c r="X506" s="219">
        <v>42229</v>
      </c>
      <c r="Y506" s="150" t="e">
        <f ca="1">IF(ISBLANK(X506), TODAY()-#REF!,X506 -#REF! &amp; CHAR(10) &amp; "(closed)")</f>
        <v>#REF!</v>
      </c>
      <c r="Z506" s="149" t="s">
        <v>360</v>
      </c>
    </row>
    <row r="507" spans="1:26" s="175" customFormat="1" ht="14.4" hidden="1" x14ac:dyDescent="0.3">
      <c r="A507" s="157"/>
      <c r="B507" s="155">
        <v>201400327</v>
      </c>
      <c r="C507" s="268" t="s">
        <v>804</v>
      </c>
      <c r="D507" s="29" t="s">
        <v>179</v>
      </c>
      <c r="E507" s="267" t="s">
        <v>1992</v>
      </c>
      <c r="F507" s="208"/>
      <c r="G507" s="208"/>
      <c r="H507" s="208"/>
      <c r="I507" s="208"/>
      <c r="J507" s="209"/>
      <c r="K507" s="208"/>
      <c r="L507" s="208"/>
      <c r="M507" s="208"/>
      <c r="N507" s="208"/>
      <c r="O507" s="208"/>
      <c r="P507" s="208"/>
      <c r="Q507" s="208"/>
      <c r="R507" s="208"/>
      <c r="S507" s="208"/>
      <c r="T507" s="208"/>
      <c r="U507" s="208"/>
      <c r="V507" s="208"/>
      <c r="W507" s="208"/>
      <c r="X507" s="219">
        <v>42143</v>
      </c>
      <c r="Y507" s="150" t="e">
        <f ca="1">IF(ISBLANK(X507), TODAY()-#REF!,X507 -#REF! &amp; CHAR(10) &amp; "(closed)")</f>
        <v>#REF!</v>
      </c>
      <c r="Z507" s="149" t="s">
        <v>360</v>
      </c>
    </row>
    <row r="508" spans="1:26" s="175" customFormat="1" ht="14.4" hidden="1" x14ac:dyDescent="0.3">
      <c r="A508" s="157"/>
      <c r="B508" s="155">
        <v>201400328</v>
      </c>
      <c r="C508" s="268" t="s">
        <v>804</v>
      </c>
      <c r="D508" s="29" t="s">
        <v>179</v>
      </c>
      <c r="E508" s="267" t="s">
        <v>1961</v>
      </c>
      <c r="F508" s="219"/>
      <c r="G508" s="219"/>
      <c r="H508" s="219"/>
      <c r="I508" s="219"/>
      <c r="J508" s="246"/>
      <c r="K508" s="219"/>
      <c r="L508" s="219"/>
      <c r="M508" s="219"/>
      <c r="N508" s="219"/>
      <c r="O508" s="219"/>
      <c r="P508" s="219"/>
      <c r="Q508" s="219"/>
      <c r="R508" s="219"/>
      <c r="S508" s="219"/>
      <c r="T508" s="219"/>
      <c r="U508" s="219"/>
      <c r="V508" s="219"/>
      <c r="W508" s="219"/>
      <c r="X508" s="219">
        <v>42143</v>
      </c>
      <c r="Y508" s="150" t="e">
        <f ca="1">IF(ISBLANK(X508), TODAY()-#REF!,X508 -#REF! &amp; CHAR(10) &amp; "(closed)")</f>
        <v>#REF!</v>
      </c>
      <c r="Z508" s="149" t="s">
        <v>360</v>
      </c>
    </row>
    <row r="509" spans="1:26" s="175" customFormat="1" ht="26.4" hidden="1" x14ac:dyDescent="0.3">
      <c r="A509" s="157"/>
      <c r="B509" s="155">
        <v>201400330</v>
      </c>
      <c r="C509" s="217" t="s">
        <v>2132</v>
      </c>
      <c r="D509" s="29" t="s">
        <v>176</v>
      </c>
      <c r="E509" s="202"/>
      <c r="F509" s="151"/>
      <c r="G509" s="151"/>
      <c r="H509" s="151"/>
      <c r="I509" s="151"/>
      <c r="J509" s="177"/>
      <c r="K509" s="151"/>
      <c r="L509" s="151"/>
      <c r="M509" s="151"/>
      <c r="N509" s="151"/>
      <c r="O509" s="151"/>
      <c r="P509" s="151"/>
      <c r="Q509" s="151"/>
      <c r="R509" s="151"/>
      <c r="S509" s="151"/>
      <c r="T509" s="151"/>
      <c r="U509" s="151"/>
      <c r="V509" s="151"/>
      <c r="W509" s="151"/>
      <c r="X509" s="219">
        <v>42977</v>
      </c>
      <c r="Y509" s="150" t="str">
        <f ca="1">IF(ISBLANK(X509), TODAY()-E509,X509- E509 &amp; CHAR(10) &amp; "(closed)")</f>
        <v>42977
(closed)</v>
      </c>
      <c r="Z509" s="149" t="s">
        <v>360</v>
      </c>
    </row>
    <row r="510" spans="1:26" s="175" customFormat="1" ht="14.4" hidden="1" x14ac:dyDescent="0.3">
      <c r="A510" s="157"/>
      <c r="B510" s="155">
        <v>201400331</v>
      </c>
      <c r="C510" s="268" t="s">
        <v>1686</v>
      </c>
      <c r="D510" s="29" t="s">
        <v>179</v>
      </c>
      <c r="E510" s="267" t="s">
        <v>2388</v>
      </c>
      <c r="F510" s="219"/>
      <c r="G510" s="219"/>
      <c r="H510" s="219"/>
      <c r="I510" s="219"/>
      <c r="J510" s="246"/>
      <c r="K510" s="219"/>
      <c r="L510" s="219"/>
      <c r="M510" s="219"/>
      <c r="N510" s="219"/>
      <c r="O510" s="219"/>
      <c r="P510" s="219"/>
      <c r="Q510" s="219"/>
      <c r="R510" s="219"/>
      <c r="S510" s="219"/>
      <c r="T510" s="219"/>
      <c r="U510" s="219"/>
      <c r="V510" s="219"/>
      <c r="W510" s="219"/>
      <c r="X510" s="219">
        <v>42201</v>
      </c>
      <c r="Y510" s="150" t="e">
        <f ca="1">IF(ISBLANK(X510), TODAY()-#REF!,X510 -#REF! &amp; CHAR(10) &amp; "(closed)")</f>
        <v>#REF!</v>
      </c>
      <c r="Z510" s="149" t="s">
        <v>360</v>
      </c>
    </row>
    <row r="511" spans="1:26" s="175" customFormat="1" ht="14.4" hidden="1" x14ac:dyDescent="0.3">
      <c r="A511" s="157"/>
      <c r="B511" s="155">
        <v>201400333</v>
      </c>
      <c r="C511" s="217" t="s">
        <v>804</v>
      </c>
      <c r="D511" s="29" t="s">
        <v>179</v>
      </c>
      <c r="E511" s="220" t="s">
        <v>2387</v>
      </c>
      <c r="F511" s="219"/>
      <c r="G511" s="219"/>
      <c r="H511" s="219"/>
      <c r="I511" s="219"/>
      <c r="J511" s="246"/>
      <c r="K511" s="219"/>
      <c r="L511" s="219"/>
      <c r="M511" s="219"/>
      <c r="N511" s="219"/>
      <c r="O511" s="219"/>
      <c r="P511" s="219"/>
      <c r="Q511" s="219"/>
      <c r="R511" s="219"/>
      <c r="S511" s="219"/>
      <c r="T511" s="219"/>
      <c r="U511" s="219"/>
      <c r="V511" s="219"/>
      <c r="W511" s="219"/>
      <c r="X511" s="219">
        <v>42543</v>
      </c>
      <c r="Y511" s="150" t="e">
        <f ca="1">IF(ISBLANK(X511), TODAY()-#REF!,X511 -#REF! &amp; CHAR(10) &amp; "(closed)")</f>
        <v>#REF!</v>
      </c>
      <c r="Z511" s="149" t="s">
        <v>360</v>
      </c>
    </row>
    <row r="512" spans="1:26" s="175" customFormat="1" ht="26.4" hidden="1" x14ac:dyDescent="0.3">
      <c r="A512" s="157"/>
      <c r="B512" s="155">
        <v>201400334</v>
      </c>
      <c r="C512" s="268" t="s">
        <v>804</v>
      </c>
      <c r="D512" s="29" t="s">
        <v>177</v>
      </c>
      <c r="E512" s="267" t="s">
        <v>2386</v>
      </c>
      <c r="F512" s="152"/>
      <c r="G512" s="152"/>
      <c r="H512" s="152"/>
      <c r="I512" s="152"/>
      <c r="J512" s="153"/>
      <c r="K512" s="152"/>
      <c r="L512" s="152"/>
      <c r="M512" s="152"/>
      <c r="N512" s="152"/>
      <c r="O512" s="152"/>
      <c r="P512" s="152"/>
      <c r="Q512" s="152"/>
      <c r="R512" s="152"/>
      <c r="S512" s="152"/>
      <c r="T512" s="152"/>
      <c r="U512" s="152"/>
      <c r="V512" s="152"/>
      <c r="W512" s="152"/>
      <c r="X512" s="219">
        <v>42117</v>
      </c>
      <c r="Y512" s="150" t="e">
        <f ca="1">IF(ISBLANK(X512), TODAY()-#REF!,X512 -#REF! &amp; CHAR(10) &amp; "(closed)")</f>
        <v>#REF!</v>
      </c>
      <c r="Z512" s="149" t="s">
        <v>360</v>
      </c>
    </row>
    <row r="513" spans="1:26" s="175" customFormat="1" ht="14.4" hidden="1" x14ac:dyDescent="0.3">
      <c r="A513" s="157"/>
      <c r="B513" s="155">
        <v>201400335</v>
      </c>
      <c r="C513" s="268" t="s">
        <v>1686</v>
      </c>
      <c r="D513" s="29" t="s">
        <v>176</v>
      </c>
      <c r="E513" s="267" t="s">
        <v>2385</v>
      </c>
      <c r="F513" s="152"/>
      <c r="G513" s="152"/>
      <c r="H513" s="152"/>
      <c r="I513" s="152"/>
      <c r="J513" s="153"/>
      <c r="K513" s="152"/>
      <c r="L513" s="152"/>
      <c r="M513" s="152"/>
      <c r="N513" s="152"/>
      <c r="O513" s="152"/>
      <c r="P513" s="152"/>
      <c r="Q513" s="152"/>
      <c r="R513" s="152"/>
      <c r="S513" s="152"/>
      <c r="T513" s="152"/>
      <c r="U513" s="152"/>
      <c r="V513" s="152"/>
      <c r="W513" s="152"/>
      <c r="X513" s="219">
        <v>42144</v>
      </c>
      <c r="Y513" s="150" t="e">
        <f ca="1">IF(ISBLANK(X513), TODAY()-E513,X513- E513 &amp; CHAR(10) &amp; "(closed)")</f>
        <v>#VALUE!</v>
      </c>
      <c r="Z513" s="149" t="s">
        <v>360</v>
      </c>
    </row>
    <row r="514" spans="1:26" s="175" customFormat="1" ht="14.4" hidden="1" x14ac:dyDescent="0.3">
      <c r="A514" s="157"/>
      <c r="B514" s="155">
        <v>201400338</v>
      </c>
      <c r="C514" s="268" t="s">
        <v>804</v>
      </c>
      <c r="D514" s="29" t="s">
        <v>179</v>
      </c>
      <c r="E514" s="267" t="s">
        <v>1620</v>
      </c>
      <c r="F514" s="152"/>
      <c r="G514" s="152"/>
      <c r="H514" s="152"/>
      <c r="I514" s="152"/>
      <c r="J514" s="153"/>
      <c r="K514" s="152"/>
      <c r="L514" s="152"/>
      <c r="M514" s="152"/>
      <c r="N514" s="152"/>
      <c r="O514" s="152"/>
      <c r="P514" s="152"/>
      <c r="Q514" s="152"/>
      <c r="R514" s="152"/>
      <c r="S514" s="152"/>
      <c r="T514" s="152"/>
      <c r="U514" s="152"/>
      <c r="V514" s="152"/>
      <c r="W514" s="152"/>
      <c r="X514" s="219">
        <v>42117</v>
      </c>
      <c r="Y514" s="150" t="e">
        <f ca="1">IF(ISBLANK(X514), TODAY()-#REF!,X514 -#REF! &amp; CHAR(10) &amp; "(closed)")</f>
        <v>#REF!</v>
      </c>
      <c r="Z514" s="149" t="s">
        <v>360</v>
      </c>
    </row>
    <row r="515" spans="1:26" s="175" customFormat="1" ht="14.4" hidden="1" x14ac:dyDescent="0.3">
      <c r="A515" s="157"/>
      <c r="B515" s="155">
        <v>201400339</v>
      </c>
      <c r="C515" s="217" t="s">
        <v>804</v>
      </c>
      <c r="D515" s="29" t="s">
        <v>177</v>
      </c>
      <c r="E515" s="220" t="s">
        <v>2384</v>
      </c>
      <c r="F515" s="208"/>
      <c r="G515" s="208"/>
      <c r="H515" s="208"/>
      <c r="I515" s="208"/>
      <c r="J515" s="209"/>
      <c r="K515" s="208"/>
      <c r="L515" s="208"/>
      <c r="M515" s="208"/>
      <c r="N515" s="208"/>
      <c r="O515" s="208"/>
      <c r="P515" s="208"/>
      <c r="Q515" s="208"/>
      <c r="R515" s="208"/>
      <c r="S515" s="208"/>
      <c r="T515" s="208"/>
      <c r="U515" s="208"/>
      <c r="V515" s="208"/>
      <c r="W515" s="208"/>
      <c r="X515" s="219">
        <v>42360</v>
      </c>
      <c r="Y515" s="150" t="e">
        <f ca="1">IF(ISBLANK(X515), TODAY()-#REF!,X515 -#REF! &amp; CHAR(10) &amp; "(closed)")</f>
        <v>#REF!</v>
      </c>
      <c r="Z515" s="149" t="s">
        <v>360</v>
      </c>
    </row>
    <row r="516" spans="1:26" s="175" customFormat="1" ht="14.4" hidden="1" x14ac:dyDescent="0.3">
      <c r="A516" s="157"/>
      <c r="B516" s="155">
        <v>201400340</v>
      </c>
      <c r="C516" s="268" t="s">
        <v>804</v>
      </c>
      <c r="D516" s="29" t="s">
        <v>179</v>
      </c>
      <c r="E516" s="267" t="s">
        <v>2383</v>
      </c>
      <c r="F516" s="208"/>
      <c r="G516" s="208"/>
      <c r="H516" s="208"/>
      <c r="I516" s="208"/>
      <c r="J516" s="209"/>
      <c r="K516" s="208"/>
      <c r="L516" s="208"/>
      <c r="M516" s="208"/>
      <c r="N516" s="208"/>
      <c r="O516" s="208"/>
      <c r="P516" s="208"/>
      <c r="Q516" s="208"/>
      <c r="R516" s="208"/>
      <c r="S516" s="208"/>
      <c r="T516" s="208"/>
      <c r="U516" s="208"/>
      <c r="V516" s="208"/>
      <c r="W516" s="208"/>
      <c r="X516" s="219">
        <v>42143</v>
      </c>
      <c r="Y516" s="150" t="e">
        <f ca="1">IF(ISBLANK(X516), TODAY()-#REF!,X516 -#REF! &amp; CHAR(10) &amp; "(closed)")</f>
        <v>#REF!</v>
      </c>
      <c r="Z516" s="149" t="s">
        <v>360</v>
      </c>
    </row>
    <row r="517" spans="1:26" s="175" customFormat="1" ht="14.4" hidden="1" x14ac:dyDescent="0.3">
      <c r="A517" s="157"/>
      <c r="B517" s="155">
        <v>201400342</v>
      </c>
      <c r="C517" s="268" t="s">
        <v>804</v>
      </c>
      <c r="D517" s="29" t="s">
        <v>179</v>
      </c>
      <c r="E517" s="267" t="s">
        <v>2382</v>
      </c>
      <c r="F517" s="272"/>
      <c r="G517" s="272"/>
      <c r="H517" s="272"/>
      <c r="I517" s="272"/>
      <c r="J517" s="273"/>
      <c r="K517" s="272"/>
      <c r="L517" s="272"/>
      <c r="M517" s="272"/>
      <c r="N517" s="272"/>
      <c r="O517" s="272"/>
      <c r="P517" s="272"/>
      <c r="Q517" s="272"/>
      <c r="R517" s="272"/>
      <c r="S517" s="272"/>
      <c r="T517" s="272"/>
      <c r="U517" s="272"/>
      <c r="V517" s="272"/>
      <c r="W517" s="272"/>
      <c r="X517" s="219">
        <v>42117</v>
      </c>
      <c r="Y517" s="150" t="e">
        <f ca="1">IF(ISBLANK(X517), TODAY()-#REF!,X517 -#REF! &amp; CHAR(10) &amp; "(closed)")</f>
        <v>#REF!</v>
      </c>
      <c r="Z517" s="149" t="s">
        <v>360</v>
      </c>
    </row>
    <row r="518" spans="1:26" s="175" customFormat="1" ht="26.4" hidden="1" x14ac:dyDescent="0.3">
      <c r="A518" s="157"/>
      <c r="B518" s="155">
        <v>201400343</v>
      </c>
      <c r="C518" s="217" t="s">
        <v>804</v>
      </c>
      <c r="D518" s="29" t="s">
        <v>179</v>
      </c>
      <c r="E518" s="276"/>
      <c r="F518" s="272"/>
      <c r="G518" s="272"/>
      <c r="H518" s="272"/>
      <c r="I518" s="272"/>
      <c r="J518" s="273"/>
      <c r="K518" s="272"/>
      <c r="L518" s="272"/>
      <c r="M518" s="272"/>
      <c r="N518" s="272"/>
      <c r="O518" s="272"/>
      <c r="P518" s="272"/>
      <c r="Q518" s="272"/>
      <c r="R518" s="272"/>
      <c r="S518" s="272"/>
      <c r="T518" s="272"/>
      <c r="U518" s="272"/>
      <c r="V518" s="272"/>
      <c r="W518" s="272"/>
      <c r="X518" s="219">
        <v>43545</v>
      </c>
      <c r="Y518" s="150" t="str">
        <f ca="1">IF(ISBLANK(X518), TODAY()-E518,X518- E518 &amp; CHAR(10) &amp; "(closed)")</f>
        <v>43545
(closed)</v>
      </c>
      <c r="Z518" s="149" t="s">
        <v>360</v>
      </c>
    </row>
    <row r="519" spans="1:26" s="175" customFormat="1" ht="14.4" hidden="1" x14ac:dyDescent="0.3">
      <c r="A519" s="157"/>
      <c r="B519" s="155">
        <v>201400344</v>
      </c>
      <c r="C519" s="268" t="s">
        <v>804</v>
      </c>
      <c r="D519" s="29" t="s">
        <v>176</v>
      </c>
      <c r="E519" s="267" t="s">
        <v>2381</v>
      </c>
      <c r="F519" s="151"/>
      <c r="G519" s="151"/>
      <c r="H519" s="151"/>
      <c r="I519" s="151"/>
      <c r="J519" s="177"/>
      <c r="K519" s="151"/>
      <c r="L519" s="151"/>
      <c r="M519" s="151"/>
      <c r="N519" s="151"/>
      <c r="O519" s="151"/>
      <c r="P519" s="151"/>
      <c r="Q519" s="151"/>
      <c r="R519" s="151"/>
      <c r="S519" s="151"/>
      <c r="T519" s="151"/>
      <c r="U519" s="151"/>
      <c r="V519" s="151"/>
      <c r="W519" s="151"/>
      <c r="X519" s="219">
        <v>42159</v>
      </c>
      <c r="Y519" s="150" t="e">
        <f ca="1">IF(ISBLANK(X519), TODAY()-#REF!,X519 -#REF! &amp; CHAR(10) &amp; "(closed)")</f>
        <v>#REF!</v>
      </c>
      <c r="Z519" s="149" t="s">
        <v>360</v>
      </c>
    </row>
    <row r="520" spans="1:26" s="175" customFormat="1" ht="14.4" hidden="1" x14ac:dyDescent="0.3">
      <c r="A520" s="157"/>
      <c r="B520" s="155">
        <v>201400348</v>
      </c>
      <c r="C520" s="268" t="s">
        <v>2380</v>
      </c>
      <c r="D520" s="29" t="s">
        <v>179</v>
      </c>
      <c r="E520" s="267" t="s">
        <v>2329</v>
      </c>
      <c r="F520" s="151"/>
      <c r="G520" s="151"/>
      <c r="H520" s="151"/>
      <c r="I520" s="151"/>
      <c r="J520" s="177"/>
      <c r="K520" s="151"/>
      <c r="L520" s="151"/>
      <c r="M520" s="151"/>
      <c r="N520" s="151"/>
      <c r="O520" s="151"/>
      <c r="P520" s="151"/>
      <c r="Q520" s="151"/>
      <c r="R520" s="151"/>
      <c r="S520" s="151"/>
      <c r="T520" s="151"/>
      <c r="U520" s="151"/>
      <c r="V520" s="151"/>
      <c r="W520" s="151"/>
      <c r="X520" s="219">
        <v>42187</v>
      </c>
      <c r="Y520" s="150" t="e">
        <f ca="1">IF(ISBLANK(X520), TODAY()-#REF!,X520 -#REF! &amp; CHAR(10) &amp; "(closed)")</f>
        <v>#REF!</v>
      </c>
      <c r="Z520" s="149" t="s">
        <v>360</v>
      </c>
    </row>
    <row r="521" spans="1:26" s="175" customFormat="1" ht="14.4" hidden="1" x14ac:dyDescent="0.3">
      <c r="A521" s="157"/>
      <c r="B521" s="155">
        <v>201400349</v>
      </c>
      <c r="C521" s="268" t="s">
        <v>112</v>
      </c>
      <c r="D521" s="29" t="s">
        <v>179</v>
      </c>
      <c r="E521" s="267" t="s">
        <v>899</v>
      </c>
      <c r="F521" s="219"/>
      <c r="G521" s="219"/>
      <c r="H521" s="219"/>
      <c r="I521" s="219"/>
      <c r="J521" s="246"/>
      <c r="K521" s="219"/>
      <c r="L521" s="219"/>
      <c r="M521" s="219"/>
      <c r="N521" s="219"/>
      <c r="O521" s="219"/>
      <c r="P521" s="219"/>
      <c r="Q521" s="219"/>
      <c r="R521" s="219"/>
      <c r="S521" s="219"/>
      <c r="T521" s="219"/>
      <c r="U521" s="219"/>
      <c r="V521" s="219"/>
      <c r="W521" s="219"/>
      <c r="X521" s="219">
        <v>42117</v>
      </c>
      <c r="Y521" s="150" t="e">
        <f ca="1">IF(ISBLANK(X521), TODAY()-#REF!,X521 -#REF! &amp; CHAR(10) &amp; "(closed)")</f>
        <v>#REF!</v>
      </c>
      <c r="Z521" s="149" t="s">
        <v>360</v>
      </c>
    </row>
    <row r="522" spans="1:26" s="175" customFormat="1" ht="14.4" hidden="1" x14ac:dyDescent="0.3">
      <c r="A522" s="157"/>
      <c r="B522" s="155">
        <v>201400350</v>
      </c>
      <c r="C522" s="268" t="s">
        <v>1855</v>
      </c>
      <c r="D522" s="29" t="s">
        <v>179</v>
      </c>
      <c r="E522" s="267" t="s">
        <v>2379</v>
      </c>
      <c r="F522" s="151"/>
      <c r="G522" s="151"/>
      <c r="H522" s="151"/>
      <c r="I522" s="151"/>
      <c r="J522" s="177"/>
      <c r="K522" s="151"/>
      <c r="L522" s="151"/>
      <c r="M522" s="151"/>
      <c r="N522" s="151"/>
      <c r="O522" s="151"/>
      <c r="P522" s="151"/>
      <c r="Q522" s="151"/>
      <c r="R522" s="151"/>
      <c r="S522" s="151"/>
      <c r="T522" s="151"/>
      <c r="U522" s="151"/>
      <c r="V522" s="151"/>
      <c r="W522" s="151"/>
      <c r="X522" s="219">
        <v>42158</v>
      </c>
      <c r="Y522" s="150" t="e">
        <f ca="1">IF(ISBLANK(X522), TODAY()-#REF!,X522 -#REF! &amp; CHAR(10) &amp; "(closed)")</f>
        <v>#REF!</v>
      </c>
      <c r="Z522" s="149" t="s">
        <v>360</v>
      </c>
    </row>
    <row r="523" spans="1:26" s="175" customFormat="1" ht="14.4" hidden="1" x14ac:dyDescent="0.3">
      <c r="A523" s="157"/>
      <c r="B523" s="155">
        <v>201400351</v>
      </c>
      <c r="C523" s="268" t="s">
        <v>1686</v>
      </c>
      <c r="D523" s="29" t="s">
        <v>179</v>
      </c>
      <c r="E523" s="267" t="s">
        <v>2378</v>
      </c>
      <c r="F523" s="151"/>
      <c r="G523" s="151"/>
      <c r="H523" s="151"/>
      <c r="I523" s="151"/>
      <c r="J523" s="177"/>
      <c r="K523" s="151"/>
      <c r="L523" s="151"/>
      <c r="M523" s="151"/>
      <c r="N523" s="151"/>
      <c r="O523" s="151"/>
      <c r="P523" s="151"/>
      <c r="Q523" s="151"/>
      <c r="R523" s="151"/>
      <c r="S523" s="151"/>
      <c r="T523" s="151"/>
      <c r="U523" s="151"/>
      <c r="V523" s="151"/>
      <c r="W523" s="151"/>
      <c r="X523" s="219">
        <v>42173</v>
      </c>
      <c r="Y523" s="150" t="e">
        <f ca="1">IF(ISBLANK(X523), TODAY()-#REF!,X523 -#REF! &amp; CHAR(10) &amp; "(closed)")</f>
        <v>#REF!</v>
      </c>
      <c r="Z523" s="149" t="s">
        <v>360</v>
      </c>
    </row>
    <row r="524" spans="1:26" s="175" customFormat="1" ht="26.4" hidden="1" x14ac:dyDescent="0.3">
      <c r="A524" s="157"/>
      <c r="B524" s="155">
        <v>201400352</v>
      </c>
      <c r="C524" s="217" t="s">
        <v>1686</v>
      </c>
      <c r="D524" s="29" t="s">
        <v>177</v>
      </c>
      <c r="E524" s="216"/>
      <c r="F524" s="208"/>
      <c r="G524" s="208"/>
      <c r="H524" s="208"/>
      <c r="I524" s="208"/>
      <c r="J524" s="209"/>
      <c r="K524" s="208"/>
      <c r="L524" s="208"/>
      <c r="M524" s="208"/>
      <c r="N524" s="208"/>
      <c r="O524" s="208"/>
      <c r="P524" s="208"/>
      <c r="Q524" s="208"/>
      <c r="R524" s="208"/>
      <c r="S524" s="208"/>
      <c r="T524" s="208"/>
      <c r="U524" s="208"/>
      <c r="V524" s="208"/>
      <c r="W524" s="208"/>
      <c r="X524" s="219">
        <v>43384</v>
      </c>
      <c r="Y524" s="150" t="str">
        <f ca="1">IF(ISBLANK(X524), TODAY()-E524,X524- E524 &amp; CHAR(10) &amp; "(closed)")</f>
        <v>43384
(closed)</v>
      </c>
      <c r="Z524" s="149" t="s">
        <v>360</v>
      </c>
    </row>
    <row r="525" spans="1:26" s="175" customFormat="1" ht="14.4" hidden="1" x14ac:dyDescent="0.3">
      <c r="A525" s="157"/>
      <c r="B525" s="155">
        <v>201400353</v>
      </c>
      <c r="C525" s="268" t="s">
        <v>1686</v>
      </c>
      <c r="D525" s="29" t="s">
        <v>179</v>
      </c>
      <c r="E525" s="267" t="s">
        <v>1984</v>
      </c>
      <c r="F525" s="208"/>
      <c r="G525" s="208"/>
      <c r="H525" s="208"/>
      <c r="I525" s="208"/>
      <c r="J525" s="209"/>
      <c r="K525" s="208"/>
      <c r="L525" s="208"/>
      <c r="M525" s="208"/>
      <c r="N525" s="208"/>
      <c r="O525" s="208"/>
      <c r="P525" s="208"/>
      <c r="Q525" s="208"/>
      <c r="R525" s="208"/>
      <c r="S525" s="208"/>
      <c r="T525" s="208"/>
      <c r="U525" s="208"/>
      <c r="V525" s="208"/>
      <c r="W525" s="208"/>
      <c r="X525" s="219">
        <v>42157</v>
      </c>
      <c r="Y525" s="150" t="e">
        <f ca="1">IF(ISBLANK(X525), TODAY()-#REF!,X525 -#REF! &amp; CHAR(10) &amp; "(closed)")</f>
        <v>#REF!</v>
      </c>
      <c r="Z525" s="149" t="s">
        <v>360</v>
      </c>
    </row>
    <row r="526" spans="1:26" s="175" customFormat="1" ht="14.4" hidden="1" x14ac:dyDescent="0.3">
      <c r="A526" s="157"/>
      <c r="B526" s="155">
        <v>201400354</v>
      </c>
      <c r="C526" s="268" t="s">
        <v>1926</v>
      </c>
      <c r="D526" s="29" t="s">
        <v>179</v>
      </c>
      <c r="E526" s="267" t="s">
        <v>2346</v>
      </c>
      <c r="F526" s="208"/>
      <c r="G526" s="208"/>
      <c r="H526" s="208"/>
      <c r="I526" s="208"/>
      <c r="J526" s="209"/>
      <c r="K526" s="208"/>
      <c r="L526" s="208"/>
      <c r="M526" s="208"/>
      <c r="N526" s="208"/>
      <c r="O526" s="208"/>
      <c r="P526" s="208"/>
      <c r="Q526" s="208"/>
      <c r="R526" s="208"/>
      <c r="S526" s="208"/>
      <c r="T526" s="208"/>
      <c r="U526" s="208"/>
      <c r="V526" s="208"/>
      <c r="W526" s="208"/>
      <c r="X526" s="219">
        <v>42158</v>
      </c>
      <c r="Y526" s="150" t="e">
        <f ca="1">IF(ISBLANK(X526), TODAY()-#REF!,X526 -#REF! &amp; CHAR(10) &amp; "(closed)")</f>
        <v>#REF!</v>
      </c>
      <c r="Z526" s="149" t="s">
        <v>360</v>
      </c>
    </row>
    <row r="527" spans="1:26" s="175" customFormat="1" ht="26.4" hidden="1" x14ac:dyDescent="0.3">
      <c r="A527" s="157"/>
      <c r="B527" s="155">
        <v>201400355</v>
      </c>
      <c r="C527" s="217" t="s">
        <v>1926</v>
      </c>
      <c r="D527" s="29" t="s">
        <v>179</v>
      </c>
      <c r="E527" s="247"/>
      <c r="F527" s="219"/>
      <c r="G527" s="219"/>
      <c r="H527" s="219"/>
      <c r="I527" s="219"/>
      <c r="J527" s="246"/>
      <c r="K527" s="219"/>
      <c r="L527" s="219"/>
      <c r="M527" s="219"/>
      <c r="N527" s="219"/>
      <c r="O527" s="219"/>
      <c r="P527" s="219"/>
      <c r="Q527" s="219"/>
      <c r="R527" s="219"/>
      <c r="S527" s="219"/>
      <c r="T527" s="219"/>
      <c r="U527" s="219"/>
      <c r="V527" s="219"/>
      <c r="W527" s="219"/>
      <c r="X527" s="219">
        <v>42873</v>
      </c>
      <c r="Y527" s="150" t="str">
        <f ca="1">IF(ISBLANK(X527), TODAY()-E527,X527- E527 &amp; CHAR(10) &amp; "(closed)")</f>
        <v>42873
(closed)</v>
      </c>
      <c r="Z527" s="149" t="s">
        <v>360</v>
      </c>
    </row>
    <row r="528" spans="1:26" s="175" customFormat="1" ht="26.4" hidden="1" x14ac:dyDescent="0.3">
      <c r="A528" s="157"/>
      <c r="B528" s="155">
        <v>201400356</v>
      </c>
      <c r="C528" s="217" t="s">
        <v>1926</v>
      </c>
      <c r="D528" s="29" t="s">
        <v>179</v>
      </c>
      <c r="E528" s="221"/>
      <c r="F528" s="152"/>
      <c r="G528" s="152"/>
      <c r="H528" s="152"/>
      <c r="I528" s="152"/>
      <c r="J528" s="153"/>
      <c r="K528" s="152"/>
      <c r="L528" s="152"/>
      <c r="M528" s="152"/>
      <c r="N528" s="152"/>
      <c r="O528" s="152"/>
      <c r="P528" s="152"/>
      <c r="Q528" s="152"/>
      <c r="R528" s="152"/>
      <c r="S528" s="152"/>
      <c r="T528" s="152"/>
      <c r="U528" s="152"/>
      <c r="V528" s="152"/>
      <c r="W528" s="152"/>
      <c r="X528" s="219">
        <v>42873</v>
      </c>
      <c r="Y528" s="150" t="str">
        <f ca="1">IF(ISBLANK(X528), TODAY()-E528,X528- E528 &amp; CHAR(10) &amp; "(closed)")</f>
        <v>42873
(closed)</v>
      </c>
      <c r="Z528" s="149" t="s">
        <v>360</v>
      </c>
    </row>
    <row r="529" spans="1:26" s="175" customFormat="1" ht="14.4" hidden="1" x14ac:dyDescent="0.3">
      <c r="A529" s="157"/>
      <c r="B529" s="155">
        <v>201400357</v>
      </c>
      <c r="C529" s="268" t="s">
        <v>1926</v>
      </c>
      <c r="D529" s="29" t="s">
        <v>179</v>
      </c>
      <c r="E529" s="267" t="s">
        <v>1503</v>
      </c>
      <c r="F529" s="152"/>
      <c r="G529" s="152"/>
      <c r="H529" s="152"/>
      <c r="I529" s="152"/>
      <c r="J529" s="153"/>
      <c r="K529" s="152"/>
      <c r="L529" s="152"/>
      <c r="M529" s="152"/>
      <c r="N529" s="152"/>
      <c r="O529" s="152"/>
      <c r="P529" s="152"/>
      <c r="Q529" s="152"/>
      <c r="R529" s="152"/>
      <c r="S529" s="152"/>
      <c r="T529" s="152"/>
      <c r="U529" s="152"/>
      <c r="V529" s="152"/>
      <c r="W529" s="152"/>
      <c r="X529" s="219">
        <v>42158</v>
      </c>
      <c r="Y529" s="150" t="e">
        <f ca="1">IF(ISBLANK(X529), TODAY()-#REF!,X529 -#REF! &amp; CHAR(10) &amp; "(closed)")</f>
        <v>#REF!</v>
      </c>
      <c r="Z529" s="149" t="s">
        <v>360</v>
      </c>
    </row>
    <row r="530" spans="1:26" s="175" customFormat="1" ht="26.4" hidden="1" x14ac:dyDescent="0.3">
      <c r="A530" s="157"/>
      <c r="B530" s="155">
        <v>201400358</v>
      </c>
      <c r="C530" s="217" t="s">
        <v>952</v>
      </c>
      <c r="D530" s="155" t="s">
        <v>11</v>
      </c>
      <c r="E530" s="240" t="s">
        <v>2377</v>
      </c>
      <c r="F530" s="151"/>
      <c r="G530" s="151"/>
      <c r="H530" s="151"/>
      <c r="I530" s="151"/>
      <c r="J530" s="177"/>
      <c r="K530" s="151"/>
      <c r="L530" s="151"/>
      <c r="M530" s="151"/>
      <c r="N530" s="151"/>
      <c r="O530" s="151"/>
      <c r="P530" s="151"/>
      <c r="Q530" s="151"/>
      <c r="R530" s="151"/>
      <c r="S530" s="151"/>
      <c r="T530" s="151"/>
      <c r="U530" s="151"/>
      <c r="V530" s="151"/>
      <c r="W530" s="151"/>
      <c r="X530" s="219">
        <v>42549</v>
      </c>
      <c r="Y530" s="150" t="e">
        <f ca="1">IF(ISBLANK(X530), TODAY()-#REF!,X530 -#REF! &amp; CHAR(10) &amp; "(closed)")</f>
        <v>#REF!</v>
      </c>
      <c r="Z530" s="149" t="s">
        <v>360</v>
      </c>
    </row>
    <row r="531" spans="1:26" s="175" customFormat="1" ht="14.4" hidden="1" x14ac:dyDescent="0.3">
      <c r="A531" s="157"/>
      <c r="B531" s="155">
        <v>201400360</v>
      </c>
      <c r="C531" s="268" t="s">
        <v>1686</v>
      </c>
      <c r="D531" s="29" t="s">
        <v>179</v>
      </c>
      <c r="E531" s="267" t="s">
        <v>976</v>
      </c>
      <c r="F531" s="152"/>
      <c r="G531" s="152"/>
      <c r="H531" s="152"/>
      <c r="I531" s="152"/>
      <c r="J531" s="153"/>
      <c r="K531" s="152"/>
      <c r="L531" s="152"/>
      <c r="M531" s="152"/>
      <c r="N531" s="152"/>
      <c r="O531" s="152"/>
      <c r="P531" s="152"/>
      <c r="Q531" s="152"/>
      <c r="R531" s="152"/>
      <c r="S531" s="152"/>
      <c r="T531" s="152"/>
      <c r="U531" s="152"/>
      <c r="V531" s="152"/>
      <c r="W531" s="152"/>
      <c r="X531" s="219">
        <v>42292</v>
      </c>
      <c r="Y531" s="150" t="e">
        <f ca="1">IF(ISBLANK(X531), TODAY()-#REF!,X531 -#REF! &amp; CHAR(10) &amp; "(closed)")</f>
        <v>#REF!</v>
      </c>
      <c r="Z531" s="149" t="s">
        <v>360</v>
      </c>
    </row>
    <row r="532" spans="1:26" s="175" customFormat="1" ht="14.4" hidden="1" x14ac:dyDescent="0.3">
      <c r="A532" s="157"/>
      <c r="B532" s="155">
        <v>201400361</v>
      </c>
      <c r="C532" s="268" t="s">
        <v>1325</v>
      </c>
      <c r="D532" s="29" t="s">
        <v>179</v>
      </c>
      <c r="E532" s="267" t="s">
        <v>2376</v>
      </c>
      <c r="F532" s="152"/>
      <c r="G532" s="152"/>
      <c r="H532" s="152"/>
      <c r="I532" s="152"/>
      <c r="J532" s="153"/>
      <c r="K532" s="152"/>
      <c r="L532" s="152"/>
      <c r="M532" s="152"/>
      <c r="N532" s="152"/>
      <c r="O532" s="152"/>
      <c r="P532" s="152"/>
      <c r="Q532" s="152"/>
      <c r="R532" s="152"/>
      <c r="S532" s="152"/>
      <c r="T532" s="152"/>
      <c r="U532" s="152"/>
      <c r="V532" s="152"/>
      <c r="W532" s="152"/>
      <c r="X532" s="219">
        <v>42166</v>
      </c>
      <c r="Y532" s="150" t="e">
        <f ca="1">IF(ISBLANK(X532), TODAY()-#REF!,X532 -#REF! &amp; CHAR(10) &amp; "(closed)")</f>
        <v>#REF!</v>
      </c>
      <c r="Z532" s="149" t="s">
        <v>360</v>
      </c>
    </row>
    <row r="533" spans="1:26" s="175" customFormat="1" ht="14.4" hidden="1" x14ac:dyDescent="0.3">
      <c r="A533" s="157"/>
      <c r="B533" s="155">
        <v>201400362</v>
      </c>
      <c r="C533" s="268" t="s">
        <v>1096</v>
      </c>
      <c r="D533" s="29" t="s">
        <v>177</v>
      </c>
      <c r="E533" s="267" t="s">
        <v>2375</v>
      </c>
      <c r="F533" s="151"/>
      <c r="G533" s="151"/>
      <c r="H533" s="151"/>
      <c r="I533" s="151"/>
      <c r="J533" s="177"/>
      <c r="K533" s="151"/>
      <c r="L533" s="151"/>
      <c r="M533" s="151"/>
      <c r="N533" s="151"/>
      <c r="O533" s="151"/>
      <c r="P533" s="151"/>
      <c r="Q533" s="151"/>
      <c r="R533" s="151"/>
      <c r="S533" s="151"/>
      <c r="T533" s="151"/>
      <c r="U533" s="151"/>
      <c r="V533" s="151"/>
      <c r="W533" s="151"/>
      <c r="X533" s="219">
        <v>42110</v>
      </c>
      <c r="Y533" s="150" t="e">
        <f ca="1">IF(ISBLANK(X533), TODAY()-#REF!,X533 -#REF! &amp; CHAR(10) &amp; "(closed)")</f>
        <v>#REF!</v>
      </c>
      <c r="Z533" s="149" t="s">
        <v>360</v>
      </c>
    </row>
    <row r="534" spans="1:26" s="175" customFormat="1" ht="14.4" hidden="1" x14ac:dyDescent="0.3">
      <c r="A534" s="157"/>
      <c r="B534" s="155">
        <v>201400365</v>
      </c>
      <c r="C534" s="268" t="s">
        <v>455</v>
      </c>
      <c r="D534" s="29" t="s">
        <v>179</v>
      </c>
      <c r="E534" s="267" t="s">
        <v>286</v>
      </c>
      <c r="F534" s="151"/>
      <c r="G534" s="151"/>
      <c r="H534" s="151"/>
      <c r="I534" s="151"/>
      <c r="J534" s="177"/>
      <c r="K534" s="151"/>
      <c r="L534" s="151"/>
      <c r="M534" s="151"/>
      <c r="N534" s="151"/>
      <c r="O534" s="151"/>
      <c r="P534" s="151"/>
      <c r="Q534" s="151"/>
      <c r="R534" s="151"/>
      <c r="S534" s="151"/>
      <c r="T534" s="151"/>
      <c r="U534" s="151"/>
      <c r="V534" s="151"/>
      <c r="W534" s="151"/>
      <c r="X534" s="219">
        <v>42144</v>
      </c>
      <c r="Y534" s="150" t="e">
        <f ca="1">IF(ISBLANK(X534), TODAY()-#REF!,X534 -#REF! &amp; CHAR(10) &amp; "(closed)")</f>
        <v>#REF!</v>
      </c>
      <c r="Z534" s="149" t="s">
        <v>360</v>
      </c>
    </row>
    <row r="535" spans="1:26" s="175" customFormat="1" ht="26.4" hidden="1" x14ac:dyDescent="0.3">
      <c r="A535" s="157"/>
      <c r="B535" s="155">
        <v>201500002</v>
      </c>
      <c r="C535" s="217" t="s">
        <v>804</v>
      </c>
      <c r="D535" s="29" t="s">
        <v>176</v>
      </c>
      <c r="E535" s="220" t="s">
        <v>2287</v>
      </c>
      <c r="F535" s="151"/>
      <c r="G535" s="151"/>
      <c r="H535" s="151"/>
      <c r="I535" s="151"/>
      <c r="J535" s="177"/>
      <c r="K535" s="151"/>
      <c r="L535" s="151"/>
      <c r="M535" s="151"/>
      <c r="N535" s="151"/>
      <c r="O535" s="151"/>
      <c r="P535" s="151"/>
      <c r="Q535" s="151"/>
      <c r="R535" s="151"/>
      <c r="S535" s="151"/>
      <c r="T535" s="151"/>
      <c r="U535" s="151"/>
      <c r="V535" s="151"/>
      <c r="W535" s="151"/>
      <c r="X535" s="219">
        <v>42598</v>
      </c>
      <c r="Y535" s="150" t="e">
        <f ca="1">IF(ISBLANK(X535), TODAY()-#REF!,X535 -#REF! &amp; CHAR(10) &amp; "(closed)")</f>
        <v>#REF!</v>
      </c>
      <c r="Z535" s="149" t="s">
        <v>360</v>
      </c>
    </row>
    <row r="536" spans="1:26" s="175" customFormat="1" ht="14.4" hidden="1" x14ac:dyDescent="0.3">
      <c r="A536" s="157"/>
      <c r="B536" s="155">
        <v>201500003</v>
      </c>
      <c r="C536" s="217" t="s">
        <v>804</v>
      </c>
      <c r="D536" s="29" t="s">
        <v>179</v>
      </c>
      <c r="E536" s="220" t="s">
        <v>2374</v>
      </c>
      <c r="F536" s="219"/>
      <c r="G536" s="219"/>
      <c r="H536" s="219"/>
      <c r="I536" s="219"/>
      <c r="J536" s="246"/>
      <c r="K536" s="219"/>
      <c r="L536" s="219"/>
      <c r="M536" s="219"/>
      <c r="N536" s="219"/>
      <c r="O536" s="219"/>
      <c r="P536" s="219"/>
      <c r="Q536" s="219"/>
      <c r="R536" s="219"/>
      <c r="S536" s="219"/>
      <c r="T536" s="219"/>
      <c r="U536" s="219"/>
      <c r="V536" s="219"/>
      <c r="W536" s="219"/>
      <c r="X536" s="219">
        <v>42360</v>
      </c>
      <c r="Y536" s="150" t="e">
        <f ca="1">IF(ISBLANK(X536), TODAY()-#REF!,X536 -#REF! &amp; CHAR(10) &amp; "(closed)")</f>
        <v>#REF!</v>
      </c>
      <c r="Z536" s="149" t="s">
        <v>360</v>
      </c>
    </row>
    <row r="537" spans="1:26" s="175" customFormat="1" ht="14.4" hidden="1" x14ac:dyDescent="0.3">
      <c r="A537" s="157"/>
      <c r="B537" s="155">
        <v>201500004</v>
      </c>
      <c r="C537" s="217" t="s">
        <v>804</v>
      </c>
      <c r="D537" s="29" t="s">
        <v>176</v>
      </c>
      <c r="E537" s="220" t="s">
        <v>2373</v>
      </c>
      <c r="F537" s="208"/>
      <c r="G537" s="208"/>
      <c r="H537" s="208"/>
      <c r="I537" s="208"/>
      <c r="J537" s="209"/>
      <c r="K537" s="208"/>
      <c r="L537" s="208"/>
      <c r="M537" s="208"/>
      <c r="N537" s="208"/>
      <c r="O537" s="208"/>
      <c r="P537" s="208"/>
      <c r="Q537" s="208"/>
      <c r="R537" s="208"/>
      <c r="S537" s="208"/>
      <c r="T537" s="208"/>
      <c r="U537" s="208"/>
      <c r="V537" s="208"/>
      <c r="W537" s="208"/>
      <c r="X537" s="219">
        <v>42598</v>
      </c>
      <c r="Y537" s="150" t="e">
        <f ca="1">IF(ISBLANK(X537), TODAY()-#REF!,X537 -#REF! &amp; CHAR(10) &amp; "(closed)")</f>
        <v>#REF!</v>
      </c>
      <c r="Z537" s="149" t="s">
        <v>360</v>
      </c>
    </row>
    <row r="538" spans="1:26" s="175" customFormat="1" ht="26.4" hidden="1" x14ac:dyDescent="0.3">
      <c r="A538" s="157"/>
      <c r="B538" s="155">
        <v>201500005</v>
      </c>
      <c r="C538" s="268" t="s">
        <v>2372</v>
      </c>
      <c r="D538" s="29" t="s">
        <v>179</v>
      </c>
      <c r="E538" s="267" t="s">
        <v>2371</v>
      </c>
      <c r="F538" s="208"/>
      <c r="G538" s="208"/>
      <c r="H538" s="208"/>
      <c r="I538" s="208"/>
      <c r="J538" s="209"/>
      <c r="K538" s="208"/>
      <c r="L538" s="208"/>
      <c r="M538" s="208"/>
      <c r="N538" s="208"/>
      <c r="O538" s="208"/>
      <c r="P538" s="208"/>
      <c r="Q538" s="208"/>
      <c r="R538" s="208"/>
      <c r="S538" s="208"/>
      <c r="T538" s="208"/>
      <c r="U538" s="208"/>
      <c r="V538" s="208"/>
      <c r="W538" s="208"/>
      <c r="X538" s="219">
        <v>42187</v>
      </c>
      <c r="Y538" s="150" t="e">
        <f ca="1">IF(ISBLANK(X538), TODAY()-#REF!,X538 -#REF! &amp; CHAR(10) &amp; "(closed)")</f>
        <v>#REF!</v>
      </c>
      <c r="Z538" s="149" t="s">
        <v>360</v>
      </c>
    </row>
    <row r="539" spans="1:26" s="175" customFormat="1" ht="14.4" hidden="1" x14ac:dyDescent="0.3">
      <c r="A539" s="157"/>
      <c r="B539" s="155">
        <v>201500006</v>
      </c>
      <c r="C539" s="217" t="s">
        <v>1686</v>
      </c>
      <c r="D539" s="29" t="s">
        <v>179</v>
      </c>
      <c r="E539" s="220" t="s">
        <v>2370</v>
      </c>
      <c r="F539" s="151"/>
      <c r="G539" s="151"/>
      <c r="H539" s="151"/>
      <c r="I539" s="151"/>
      <c r="J539" s="177"/>
      <c r="K539" s="151"/>
      <c r="L539" s="151"/>
      <c r="M539" s="151"/>
      <c r="N539" s="151"/>
      <c r="O539" s="151"/>
      <c r="P539" s="151"/>
      <c r="Q539" s="151"/>
      <c r="R539" s="151"/>
      <c r="S539" s="151"/>
      <c r="T539" s="151"/>
      <c r="U539" s="151"/>
      <c r="V539" s="151"/>
      <c r="W539" s="151"/>
      <c r="X539" s="219">
        <v>42383</v>
      </c>
      <c r="Y539" s="150" t="e">
        <f ca="1">IF(ISBLANK(X539), TODAY()-#REF!,X539 -#REF! &amp; CHAR(10) &amp; "(closed)")</f>
        <v>#REF!</v>
      </c>
      <c r="Z539" s="149" t="s">
        <v>360</v>
      </c>
    </row>
    <row r="540" spans="1:26" s="175" customFormat="1" ht="26.4" hidden="1" x14ac:dyDescent="0.3">
      <c r="A540" s="157"/>
      <c r="B540" s="155">
        <v>201500007</v>
      </c>
      <c r="C540" s="217" t="s">
        <v>1686</v>
      </c>
      <c r="D540" s="29" t="s">
        <v>179</v>
      </c>
      <c r="E540" s="220" t="s">
        <v>2369</v>
      </c>
      <c r="F540" s="208"/>
      <c r="G540" s="208"/>
      <c r="H540" s="208"/>
      <c r="I540" s="208"/>
      <c r="J540" s="209"/>
      <c r="K540" s="208"/>
      <c r="L540" s="208"/>
      <c r="M540" s="208"/>
      <c r="N540" s="208"/>
      <c r="O540" s="208"/>
      <c r="P540" s="208"/>
      <c r="Q540" s="208"/>
      <c r="R540" s="208"/>
      <c r="S540" s="208"/>
      <c r="T540" s="208"/>
      <c r="U540" s="208"/>
      <c r="V540" s="208"/>
      <c r="W540" s="208"/>
      <c r="X540" s="219">
        <v>42586</v>
      </c>
      <c r="Y540" s="150" t="e">
        <f ca="1">IF(ISBLANK(X540), TODAY()-#REF!,X540 -#REF! &amp; CHAR(10) &amp; "(closed)")</f>
        <v>#REF!</v>
      </c>
      <c r="Z540" s="149" t="s">
        <v>360</v>
      </c>
    </row>
    <row r="541" spans="1:26" s="175" customFormat="1" ht="26.4" hidden="1" x14ac:dyDescent="0.3">
      <c r="A541" s="157"/>
      <c r="B541" s="155">
        <v>201500008</v>
      </c>
      <c r="C541" s="268" t="s">
        <v>1686</v>
      </c>
      <c r="D541" s="29" t="s">
        <v>179</v>
      </c>
      <c r="E541" s="220" t="s">
        <v>2368</v>
      </c>
      <c r="F541" s="151"/>
      <c r="G541" s="151"/>
      <c r="H541" s="151"/>
      <c r="I541" s="151"/>
      <c r="J541" s="177"/>
      <c r="K541" s="151"/>
      <c r="L541" s="151"/>
      <c r="M541" s="151"/>
      <c r="N541" s="151"/>
      <c r="O541" s="151"/>
      <c r="P541" s="151"/>
      <c r="Q541" s="151"/>
      <c r="R541" s="151"/>
      <c r="S541" s="151"/>
      <c r="T541" s="151"/>
      <c r="U541" s="151"/>
      <c r="V541" s="151"/>
      <c r="W541" s="151"/>
      <c r="X541" s="219">
        <v>42171</v>
      </c>
      <c r="Y541" s="150" t="e">
        <f ca="1">IF(ISBLANK(X541), TODAY()-#REF!,X541 -#REF! &amp; CHAR(10) &amp; "(closed)")</f>
        <v>#REF!</v>
      </c>
      <c r="Z541" s="149" t="s">
        <v>360</v>
      </c>
    </row>
    <row r="542" spans="1:26" s="175" customFormat="1" ht="26.4" hidden="1" x14ac:dyDescent="0.3">
      <c r="A542" s="157"/>
      <c r="B542" s="155">
        <v>201500009</v>
      </c>
      <c r="C542" s="217" t="s">
        <v>1686</v>
      </c>
      <c r="D542" s="29" t="s">
        <v>179</v>
      </c>
      <c r="E542" s="202"/>
      <c r="F542" s="151"/>
      <c r="G542" s="151"/>
      <c r="H542" s="151"/>
      <c r="I542" s="151"/>
      <c r="J542" s="177"/>
      <c r="K542" s="151"/>
      <c r="L542" s="151"/>
      <c r="M542" s="151"/>
      <c r="N542" s="151"/>
      <c r="O542" s="151"/>
      <c r="P542" s="151"/>
      <c r="Q542" s="151"/>
      <c r="R542" s="151"/>
      <c r="S542" s="151"/>
      <c r="T542" s="151"/>
      <c r="U542" s="151"/>
      <c r="V542" s="151"/>
      <c r="W542" s="151"/>
      <c r="X542" s="219">
        <v>42845</v>
      </c>
      <c r="Y542" s="150" t="str">
        <f ca="1">IF(ISBLANK(X542), TODAY()-E542,X542- E542 &amp; CHAR(10) &amp; "(closed)")</f>
        <v>42845
(closed)</v>
      </c>
      <c r="Z542" s="149" t="s">
        <v>360</v>
      </c>
    </row>
    <row r="543" spans="1:26" s="175" customFormat="1" ht="26.4" hidden="1" x14ac:dyDescent="0.3">
      <c r="A543" s="157"/>
      <c r="B543" s="155">
        <v>201500010</v>
      </c>
      <c r="C543" s="217" t="s">
        <v>2367</v>
      </c>
      <c r="D543" s="29" t="s">
        <v>177</v>
      </c>
      <c r="E543" s="220" t="s">
        <v>2366</v>
      </c>
      <c r="F543" s="219"/>
      <c r="G543" s="219"/>
      <c r="H543" s="219"/>
      <c r="I543" s="219"/>
      <c r="J543" s="246"/>
      <c r="K543" s="219"/>
      <c r="L543" s="219"/>
      <c r="M543" s="219"/>
      <c r="N543" s="219"/>
      <c r="O543" s="219"/>
      <c r="P543" s="219"/>
      <c r="Q543" s="219"/>
      <c r="R543" s="219"/>
      <c r="S543" s="219"/>
      <c r="T543" s="219"/>
      <c r="U543" s="219"/>
      <c r="V543" s="219"/>
      <c r="W543" s="219"/>
      <c r="X543" s="219">
        <v>42171</v>
      </c>
      <c r="Y543" s="150" t="e">
        <f ca="1">IF(ISBLANK(X543), TODAY()-#REF!,X543 -#REF! &amp; CHAR(10) &amp; "(closed)")</f>
        <v>#REF!</v>
      </c>
      <c r="Z543" s="149" t="s">
        <v>360</v>
      </c>
    </row>
    <row r="544" spans="1:26" s="175" customFormat="1" ht="26.4" hidden="1" x14ac:dyDescent="0.3">
      <c r="A544" s="157"/>
      <c r="B544" s="275">
        <v>201500012</v>
      </c>
      <c r="C544" s="274" t="s">
        <v>2365</v>
      </c>
      <c r="D544" s="66" t="s">
        <v>11</v>
      </c>
      <c r="E544" s="220" t="s">
        <v>2364</v>
      </c>
      <c r="F544" s="151"/>
      <c r="G544" s="151"/>
      <c r="H544" s="151"/>
      <c r="I544" s="151"/>
      <c r="J544" s="177"/>
      <c r="K544" s="151"/>
      <c r="L544" s="151"/>
      <c r="M544" s="151"/>
      <c r="N544" s="151"/>
      <c r="O544" s="151"/>
      <c r="P544" s="151"/>
      <c r="Q544" s="151"/>
      <c r="R544" s="151"/>
      <c r="S544" s="151"/>
      <c r="T544" s="151"/>
      <c r="U544" s="151"/>
      <c r="V544" s="151"/>
      <c r="W544" s="151"/>
      <c r="X544" s="263">
        <v>42313</v>
      </c>
      <c r="Y544" s="150" t="e">
        <f ca="1">IF(ISBLANK(X544), TODAY()-#REF!,X544 -#REF! &amp; CHAR(10) &amp; "(closed)")</f>
        <v>#REF!</v>
      </c>
      <c r="Z544" s="149" t="s">
        <v>360</v>
      </c>
    </row>
    <row r="545" spans="1:26" s="175" customFormat="1" ht="26.4" hidden="1" x14ac:dyDescent="0.3">
      <c r="A545" s="157"/>
      <c r="B545" s="155">
        <v>201500013</v>
      </c>
      <c r="C545" s="217" t="s">
        <v>2247</v>
      </c>
      <c r="D545" s="29" t="s">
        <v>179</v>
      </c>
      <c r="E545" s="220" t="s">
        <v>2363</v>
      </c>
      <c r="F545" s="152"/>
      <c r="G545" s="152"/>
      <c r="H545" s="152"/>
      <c r="I545" s="152"/>
      <c r="J545" s="153"/>
      <c r="K545" s="152"/>
      <c r="L545" s="152"/>
      <c r="M545" s="152"/>
      <c r="N545" s="152"/>
      <c r="O545" s="152"/>
      <c r="P545" s="152"/>
      <c r="Q545" s="152"/>
      <c r="R545" s="152"/>
      <c r="S545" s="152"/>
      <c r="T545" s="152"/>
      <c r="U545" s="152"/>
      <c r="V545" s="152"/>
      <c r="W545" s="152"/>
      <c r="X545" s="219">
        <v>42543</v>
      </c>
      <c r="Y545" s="150" t="e">
        <f ca="1">IF(ISBLANK(X545), TODAY()-#REF!,X545 -#REF! &amp; CHAR(10) &amp; "(closed)")</f>
        <v>#REF!</v>
      </c>
      <c r="Z545" s="149" t="s">
        <v>360</v>
      </c>
    </row>
    <row r="546" spans="1:26" s="175" customFormat="1" ht="26.4" hidden="1" x14ac:dyDescent="0.3">
      <c r="A546" s="157"/>
      <c r="B546" s="155">
        <v>201500016</v>
      </c>
      <c r="C546" s="217" t="s">
        <v>1686</v>
      </c>
      <c r="D546" s="29" t="s">
        <v>179</v>
      </c>
      <c r="E546" s="220" t="s">
        <v>2362</v>
      </c>
      <c r="F546" s="152"/>
      <c r="G546" s="152"/>
      <c r="H546" s="152"/>
      <c r="I546" s="152"/>
      <c r="J546" s="153"/>
      <c r="K546" s="152"/>
      <c r="L546" s="152"/>
      <c r="M546" s="152"/>
      <c r="N546" s="152"/>
      <c r="O546" s="152"/>
      <c r="P546" s="152"/>
      <c r="Q546" s="152"/>
      <c r="R546" s="152"/>
      <c r="S546" s="152"/>
      <c r="T546" s="152"/>
      <c r="U546" s="152"/>
      <c r="V546" s="152"/>
      <c r="W546" s="152"/>
      <c r="X546" s="219">
        <v>42460</v>
      </c>
      <c r="Y546" s="150" t="e">
        <f ca="1">IF(ISBLANK(X546), TODAY()-#REF!,X546 -#REF! &amp; CHAR(10) &amp; "(closed)")</f>
        <v>#REF!</v>
      </c>
      <c r="Z546" s="149" t="s">
        <v>360</v>
      </c>
    </row>
    <row r="547" spans="1:26" s="175" customFormat="1" ht="14.4" hidden="1" x14ac:dyDescent="0.3">
      <c r="A547" s="157"/>
      <c r="B547" s="155">
        <v>201500017</v>
      </c>
      <c r="C547" s="268" t="s">
        <v>1855</v>
      </c>
      <c r="D547" s="29" t="s">
        <v>179</v>
      </c>
      <c r="E547" s="267" t="s">
        <v>2361</v>
      </c>
      <c r="F547" s="152"/>
      <c r="G547" s="152"/>
      <c r="H547" s="152"/>
      <c r="I547" s="152"/>
      <c r="J547" s="153"/>
      <c r="K547" s="152"/>
      <c r="L547" s="152"/>
      <c r="M547" s="152"/>
      <c r="N547" s="152"/>
      <c r="O547" s="152"/>
      <c r="P547" s="152"/>
      <c r="Q547" s="152"/>
      <c r="R547" s="152"/>
      <c r="S547" s="152"/>
      <c r="T547" s="152"/>
      <c r="U547" s="152"/>
      <c r="V547" s="152"/>
      <c r="W547" s="152"/>
      <c r="X547" s="219">
        <v>42151</v>
      </c>
      <c r="Y547" s="150" t="e">
        <f ca="1">IF(ISBLANK(X547), TODAY()-#REF!,X547 -#REF! &amp; CHAR(10) &amp; "(closed)")</f>
        <v>#REF!</v>
      </c>
      <c r="Z547" s="149" t="s">
        <v>360</v>
      </c>
    </row>
    <row r="548" spans="1:26" s="175" customFormat="1" ht="14.4" hidden="1" x14ac:dyDescent="0.3">
      <c r="A548" s="157"/>
      <c r="B548" s="155">
        <v>201500018</v>
      </c>
      <c r="C548" s="217" t="s">
        <v>1686</v>
      </c>
      <c r="D548" s="29" t="s">
        <v>179</v>
      </c>
      <c r="E548" s="220" t="s">
        <v>2360</v>
      </c>
      <c r="F548" s="152"/>
      <c r="G548" s="152"/>
      <c r="H548" s="152"/>
      <c r="I548" s="152"/>
      <c r="J548" s="153"/>
      <c r="K548" s="152"/>
      <c r="L548" s="152"/>
      <c r="M548" s="152"/>
      <c r="N548" s="152"/>
      <c r="O548" s="152"/>
      <c r="P548" s="152"/>
      <c r="Q548" s="152"/>
      <c r="R548" s="152"/>
      <c r="S548" s="152"/>
      <c r="T548" s="152"/>
      <c r="U548" s="152"/>
      <c r="V548" s="152"/>
      <c r="W548" s="152"/>
      <c r="X548" s="219">
        <v>42185</v>
      </c>
      <c r="Y548" s="150" t="e">
        <f ca="1">IF(ISBLANK(X548), TODAY()-#REF!,X548 -#REF! &amp; CHAR(10) &amp; "(closed)")</f>
        <v>#REF!</v>
      </c>
      <c r="Z548" s="149" t="s">
        <v>360</v>
      </c>
    </row>
    <row r="549" spans="1:26" s="175" customFormat="1" ht="14.4" hidden="1" x14ac:dyDescent="0.3">
      <c r="A549" s="157"/>
      <c r="B549" s="155">
        <v>201500019</v>
      </c>
      <c r="C549" s="217" t="s">
        <v>1686</v>
      </c>
      <c r="D549" s="29" t="s">
        <v>179</v>
      </c>
      <c r="E549" s="220" t="s">
        <v>2359</v>
      </c>
      <c r="F549" s="151"/>
      <c r="G549" s="151"/>
      <c r="H549" s="151"/>
      <c r="I549" s="151"/>
      <c r="J549" s="177"/>
      <c r="K549" s="151"/>
      <c r="L549" s="151"/>
      <c r="M549" s="151"/>
      <c r="N549" s="151"/>
      <c r="O549" s="151"/>
      <c r="P549" s="151"/>
      <c r="Q549" s="151"/>
      <c r="R549" s="151"/>
      <c r="S549" s="151"/>
      <c r="T549" s="151"/>
      <c r="U549" s="151"/>
      <c r="V549" s="151"/>
      <c r="W549" s="151"/>
      <c r="X549" s="219">
        <v>42249</v>
      </c>
      <c r="Y549" s="150" t="e">
        <f ca="1">IF(ISBLANK(X549), TODAY()-#REF!,X549 -#REF! &amp; CHAR(10) &amp; "(closed)")</f>
        <v>#REF!</v>
      </c>
      <c r="Z549" s="149" t="s">
        <v>360</v>
      </c>
    </row>
    <row r="550" spans="1:26" s="175" customFormat="1" ht="14.4" hidden="1" x14ac:dyDescent="0.3">
      <c r="A550" s="157"/>
      <c r="B550" s="155">
        <v>201500020</v>
      </c>
      <c r="C550" s="217" t="s">
        <v>2132</v>
      </c>
      <c r="D550" s="29" t="s">
        <v>179</v>
      </c>
      <c r="E550" s="220" t="s">
        <v>2358</v>
      </c>
      <c r="F550" s="152"/>
      <c r="G550" s="152"/>
      <c r="H550" s="152"/>
      <c r="I550" s="152"/>
      <c r="J550" s="153"/>
      <c r="K550" s="152"/>
      <c r="L550" s="152"/>
      <c r="M550" s="152"/>
      <c r="N550" s="152"/>
      <c r="O550" s="152"/>
      <c r="P550" s="152"/>
      <c r="Q550" s="152"/>
      <c r="R550" s="152"/>
      <c r="S550" s="152"/>
      <c r="T550" s="152"/>
      <c r="U550" s="152"/>
      <c r="V550" s="152"/>
      <c r="W550" s="152"/>
      <c r="X550" s="219">
        <v>42166</v>
      </c>
      <c r="Y550" s="150" t="e">
        <f ca="1">IF(ISBLANK(X550), TODAY()-#REF!,X550 -#REF! &amp; CHAR(10) &amp; "(closed)")</f>
        <v>#REF!</v>
      </c>
      <c r="Z550" s="149" t="s">
        <v>360</v>
      </c>
    </row>
    <row r="551" spans="1:26" s="175" customFormat="1" ht="14.4" hidden="1" x14ac:dyDescent="0.3">
      <c r="A551" s="157"/>
      <c r="B551" s="155">
        <v>201500021</v>
      </c>
      <c r="C551" s="217" t="s">
        <v>2132</v>
      </c>
      <c r="D551" s="29" t="s">
        <v>179</v>
      </c>
      <c r="E551" s="220" t="s">
        <v>2357</v>
      </c>
      <c r="F551" s="151"/>
      <c r="G551" s="151"/>
      <c r="H551" s="151"/>
      <c r="I551" s="151"/>
      <c r="J551" s="177"/>
      <c r="K551" s="151"/>
      <c r="L551" s="151"/>
      <c r="M551" s="151"/>
      <c r="N551" s="151"/>
      <c r="O551" s="151"/>
      <c r="P551" s="151"/>
      <c r="Q551" s="151"/>
      <c r="R551" s="151"/>
      <c r="S551" s="151"/>
      <c r="T551" s="151"/>
      <c r="U551" s="151"/>
      <c r="V551" s="151"/>
      <c r="W551" s="151"/>
      <c r="X551" s="219">
        <v>42222</v>
      </c>
      <c r="Y551" s="150" t="e">
        <f ca="1">IF(ISBLANK(X551), TODAY()-#REF!,X551 -#REF! &amp; CHAR(10) &amp; "(closed)")</f>
        <v>#REF!</v>
      </c>
      <c r="Z551" s="149" t="s">
        <v>360</v>
      </c>
    </row>
    <row r="552" spans="1:26" s="175" customFormat="1" ht="14.4" hidden="1" x14ac:dyDescent="0.3">
      <c r="A552" s="157"/>
      <c r="B552" s="155">
        <v>201500022</v>
      </c>
      <c r="C552" s="217" t="s">
        <v>1926</v>
      </c>
      <c r="D552" s="29" t="s">
        <v>179</v>
      </c>
      <c r="E552" s="220" t="s">
        <v>2306</v>
      </c>
      <c r="F552" s="152"/>
      <c r="G552" s="152"/>
      <c r="H552" s="152"/>
      <c r="I552" s="152"/>
      <c r="J552" s="153"/>
      <c r="K552" s="152"/>
      <c r="L552" s="152"/>
      <c r="M552" s="152"/>
      <c r="N552" s="152"/>
      <c r="O552" s="152"/>
      <c r="P552" s="152"/>
      <c r="Q552" s="152"/>
      <c r="R552" s="152"/>
      <c r="S552" s="152"/>
      <c r="T552" s="152"/>
      <c r="U552" s="152"/>
      <c r="V552" s="152"/>
      <c r="W552" s="152"/>
      <c r="X552" s="219">
        <v>42192</v>
      </c>
      <c r="Y552" s="150" t="e">
        <f ca="1">IF(ISBLANK(X552), TODAY()-#REF!,X552 -#REF! &amp; CHAR(10) &amp; "(closed)")</f>
        <v>#REF!</v>
      </c>
      <c r="Z552" s="149" t="s">
        <v>360</v>
      </c>
    </row>
    <row r="553" spans="1:26" s="175" customFormat="1" ht="14.4" hidden="1" x14ac:dyDescent="0.3">
      <c r="A553" s="157"/>
      <c r="B553" s="155">
        <v>201500023</v>
      </c>
      <c r="C553" s="217" t="s">
        <v>1926</v>
      </c>
      <c r="D553" s="29" t="s">
        <v>179</v>
      </c>
      <c r="E553" s="220" t="s">
        <v>1548</v>
      </c>
      <c r="F553" s="219"/>
      <c r="G553" s="219"/>
      <c r="H553" s="219"/>
      <c r="I553" s="219"/>
      <c r="J553" s="246"/>
      <c r="K553" s="219"/>
      <c r="L553" s="219"/>
      <c r="M553" s="219"/>
      <c r="N553" s="219"/>
      <c r="O553" s="219"/>
      <c r="P553" s="219"/>
      <c r="Q553" s="219"/>
      <c r="R553" s="219"/>
      <c r="S553" s="219"/>
      <c r="T553" s="219"/>
      <c r="U553" s="219"/>
      <c r="V553" s="219"/>
      <c r="W553" s="219"/>
      <c r="X553" s="219">
        <v>42192</v>
      </c>
      <c r="Y553" s="150" t="e">
        <f ca="1">IF(ISBLANK(X553), TODAY()-#REF!,X553 -#REF! &amp; CHAR(10) &amp; "(closed)")</f>
        <v>#REF!</v>
      </c>
      <c r="Z553" s="149" t="s">
        <v>360</v>
      </c>
    </row>
    <row r="554" spans="1:26" s="175" customFormat="1" ht="14.4" hidden="1" x14ac:dyDescent="0.3">
      <c r="A554" s="157"/>
      <c r="B554" s="155">
        <v>201500024</v>
      </c>
      <c r="C554" s="217" t="s">
        <v>1926</v>
      </c>
      <c r="D554" s="29" t="s">
        <v>179</v>
      </c>
      <c r="E554" s="220" t="s">
        <v>1494</v>
      </c>
      <c r="F554" s="151"/>
      <c r="G554" s="151"/>
      <c r="H554" s="151"/>
      <c r="I554" s="151"/>
      <c r="J554" s="177"/>
      <c r="K554" s="151"/>
      <c r="L554" s="151"/>
      <c r="M554" s="151"/>
      <c r="N554" s="151"/>
      <c r="O554" s="151"/>
      <c r="P554" s="151"/>
      <c r="Q554" s="151"/>
      <c r="R554" s="151"/>
      <c r="S554" s="151"/>
      <c r="T554" s="151"/>
      <c r="U554" s="151"/>
      <c r="V554" s="151"/>
      <c r="W554" s="151"/>
      <c r="X554" s="219">
        <v>42166</v>
      </c>
      <c r="Y554" s="150" t="e">
        <f ca="1">IF(ISBLANK(X554), TODAY()-#REF!,X554 -#REF! &amp; CHAR(10) &amp; "(closed)")</f>
        <v>#REF!</v>
      </c>
      <c r="Z554" s="149" t="s">
        <v>360</v>
      </c>
    </row>
    <row r="555" spans="1:26" s="175" customFormat="1" ht="14.4" hidden="1" x14ac:dyDescent="0.3">
      <c r="A555" s="157"/>
      <c r="B555" s="155">
        <v>201500025</v>
      </c>
      <c r="C555" s="217" t="s">
        <v>1926</v>
      </c>
      <c r="D555" s="29" t="s">
        <v>179</v>
      </c>
      <c r="E555" s="220" t="s">
        <v>2353</v>
      </c>
      <c r="F555" s="219"/>
      <c r="G555" s="219"/>
      <c r="H555" s="219"/>
      <c r="I555" s="219"/>
      <c r="J555" s="246"/>
      <c r="K555" s="219"/>
      <c r="L555" s="219"/>
      <c r="M555" s="219"/>
      <c r="N555" s="219"/>
      <c r="O555" s="219"/>
      <c r="P555" s="219"/>
      <c r="Q555" s="219"/>
      <c r="R555" s="219"/>
      <c r="S555" s="219"/>
      <c r="T555" s="219"/>
      <c r="U555" s="219"/>
      <c r="V555" s="219"/>
      <c r="W555" s="219"/>
      <c r="X555" s="219">
        <v>42166</v>
      </c>
      <c r="Y555" s="150" t="e">
        <f ca="1">IF(ISBLANK(X555), TODAY()-#REF!,X555 -#REF! &amp; CHAR(10) &amp; "(closed)")</f>
        <v>#REF!</v>
      </c>
      <c r="Z555" s="149" t="s">
        <v>360</v>
      </c>
    </row>
    <row r="556" spans="1:26" s="175" customFormat="1" ht="14.4" hidden="1" x14ac:dyDescent="0.3">
      <c r="A556" s="157"/>
      <c r="B556" s="155">
        <v>201500028</v>
      </c>
      <c r="C556" s="217" t="s">
        <v>1686</v>
      </c>
      <c r="D556" s="29" t="s">
        <v>177</v>
      </c>
      <c r="E556" s="220" t="s">
        <v>2356</v>
      </c>
      <c r="F556" s="151"/>
      <c r="G556" s="151"/>
      <c r="H556" s="151"/>
      <c r="I556" s="151"/>
      <c r="J556" s="177"/>
      <c r="K556" s="151"/>
      <c r="L556" s="151"/>
      <c r="M556" s="151"/>
      <c r="N556" s="151"/>
      <c r="O556" s="151"/>
      <c r="P556" s="151"/>
      <c r="Q556" s="151"/>
      <c r="R556" s="151"/>
      <c r="S556" s="151"/>
      <c r="T556" s="151"/>
      <c r="U556" s="151"/>
      <c r="V556" s="151"/>
      <c r="W556" s="151"/>
      <c r="X556" s="219">
        <v>42368</v>
      </c>
      <c r="Y556" s="150" t="e">
        <f ca="1">IF(ISBLANK(X556), TODAY()-#REF!,X556 -#REF! &amp; CHAR(10) &amp; "(closed)")</f>
        <v>#REF!</v>
      </c>
      <c r="Z556" s="149" t="s">
        <v>360</v>
      </c>
    </row>
    <row r="557" spans="1:26" s="175" customFormat="1" ht="14.4" hidden="1" x14ac:dyDescent="0.3">
      <c r="A557" s="157"/>
      <c r="B557" s="155">
        <v>201500029</v>
      </c>
      <c r="C557" s="268" t="s">
        <v>1686</v>
      </c>
      <c r="D557" s="29" t="s">
        <v>179</v>
      </c>
      <c r="E557" s="220" t="s">
        <v>2355</v>
      </c>
      <c r="F557" s="208"/>
      <c r="G557" s="208"/>
      <c r="H557" s="208"/>
      <c r="I557" s="208"/>
      <c r="J557" s="209"/>
      <c r="K557" s="208"/>
      <c r="L557" s="208"/>
      <c r="M557" s="208"/>
      <c r="N557" s="208"/>
      <c r="O557" s="208"/>
      <c r="P557" s="208"/>
      <c r="Q557" s="208"/>
      <c r="R557" s="208"/>
      <c r="S557" s="208"/>
      <c r="T557" s="208"/>
      <c r="U557" s="208"/>
      <c r="V557" s="208"/>
      <c r="W557" s="208"/>
      <c r="X557" s="219">
        <v>42173</v>
      </c>
      <c r="Y557" s="150" t="e">
        <f ca="1">IF(ISBLANK(X557), TODAY()-#REF!,X557 -#REF! &amp; CHAR(10) &amp; "(closed)")</f>
        <v>#REF!</v>
      </c>
      <c r="Z557" s="149" t="s">
        <v>360</v>
      </c>
    </row>
    <row r="558" spans="1:26" s="175" customFormat="1" ht="26.4" hidden="1" x14ac:dyDescent="0.3">
      <c r="A558" s="157"/>
      <c r="B558" s="155">
        <v>201500030</v>
      </c>
      <c r="C558" s="217" t="s">
        <v>2157</v>
      </c>
      <c r="D558" s="29" t="s">
        <v>179</v>
      </c>
      <c r="E558" s="220" t="s">
        <v>2197</v>
      </c>
      <c r="F558" s="208"/>
      <c r="G558" s="208"/>
      <c r="H558" s="208"/>
      <c r="I558" s="208"/>
      <c r="J558" s="209"/>
      <c r="K558" s="208"/>
      <c r="L558" s="208"/>
      <c r="M558" s="208"/>
      <c r="N558" s="208"/>
      <c r="O558" s="208"/>
      <c r="P558" s="208"/>
      <c r="Q558" s="208"/>
      <c r="R558" s="208"/>
      <c r="S558" s="208"/>
      <c r="T558" s="208"/>
      <c r="U558" s="208"/>
      <c r="V558" s="208"/>
      <c r="W558" s="208"/>
      <c r="X558" s="219">
        <v>42620</v>
      </c>
      <c r="Y558" s="150" t="e">
        <f ca="1">IF(ISBLANK(X558), TODAY()-#REF!,X558 -#REF! &amp; CHAR(10) &amp; "(closed)")</f>
        <v>#REF!</v>
      </c>
      <c r="Z558" s="149" t="s">
        <v>360</v>
      </c>
    </row>
    <row r="559" spans="1:26" s="175" customFormat="1" ht="14.4" hidden="1" x14ac:dyDescent="0.3">
      <c r="A559" s="157"/>
      <c r="B559" s="155">
        <v>201500031</v>
      </c>
      <c r="C559" s="268" t="s">
        <v>1686</v>
      </c>
      <c r="D559" s="29" t="s">
        <v>179</v>
      </c>
      <c r="E559" s="220" t="s">
        <v>2354</v>
      </c>
      <c r="F559" s="152"/>
      <c r="G559" s="152"/>
      <c r="H559" s="152"/>
      <c r="I559" s="152"/>
      <c r="J559" s="153"/>
      <c r="K559" s="152"/>
      <c r="L559" s="152"/>
      <c r="M559" s="152"/>
      <c r="N559" s="152"/>
      <c r="O559" s="152"/>
      <c r="P559" s="152"/>
      <c r="Q559" s="152"/>
      <c r="R559" s="152"/>
      <c r="S559" s="152"/>
      <c r="T559" s="152"/>
      <c r="U559" s="152"/>
      <c r="V559" s="152"/>
      <c r="W559" s="152"/>
      <c r="X559" s="219">
        <v>42159</v>
      </c>
      <c r="Y559" s="150" t="e">
        <f ca="1">IF(ISBLANK(X559), TODAY()-#REF!,X559 -#REF! &amp; CHAR(10) &amp; "(closed)")</f>
        <v>#REF!</v>
      </c>
      <c r="Z559" s="149" t="s">
        <v>360</v>
      </c>
    </row>
    <row r="560" spans="1:26" s="175" customFormat="1" ht="26.4" hidden="1" x14ac:dyDescent="0.3">
      <c r="A560" s="157"/>
      <c r="B560" s="155">
        <v>201500032</v>
      </c>
      <c r="C560" s="217" t="s">
        <v>2157</v>
      </c>
      <c r="D560" s="29" t="s">
        <v>179</v>
      </c>
      <c r="E560" s="220" t="s">
        <v>870</v>
      </c>
      <c r="F560" s="208"/>
      <c r="G560" s="208"/>
      <c r="H560" s="208"/>
      <c r="I560" s="208"/>
      <c r="J560" s="209"/>
      <c r="K560" s="208"/>
      <c r="L560" s="208"/>
      <c r="M560" s="208"/>
      <c r="N560" s="208"/>
      <c r="O560" s="208"/>
      <c r="P560" s="208"/>
      <c r="Q560" s="208"/>
      <c r="R560" s="208"/>
      <c r="S560" s="208"/>
      <c r="T560" s="208"/>
      <c r="U560" s="208"/>
      <c r="V560" s="208"/>
      <c r="W560" s="208"/>
      <c r="X560" s="219">
        <v>42683</v>
      </c>
      <c r="Y560" s="150" t="e">
        <f ca="1">IF(ISBLANK(X560), TODAY()-#REF!,X560 -#REF! &amp; CHAR(10) &amp; "(closed)")</f>
        <v>#REF!</v>
      </c>
      <c r="Z560" s="149" t="s">
        <v>360</v>
      </c>
    </row>
    <row r="561" spans="1:26" s="175" customFormat="1" ht="26.4" hidden="1" x14ac:dyDescent="0.3">
      <c r="A561" s="157"/>
      <c r="B561" s="155">
        <v>201500033</v>
      </c>
      <c r="C561" s="217" t="s">
        <v>1686</v>
      </c>
      <c r="D561" s="29" t="s">
        <v>179</v>
      </c>
      <c r="E561" s="247"/>
      <c r="F561" s="219"/>
      <c r="G561" s="219"/>
      <c r="H561" s="219"/>
      <c r="I561" s="219"/>
      <c r="J561" s="246"/>
      <c r="K561" s="219"/>
      <c r="L561" s="219"/>
      <c r="M561" s="219"/>
      <c r="N561" s="219"/>
      <c r="O561" s="219"/>
      <c r="P561" s="219"/>
      <c r="Q561" s="219"/>
      <c r="R561" s="219"/>
      <c r="S561" s="219"/>
      <c r="T561" s="219"/>
      <c r="U561" s="219"/>
      <c r="V561" s="219"/>
      <c r="W561" s="219"/>
      <c r="X561" s="219">
        <v>43447</v>
      </c>
      <c r="Y561" s="150" t="str">
        <f ca="1">IF(ISBLANK(X561), TODAY()-E561,X561- E561 &amp; CHAR(10) &amp; "(closed)")</f>
        <v>43447
(closed)</v>
      </c>
      <c r="Z561" s="149" t="s">
        <v>360</v>
      </c>
    </row>
    <row r="562" spans="1:26" s="175" customFormat="1" ht="14.4" hidden="1" x14ac:dyDescent="0.3">
      <c r="A562" s="157"/>
      <c r="B562" s="155">
        <v>201500042</v>
      </c>
      <c r="C562" s="217" t="s">
        <v>193</v>
      </c>
      <c r="D562" s="29" t="s">
        <v>179</v>
      </c>
      <c r="E562" s="220" t="s">
        <v>346</v>
      </c>
      <c r="F562" s="263"/>
      <c r="G562" s="263"/>
      <c r="H562" s="263"/>
      <c r="I562" s="263"/>
      <c r="J562" s="264"/>
      <c r="K562" s="263"/>
      <c r="L562" s="263"/>
      <c r="M562" s="263"/>
      <c r="N562" s="263"/>
      <c r="O562" s="263"/>
      <c r="P562" s="263"/>
      <c r="Q562" s="263"/>
      <c r="R562" s="263"/>
      <c r="S562" s="263"/>
      <c r="T562" s="263"/>
      <c r="U562" s="263"/>
      <c r="V562" s="263"/>
      <c r="W562" s="263"/>
      <c r="X562" s="219">
        <v>42178</v>
      </c>
      <c r="Y562" s="150" t="e">
        <f ca="1">IF(ISBLANK(X562), TODAY()-#REF!,X562 -#REF! &amp; CHAR(10) &amp; "(closed)")</f>
        <v>#REF!</v>
      </c>
      <c r="Z562" s="149" t="s">
        <v>360</v>
      </c>
    </row>
    <row r="563" spans="1:26" s="175" customFormat="1" ht="14.4" hidden="1" x14ac:dyDescent="0.3">
      <c r="A563" s="157"/>
      <c r="B563" s="155">
        <v>201500043</v>
      </c>
      <c r="C563" s="217" t="s">
        <v>193</v>
      </c>
      <c r="D563" s="29" t="s">
        <v>179</v>
      </c>
      <c r="E563" s="220" t="s">
        <v>2087</v>
      </c>
      <c r="F563" s="208"/>
      <c r="G563" s="208"/>
      <c r="H563" s="208"/>
      <c r="I563" s="208"/>
      <c r="J563" s="209"/>
      <c r="K563" s="208"/>
      <c r="L563" s="208"/>
      <c r="M563" s="208"/>
      <c r="N563" s="208"/>
      <c r="O563" s="208"/>
      <c r="P563" s="208"/>
      <c r="Q563" s="208"/>
      <c r="R563" s="208"/>
      <c r="S563" s="208"/>
      <c r="T563" s="208"/>
      <c r="U563" s="208"/>
      <c r="V563" s="208"/>
      <c r="W563" s="208"/>
      <c r="X563" s="219">
        <v>42173</v>
      </c>
      <c r="Y563" s="150" t="e">
        <f ca="1">IF(ISBLANK(X563), TODAY()-#REF!,X563 -#REF! &amp; CHAR(10) &amp; "(closed)")</f>
        <v>#REF!</v>
      </c>
      <c r="Z563" s="149" t="s">
        <v>360</v>
      </c>
    </row>
    <row r="564" spans="1:26" s="175" customFormat="1" ht="14.4" hidden="1" x14ac:dyDescent="0.3">
      <c r="A564" s="157"/>
      <c r="B564" s="155">
        <v>201500044</v>
      </c>
      <c r="C564" s="217" t="s">
        <v>193</v>
      </c>
      <c r="D564" s="29" t="s">
        <v>179</v>
      </c>
      <c r="E564" s="267" t="s">
        <v>2109</v>
      </c>
      <c r="F564" s="208"/>
      <c r="G564" s="208"/>
      <c r="H564" s="208"/>
      <c r="I564" s="208"/>
      <c r="J564" s="209"/>
      <c r="K564" s="208"/>
      <c r="L564" s="208"/>
      <c r="M564" s="208"/>
      <c r="N564" s="208"/>
      <c r="O564" s="208"/>
      <c r="P564" s="208"/>
      <c r="Q564" s="208"/>
      <c r="R564" s="208"/>
      <c r="S564" s="208"/>
      <c r="T564" s="208"/>
      <c r="U564" s="208"/>
      <c r="V564" s="208"/>
      <c r="W564" s="208"/>
      <c r="X564" s="219">
        <v>42194</v>
      </c>
      <c r="Y564" s="150" t="e">
        <f ca="1">IF(ISBLANK(X564), TODAY()-#REF!,X564 -#REF! &amp; CHAR(10) &amp; "(closed)")</f>
        <v>#REF!</v>
      </c>
      <c r="Z564" s="149" t="s">
        <v>360</v>
      </c>
    </row>
    <row r="565" spans="1:26" s="175" customFormat="1" ht="14.4" hidden="1" x14ac:dyDescent="0.3">
      <c r="A565" s="157"/>
      <c r="B565" s="155">
        <v>201500045</v>
      </c>
      <c r="C565" s="217" t="s">
        <v>193</v>
      </c>
      <c r="D565" s="29" t="s">
        <v>179</v>
      </c>
      <c r="E565" s="220" t="s">
        <v>745</v>
      </c>
      <c r="F565" s="208"/>
      <c r="G565" s="208"/>
      <c r="H565" s="208"/>
      <c r="I565" s="208"/>
      <c r="J565" s="209"/>
      <c r="K565" s="208"/>
      <c r="L565" s="208"/>
      <c r="M565" s="208"/>
      <c r="N565" s="208"/>
      <c r="O565" s="208"/>
      <c r="P565" s="208"/>
      <c r="Q565" s="208"/>
      <c r="R565" s="208"/>
      <c r="S565" s="208"/>
      <c r="T565" s="208"/>
      <c r="U565" s="208"/>
      <c r="V565" s="208"/>
      <c r="W565" s="208"/>
      <c r="X565" s="219">
        <v>42172</v>
      </c>
      <c r="Y565" s="150" t="e">
        <f ca="1">IF(ISBLANK(X565), TODAY()-#REF!,X565 -#REF! &amp; CHAR(10) &amp; "(closed)")</f>
        <v>#REF!</v>
      </c>
      <c r="Z565" s="149" t="s">
        <v>360</v>
      </c>
    </row>
    <row r="566" spans="1:26" s="175" customFormat="1" ht="14.4" hidden="1" x14ac:dyDescent="0.3">
      <c r="A566" s="157"/>
      <c r="B566" s="155">
        <v>201500046</v>
      </c>
      <c r="C566" s="217" t="s">
        <v>193</v>
      </c>
      <c r="D566" s="29" t="s">
        <v>179</v>
      </c>
      <c r="E566" s="220" t="s">
        <v>2353</v>
      </c>
      <c r="F566" s="152"/>
      <c r="G566" s="152"/>
      <c r="H566" s="152"/>
      <c r="I566" s="152"/>
      <c r="J566" s="153"/>
      <c r="K566" s="152"/>
      <c r="L566" s="152"/>
      <c r="M566" s="152"/>
      <c r="N566" s="152"/>
      <c r="O566" s="152"/>
      <c r="P566" s="152"/>
      <c r="Q566" s="152"/>
      <c r="R566" s="152"/>
      <c r="S566" s="152"/>
      <c r="T566" s="152"/>
      <c r="U566" s="152"/>
      <c r="V566" s="152"/>
      <c r="W566" s="152"/>
      <c r="X566" s="219">
        <v>42235</v>
      </c>
      <c r="Y566" s="150" t="e">
        <f ca="1">IF(ISBLANK(X566), TODAY()-#REF!,X566 -#REF! &amp; CHAR(10) &amp; "(closed)")</f>
        <v>#REF!</v>
      </c>
      <c r="Z566" s="149" t="s">
        <v>360</v>
      </c>
    </row>
    <row r="567" spans="1:26" s="175" customFormat="1" ht="14.4" hidden="1" x14ac:dyDescent="0.3">
      <c r="A567" s="157"/>
      <c r="B567" s="155">
        <v>201500047</v>
      </c>
      <c r="C567" s="217" t="s">
        <v>193</v>
      </c>
      <c r="D567" s="29" t="s">
        <v>177</v>
      </c>
      <c r="E567" s="220" t="s">
        <v>1695</v>
      </c>
      <c r="F567" s="152"/>
      <c r="G567" s="152"/>
      <c r="H567" s="152"/>
      <c r="I567" s="152"/>
      <c r="J567" s="153"/>
      <c r="K567" s="152"/>
      <c r="L567" s="152"/>
      <c r="M567" s="152"/>
      <c r="N567" s="152"/>
      <c r="O567" s="152"/>
      <c r="P567" s="152"/>
      <c r="Q567" s="152"/>
      <c r="R567" s="152"/>
      <c r="S567" s="152"/>
      <c r="T567" s="152"/>
      <c r="U567" s="152"/>
      <c r="V567" s="152"/>
      <c r="W567" s="152"/>
      <c r="X567" s="219">
        <v>42179</v>
      </c>
      <c r="Y567" s="150" t="e">
        <f ca="1">IF(ISBLANK(X567), TODAY()-#REF!,X567 -#REF! &amp; CHAR(10) &amp; "(closed)")</f>
        <v>#REF!</v>
      </c>
      <c r="Z567" s="149" t="s">
        <v>360</v>
      </c>
    </row>
    <row r="568" spans="1:26" s="175" customFormat="1" ht="26.4" hidden="1" x14ac:dyDescent="0.3">
      <c r="A568" s="157"/>
      <c r="B568" s="155">
        <v>201500048</v>
      </c>
      <c r="C568" s="217" t="s">
        <v>193</v>
      </c>
      <c r="D568" s="29" t="s">
        <v>177</v>
      </c>
      <c r="E568" s="220" t="s">
        <v>2352</v>
      </c>
      <c r="F568" s="152"/>
      <c r="G568" s="152"/>
      <c r="H568" s="152"/>
      <c r="I568" s="152"/>
      <c r="J568" s="153"/>
      <c r="K568" s="152"/>
      <c r="L568" s="152"/>
      <c r="M568" s="152"/>
      <c r="N568" s="152"/>
      <c r="O568" s="152"/>
      <c r="P568" s="152"/>
      <c r="Q568" s="152"/>
      <c r="R568" s="152"/>
      <c r="S568" s="152"/>
      <c r="T568" s="152"/>
      <c r="U568" s="152"/>
      <c r="V568" s="152"/>
      <c r="W568" s="152"/>
      <c r="X568" s="219">
        <v>42193</v>
      </c>
      <c r="Y568" s="150" t="e">
        <f ca="1">IF(ISBLANK(X568), TODAY()-#REF!,X568 -#REF! &amp; CHAR(10) &amp; "(closed)")</f>
        <v>#REF!</v>
      </c>
      <c r="Z568" s="149" t="s">
        <v>360</v>
      </c>
    </row>
    <row r="569" spans="1:26" s="175" customFormat="1" ht="14.4" hidden="1" x14ac:dyDescent="0.3">
      <c r="A569" s="157"/>
      <c r="B569" s="155">
        <v>201500049</v>
      </c>
      <c r="C569" s="217" t="s">
        <v>193</v>
      </c>
      <c r="D569" s="29" t="s">
        <v>179</v>
      </c>
      <c r="E569" s="220" t="s">
        <v>830</v>
      </c>
      <c r="F569" s="152"/>
      <c r="G569" s="152"/>
      <c r="H569" s="152"/>
      <c r="I569" s="152"/>
      <c r="J569" s="153"/>
      <c r="K569" s="152"/>
      <c r="L569" s="152"/>
      <c r="M569" s="152"/>
      <c r="N569" s="152"/>
      <c r="O569" s="152"/>
      <c r="P569" s="152"/>
      <c r="Q569" s="152"/>
      <c r="R569" s="152"/>
      <c r="S569" s="152"/>
      <c r="T569" s="152"/>
      <c r="U569" s="152"/>
      <c r="V569" s="152"/>
      <c r="W569" s="152"/>
      <c r="X569" s="219">
        <v>42178</v>
      </c>
      <c r="Y569" s="150" t="e">
        <f ca="1">IF(ISBLANK(X569), TODAY()-#REF!,X569 -#REF! &amp; CHAR(10) &amp; "(closed)")</f>
        <v>#REF!</v>
      </c>
      <c r="Z569" s="149" t="s">
        <v>360</v>
      </c>
    </row>
    <row r="570" spans="1:26" s="175" customFormat="1" ht="14.4" hidden="1" x14ac:dyDescent="0.3">
      <c r="A570" s="157"/>
      <c r="B570" s="155">
        <v>201500050</v>
      </c>
      <c r="C570" s="217" t="s">
        <v>193</v>
      </c>
      <c r="D570" s="29" t="s">
        <v>177</v>
      </c>
      <c r="E570" s="220" t="s">
        <v>1981</v>
      </c>
      <c r="F570" s="219"/>
      <c r="G570" s="219"/>
      <c r="H570" s="219"/>
      <c r="I570" s="219"/>
      <c r="J570" s="246"/>
      <c r="K570" s="219"/>
      <c r="L570" s="219"/>
      <c r="M570" s="219"/>
      <c r="N570" s="219"/>
      <c r="O570" s="219"/>
      <c r="P570" s="219"/>
      <c r="Q570" s="219"/>
      <c r="R570" s="219"/>
      <c r="S570" s="219"/>
      <c r="T570" s="219"/>
      <c r="U570" s="219"/>
      <c r="V570" s="219"/>
      <c r="W570" s="219"/>
      <c r="X570" s="219">
        <v>42185</v>
      </c>
      <c r="Y570" s="150" t="e">
        <f ca="1">IF(ISBLANK(X570), TODAY()-#REF!,X570 -#REF! &amp; CHAR(10) &amp; "(closed)")</f>
        <v>#REF!</v>
      </c>
      <c r="Z570" s="149" t="s">
        <v>360</v>
      </c>
    </row>
    <row r="571" spans="1:26" s="175" customFormat="1" ht="14.4" hidden="1" x14ac:dyDescent="0.3">
      <c r="A571" s="157"/>
      <c r="B571" s="155">
        <v>201500051</v>
      </c>
      <c r="C571" s="217" t="s">
        <v>193</v>
      </c>
      <c r="D571" s="29" t="s">
        <v>177</v>
      </c>
      <c r="E571" s="220" t="s">
        <v>2351</v>
      </c>
      <c r="F571" s="208"/>
      <c r="G571" s="208"/>
      <c r="H571" s="208"/>
      <c r="I571" s="208"/>
      <c r="J571" s="209"/>
      <c r="K571" s="208"/>
      <c r="L571" s="208"/>
      <c r="M571" s="208"/>
      <c r="N571" s="208"/>
      <c r="O571" s="208"/>
      <c r="P571" s="208"/>
      <c r="Q571" s="208"/>
      <c r="R571" s="208"/>
      <c r="S571" s="208"/>
      <c r="T571" s="208"/>
      <c r="U571" s="208"/>
      <c r="V571" s="208"/>
      <c r="W571" s="208"/>
      <c r="X571" s="219">
        <v>42242</v>
      </c>
      <c r="Y571" s="150" t="e">
        <f ca="1">IF(ISBLANK(X571), TODAY()-#REF!,X571 -#REF! &amp; CHAR(10) &amp; "(closed)")</f>
        <v>#REF!</v>
      </c>
      <c r="Z571" s="149" t="s">
        <v>360</v>
      </c>
    </row>
    <row r="572" spans="1:26" s="175" customFormat="1" ht="14.4" hidden="1" x14ac:dyDescent="0.3">
      <c r="A572" s="157"/>
      <c r="B572" s="155">
        <v>201500052</v>
      </c>
      <c r="C572" s="217" t="s">
        <v>193</v>
      </c>
      <c r="D572" s="29" t="s">
        <v>179</v>
      </c>
      <c r="E572" s="220" t="s">
        <v>2350</v>
      </c>
      <c r="F572" s="208"/>
      <c r="G572" s="208"/>
      <c r="H572" s="208"/>
      <c r="I572" s="208"/>
      <c r="J572" s="209"/>
      <c r="K572" s="208"/>
      <c r="L572" s="208"/>
      <c r="M572" s="208"/>
      <c r="N572" s="208"/>
      <c r="O572" s="208"/>
      <c r="P572" s="208"/>
      <c r="Q572" s="208"/>
      <c r="R572" s="208"/>
      <c r="S572" s="208"/>
      <c r="T572" s="208"/>
      <c r="U572" s="208"/>
      <c r="V572" s="208"/>
      <c r="W572" s="208"/>
      <c r="X572" s="219">
        <v>42249</v>
      </c>
      <c r="Y572" s="150" t="e">
        <f ca="1">IF(ISBLANK(X572), TODAY()-#REF!,X572 -#REF! &amp; CHAR(10) &amp; "(closed)")</f>
        <v>#REF!</v>
      </c>
      <c r="Z572" s="149" t="s">
        <v>360</v>
      </c>
    </row>
    <row r="573" spans="1:26" s="175" customFormat="1" ht="14.4" hidden="1" x14ac:dyDescent="0.3">
      <c r="A573" s="157"/>
      <c r="B573" s="155">
        <v>201500053</v>
      </c>
      <c r="C573" s="217" t="s">
        <v>193</v>
      </c>
      <c r="D573" s="29" t="s">
        <v>177</v>
      </c>
      <c r="E573" s="220" t="s">
        <v>2349</v>
      </c>
      <c r="F573" s="208"/>
      <c r="G573" s="208"/>
      <c r="H573" s="208"/>
      <c r="I573" s="208"/>
      <c r="J573" s="209"/>
      <c r="K573" s="208"/>
      <c r="L573" s="208"/>
      <c r="M573" s="208"/>
      <c r="N573" s="208"/>
      <c r="O573" s="208"/>
      <c r="P573" s="208"/>
      <c r="Q573" s="208"/>
      <c r="R573" s="208"/>
      <c r="S573" s="208"/>
      <c r="T573" s="208"/>
      <c r="U573" s="208"/>
      <c r="V573" s="208"/>
      <c r="W573" s="208"/>
      <c r="X573" s="219">
        <v>42242</v>
      </c>
      <c r="Y573" s="150" t="e">
        <f ca="1">IF(ISBLANK(X573), TODAY()-#REF!,X573 -#REF! &amp; CHAR(10) &amp; "(closed)")</f>
        <v>#REF!</v>
      </c>
      <c r="Z573" s="149" t="s">
        <v>360</v>
      </c>
    </row>
    <row r="574" spans="1:26" s="175" customFormat="1" ht="14.4" hidden="1" x14ac:dyDescent="0.3">
      <c r="A574" s="157"/>
      <c r="B574" s="155">
        <v>201500054</v>
      </c>
      <c r="C574" s="217" t="s">
        <v>193</v>
      </c>
      <c r="D574" s="29" t="s">
        <v>179</v>
      </c>
      <c r="E574" s="220" t="s">
        <v>2348</v>
      </c>
      <c r="F574" s="272"/>
      <c r="G574" s="272"/>
      <c r="H574" s="272"/>
      <c r="I574" s="272"/>
      <c r="J574" s="273"/>
      <c r="K574" s="272"/>
      <c r="L574" s="272"/>
      <c r="M574" s="272"/>
      <c r="N574" s="272"/>
      <c r="O574" s="272"/>
      <c r="P574" s="272"/>
      <c r="Q574" s="272"/>
      <c r="R574" s="272"/>
      <c r="S574" s="272"/>
      <c r="T574" s="272"/>
      <c r="U574" s="272"/>
      <c r="V574" s="272"/>
      <c r="W574" s="272"/>
      <c r="X574" s="219">
        <v>42235</v>
      </c>
      <c r="Y574" s="150" t="e">
        <f ca="1">IF(ISBLANK(X574), TODAY()-#REF!,X574 -#REF! &amp; CHAR(10) &amp; "(closed)")</f>
        <v>#REF!</v>
      </c>
      <c r="Z574" s="149" t="s">
        <v>360</v>
      </c>
    </row>
    <row r="575" spans="1:26" s="175" customFormat="1" ht="14.4" hidden="1" x14ac:dyDescent="0.3">
      <c r="A575" s="157"/>
      <c r="B575" s="155">
        <v>201500055</v>
      </c>
      <c r="C575" s="217" t="s">
        <v>193</v>
      </c>
      <c r="D575" s="29" t="s">
        <v>179</v>
      </c>
      <c r="E575" s="220" t="s">
        <v>2347</v>
      </c>
      <c r="F575" s="152"/>
      <c r="G575" s="152"/>
      <c r="H575" s="152"/>
      <c r="I575" s="152"/>
      <c r="J575" s="153"/>
      <c r="K575" s="152"/>
      <c r="L575" s="152"/>
      <c r="M575" s="152"/>
      <c r="N575" s="152"/>
      <c r="O575" s="152"/>
      <c r="P575" s="152"/>
      <c r="Q575" s="152"/>
      <c r="R575" s="152"/>
      <c r="S575" s="152"/>
      <c r="T575" s="152"/>
      <c r="U575" s="152"/>
      <c r="V575" s="152"/>
      <c r="W575" s="152"/>
      <c r="X575" s="219">
        <v>42228</v>
      </c>
      <c r="Y575" s="150" t="e">
        <f ca="1">IF(ISBLANK(X575), TODAY()-#REF!,X575 -#REF! &amp; CHAR(10) &amp; "(closed)")</f>
        <v>#REF!</v>
      </c>
      <c r="Z575" s="149" t="s">
        <v>360</v>
      </c>
    </row>
    <row r="576" spans="1:26" s="175" customFormat="1" ht="26.4" hidden="1" x14ac:dyDescent="0.3">
      <c r="A576" s="157"/>
      <c r="B576" s="155">
        <v>201500056</v>
      </c>
      <c r="C576" s="217" t="s">
        <v>804</v>
      </c>
      <c r="D576" s="29" t="s">
        <v>179</v>
      </c>
      <c r="E576" s="216"/>
      <c r="F576" s="208"/>
      <c r="G576" s="208"/>
      <c r="H576" s="208"/>
      <c r="I576" s="208"/>
      <c r="J576" s="209"/>
      <c r="K576" s="208"/>
      <c r="L576" s="208"/>
      <c r="M576" s="208"/>
      <c r="N576" s="208"/>
      <c r="O576" s="208"/>
      <c r="P576" s="208"/>
      <c r="Q576" s="208"/>
      <c r="R576" s="208"/>
      <c r="S576" s="208"/>
      <c r="T576" s="208"/>
      <c r="U576" s="208"/>
      <c r="V576" s="208"/>
      <c r="W576" s="208"/>
      <c r="X576" s="219">
        <v>43207</v>
      </c>
      <c r="Y576" s="150" t="str">
        <f ca="1">IF(ISBLANK(X576), TODAY()-E576,X576- E576 &amp; CHAR(10) &amp; "(closed)")</f>
        <v>43207
(closed)</v>
      </c>
      <c r="Z576" s="149" t="s">
        <v>360</v>
      </c>
    </row>
    <row r="577" spans="1:26" s="175" customFormat="1" ht="14.4" hidden="1" x14ac:dyDescent="0.3">
      <c r="A577" s="157"/>
      <c r="B577" s="155">
        <v>201500057</v>
      </c>
      <c r="C577" s="217" t="s">
        <v>804</v>
      </c>
      <c r="D577" s="29" t="s">
        <v>179</v>
      </c>
      <c r="E577" s="220" t="s">
        <v>2346</v>
      </c>
      <c r="F577" s="208"/>
      <c r="G577" s="208"/>
      <c r="H577" s="208"/>
      <c r="I577" s="208"/>
      <c r="J577" s="209"/>
      <c r="K577" s="208"/>
      <c r="L577" s="208"/>
      <c r="M577" s="208"/>
      <c r="N577" s="208"/>
      <c r="O577" s="208"/>
      <c r="P577" s="208"/>
      <c r="Q577" s="208"/>
      <c r="R577" s="208"/>
      <c r="S577" s="208"/>
      <c r="T577" s="208"/>
      <c r="U577" s="208"/>
      <c r="V577" s="208"/>
      <c r="W577" s="208"/>
      <c r="X577" s="219">
        <v>42495</v>
      </c>
      <c r="Y577" s="150" t="e">
        <f ca="1">IF(ISBLANK(X577), TODAY()-#REF!,X577 -#REF! &amp; CHAR(10) &amp; "(closed)")</f>
        <v>#REF!</v>
      </c>
      <c r="Z577" s="149" t="s">
        <v>360</v>
      </c>
    </row>
    <row r="578" spans="1:26" s="175" customFormat="1" ht="14.4" hidden="1" x14ac:dyDescent="0.3">
      <c r="A578" s="157"/>
      <c r="B578" s="155">
        <v>201500058</v>
      </c>
      <c r="C578" s="268" t="s">
        <v>804</v>
      </c>
      <c r="D578" s="29" t="s">
        <v>179</v>
      </c>
      <c r="E578" s="267" t="s">
        <v>2032</v>
      </c>
      <c r="F578" s="152"/>
      <c r="G578" s="152"/>
      <c r="H578" s="152"/>
      <c r="I578" s="152"/>
      <c r="J578" s="153"/>
      <c r="K578" s="152"/>
      <c r="L578" s="152"/>
      <c r="M578" s="152"/>
      <c r="N578" s="152"/>
      <c r="O578" s="152"/>
      <c r="P578" s="152"/>
      <c r="Q578" s="152"/>
      <c r="R578" s="152"/>
      <c r="S578" s="152"/>
      <c r="T578" s="152"/>
      <c r="U578" s="152"/>
      <c r="V578" s="152"/>
      <c r="W578" s="152"/>
      <c r="X578" s="219">
        <v>42145</v>
      </c>
      <c r="Y578" s="150" t="e">
        <f ca="1">IF(ISBLANK(X578), TODAY()-#REF!,X578 -#REF! &amp; CHAR(10) &amp; "(closed)")</f>
        <v>#REF!</v>
      </c>
      <c r="Z578" s="149" t="s">
        <v>360</v>
      </c>
    </row>
    <row r="579" spans="1:26" s="175" customFormat="1" ht="14.4" hidden="1" x14ac:dyDescent="0.3">
      <c r="A579" s="157"/>
      <c r="B579" s="155">
        <v>201500059</v>
      </c>
      <c r="C579" s="217" t="s">
        <v>804</v>
      </c>
      <c r="D579" s="29" t="s">
        <v>179</v>
      </c>
      <c r="E579" s="220" t="s">
        <v>1017</v>
      </c>
      <c r="F579" s="151"/>
      <c r="G579" s="151"/>
      <c r="H579" s="151"/>
      <c r="I579" s="151"/>
      <c r="J579" s="177"/>
      <c r="K579" s="151"/>
      <c r="L579" s="151"/>
      <c r="M579" s="151"/>
      <c r="N579" s="151"/>
      <c r="O579" s="151"/>
      <c r="P579" s="151"/>
      <c r="Q579" s="151"/>
      <c r="R579" s="151"/>
      <c r="S579" s="151"/>
      <c r="T579" s="151"/>
      <c r="U579" s="151"/>
      <c r="V579" s="151"/>
      <c r="W579" s="151"/>
      <c r="X579" s="219">
        <v>42157</v>
      </c>
      <c r="Y579" s="150" t="e">
        <f ca="1">IF(ISBLANK(X579), TODAY()-#REF!,X579 -#REF! &amp; CHAR(10) &amp; "(closed)")</f>
        <v>#REF!</v>
      </c>
      <c r="Z579" s="149" t="s">
        <v>360</v>
      </c>
    </row>
    <row r="580" spans="1:26" s="175" customFormat="1" ht="14.4" hidden="1" x14ac:dyDescent="0.3">
      <c r="A580" s="157"/>
      <c r="B580" s="155">
        <v>201500060</v>
      </c>
      <c r="C580" s="217" t="s">
        <v>1687</v>
      </c>
      <c r="D580" s="29" t="s">
        <v>179</v>
      </c>
      <c r="E580" s="220" t="s">
        <v>2345</v>
      </c>
      <c r="F580" s="208"/>
      <c r="G580" s="208"/>
      <c r="H580" s="208"/>
      <c r="I580" s="208"/>
      <c r="J580" s="209"/>
      <c r="K580" s="208"/>
      <c r="L580" s="208"/>
      <c r="M580" s="208"/>
      <c r="N580" s="208"/>
      <c r="O580" s="208"/>
      <c r="P580" s="208"/>
      <c r="Q580" s="208"/>
      <c r="R580" s="208"/>
      <c r="S580" s="208"/>
      <c r="T580" s="208"/>
      <c r="U580" s="208"/>
      <c r="V580" s="208"/>
      <c r="W580" s="208"/>
      <c r="X580" s="219">
        <v>42271</v>
      </c>
      <c r="Y580" s="150" t="e">
        <f ca="1">IF(ISBLANK(X580), TODAY()-#REF!,X580 -#REF! &amp; CHAR(10) &amp; "(closed)")</f>
        <v>#REF!</v>
      </c>
      <c r="Z580" s="149" t="s">
        <v>360</v>
      </c>
    </row>
    <row r="581" spans="1:26" s="175" customFormat="1" ht="14.4" hidden="1" x14ac:dyDescent="0.3">
      <c r="A581" s="157"/>
      <c r="B581" s="155">
        <v>201500061</v>
      </c>
      <c r="C581" s="268" t="s">
        <v>1686</v>
      </c>
      <c r="D581" s="29" t="s">
        <v>179</v>
      </c>
      <c r="E581" s="267" t="s">
        <v>2344</v>
      </c>
      <c r="F581" s="151"/>
      <c r="G581" s="151"/>
      <c r="H581" s="151"/>
      <c r="I581" s="151"/>
      <c r="J581" s="177"/>
      <c r="K581" s="151"/>
      <c r="L581" s="151"/>
      <c r="M581" s="151"/>
      <c r="N581" s="151"/>
      <c r="O581" s="151"/>
      <c r="P581" s="151"/>
      <c r="Q581" s="151"/>
      <c r="R581" s="151"/>
      <c r="S581" s="151"/>
      <c r="T581" s="151"/>
      <c r="U581" s="151"/>
      <c r="V581" s="151"/>
      <c r="W581" s="151"/>
      <c r="X581" s="219">
        <v>42250</v>
      </c>
      <c r="Y581" s="150" t="e">
        <f ca="1">IF(ISBLANK(X581), TODAY()-#REF!,X581 -#REF! &amp; CHAR(10) &amp; "(closed)")</f>
        <v>#REF!</v>
      </c>
      <c r="Z581" s="149" t="s">
        <v>360</v>
      </c>
    </row>
    <row r="582" spans="1:26" s="175" customFormat="1" ht="14.4" hidden="1" x14ac:dyDescent="0.3">
      <c r="A582" s="157"/>
      <c r="B582" s="155">
        <v>201500062</v>
      </c>
      <c r="C582" s="217" t="s">
        <v>1686</v>
      </c>
      <c r="D582" s="29" t="s">
        <v>179</v>
      </c>
      <c r="E582" s="220" t="s">
        <v>2343</v>
      </c>
      <c r="F582" s="151"/>
      <c r="G582" s="151"/>
      <c r="H582" s="151"/>
      <c r="I582" s="151"/>
      <c r="J582" s="177"/>
      <c r="K582" s="151"/>
      <c r="L582" s="151"/>
      <c r="M582" s="151"/>
      <c r="N582" s="151"/>
      <c r="O582" s="151"/>
      <c r="P582" s="151"/>
      <c r="Q582" s="151"/>
      <c r="R582" s="151"/>
      <c r="S582" s="151"/>
      <c r="T582" s="151"/>
      <c r="U582" s="151"/>
      <c r="V582" s="151"/>
      <c r="W582" s="151"/>
      <c r="X582" s="219">
        <v>42171</v>
      </c>
      <c r="Y582" s="150" t="e">
        <f ca="1">IF(ISBLANK(X582), TODAY()-#REF!,X582 -#REF! &amp; CHAR(10) &amp; "(closed)")</f>
        <v>#REF!</v>
      </c>
      <c r="Z582" s="149" t="s">
        <v>360</v>
      </c>
    </row>
    <row r="583" spans="1:26" s="175" customFormat="1" ht="14.4" hidden="1" x14ac:dyDescent="0.3">
      <c r="A583" s="157"/>
      <c r="B583" s="155">
        <v>201500063</v>
      </c>
      <c r="C583" s="217" t="s">
        <v>1686</v>
      </c>
      <c r="D583" s="29" t="s">
        <v>179</v>
      </c>
      <c r="E583" s="220" t="s">
        <v>2342</v>
      </c>
      <c r="F583" s="208"/>
      <c r="G583" s="208"/>
      <c r="H583" s="208"/>
      <c r="I583" s="208"/>
      <c r="J583" s="209"/>
      <c r="K583" s="208"/>
      <c r="L583" s="208"/>
      <c r="M583" s="208"/>
      <c r="N583" s="208"/>
      <c r="O583" s="208"/>
      <c r="P583" s="208"/>
      <c r="Q583" s="208"/>
      <c r="R583" s="208"/>
      <c r="S583" s="208"/>
      <c r="T583" s="208"/>
      <c r="U583" s="208"/>
      <c r="V583" s="208"/>
      <c r="W583" s="208"/>
      <c r="X583" s="219">
        <v>42193</v>
      </c>
      <c r="Y583" s="150" t="e">
        <f ca="1">IF(ISBLANK(X583), TODAY()-#REF!,X583 -#REF! &amp; CHAR(10) &amp; "(closed)")</f>
        <v>#REF!</v>
      </c>
      <c r="Z583" s="149" t="s">
        <v>360</v>
      </c>
    </row>
    <row r="584" spans="1:26" s="175" customFormat="1" ht="14.4" hidden="1" x14ac:dyDescent="0.3">
      <c r="A584" s="157"/>
      <c r="B584" s="155">
        <v>201500064</v>
      </c>
      <c r="C584" s="217" t="s">
        <v>804</v>
      </c>
      <c r="D584" s="29" t="s">
        <v>179</v>
      </c>
      <c r="E584" s="220" t="s">
        <v>2341</v>
      </c>
      <c r="F584" s="208"/>
      <c r="G584" s="208"/>
      <c r="H584" s="208"/>
      <c r="I584" s="208"/>
      <c r="J584" s="209"/>
      <c r="K584" s="208"/>
      <c r="L584" s="208"/>
      <c r="M584" s="208"/>
      <c r="N584" s="208"/>
      <c r="O584" s="208"/>
      <c r="P584" s="208"/>
      <c r="Q584" s="208"/>
      <c r="R584" s="208"/>
      <c r="S584" s="208"/>
      <c r="T584" s="208"/>
      <c r="U584" s="208"/>
      <c r="V584" s="208"/>
      <c r="W584" s="208"/>
      <c r="X584" s="219">
        <v>42171</v>
      </c>
      <c r="Y584" s="150" t="e">
        <f ca="1">IF(ISBLANK(X584), TODAY()-#REF!,X584 -#REF! &amp; CHAR(10) &amp; "(closed)")</f>
        <v>#REF!</v>
      </c>
      <c r="Z584" s="149" t="s">
        <v>360</v>
      </c>
    </row>
    <row r="585" spans="1:26" s="175" customFormat="1" ht="26.4" hidden="1" x14ac:dyDescent="0.3">
      <c r="A585" s="157"/>
      <c r="B585" s="271">
        <v>201500065</v>
      </c>
      <c r="C585" s="270" t="s">
        <v>2340</v>
      </c>
      <c r="D585" s="29" t="s">
        <v>176</v>
      </c>
      <c r="E585" s="261" t="s">
        <v>2339</v>
      </c>
      <c r="F585" s="208"/>
      <c r="G585" s="208"/>
      <c r="H585" s="208"/>
      <c r="I585" s="208"/>
      <c r="J585" s="209"/>
      <c r="K585" s="208"/>
      <c r="L585" s="208"/>
      <c r="M585" s="208"/>
      <c r="N585" s="208"/>
      <c r="O585" s="208"/>
      <c r="P585" s="208"/>
      <c r="Q585" s="208"/>
      <c r="R585" s="208"/>
      <c r="S585" s="208"/>
      <c r="T585" s="208"/>
      <c r="U585" s="208"/>
      <c r="V585" s="208"/>
      <c r="W585" s="208"/>
      <c r="X585" s="151">
        <v>42738</v>
      </c>
      <c r="Y585" s="150" t="e">
        <f ca="1">IF(ISBLANK(X585), TODAY()-#REF!,X585 -#REF! &amp; CHAR(10) &amp; "(closed)")</f>
        <v>#REF!</v>
      </c>
      <c r="Z585" s="149" t="s">
        <v>360</v>
      </c>
    </row>
    <row r="586" spans="1:26" s="175" customFormat="1" ht="14.4" hidden="1" x14ac:dyDescent="0.3">
      <c r="A586" s="157"/>
      <c r="B586" s="155">
        <v>201500066</v>
      </c>
      <c r="C586" s="217" t="s">
        <v>1686</v>
      </c>
      <c r="D586" s="29" t="s">
        <v>176</v>
      </c>
      <c r="E586" s="220" t="s">
        <v>1505</v>
      </c>
      <c r="F586" s="208"/>
      <c r="G586" s="208"/>
      <c r="H586" s="208"/>
      <c r="I586" s="208"/>
      <c r="J586" s="209"/>
      <c r="K586" s="208"/>
      <c r="L586" s="208"/>
      <c r="M586" s="208"/>
      <c r="N586" s="208"/>
      <c r="O586" s="208"/>
      <c r="P586" s="208"/>
      <c r="Q586" s="208"/>
      <c r="R586" s="208"/>
      <c r="S586" s="208"/>
      <c r="T586" s="208"/>
      <c r="U586" s="208"/>
      <c r="V586" s="208"/>
      <c r="W586" s="208"/>
      <c r="X586" s="219">
        <v>42579</v>
      </c>
      <c r="Y586" s="150" t="e">
        <f ca="1">IF(ISBLANK(X586), TODAY()-#REF!,X586 -#REF! &amp; CHAR(10) &amp; "(closed)")</f>
        <v>#REF!</v>
      </c>
      <c r="Z586" s="149" t="s">
        <v>360</v>
      </c>
    </row>
    <row r="587" spans="1:26" s="175" customFormat="1" ht="14.4" hidden="1" x14ac:dyDescent="0.3">
      <c r="A587" s="157"/>
      <c r="B587" s="155">
        <v>201500067</v>
      </c>
      <c r="C587" s="217" t="s">
        <v>1686</v>
      </c>
      <c r="D587" s="29" t="s">
        <v>179</v>
      </c>
      <c r="E587" s="220" t="s">
        <v>1004</v>
      </c>
      <c r="F587" s="152"/>
      <c r="G587" s="152"/>
      <c r="H587" s="152"/>
      <c r="I587" s="152"/>
      <c r="J587" s="153"/>
      <c r="K587" s="152"/>
      <c r="L587" s="152"/>
      <c r="M587" s="152"/>
      <c r="N587" s="152"/>
      <c r="O587" s="152"/>
      <c r="P587" s="152"/>
      <c r="Q587" s="152"/>
      <c r="R587" s="152"/>
      <c r="S587" s="152"/>
      <c r="T587" s="152"/>
      <c r="U587" s="152"/>
      <c r="V587" s="152"/>
      <c r="W587" s="152"/>
      <c r="X587" s="219">
        <v>42157</v>
      </c>
      <c r="Y587" s="150" t="e">
        <f ca="1">IF(ISBLANK(X587), TODAY()-#REF!,X587 -#REF! &amp; CHAR(10) &amp; "(closed)")</f>
        <v>#REF!</v>
      </c>
      <c r="Z587" s="149" t="s">
        <v>360</v>
      </c>
    </row>
    <row r="588" spans="1:26" s="175" customFormat="1" ht="39.6" hidden="1" x14ac:dyDescent="0.3">
      <c r="A588" s="157"/>
      <c r="B588" s="155">
        <v>201500068</v>
      </c>
      <c r="C588" s="217" t="s">
        <v>2338</v>
      </c>
      <c r="D588" s="29" t="s">
        <v>179</v>
      </c>
      <c r="E588" s="220" t="s">
        <v>2337</v>
      </c>
      <c r="F588" s="208"/>
      <c r="G588" s="208"/>
      <c r="H588" s="208"/>
      <c r="I588" s="208"/>
      <c r="J588" s="209"/>
      <c r="K588" s="208"/>
      <c r="L588" s="208"/>
      <c r="M588" s="208"/>
      <c r="N588" s="208"/>
      <c r="O588" s="208"/>
      <c r="P588" s="208"/>
      <c r="Q588" s="208"/>
      <c r="R588" s="208"/>
      <c r="S588" s="208"/>
      <c r="T588" s="208"/>
      <c r="U588" s="208"/>
      <c r="V588" s="208"/>
      <c r="W588" s="208"/>
      <c r="X588" s="219">
        <v>42201</v>
      </c>
      <c r="Y588" s="150" t="e">
        <f ca="1">IF(ISBLANK(X588), TODAY()-#REF!,X588 -#REF! &amp; CHAR(10) &amp; "(closed)")</f>
        <v>#REF!</v>
      </c>
      <c r="Z588" s="149" t="s">
        <v>360</v>
      </c>
    </row>
    <row r="589" spans="1:26" s="175" customFormat="1" ht="14.4" hidden="1" x14ac:dyDescent="0.3">
      <c r="A589" s="157"/>
      <c r="B589" s="155">
        <v>201500069</v>
      </c>
      <c r="C589" s="268" t="s">
        <v>2336</v>
      </c>
      <c r="D589" s="29" t="s">
        <v>179</v>
      </c>
      <c r="E589" s="267" t="s">
        <v>2335</v>
      </c>
      <c r="F589" s="208"/>
      <c r="G589" s="208"/>
      <c r="H589" s="208"/>
      <c r="I589" s="208"/>
      <c r="J589" s="209"/>
      <c r="K589" s="208"/>
      <c r="L589" s="208"/>
      <c r="M589" s="208"/>
      <c r="N589" s="208"/>
      <c r="O589" s="208"/>
      <c r="P589" s="208"/>
      <c r="Q589" s="208"/>
      <c r="R589" s="208"/>
      <c r="S589" s="208"/>
      <c r="T589" s="208"/>
      <c r="U589" s="208"/>
      <c r="V589" s="208"/>
      <c r="W589" s="208"/>
      <c r="X589" s="219">
        <v>42129</v>
      </c>
      <c r="Y589" s="150" t="e">
        <f ca="1">IF(ISBLANK(X589), TODAY()-#REF!,X589 -#REF! &amp; CHAR(10) &amp; "(closed)")</f>
        <v>#REF!</v>
      </c>
      <c r="Z589" s="149" t="s">
        <v>360</v>
      </c>
    </row>
    <row r="590" spans="1:26" s="175" customFormat="1" ht="14.4" hidden="1" x14ac:dyDescent="0.3">
      <c r="A590" s="157"/>
      <c r="B590" s="269">
        <v>201500070</v>
      </c>
      <c r="C590" s="268" t="s">
        <v>804</v>
      </c>
      <c r="D590" s="29" t="s">
        <v>179</v>
      </c>
      <c r="E590" s="267" t="s">
        <v>2334</v>
      </c>
      <c r="F590" s="219"/>
      <c r="G590" s="219"/>
      <c r="H590" s="219"/>
      <c r="I590" s="219"/>
      <c r="J590" s="246"/>
      <c r="K590" s="219"/>
      <c r="L590" s="219"/>
      <c r="M590" s="219"/>
      <c r="N590" s="219"/>
      <c r="O590" s="219"/>
      <c r="P590" s="219"/>
      <c r="Q590" s="219"/>
      <c r="R590" s="219"/>
      <c r="S590" s="219"/>
      <c r="T590" s="219"/>
      <c r="U590" s="219"/>
      <c r="V590" s="219"/>
      <c r="W590" s="219"/>
      <c r="X590" s="219">
        <v>42178</v>
      </c>
      <c r="Y590" s="150" t="e">
        <f ca="1">IF(ISBLANK(X590), TODAY()-#REF!,X590 -#REF! &amp; CHAR(10) &amp; "(closed)")</f>
        <v>#REF!</v>
      </c>
      <c r="Z590" s="149" t="s">
        <v>360</v>
      </c>
    </row>
    <row r="591" spans="1:26" s="175" customFormat="1" ht="14.4" hidden="1" x14ac:dyDescent="0.3">
      <c r="A591" s="157"/>
      <c r="B591" s="155">
        <v>201500071</v>
      </c>
      <c r="C591" s="217" t="s">
        <v>804</v>
      </c>
      <c r="D591" s="29" t="s">
        <v>176</v>
      </c>
      <c r="E591" s="220" t="s">
        <v>2333</v>
      </c>
      <c r="F591" s="208"/>
      <c r="G591" s="208"/>
      <c r="H591" s="208"/>
      <c r="I591" s="208"/>
      <c r="J591" s="209"/>
      <c r="K591" s="208"/>
      <c r="L591" s="208"/>
      <c r="M591" s="208"/>
      <c r="N591" s="208"/>
      <c r="O591" s="208"/>
      <c r="P591" s="208"/>
      <c r="Q591" s="208"/>
      <c r="R591" s="208"/>
      <c r="S591" s="208"/>
      <c r="T591" s="208"/>
      <c r="U591" s="208"/>
      <c r="V591" s="208"/>
      <c r="W591" s="208"/>
      <c r="X591" s="219">
        <v>42172</v>
      </c>
      <c r="Y591" s="150" t="e">
        <f ca="1">IF(ISBLANK(X591), TODAY()-#REF!,X591 -#REF! &amp; CHAR(10) &amp; "(closed)")</f>
        <v>#REF!</v>
      </c>
      <c r="Z591" s="149" t="s">
        <v>360</v>
      </c>
    </row>
    <row r="592" spans="1:26" s="175" customFormat="1" ht="26.4" hidden="1" x14ac:dyDescent="0.3">
      <c r="A592" s="157"/>
      <c r="B592" s="149">
        <v>201500075</v>
      </c>
      <c r="C592" s="217" t="s">
        <v>1244</v>
      </c>
      <c r="D592" s="29" t="s">
        <v>176</v>
      </c>
      <c r="E592" s="216"/>
      <c r="F592" s="208"/>
      <c r="G592" s="208"/>
      <c r="H592" s="208"/>
      <c r="I592" s="208"/>
      <c r="J592" s="209"/>
      <c r="K592" s="208"/>
      <c r="L592" s="208"/>
      <c r="M592" s="208"/>
      <c r="N592" s="208"/>
      <c r="O592" s="208"/>
      <c r="P592" s="208"/>
      <c r="Q592" s="208"/>
      <c r="R592" s="208"/>
      <c r="S592" s="208"/>
      <c r="T592" s="208"/>
      <c r="U592" s="208"/>
      <c r="V592" s="208"/>
      <c r="W592" s="208"/>
      <c r="X592" s="219">
        <v>43586</v>
      </c>
      <c r="Y592" s="150" t="str">
        <f ca="1">IF(ISBLANK(X592), TODAY()-E592,X592- E592 &amp; CHAR(10) &amp; "(closed)")</f>
        <v>43586
(closed)</v>
      </c>
      <c r="Z592" s="149" t="s">
        <v>360</v>
      </c>
    </row>
    <row r="593" spans="1:26" s="175" customFormat="1" ht="14.4" hidden="1" x14ac:dyDescent="0.3">
      <c r="A593" s="157"/>
      <c r="B593" s="155">
        <v>201500078</v>
      </c>
      <c r="C593" s="217" t="s">
        <v>804</v>
      </c>
      <c r="D593" s="29" t="s">
        <v>179</v>
      </c>
      <c r="E593" s="220" t="s">
        <v>745</v>
      </c>
      <c r="F593" s="208"/>
      <c r="G593" s="208"/>
      <c r="H593" s="208"/>
      <c r="I593" s="208"/>
      <c r="J593" s="209"/>
      <c r="K593" s="208"/>
      <c r="L593" s="208"/>
      <c r="M593" s="208"/>
      <c r="N593" s="208"/>
      <c r="O593" s="208"/>
      <c r="P593" s="208"/>
      <c r="Q593" s="208"/>
      <c r="R593" s="208"/>
      <c r="S593" s="208"/>
      <c r="T593" s="208"/>
      <c r="U593" s="208"/>
      <c r="V593" s="208"/>
      <c r="W593" s="208"/>
      <c r="X593" s="219">
        <v>42172</v>
      </c>
      <c r="Y593" s="150" t="e">
        <f ca="1">IF(ISBLANK(X593), TODAY()-#REF!,X593 -#REF! &amp; CHAR(10) &amp; "(closed)")</f>
        <v>#REF!</v>
      </c>
      <c r="Z593" s="149" t="s">
        <v>360</v>
      </c>
    </row>
    <row r="594" spans="1:26" s="175" customFormat="1" ht="26.4" hidden="1" x14ac:dyDescent="0.3">
      <c r="A594" s="157"/>
      <c r="B594" s="155">
        <v>201500083</v>
      </c>
      <c r="C594" s="217" t="s">
        <v>291</v>
      </c>
      <c r="D594" s="29" t="s">
        <v>179</v>
      </c>
      <c r="E594" s="216"/>
      <c r="F594" s="208"/>
      <c r="G594" s="208"/>
      <c r="H594" s="208"/>
      <c r="I594" s="208"/>
      <c r="J594" s="209"/>
      <c r="K594" s="208"/>
      <c r="L594" s="208"/>
      <c r="M594" s="208"/>
      <c r="N594" s="208"/>
      <c r="O594" s="208"/>
      <c r="P594" s="208"/>
      <c r="Q594" s="208"/>
      <c r="R594" s="208"/>
      <c r="S594" s="208"/>
      <c r="T594" s="208"/>
      <c r="U594" s="208"/>
      <c r="V594" s="208"/>
      <c r="W594" s="208"/>
      <c r="X594" s="219">
        <v>43525</v>
      </c>
      <c r="Y594" s="150" t="str">
        <f ca="1">IF(ISBLANK(X594), TODAY()-E594,X594- E594 &amp; CHAR(10) &amp; "(closed)")</f>
        <v>43525
(closed)</v>
      </c>
      <c r="Z594" s="149" t="s">
        <v>360</v>
      </c>
    </row>
    <row r="595" spans="1:26" s="175" customFormat="1" ht="14.4" hidden="1" x14ac:dyDescent="0.3">
      <c r="A595" s="157"/>
      <c r="B595" s="155">
        <v>201500084</v>
      </c>
      <c r="C595" s="217" t="s">
        <v>1307</v>
      </c>
      <c r="D595" s="29" t="s">
        <v>176</v>
      </c>
      <c r="E595" s="220" t="s">
        <v>2332</v>
      </c>
      <c r="F595" s="208"/>
      <c r="G595" s="208"/>
      <c r="H595" s="208"/>
      <c r="I595" s="208"/>
      <c r="J595" s="209"/>
      <c r="K595" s="208"/>
      <c r="L595" s="208"/>
      <c r="M595" s="208"/>
      <c r="N595" s="208"/>
      <c r="O595" s="208"/>
      <c r="P595" s="208"/>
      <c r="Q595" s="208"/>
      <c r="R595" s="208"/>
      <c r="S595" s="208"/>
      <c r="T595" s="208"/>
      <c r="U595" s="208"/>
      <c r="V595" s="208"/>
      <c r="W595" s="208"/>
      <c r="X595" s="219">
        <v>42306</v>
      </c>
      <c r="Y595" s="150" t="e">
        <f ca="1">IF(ISBLANK(X595), TODAY()-#REF!,X595 -#REF! &amp; CHAR(10) &amp; "(closed)")</f>
        <v>#REF!</v>
      </c>
      <c r="Z595" s="149" t="s">
        <v>360</v>
      </c>
    </row>
    <row r="596" spans="1:26" s="175" customFormat="1" ht="14.4" hidden="1" x14ac:dyDescent="0.3">
      <c r="A596" s="157"/>
      <c r="B596" s="155">
        <v>201500085</v>
      </c>
      <c r="C596" s="217" t="s">
        <v>1111</v>
      </c>
      <c r="D596" s="29" t="s">
        <v>179</v>
      </c>
      <c r="E596" s="220" t="s">
        <v>2066</v>
      </c>
      <c r="F596" s="208"/>
      <c r="G596" s="208"/>
      <c r="H596" s="208"/>
      <c r="I596" s="208"/>
      <c r="J596" s="209"/>
      <c r="K596" s="208"/>
      <c r="L596" s="208"/>
      <c r="M596" s="208"/>
      <c r="N596" s="208"/>
      <c r="O596" s="208"/>
      <c r="P596" s="208"/>
      <c r="Q596" s="208"/>
      <c r="R596" s="208"/>
      <c r="S596" s="208"/>
      <c r="T596" s="208"/>
      <c r="U596" s="208"/>
      <c r="V596" s="208"/>
      <c r="W596" s="208"/>
      <c r="X596" s="219">
        <v>42263</v>
      </c>
      <c r="Y596" s="150" t="e">
        <f ca="1">IF(ISBLANK(X596), TODAY()-#REF!,X596 -#REF! &amp; CHAR(10) &amp; "(closed)")</f>
        <v>#REF!</v>
      </c>
      <c r="Z596" s="149" t="s">
        <v>360</v>
      </c>
    </row>
    <row r="597" spans="1:26" s="175" customFormat="1" ht="14.4" hidden="1" x14ac:dyDescent="0.3">
      <c r="A597" s="157"/>
      <c r="B597" s="155">
        <v>201500087</v>
      </c>
      <c r="C597" s="268" t="s">
        <v>193</v>
      </c>
      <c r="D597" s="29" t="s">
        <v>179</v>
      </c>
      <c r="E597" s="267" t="s">
        <v>2331</v>
      </c>
      <c r="F597" s="151"/>
      <c r="G597" s="151"/>
      <c r="H597" s="151"/>
      <c r="I597" s="151"/>
      <c r="J597" s="177"/>
      <c r="K597" s="151"/>
      <c r="L597" s="151"/>
      <c r="M597" s="151"/>
      <c r="N597" s="151"/>
      <c r="O597" s="151"/>
      <c r="P597" s="151"/>
      <c r="Q597" s="151"/>
      <c r="R597" s="151"/>
      <c r="S597" s="151"/>
      <c r="T597" s="151"/>
      <c r="U597" s="151"/>
      <c r="V597" s="151"/>
      <c r="W597" s="151"/>
      <c r="X597" s="219">
        <v>42187</v>
      </c>
      <c r="Y597" s="150" t="e">
        <f ca="1">IF(ISBLANK(X597), TODAY()-#REF!,X597 -#REF! &amp; CHAR(10) &amp; "(closed)")</f>
        <v>#REF!</v>
      </c>
      <c r="Z597" s="149" t="s">
        <v>360</v>
      </c>
    </row>
    <row r="598" spans="1:26" s="175" customFormat="1" ht="14.4" hidden="1" x14ac:dyDescent="0.3">
      <c r="A598" s="157"/>
      <c r="B598" s="155">
        <v>201500088</v>
      </c>
      <c r="C598" s="217" t="s">
        <v>193</v>
      </c>
      <c r="D598" s="29" t="s">
        <v>179</v>
      </c>
      <c r="E598" s="220" t="s">
        <v>2330</v>
      </c>
      <c r="F598" s="151"/>
      <c r="G598" s="151"/>
      <c r="H598" s="151"/>
      <c r="I598" s="151"/>
      <c r="J598" s="177"/>
      <c r="K598" s="151"/>
      <c r="L598" s="151"/>
      <c r="M598" s="151"/>
      <c r="N598" s="151"/>
      <c r="O598" s="151"/>
      <c r="P598" s="151"/>
      <c r="Q598" s="151"/>
      <c r="R598" s="151"/>
      <c r="S598" s="151"/>
      <c r="T598" s="151"/>
      <c r="U598" s="151"/>
      <c r="V598" s="151"/>
      <c r="W598" s="151"/>
      <c r="X598" s="219">
        <v>42193</v>
      </c>
      <c r="Y598" s="150" t="e">
        <f ca="1">IF(ISBLANK(X598), TODAY()-#REF!,X598 -#REF! &amp; CHAR(10) &amp; "(closed)")</f>
        <v>#REF!</v>
      </c>
      <c r="Z598" s="149" t="s">
        <v>360</v>
      </c>
    </row>
    <row r="599" spans="1:26" s="175" customFormat="1" ht="14.4" hidden="1" x14ac:dyDescent="0.3">
      <c r="A599" s="157"/>
      <c r="B599" s="155">
        <v>201500090</v>
      </c>
      <c r="C599" s="217" t="s">
        <v>193</v>
      </c>
      <c r="D599" s="29" t="s">
        <v>179</v>
      </c>
      <c r="E599" s="220" t="s">
        <v>943</v>
      </c>
      <c r="F599" s="219"/>
      <c r="G599" s="219"/>
      <c r="H599" s="219"/>
      <c r="I599" s="219"/>
      <c r="J599" s="246"/>
      <c r="K599" s="219"/>
      <c r="L599" s="219"/>
      <c r="M599" s="219"/>
      <c r="N599" s="219"/>
      <c r="O599" s="219"/>
      <c r="P599" s="219"/>
      <c r="Q599" s="219"/>
      <c r="R599" s="219"/>
      <c r="S599" s="219"/>
      <c r="T599" s="219"/>
      <c r="U599" s="219"/>
      <c r="V599" s="219"/>
      <c r="W599" s="219"/>
      <c r="X599" s="219">
        <v>42187</v>
      </c>
      <c r="Y599" s="150" t="e">
        <f ca="1">IF(ISBLANK(X599), TODAY()-#REF!,X599 -#REF! &amp; CHAR(10) &amp; "(closed)")</f>
        <v>#REF!</v>
      </c>
      <c r="Z599" s="149" t="s">
        <v>360</v>
      </c>
    </row>
    <row r="600" spans="1:26" s="175" customFormat="1" ht="14.4" hidden="1" x14ac:dyDescent="0.3">
      <c r="A600" s="157"/>
      <c r="B600" s="155">
        <v>201500091</v>
      </c>
      <c r="C600" s="217" t="s">
        <v>804</v>
      </c>
      <c r="D600" s="29" t="s">
        <v>176</v>
      </c>
      <c r="E600" s="220" t="s">
        <v>872</v>
      </c>
      <c r="F600" s="208"/>
      <c r="G600" s="208"/>
      <c r="H600" s="208"/>
      <c r="I600" s="208"/>
      <c r="J600" s="209"/>
      <c r="K600" s="208"/>
      <c r="L600" s="208"/>
      <c r="M600" s="208"/>
      <c r="N600" s="208"/>
      <c r="O600" s="208"/>
      <c r="P600" s="208"/>
      <c r="Q600" s="208"/>
      <c r="R600" s="208"/>
      <c r="S600" s="208"/>
      <c r="T600" s="208"/>
      <c r="U600" s="208"/>
      <c r="V600" s="208"/>
      <c r="W600" s="208"/>
      <c r="X600" s="219">
        <v>42598</v>
      </c>
      <c r="Y600" s="150" t="e">
        <f ca="1">IF(ISBLANK(X600), TODAY()-#REF!,X600 -#REF! &amp; CHAR(10) &amp; "(closed)")</f>
        <v>#REF!</v>
      </c>
      <c r="Z600" s="149" t="s">
        <v>360</v>
      </c>
    </row>
    <row r="601" spans="1:26" s="175" customFormat="1" ht="14.4" hidden="1" x14ac:dyDescent="0.3">
      <c r="A601" s="157"/>
      <c r="B601" s="155">
        <v>201500092</v>
      </c>
      <c r="C601" s="217" t="s">
        <v>193</v>
      </c>
      <c r="D601" s="29" t="s">
        <v>179</v>
      </c>
      <c r="E601" s="220" t="s">
        <v>392</v>
      </c>
      <c r="F601" s="208"/>
      <c r="G601" s="208"/>
      <c r="H601" s="208"/>
      <c r="I601" s="208"/>
      <c r="J601" s="209"/>
      <c r="K601" s="208"/>
      <c r="L601" s="208"/>
      <c r="M601" s="208"/>
      <c r="N601" s="208"/>
      <c r="O601" s="208"/>
      <c r="P601" s="208"/>
      <c r="Q601" s="208"/>
      <c r="R601" s="208"/>
      <c r="S601" s="208"/>
      <c r="T601" s="208"/>
      <c r="U601" s="208"/>
      <c r="V601" s="208"/>
      <c r="W601" s="208"/>
      <c r="X601" s="219">
        <v>42187</v>
      </c>
      <c r="Y601" s="150" t="e">
        <f ca="1">IF(ISBLANK(X601), TODAY()-#REF!,X601 -#REF! &amp; CHAR(10) &amp; "(closed)")</f>
        <v>#REF!</v>
      </c>
      <c r="Z601" s="149" t="s">
        <v>360</v>
      </c>
    </row>
    <row r="602" spans="1:26" s="175" customFormat="1" ht="14.4" hidden="1" x14ac:dyDescent="0.3">
      <c r="A602" s="157"/>
      <c r="B602" s="155">
        <v>201500093</v>
      </c>
      <c r="C602" s="217" t="s">
        <v>804</v>
      </c>
      <c r="D602" s="29" t="s">
        <v>176</v>
      </c>
      <c r="E602" s="220" t="s">
        <v>2035</v>
      </c>
      <c r="F602" s="208"/>
      <c r="G602" s="208"/>
      <c r="H602" s="208"/>
      <c r="I602" s="208"/>
      <c r="J602" s="209"/>
      <c r="K602" s="208"/>
      <c r="L602" s="208"/>
      <c r="M602" s="208"/>
      <c r="N602" s="208"/>
      <c r="O602" s="208"/>
      <c r="P602" s="208"/>
      <c r="Q602" s="208"/>
      <c r="R602" s="208"/>
      <c r="S602" s="208"/>
      <c r="T602" s="208"/>
      <c r="U602" s="208"/>
      <c r="V602" s="208"/>
      <c r="W602" s="208"/>
      <c r="X602" s="219">
        <v>42642</v>
      </c>
      <c r="Y602" s="150" t="e">
        <f ca="1">IF(ISBLANK(X602), TODAY()-#REF!,X602 -#REF! &amp; CHAR(10) &amp; "(closed)")</f>
        <v>#REF!</v>
      </c>
      <c r="Z602" s="149" t="s">
        <v>360</v>
      </c>
    </row>
    <row r="603" spans="1:26" s="175" customFormat="1" ht="14.4" hidden="1" x14ac:dyDescent="0.3">
      <c r="A603" s="157"/>
      <c r="B603" s="155">
        <v>201500094</v>
      </c>
      <c r="C603" s="217" t="s">
        <v>193</v>
      </c>
      <c r="D603" s="29" t="s">
        <v>179</v>
      </c>
      <c r="E603" s="220" t="s">
        <v>610</v>
      </c>
      <c r="F603" s="151"/>
      <c r="G603" s="151"/>
      <c r="H603" s="151"/>
      <c r="I603" s="151"/>
      <c r="J603" s="177"/>
      <c r="K603" s="151"/>
      <c r="L603" s="151"/>
      <c r="M603" s="151"/>
      <c r="N603" s="151"/>
      <c r="O603" s="151"/>
      <c r="P603" s="151"/>
      <c r="Q603" s="151"/>
      <c r="R603" s="151"/>
      <c r="S603" s="151"/>
      <c r="T603" s="151"/>
      <c r="U603" s="151"/>
      <c r="V603" s="151"/>
      <c r="W603" s="151"/>
      <c r="X603" s="219">
        <v>42192</v>
      </c>
      <c r="Y603" s="150" t="e">
        <f ca="1">IF(ISBLANK(X603), TODAY()-#REF!,X603 -#REF! &amp; CHAR(10) &amp; "(closed)")</f>
        <v>#REF!</v>
      </c>
      <c r="Z603" s="149" t="s">
        <v>360</v>
      </c>
    </row>
    <row r="604" spans="1:26" s="175" customFormat="1" ht="14.4" hidden="1" x14ac:dyDescent="0.3">
      <c r="A604" s="157"/>
      <c r="B604" s="155">
        <v>201500095</v>
      </c>
      <c r="C604" s="217" t="s">
        <v>193</v>
      </c>
      <c r="D604" s="29" t="s">
        <v>179</v>
      </c>
      <c r="E604" s="220" t="s">
        <v>2329</v>
      </c>
      <c r="F604" s="219"/>
      <c r="G604" s="219"/>
      <c r="H604" s="219"/>
      <c r="I604" s="219"/>
      <c r="J604" s="246"/>
      <c r="K604" s="219"/>
      <c r="L604" s="219"/>
      <c r="M604" s="219"/>
      <c r="N604" s="219"/>
      <c r="O604" s="219"/>
      <c r="P604" s="219"/>
      <c r="Q604" s="219"/>
      <c r="R604" s="219"/>
      <c r="S604" s="219"/>
      <c r="T604" s="219"/>
      <c r="U604" s="219"/>
      <c r="V604" s="219"/>
      <c r="W604" s="219"/>
      <c r="X604" s="219">
        <v>42235</v>
      </c>
      <c r="Y604" s="150" t="e">
        <f ca="1">IF(ISBLANK(X604), TODAY()-#REF!,X604 -#REF! &amp; CHAR(10) &amp; "(closed)")</f>
        <v>#REF!</v>
      </c>
      <c r="Z604" s="149" t="s">
        <v>360</v>
      </c>
    </row>
    <row r="605" spans="1:26" s="175" customFormat="1" ht="14.4" hidden="1" x14ac:dyDescent="0.3">
      <c r="A605" s="157"/>
      <c r="B605" s="155">
        <v>201500096</v>
      </c>
      <c r="C605" s="217" t="s">
        <v>193</v>
      </c>
      <c r="D605" s="29" t="s">
        <v>179</v>
      </c>
      <c r="E605" s="220" t="s">
        <v>1430</v>
      </c>
      <c r="F605" s="152"/>
      <c r="G605" s="152"/>
      <c r="H605" s="152"/>
      <c r="I605" s="152"/>
      <c r="J605" s="153"/>
      <c r="K605" s="152"/>
      <c r="L605" s="152"/>
      <c r="M605" s="152"/>
      <c r="N605" s="152"/>
      <c r="O605" s="152"/>
      <c r="P605" s="152"/>
      <c r="Q605" s="152"/>
      <c r="R605" s="152"/>
      <c r="S605" s="152"/>
      <c r="T605" s="152"/>
      <c r="U605" s="152"/>
      <c r="V605" s="152"/>
      <c r="W605" s="152"/>
      <c r="X605" s="219">
        <v>42228</v>
      </c>
      <c r="Y605" s="150" t="e">
        <f ca="1">IF(ISBLANK(X605), TODAY()-#REF!,X605 -#REF! &amp; CHAR(10) &amp; "(closed)")</f>
        <v>#REF!</v>
      </c>
      <c r="Z605" s="149" t="s">
        <v>360</v>
      </c>
    </row>
    <row r="606" spans="1:26" s="175" customFormat="1" ht="14.4" hidden="1" x14ac:dyDescent="0.3">
      <c r="A606" s="157"/>
      <c r="B606" s="155">
        <v>201500097</v>
      </c>
      <c r="C606" s="217" t="s">
        <v>193</v>
      </c>
      <c r="D606" s="29" t="s">
        <v>179</v>
      </c>
      <c r="E606" s="220" t="s">
        <v>2328</v>
      </c>
      <c r="F606" s="219"/>
      <c r="G606" s="219"/>
      <c r="H606" s="219"/>
      <c r="I606" s="219"/>
      <c r="J606" s="246"/>
      <c r="K606" s="219"/>
      <c r="L606" s="219"/>
      <c r="M606" s="219"/>
      <c r="N606" s="219"/>
      <c r="O606" s="219"/>
      <c r="P606" s="219"/>
      <c r="Q606" s="219"/>
      <c r="R606" s="219"/>
      <c r="S606" s="219"/>
      <c r="T606" s="219"/>
      <c r="U606" s="219"/>
      <c r="V606" s="219"/>
      <c r="W606" s="219"/>
      <c r="X606" s="219">
        <v>42543</v>
      </c>
      <c r="Y606" s="150" t="e">
        <f ca="1">IF(ISBLANK(X606), TODAY()-#REF!,X606 -#REF! &amp; CHAR(10) &amp; "(closed)")</f>
        <v>#REF!</v>
      </c>
      <c r="Z606" s="149" t="s">
        <v>360</v>
      </c>
    </row>
    <row r="607" spans="1:26" s="175" customFormat="1" ht="14.4" hidden="1" x14ac:dyDescent="0.3">
      <c r="A607" s="157"/>
      <c r="B607" s="155">
        <v>201500098</v>
      </c>
      <c r="C607" s="217" t="s">
        <v>193</v>
      </c>
      <c r="D607" s="29" t="s">
        <v>179</v>
      </c>
      <c r="E607" s="220" t="s">
        <v>931</v>
      </c>
      <c r="F607" s="219"/>
      <c r="G607" s="219"/>
      <c r="H607" s="219"/>
      <c r="I607" s="219"/>
      <c r="J607" s="246"/>
      <c r="K607" s="219"/>
      <c r="L607" s="219"/>
      <c r="M607" s="219"/>
      <c r="N607" s="219"/>
      <c r="O607" s="219"/>
      <c r="P607" s="219"/>
      <c r="Q607" s="219"/>
      <c r="R607" s="219"/>
      <c r="S607" s="219"/>
      <c r="T607" s="219"/>
      <c r="U607" s="219"/>
      <c r="V607" s="219"/>
      <c r="W607" s="219"/>
      <c r="X607" s="219">
        <v>42543</v>
      </c>
      <c r="Y607" s="150" t="e">
        <f ca="1">IF(ISBLANK(X607), TODAY()-#REF!,X607 -#REF! &amp; CHAR(10) &amp; "(closed)")</f>
        <v>#REF!</v>
      </c>
      <c r="Z607" s="149" t="s">
        <v>360</v>
      </c>
    </row>
    <row r="608" spans="1:26" s="175" customFormat="1" ht="14.4" hidden="1" x14ac:dyDescent="0.3">
      <c r="A608" s="157"/>
      <c r="B608" s="155">
        <v>201500099</v>
      </c>
      <c r="C608" s="217" t="s">
        <v>193</v>
      </c>
      <c r="D608" s="29" t="s">
        <v>179</v>
      </c>
      <c r="E608" s="220" t="s">
        <v>2327</v>
      </c>
      <c r="F608" s="151"/>
      <c r="G608" s="151"/>
      <c r="H608" s="151"/>
      <c r="I608" s="151"/>
      <c r="J608" s="177"/>
      <c r="K608" s="151"/>
      <c r="L608" s="151"/>
      <c r="M608" s="151"/>
      <c r="N608" s="151"/>
      <c r="O608" s="151"/>
      <c r="P608" s="151"/>
      <c r="Q608" s="151"/>
      <c r="R608" s="151"/>
      <c r="S608" s="151"/>
      <c r="T608" s="151"/>
      <c r="U608" s="151"/>
      <c r="V608" s="151"/>
      <c r="W608" s="151"/>
      <c r="X608" s="219">
        <v>42235</v>
      </c>
      <c r="Y608" s="150" t="e">
        <f ca="1">IF(ISBLANK(X608), TODAY()-#REF!,X608 -#REF! &amp; CHAR(10) &amp; "(closed)")</f>
        <v>#REF!</v>
      </c>
      <c r="Z608" s="149" t="s">
        <v>360</v>
      </c>
    </row>
    <row r="609" spans="1:26" s="175" customFormat="1" ht="14.4" hidden="1" x14ac:dyDescent="0.3">
      <c r="A609" s="157"/>
      <c r="B609" s="155">
        <v>201500100</v>
      </c>
      <c r="C609" s="217" t="s">
        <v>193</v>
      </c>
      <c r="D609" s="29" t="s">
        <v>177</v>
      </c>
      <c r="E609" s="220" t="s">
        <v>2326</v>
      </c>
      <c r="F609" s="152"/>
      <c r="G609" s="152"/>
      <c r="H609" s="152"/>
      <c r="I609" s="152"/>
      <c r="J609" s="153"/>
      <c r="K609" s="152"/>
      <c r="L609" s="152"/>
      <c r="M609" s="152"/>
      <c r="N609" s="152"/>
      <c r="O609" s="152"/>
      <c r="P609" s="152"/>
      <c r="Q609" s="152"/>
      <c r="R609" s="152"/>
      <c r="S609" s="152"/>
      <c r="T609" s="152"/>
      <c r="U609" s="152"/>
      <c r="V609" s="152"/>
      <c r="W609" s="152"/>
      <c r="X609" s="219">
        <v>42179</v>
      </c>
      <c r="Y609" s="150" t="e">
        <f ca="1">IF(ISBLANK(X609), TODAY()-#REF!,X609 -#REF! &amp; CHAR(10) &amp; "(closed)")</f>
        <v>#REF!</v>
      </c>
      <c r="Z609" s="149" t="s">
        <v>360</v>
      </c>
    </row>
    <row r="610" spans="1:26" s="175" customFormat="1" ht="14.4" hidden="1" x14ac:dyDescent="0.3">
      <c r="A610" s="157"/>
      <c r="B610" s="155">
        <v>201500101</v>
      </c>
      <c r="C610" s="217" t="s">
        <v>238</v>
      </c>
      <c r="D610" s="29" t="s">
        <v>177</v>
      </c>
      <c r="E610" s="220" t="s">
        <v>2325</v>
      </c>
      <c r="F610" s="151"/>
      <c r="G610" s="151"/>
      <c r="H610" s="151"/>
      <c r="I610" s="151"/>
      <c r="J610" s="177"/>
      <c r="K610" s="151"/>
      <c r="L610" s="151"/>
      <c r="M610" s="151"/>
      <c r="N610" s="151"/>
      <c r="O610" s="151"/>
      <c r="P610" s="151"/>
      <c r="Q610" s="151"/>
      <c r="R610" s="151"/>
      <c r="S610" s="151"/>
      <c r="T610" s="151"/>
      <c r="U610" s="151"/>
      <c r="V610" s="151"/>
      <c r="W610" s="151"/>
      <c r="X610" s="219">
        <v>42186</v>
      </c>
      <c r="Y610" s="150" t="e">
        <f ca="1">IF(ISBLANK(X610), TODAY()-#REF!,X610 -#REF! &amp; CHAR(10) &amp; "(closed)")</f>
        <v>#REF!</v>
      </c>
      <c r="Z610" s="149" t="s">
        <v>360</v>
      </c>
    </row>
    <row r="611" spans="1:26" s="175" customFormat="1" ht="14.4" hidden="1" x14ac:dyDescent="0.3">
      <c r="A611" s="157"/>
      <c r="B611" s="155">
        <v>201500102</v>
      </c>
      <c r="C611" s="217" t="s">
        <v>193</v>
      </c>
      <c r="D611" s="29" t="s">
        <v>179</v>
      </c>
      <c r="E611" s="220" t="s">
        <v>2323</v>
      </c>
      <c r="F611" s="151"/>
      <c r="G611" s="151"/>
      <c r="H611" s="151"/>
      <c r="I611" s="151"/>
      <c r="J611" s="177"/>
      <c r="K611" s="151"/>
      <c r="L611" s="151"/>
      <c r="M611" s="151"/>
      <c r="N611" s="151"/>
      <c r="O611" s="151"/>
      <c r="P611" s="151"/>
      <c r="Q611" s="151"/>
      <c r="R611" s="151"/>
      <c r="S611" s="151"/>
      <c r="T611" s="151"/>
      <c r="U611" s="151"/>
      <c r="V611" s="151"/>
      <c r="W611" s="151"/>
      <c r="X611" s="219">
        <v>42186</v>
      </c>
      <c r="Y611" s="150" t="e">
        <f ca="1">IF(ISBLANK(X611), TODAY()-#REF!,X611 -#REF! &amp; CHAR(10) &amp; "(closed)")</f>
        <v>#REF!</v>
      </c>
      <c r="Z611" s="149" t="s">
        <v>360</v>
      </c>
    </row>
    <row r="612" spans="1:26" s="175" customFormat="1" ht="14.4" hidden="1" x14ac:dyDescent="0.3">
      <c r="A612" s="157"/>
      <c r="B612" s="155">
        <v>201500103</v>
      </c>
      <c r="C612" s="217" t="s">
        <v>193</v>
      </c>
      <c r="D612" s="29" t="s">
        <v>179</v>
      </c>
      <c r="E612" s="220" t="s">
        <v>2324</v>
      </c>
      <c r="F612" s="208"/>
      <c r="G612" s="208"/>
      <c r="H612" s="208"/>
      <c r="I612" s="208"/>
      <c r="J612" s="209"/>
      <c r="K612" s="208"/>
      <c r="L612" s="208"/>
      <c r="M612" s="208"/>
      <c r="N612" s="208"/>
      <c r="O612" s="208"/>
      <c r="P612" s="208"/>
      <c r="Q612" s="208"/>
      <c r="R612" s="208"/>
      <c r="S612" s="208"/>
      <c r="T612" s="208"/>
      <c r="U612" s="208"/>
      <c r="V612" s="208"/>
      <c r="W612" s="208"/>
      <c r="X612" s="219">
        <v>42186</v>
      </c>
      <c r="Y612" s="150" t="e">
        <f ca="1">IF(ISBLANK(X612), TODAY()-#REF!,X612 -#REF! &amp; CHAR(10) &amp; "(closed)")</f>
        <v>#REF!</v>
      </c>
      <c r="Z612" s="149" t="s">
        <v>360</v>
      </c>
    </row>
    <row r="613" spans="1:26" s="175" customFormat="1" ht="14.4" hidden="1" x14ac:dyDescent="0.3">
      <c r="A613" s="157"/>
      <c r="B613" s="155">
        <v>201500105</v>
      </c>
      <c r="C613" s="268" t="s">
        <v>804</v>
      </c>
      <c r="D613" s="29" t="s">
        <v>179</v>
      </c>
      <c r="E613" s="267" t="s">
        <v>2323</v>
      </c>
      <c r="F613" s="208"/>
      <c r="G613" s="208"/>
      <c r="H613" s="208"/>
      <c r="I613" s="208"/>
      <c r="J613" s="209"/>
      <c r="K613" s="208"/>
      <c r="L613" s="208"/>
      <c r="M613" s="208"/>
      <c r="N613" s="208"/>
      <c r="O613" s="208"/>
      <c r="P613" s="208"/>
      <c r="Q613" s="208"/>
      <c r="R613" s="208"/>
      <c r="S613" s="208"/>
      <c r="T613" s="208"/>
      <c r="U613" s="208"/>
      <c r="V613" s="208"/>
      <c r="W613" s="208"/>
      <c r="X613" s="219">
        <v>42201</v>
      </c>
      <c r="Y613" s="150" t="e">
        <f ca="1">IF(ISBLANK(X613), TODAY()-#REF!,X613 -#REF! &amp; CHAR(10) &amp; "(closed)")</f>
        <v>#REF!</v>
      </c>
      <c r="Z613" s="149" t="s">
        <v>360</v>
      </c>
    </row>
    <row r="614" spans="1:26" s="175" customFormat="1" ht="14.4" hidden="1" x14ac:dyDescent="0.3">
      <c r="A614" s="157"/>
      <c r="B614" s="155">
        <v>201500106</v>
      </c>
      <c r="C614" s="217" t="s">
        <v>804</v>
      </c>
      <c r="D614" s="29" t="s">
        <v>179</v>
      </c>
      <c r="E614" s="220" t="s">
        <v>2322</v>
      </c>
      <c r="F614" s="208"/>
      <c r="G614" s="208"/>
      <c r="H614" s="208"/>
      <c r="I614" s="208"/>
      <c r="J614" s="209"/>
      <c r="K614" s="208"/>
      <c r="L614" s="208"/>
      <c r="M614" s="208"/>
      <c r="N614" s="208"/>
      <c r="O614" s="208"/>
      <c r="P614" s="208"/>
      <c r="Q614" s="208"/>
      <c r="R614" s="208"/>
      <c r="S614" s="208"/>
      <c r="T614" s="208"/>
      <c r="U614" s="208"/>
      <c r="V614" s="208"/>
      <c r="W614" s="208"/>
      <c r="X614" s="219">
        <v>42201</v>
      </c>
      <c r="Y614" s="150" t="e">
        <f ca="1">IF(ISBLANK(X614), TODAY()-#REF!,X614 -#REF! &amp; CHAR(10) &amp; "(closed)")</f>
        <v>#REF!</v>
      </c>
      <c r="Z614" s="149" t="s">
        <v>360</v>
      </c>
    </row>
    <row r="615" spans="1:26" s="175" customFormat="1" ht="14.4" hidden="1" x14ac:dyDescent="0.3">
      <c r="A615" s="157"/>
      <c r="B615" s="155">
        <v>201500108</v>
      </c>
      <c r="C615" s="217" t="s">
        <v>804</v>
      </c>
      <c r="D615" s="29" t="s">
        <v>179</v>
      </c>
      <c r="E615" s="220" t="s">
        <v>1771</v>
      </c>
      <c r="F615" s="219"/>
      <c r="G615" s="219"/>
      <c r="H615" s="219"/>
      <c r="I615" s="219"/>
      <c r="J615" s="246"/>
      <c r="K615" s="219"/>
      <c r="L615" s="219"/>
      <c r="M615" s="219"/>
      <c r="N615" s="219"/>
      <c r="O615" s="219"/>
      <c r="P615" s="219"/>
      <c r="Q615" s="219"/>
      <c r="R615" s="219"/>
      <c r="S615" s="219"/>
      <c r="T615" s="219"/>
      <c r="U615" s="219"/>
      <c r="V615" s="219"/>
      <c r="W615" s="219"/>
      <c r="X615" s="219">
        <v>42236</v>
      </c>
      <c r="Y615" s="150" t="e">
        <f ca="1">IF(ISBLANK(X615), TODAY()-#REF!,X615 -#REF! &amp; CHAR(10) &amp; "(closed)")</f>
        <v>#REF!</v>
      </c>
      <c r="Z615" s="149" t="s">
        <v>360</v>
      </c>
    </row>
    <row r="616" spans="1:26" s="175" customFormat="1" ht="14.4" hidden="1" x14ac:dyDescent="0.3">
      <c r="A616" s="157"/>
      <c r="B616" s="155">
        <v>201500110</v>
      </c>
      <c r="C616" s="217" t="s">
        <v>193</v>
      </c>
      <c r="D616" s="29" t="s">
        <v>179</v>
      </c>
      <c r="E616" s="220" t="s">
        <v>2321</v>
      </c>
      <c r="F616" s="152"/>
      <c r="G616" s="152"/>
      <c r="H616" s="152"/>
      <c r="I616" s="152"/>
      <c r="J616" s="153"/>
      <c r="K616" s="152"/>
      <c r="L616" s="152"/>
      <c r="M616" s="152"/>
      <c r="N616" s="152"/>
      <c r="O616" s="152"/>
      <c r="P616" s="152"/>
      <c r="Q616" s="152"/>
      <c r="R616" s="152"/>
      <c r="S616" s="152"/>
      <c r="T616" s="152"/>
      <c r="U616" s="152"/>
      <c r="V616" s="152"/>
      <c r="W616" s="152"/>
      <c r="X616" s="219">
        <v>42356</v>
      </c>
      <c r="Y616" s="150" t="e">
        <f ca="1">IF(ISBLANK(X616), TODAY()-#REF!,X616 -#REF! &amp; CHAR(10) &amp; "(closed)")</f>
        <v>#REF!</v>
      </c>
      <c r="Z616" s="149" t="s">
        <v>360</v>
      </c>
    </row>
    <row r="617" spans="1:26" s="175" customFormat="1" ht="14.4" hidden="1" x14ac:dyDescent="0.3">
      <c r="A617" s="157"/>
      <c r="B617" s="155">
        <v>201500111</v>
      </c>
      <c r="C617" s="217" t="s">
        <v>193</v>
      </c>
      <c r="D617" s="29" t="s">
        <v>177</v>
      </c>
      <c r="E617" s="220" t="s">
        <v>2320</v>
      </c>
      <c r="F617" s="152"/>
      <c r="G617" s="152"/>
      <c r="H617" s="152"/>
      <c r="I617" s="152"/>
      <c r="J617" s="153"/>
      <c r="K617" s="152"/>
      <c r="L617" s="152"/>
      <c r="M617" s="152"/>
      <c r="N617" s="152"/>
      <c r="O617" s="152"/>
      <c r="P617" s="152"/>
      <c r="Q617" s="152"/>
      <c r="R617" s="152"/>
      <c r="S617" s="152"/>
      <c r="T617" s="152"/>
      <c r="U617" s="152"/>
      <c r="V617" s="152"/>
      <c r="W617" s="152"/>
      <c r="X617" s="219">
        <v>42241</v>
      </c>
      <c r="Y617" s="150" t="e">
        <f ca="1">IF(ISBLANK(X617), TODAY()-#REF!,X617 -#REF! &amp; CHAR(10) &amp; "(closed)")</f>
        <v>#REF!</v>
      </c>
      <c r="Z617" s="149" t="s">
        <v>360</v>
      </c>
    </row>
    <row r="618" spans="1:26" s="175" customFormat="1" ht="14.4" hidden="1" x14ac:dyDescent="0.3">
      <c r="A618" s="157"/>
      <c r="B618" s="155">
        <v>201500112</v>
      </c>
      <c r="C618" s="217" t="s">
        <v>193</v>
      </c>
      <c r="D618" s="29" t="s">
        <v>177</v>
      </c>
      <c r="E618" s="220" t="s">
        <v>2319</v>
      </c>
      <c r="F618" s="151"/>
      <c r="G618" s="151"/>
      <c r="H618" s="151"/>
      <c r="I618" s="151"/>
      <c r="J618" s="177"/>
      <c r="K618" s="151"/>
      <c r="L618" s="151"/>
      <c r="M618" s="151"/>
      <c r="N618" s="151"/>
      <c r="O618" s="151"/>
      <c r="P618" s="151"/>
      <c r="Q618" s="151"/>
      <c r="R618" s="151"/>
      <c r="S618" s="151"/>
      <c r="T618" s="151"/>
      <c r="U618" s="151"/>
      <c r="V618" s="151"/>
      <c r="W618" s="151"/>
      <c r="X618" s="219">
        <v>42228</v>
      </c>
      <c r="Y618" s="150" t="e">
        <f ca="1">IF(ISBLANK(X618), TODAY()-#REF!,X618 -#REF! &amp; CHAR(10) &amp; "(closed)")</f>
        <v>#REF!</v>
      </c>
      <c r="Z618" s="149" t="s">
        <v>360</v>
      </c>
    </row>
    <row r="619" spans="1:26" s="175" customFormat="1" ht="14.4" hidden="1" x14ac:dyDescent="0.3">
      <c r="A619" s="157"/>
      <c r="B619" s="155">
        <v>201500113</v>
      </c>
      <c r="C619" s="217" t="s">
        <v>193</v>
      </c>
      <c r="D619" s="29" t="s">
        <v>179</v>
      </c>
      <c r="E619" s="220" t="s">
        <v>2318</v>
      </c>
      <c r="F619" s="208"/>
      <c r="G619" s="208"/>
      <c r="H619" s="208"/>
      <c r="I619" s="208"/>
      <c r="J619" s="209"/>
      <c r="K619" s="208"/>
      <c r="L619" s="208"/>
      <c r="M619" s="208"/>
      <c r="N619" s="208"/>
      <c r="O619" s="208"/>
      <c r="P619" s="208"/>
      <c r="Q619" s="208"/>
      <c r="R619" s="208"/>
      <c r="S619" s="208"/>
      <c r="T619" s="208"/>
      <c r="U619" s="208"/>
      <c r="V619" s="208"/>
      <c r="W619" s="208"/>
      <c r="X619" s="219">
        <v>42543</v>
      </c>
      <c r="Y619" s="150" t="e">
        <f ca="1">IF(ISBLANK(X619), TODAY()-#REF!,X619 -#REF! &amp; CHAR(10) &amp; "(closed)")</f>
        <v>#REF!</v>
      </c>
      <c r="Z619" s="149" t="s">
        <v>360</v>
      </c>
    </row>
    <row r="620" spans="1:26" s="175" customFormat="1" ht="14.4" hidden="1" x14ac:dyDescent="0.3">
      <c r="A620" s="157"/>
      <c r="B620" s="155">
        <v>201500114</v>
      </c>
      <c r="C620" s="217" t="s">
        <v>193</v>
      </c>
      <c r="D620" s="29" t="s">
        <v>179</v>
      </c>
      <c r="E620" s="267" t="s">
        <v>2317</v>
      </c>
      <c r="F620" s="208"/>
      <c r="G620" s="208"/>
      <c r="H620" s="208"/>
      <c r="I620" s="208"/>
      <c r="J620" s="209"/>
      <c r="K620" s="208"/>
      <c r="L620" s="208"/>
      <c r="M620" s="208"/>
      <c r="N620" s="208"/>
      <c r="O620" s="208"/>
      <c r="P620" s="208"/>
      <c r="Q620" s="208"/>
      <c r="R620" s="208"/>
      <c r="S620" s="208"/>
      <c r="T620" s="208"/>
      <c r="U620" s="208"/>
      <c r="V620" s="208"/>
      <c r="W620" s="208"/>
      <c r="X620" s="219">
        <v>42262</v>
      </c>
      <c r="Y620" s="150" t="e">
        <f ca="1">IF(ISBLANK(X620), TODAY()-#REF!,X620 -#REF! &amp; CHAR(10) &amp; "(closed)")</f>
        <v>#REF!</v>
      </c>
      <c r="Z620" s="149" t="s">
        <v>360</v>
      </c>
    </row>
    <row r="621" spans="1:26" s="175" customFormat="1" ht="14.4" hidden="1" x14ac:dyDescent="0.3">
      <c r="A621" s="157"/>
      <c r="B621" s="155">
        <v>201500116</v>
      </c>
      <c r="C621" s="217" t="s">
        <v>193</v>
      </c>
      <c r="D621" s="29" t="s">
        <v>179</v>
      </c>
      <c r="E621" s="220" t="s">
        <v>2316</v>
      </c>
      <c r="F621" s="208"/>
      <c r="G621" s="208"/>
      <c r="H621" s="208"/>
      <c r="I621" s="208"/>
      <c r="J621" s="209"/>
      <c r="K621" s="208"/>
      <c r="L621" s="208"/>
      <c r="M621" s="208"/>
      <c r="N621" s="208"/>
      <c r="O621" s="208"/>
      <c r="P621" s="208"/>
      <c r="Q621" s="208"/>
      <c r="R621" s="208"/>
      <c r="S621" s="208"/>
      <c r="T621" s="208"/>
      <c r="U621" s="208"/>
      <c r="V621" s="208"/>
      <c r="W621" s="208"/>
      <c r="X621" s="219">
        <v>42348</v>
      </c>
      <c r="Y621" s="150" t="e">
        <f ca="1">IF(ISBLANK(X621), TODAY()-#REF!,X621 -#REF! &amp; CHAR(10) &amp; "(closed)")</f>
        <v>#REF!</v>
      </c>
      <c r="Z621" s="149" t="s">
        <v>360</v>
      </c>
    </row>
    <row r="622" spans="1:26" s="175" customFormat="1" ht="14.4" hidden="1" x14ac:dyDescent="0.3">
      <c r="A622" s="157"/>
      <c r="B622" s="155">
        <v>201500117</v>
      </c>
      <c r="C622" s="217" t="s">
        <v>193</v>
      </c>
      <c r="D622" s="29" t="s">
        <v>179</v>
      </c>
      <c r="E622" s="220" t="s">
        <v>2315</v>
      </c>
      <c r="F622" s="152"/>
      <c r="G622" s="152"/>
      <c r="H622" s="152"/>
      <c r="I622" s="152"/>
      <c r="J622" s="153"/>
      <c r="K622" s="152"/>
      <c r="L622" s="152"/>
      <c r="M622" s="152"/>
      <c r="N622" s="152"/>
      <c r="O622" s="152"/>
      <c r="P622" s="152"/>
      <c r="Q622" s="152"/>
      <c r="R622" s="152"/>
      <c r="S622" s="152"/>
      <c r="T622" s="152"/>
      <c r="U622" s="152"/>
      <c r="V622" s="152"/>
      <c r="W622" s="152"/>
      <c r="X622" s="219">
        <v>42382</v>
      </c>
      <c r="Y622" s="150" t="e">
        <f ca="1">IF(ISBLANK(X622), TODAY()-#REF!,X622 -#REF! &amp; CHAR(10) &amp; "(closed)")</f>
        <v>#REF!</v>
      </c>
      <c r="Z622" s="149" t="s">
        <v>360</v>
      </c>
    </row>
    <row r="623" spans="1:26" s="175" customFormat="1" ht="14.4" hidden="1" x14ac:dyDescent="0.3">
      <c r="A623" s="157"/>
      <c r="B623" s="155">
        <v>201500121</v>
      </c>
      <c r="C623" s="217" t="s">
        <v>804</v>
      </c>
      <c r="D623" s="29" t="s">
        <v>179</v>
      </c>
      <c r="E623" s="220" t="s">
        <v>2314</v>
      </c>
      <c r="F623" s="151"/>
      <c r="G623" s="151"/>
      <c r="H623" s="151"/>
      <c r="I623" s="151"/>
      <c r="J623" s="177"/>
      <c r="K623" s="151"/>
      <c r="L623" s="151"/>
      <c r="M623" s="151"/>
      <c r="N623" s="151"/>
      <c r="O623" s="151"/>
      <c r="P623" s="151"/>
      <c r="Q623" s="151"/>
      <c r="R623" s="151"/>
      <c r="S623" s="151"/>
      <c r="T623" s="151"/>
      <c r="U623" s="151"/>
      <c r="V623" s="151"/>
      <c r="W623" s="151"/>
      <c r="X623" s="219">
        <v>42375</v>
      </c>
      <c r="Y623" s="150" t="e">
        <f ca="1">IF(ISBLANK(X623), TODAY()-#REF!,X623 -#REF! &amp; CHAR(10) &amp; "(closed)")</f>
        <v>#REF!</v>
      </c>
      <c r="Z623" s="149" t="s">
        <v>360</v>
      </c>
    </row>
    <row r="624" spans="1:26" s="175" customFormat="1" ht="26.4" hidden="1" x14ac:dyDescent="0.3">
      <c r="A624" s="157"/>
      <c r="B624" s="155">
        <v>201500122</v>
      </c>
      <c r="C624" s="217" t="s">
        <v>2218</v>
      </c>
      <c r="D624" s="29" t="s">
        <v>179</v>
      </c>
      <c r="E624" s="220" t="s">
        <v>2313</v>
      </c>
      <c r="F624" s="151"/>
      <c r="G624" s="151"/>
      <c r="H624" s="151"/>
      <c r="I624" s="151"/>
      <c r="J624" s="177"/>
      <c r="K624" s="151"/>
      <c r="L624" s="151"/>
      <c r="M624" s="151"/>
      <c r="N624" s="151"/>
      <c r="O624" s="151"/>
      <c r="P624" s="151"/>
      <c r="Q624" s="151"/>
      <c r="R624" s="151"/>
      <c r="S624" s="151"/>
      <c r="T624" s="151"/>
      <c r="U624" s="151"/>
      <c r="V624" s="151"/>
      <c r="W624" s="151"/>
      <c r="X624" s="219">
        <v>42208</v>
      </c>
      <c r="Y624" s="150" t="e">
        <f ca="1">IF(ISBLANK(X624), TODAY()-#REF!,X624 -#REF! &amp; CHAR(10) &amp; "(closed)")</f>
        <v>#REF!</v>
      </c>
      <c r="Z624" s="149" t="s">
        <v>360</v>
      </c>
    </row>
    <row r="625" spans="1:26" s="175" customFormat="1" ht="14.4" hidden="1" x14ac:dyDescent="0.3">
      <c r="A625" s="157"/>
      <c r="B625" s="155">
        <v>201500124</v>
      </c>
      <c r="C625" s="217" t="s">
        <v>804</v>
      </c>
      <c r="D625" s="29" t="s">
        <v>179</v>
      </c>
      <c r="E625" s="220" t="s">
        <v>1021</v>
      </c>
      <c r="F625" s="208"/>
      <c r="G625" s="208"/>
      <c r="H625" s="208"/>
      <c r="I625" s="208"/>
      <c r="J625" s="209"/>
      <c r="K625" s="208"/>
      <c r="L625" s="208"/>
      <c r="M625" s="208"/>
      <c r="N625" s="208"/>
      <c r="O625" s="208"/>
      <c r="P625" s="208"/>
      <c r="Q625" s="208"/>
      <c r="R625" s="208"/>
      <c r="S625" s="208"/>
      <c r="T625" s="208"/>
      <c r="U625" s="208"/>
      <c r="V625" s="208"/>
      <c r="W625" s="208"/>
      <c r="X625" s="219">
        <v>42495</v>
      </c>
      <c r="Y625" s="150" t="e">
        <f ca="1">IF(ISBLANK(X625), TODAY()-#REF!,X625 -#REF! &amp; CHAR(10) &amp; "(closed)")</f>
        <v>#REF!</v>
      </c>
      <c r="Z625" s="149" t="s">
        <v>360</v>
      </c>
    </row>
    <row r="626" spans="1:26" s="175" customFormat="1" ht="14.4" hidden="1" x14ac:dyDescent="0.3">
      <c r="A626" s="157"/>
      <c r="B626" s="155">
        <v>201500125</v>
      </c>
      <c r="C626" s="217" t="s">
        <v>804</v>
      </c>
      <c r="D626" s="29" t="s">
        <v>179</v>
      </c>
      <c r="E626" s="220" t="s">
        <v>1663</v>
      </c>
      <c r="F626" s="208"/>
      <c r="G626" s="208"/>
      <c r="H626" s="208"/>
      <c r="I626" s="208"/>
      <c r="J626" s="209"/>
      <c r="K626" s="208"/>
      <c r="L626" s="208"/>
      <c r="M626" s="208"/>
      <c r="N626" s="208"/>
      <c r="O626" s="208"/>
      <c r="P626" s="208"/>
      <c r="Q626" s="208"/>
      <c r="R626" s="208"/>
      <c r="S626" s="208"/>
      <c r="T626" s="208"/>
      <c r="U626" s="208"/>
      <c r="V626" s="208"/>
      <c r="W626" s="208"/>
      <c r="X626" s="219">
        <v>42229</v>
      </c>
      <c r="Y626" s="150" t="e">
        <f ca="1">IF(ISBLANK(X626), TODAY()-#REF!,X626 -#REF! &amp; CHAR(10) &amp; "(closed)")</f>
        <v>#REF!</v>
      </c>
      <c r="Z626" s="149" t="s">
        <v>360</v>
      </c>
    </row>
    <row r="627" spans="1:26" s="175" customFormat="1" ht="14.4" hidden="1" x14ac:dyDescent="0.3">
      <c r="A627" s="157"/>
      <c r="B627" s="155">
        <v>201500126</v>
      </c>
      <c r="C627" s="217" t="s">
        <v>804</v>
      </c>
      <c r="D627" s="29" t="s">
        <v>179</v>
      </c>
      <c r="E627" s="220" t="s">
        <v>2312</v>
      </c>
      <c r="F627" s="219"/>
      <c r="G627" s="219"/>
      <c r="H627" s="219"/>
      <c r="I627" s="219"/>
      <c r="J627" s="246"/>
      <c r="K627" s="219"/>
      <c r="L627" s="219"/>
      <c r="M627" s="219"/>
      <c r="N627" s="219"/>
      <c r="O627" s="219"/>
      <c r="P627" s="219"/>
      <c r="Q627" s="219"/>
      <c r="R627" s="219"/>
      <c r="S627" s="219"/>
      <c r="T627" s="219"/>
      <c r="U627" s="219"/>
      <c r="V627" s="219"/>
      <c r="W627" s="219"/>
      <c r="X627" s="219">
        <v>42494</v>
      </c>
      <c r="Y627" s="150" t="e">
        <f ca="1">IF(ISBLANK(X627), TODAY()-#REF!,X627 -#REF! &amp; CHAR(10) &amp; "(closed)")</f>
        <v>#REF!</v>
      </c>
      <c r="Z627" s="149" t="s">
        <v>360</v>
      </c>
    </row>
    <row r="628" spans="1:26" s="175" customFormat="1" ht="14.4" hidden="1" x14ac:dyDescent="0.3">
      <c r="A628" s="157"/>
      <c r="B628" s="155">
        <v>201500128</v>
      </c>
      <c r="C628" s="217" t="s">
        <v>804</v>
      </c>
      <c r="D628" s="29" t="s">
        <v>179</v>
      </c>
      <c r="E628" s="220" t="s">
        <v>2311</v>
      </c>
      <c r="F628" s="151"/>
      <c r="G628" s="151"/>
      <c r="H628" s="151"/>
      <c r="I628" s="151"/>
      <c r="J628" s="177"/>
      <c r="K628" s="151"/>
      <c r="L628" s="151"/>
      <c r="M628" s="151"/>
      <c r="N628" s="151"/>
      <c r="O628" s="151"/>
      <c r="P628" s="151"/>
      <c r="Q628" s="151"/>
      <c r="R628" s="151"/>
      <c r="S628" s="151"/>
      <c r="T628" s="151"/>
      <c r="U628" s="151"/>
      <c r="V628" s="151"/>
      <c r="W628" s="151"/>
      <c r="X628" s="219">
        <v>42227</v>
      </c>
      <c r="Y628" s="150" t="e">
        <f ca="1">IF(ISBLANK(X628), TODAY()-#REF!,X628 -#REF! &amp; CHAR(10) &amp; "(closed)")</f>
        <v>#REF!</v>
      </c>
      <c r="Z628" s="149" t="s">
        <v>360</v>
      </c>
    </row>
    <row r="629" spans="1:26" s="175" customFormat="1" ht="14.4" hidden="1" x14ac:dyDescent="0.3">
      <c r="A629" s="157"/>
      <c r="B629" s="155">
        <v>201500130</v>
      </c>
      <c r="C629" s="217" t="s">
        <v>193</v>
      </c>
      <c r="D629" s="29" t="s">
        <v>179</v>
      </c>
      <c r="E629" s="220" t="s">
        <v>1300</v>
      </c>
      <c r="F629" s="151"/>
      <c r="G629" s="151"/>
      <c r="H629" s="151"/>
      <c r="I629" s="151"/>
      <c r="J629" s="177"/>
      <c r="K629" s="151"/>
      <c r="L629" s="151"/>
      <c r="M629" s="151"/>
      <c r="N629" s="151"/>
      <c r="O629" s="151"/>
      <c r="P629" s="151"/>
      <c r="Q629" s="151"/>
      <c r="R629" s="151"/>
      <c r="S629" s="151"/>
      <c r="T629" s="151"/>
      <c r="U629" s="151"/>
      <c r="V629" s="151"/>
      <c r="W629" s="151"/>
      <c r="X629" s="219">
        <v>42242</v>
      </c>
      <c r="Y629" s="150" t="e">
        <f ca="1">IF(ISBLANK(X629), TODAY()-#REF!,X629 -#REF! &amp; CHAR(10) &amp; "(closed)")</f>
        <v>#REF!</v>
      </c>
      <c r="Z629" s="149" t="s">
        <v>360</v>
      </c>
    </row>
    <row r="630" spans="1:26" s="175" customFormat="1" ht="14.4" hidden="1" x14ac:dyDescent="0.3">
      <c r="A630" s="157"/>
      <c r="B630" s="155">
        <v>201500131</v>
      </c>
      <c r="C630" s="217" t="s">
        <v>193</v>
      </c>
      <c r="D630" s="29" t="s">
        <v>179</v>
      </c>
      <c r="E630" s="220" t="s">
        <v>279</v>
      </c>
      <c r="F630" s="151"/>
      <c r="G630" s="151"/>
      <c r="H630" s="151"/>
      <c r="I630" s="151"/>
      <c r="J630" s="177"/>
      <c r="K630" s="151"/>
      <c r="L630" s="151"/>
      <c r="M630" s="151"/>
      <c r="N630" s="151"/>
      <c r="O630" s="151"/>
      <c r="P630" s="151"/>
      <c r="Q630" s="151"/>
      <c r="R630" s="151"/>
      <c r="S630" s="151"/>
      <c r="T630" s="151"/>
      <c r="U630" s="151"/>
      <c r="V630" s="151"/>
      <c r="W630" s="151"/>
      <c r="X630" s="219">
        <v>42241</v>
      </c>
      <c r="Y630" s="150" t="e">
        <f ca="1">IF(ISBLANK(X630), TODAY()-#REF!,X630 -#REF! &amp; CHAR(10) &amp; "(closed)")</f>
        <v>#REF!</v>
      </c>
      <c r="Z630" s="149" t="s">
        <v>360</v>
      </c>
    </row>
    <row r="631" spans="1:26" s="175" customFormat="1" ht="14.4" hidden="1" x14ac:dyDescent="0.3">
      <c r="A631" s="157"/>
      <c r="B631" s="155">
        <v>201500132</v>
      </c>
      <c r="C631" s="217" t="s">
        <v>193</v>
      </c>
      <c r="D631" s="29" t="s">
        <v>177</v>
      </c>
      <c r="E631" s="220" t="s">
        <v>1008</v>
      </c>
      <c r="F631" s="219"/>
      <c r="G631" s="219"/>
      <c r="H631" s="219"/>
      <c r="I631" s="219"/>
      <c r="J631" s="246"/>
      <c r="K631" s="219"/>
      <c r="L631" s="219"/>
      <c r="M631" s="219"/>
      <c r="N631" s="219"/>
      <c r="O631" s="219"/>
      <c r="P631" s="219"/>
      <c r="Q631" s="219"/>
      <c r="R631" s="219"/>
      <c r="S631" s="219"/>
      <c r="T631" s="219"/>
      <c r="U631" s="219"/>
      <c r="V631" s="219"/>
      <c r="W631" s="219"/>
      <c r="X631" s="219">
        <v>42227</v>
      </c>
      <c r="Y631" s="150" t="e">
        <f ca="1">IF(ISBLANK(X631), TODAY()-#REF!,X631 -#REF! &amp; CHAR(10) &amp; "(closed)")</f>
        <v>#REF!</v>
      </c>
      <c r="Z631" s="149" t="s">
        <v>360</v>
      </c>
    </row>
    <row r="632" spans="1:26" s="175" customFormat="1" ht="14.4" hidden="1" x14ac:dyDescent="0.3">
      <c r="A632" s="157"/>
      <c r="B632" s="155">
        <v>201500133</v>
      </c>
      <c r="C632" s="217" t="s">
        <v>193</v>
      </c>
      <c r="D632" s="29" t="s">
        <v>179</v>
      </c>
      <c r="E632" s="220" t="s">
        <v>2310</v>
      </c>
      <c r="F632" s="219"/>
      <c r="G632" s="219"/>
      <c r="H632" s="219"/>
      <c r="I632" s="219"/>
      <c r="J632" s="246"/>
      <c r="K632" s="219"/>
      <c r="L632" s="219"/>
      <c r="M632" s="219"/>
      <c r="N632" s="219"/>
      <c r="O632" s="219"/>
      <c r="P632" s="219"/>
      <c r="Q632" s="219"/>
      <c r="R632" s="219"/>
      <c r="S632" s="219"/>
      <c r="T632" s="219"/>
      <c r="U632" s="219"/>
      <c r="V632" s="219"/>
      <c r="W632" s="219"/>
      <c r="X632" s="219">
        <v>42207</v>
      </c>
      <c r="Y632" s="150" t="e">
        <f ca="1">IF(ISBLANK(X632), TODAY()-#REF!,X632 -#REF! &amp; CHAR(10) &amp; "(closed)")</f>
        <v>#REF!</v>
      </c>
      <c r="Z632" s="149" t="s">
        <v>360</v>
      </c>
    </row>
    <row r="633" spans="1:26" s="175" customFormat="1" ht="14.4" hidden="1" x14ac:dyDescent="0.3">
      <c r="A633" s="157"/>
      <c r="B633" s="155">
        <v>201500134</v>
      </c>
      <c r="C633" s="217" t="s">
        <v>193</v>
      </c>
      <c r="D633" s="29" t="s">
        <v>179</v>
      </c>
      <c r="E633" s="220" t="s">
        <v>2309</v>
      </c>
      <c r="F633" s="219"/>
      <c r="G633" s="219"/>
      <c r="H633" s="219"/>
      <c r="I633" s="219"/>
      <c r="J633" s="246"/>
      <c r="K633" s="219"/>
      <c r="L633" s="219"/>
      <c r="M633" s="219"/>
      <c r="N633" s="219"/>
      <c r="O633" s="219"/>
      <c r="P633" s="219"/>
      <c r="Q633" s="219"/>
      <c r="R633" s="219"/>
      <c r="S633" s="219"/>
      <c r="T633" s="219"/>
      <c r="U633" s="219"/>
      <c r="V633" s="219"/>
      <c r="W633" s="219"/>
      <c r="X633" s="219">
        <v>42236</v>
      </c>
      <c r="Y633" s="150" t="e">
        <f ca="1">IF(ISBLANK(X633), TODAY()-#REF!,X633 -#REF! &amp; CHAR(10) &amp; "(closed)")</f>
        <v>#REF!</v>
      </c>
      <c r="Z633" s="149" t="s">
        <v>360</v>
      </c>
    </row>
    <row r="634" spans="1:26" s="175" customFormat="1" ht="14.4" hidden="1" x14ac:dyDescent="0.3">
      <c r="A634" s="157"/>
      <c r="B634" s="155">
        <v>201500135</v>
      </c>
      <c r="C634" s="217" t="s">
        <v>193</v>
      </c>
      <c r="D634" s="29" t="s">
        <v>179</v>
      </c>
      <c r="E634" s="220" t="s">
        <v>2308</v>
      </c>
      <c r="F634" s="219"/>
      <c r="G634" s="219"/>
      <c r="H634" s="219"/>
      <c r="I634" s="219"/>
      <c r="J634" s="246"/>
      <c r="K634" s="219"/>
      <c r="L634" s="219"/>
      <c r="M634" s="219"/>
      <c r="N634" s="219"/>
      <c r="O634" s="219"/>
      <c r="P634" s="219"/>
      <c r="Q634" s="219"/>
      <c r="R634" s="219"/>
      <c r="S634" s="219"/>
      <c r="T634" s="219"/>
      <c r="U634" s="219"/>
      <c r="V634" s="219"/>
      <c r="W634" s="219"/>
      <c r="X634" s="219">
        <v>42236</v>
      </c>
      <c r="Y634" s="150" t="e">
        <f ca="1">IF(ISBLANK(X634), TODAY()-#REF!,X634 -#REF! &amp; CHAR(10) &amp; "(closed)")</f>
        <v>#REF!</v>
      </c>
      <c r="Z634" s="149" t="s">
        <v>360</v>
      </c>
    </row>
    <row r="635" spans="1:26" s="175" customFormat="1" ht="14.4" hidden="1" x14ac:dyDescent="0.3">
      <c r="A635" s="157"/>
      <c r="B635" s="155">
        <v>201500136</v>
      </c>
      <c r="C635" s="217" t="s">
        <v>1686</v>
      </c>
      <c r="D635" s="29" t="s">
        <v>179</v>
      </c>
      <c r="E635" s="220" t="s">
        <v>2307</v>
      </c>
      <c r="F635" s="219"/>
      <c r="G635" s="219"/>
      <c r="H635" s="219"/>
      <c r="I635" s="219"/>
      <c r="J635" s="246"/>
      <c r="K635" s="219"/>
      <c r="L635" s="219"/>
      <c r="M635" s="219"/>
      <c r="N635" s="219"/>
      <c r="O635" s="219"/>
      <c r="P635" s="219"/>
      <c r="Q635" s="219"/>
      <c r="R635" s="219"/>
      <c r="S635" s="219"/>
      <c r="T635" s="219"/>
      <c r="U635" s="219"/>
      <c r="V635" s="219"/>
      <c r="W635" s="219"/>
      <c r="X635" s="219">
        <v>42299</v>
      </c>
      <c r="Y635" s="150" t="e">
        <f ca="1">IF(ISBLANK(X635), TODAY()-#REF!,X635 -#REF! &amp; CHAR(10) &amp; "(closed)")</f>
        <v>#REF!</v>
      </c>
      <c r="Z635" s="149" t="s">
        <v>360</v>
      </c>
    </row>
    <row r="636" spans="1:26" s="175" customFormat="1" ht="14.4" hidden="1" x14ac:dyDescent="0.3">
      <c r="A636" s="157"/>
      <c r="B636" s="155">
        <v>201500137</v>
      </c>
      <c r="C636" s="217" t="s">
        <v>804</v>
      </c>
      <c r="D636" s="29" t="s">
        <v>179</v>
      </c>
      <c r="E636" s="220" t="s">
        <v>2306</v>
      </c>
      <c r="F636" s="151"/>
      <c r="G636" s="151"/>
      <c r="H636" s="151"/>
      <c r="I636" s="151"/>
      <c r="J636" s="177"/>
      <c r="K636" s="151"/>
      <c r="L636" s="151"/>
      <c r="M636" s="151"/>
      <c r="N636" s="151"/>
      <c r="O636" s="151"/>
      <c r="P636" s="151"/>
      <c r="Q636" s="151"/>
      <c r="R636" s="151"/>
      <c r="S636" s="151"/>
      <c r="T636" s="151"/>
      <c r="U636" s="151"/>
      <c r="V636" s="151"/>
      <c r="W636" s="151"/>
      <c r="X636" s="219">
        <v>42241</v>
      </c>
      <c r="Y636" s="150" t="e">
        <f ca="1">IF(ISBLANK(X636), TODAY()-#REF!,X636 -#REF! &amp; CHAR(10) &amp; "(closed)")</f>
        <v>#REF!</v>
      </c>
      <c r="Z636" s="149" t="s">
        <v>360</v>
      </c>
    </row>
    <row r="637" spans="1:26" s="175" customFormat="1" ht="14.4" hidden="1" x14ac:dyDescent="0.3">
      <c r="A637" s="157"/>
      <c r="B637" s="155">
        <v>201500139</v>
      </c>
      <c r="C637" s="217" t="s">
        <v>804</v>
      </c>
      <c r="D637" s="29" t="s">
        <v>179</v>
      </c>
      <c r="E637" s="220" t="s">
        <v>950</v>
      </c>
      <c r="F637" s="219"/>
      <c r="G637" s="219"/>
      <c r="H637" s="219"/>
      <c r="I637" s="219"/>
      <c r="J637" s="246"/>
      <c r="K637" s="219"/>
      <c r="L637" s="219"/>
      <c r="M637" s="219"/>
      <c r="N637" s="219"/>
      <c r="O637" s="219"/>
      <c r="P637" s="219"/>
      <c r="Q637" s="219"/>
      <c r="R637" s="219"/>
      <c r="S637" s="219"/>
      <c r="T637" s="219"/>
      <c r="U637" s="219"/>
      <c r="V637" s="219"/>
      <c r="W637" s="219"/>
      <c r="X637" s="219">
        <v>42549</v>
      </c>
      <c r="Y637" s="150" t="e">
        <f ca="1">IF(ISBLANK(X637), TODAY()-#REF!,X637 -#REF! &amp; CHAR(10) &amp; "(closed)")</f>
        <v>#REF!</v>
      </c>
      <c r="Z637" s="149" t="s">
        <v>360</v>
      </c>
    </row>
    <row r="638" spans="1:26" s="175" customFormat="1" ht="14.4" hidden="1" x14ac:dyDescent="0.3">
      <c r="A638" s="157"/>
      <c r="B638" s="155">
        <v>201500142</v>
      </c>
      <c r="C638" s="217" t="s">
        <v>804</v>
      </c>
      <c r="D638" s="29" t="s">
        <v>179</v>
      </c>
      <c r="E638" s="220" t="s">
        <v>2305</v>
      </c>
      <c r="F638" s="208"/>
      <c r="G638" s="208"/>
      <c r="H638" s="208"/>
      <c r="I638" s="208"/>
      <c r="J638" s="209"/>
      <c r="K638" s="208"/>
      <c r="L638" s="208"/>
      <c r="M638" s="208"/>
      <c r="N638" s="208"/>
      <c r="O638" s="208"/>
      <c r="P638" s="208"/>
      <c r="Q638" s="208"/>
      <c r="R638" s="208"/>
      <c r="S638" s="208"/>
      <c r="T638" s="208"/>
      <c r="U638" s="208"/>
      <c r="V638" s="208"/>
      <c r="W638" s="208"/>
      <c r="X638" s="219">
        <v>42138</v>
      </c>
      <c r="Y638" s="150" t="e">
        <f ca="1">IF(ISBLANK(X638), TODAY()-#REF!,X638 -#REF! &amp; CHAR(10) &amp; "(closed)")</f>
        <v>#REF!</v>
      </c>
      <c r="Z638" s="149" t="s">
        <v>360</v>
      </c>
    </row>
    <row r="639" spans="1:26" s="175" customFormat="1" ht="14.4" hidden="1" x14ac:dyDescent="0.3">
      <c r="A639" s="157"/>
      <c r="B639" s="155">
        <v>201500143</v>
      </c>
      <c r="C639" s="217" t="s">
        <v>1926</v>
      </c>
      <c r="D639" s="29" t="s">
        <v>179</v>
      </c>
      <c r="E639" s="220" t="s">
        <v>1431</v>
      </c>
      <c r="F639" s="208"/>
      <c r="G639" s="208"/>
      <c r="H639" s="208"/>
      <c r="I639" s="208"/>
      <c r="J639" s="209"/>
      <c r="K639" s="208"/>
      <c r="L639" s="208"/>
      <c r="M639" s="208"/>
      <c r="N639" s="208"/>
      <c r="O639" s="208"/>
      <c r="P639" s="208"/>
      <c r="Q639" s="208"/>
      <c r="R639" s="208"/>
      <c r="S639" s="208"/>
      <c r="T639" s="208"/>
      <c r="U639" s="208"/>
      <c r="V639" s="208"/>
      <c r="W639" s="208"/>
      <c r="X639" s="219">
        <v>42368</v>
      </c>
      <c r="Y639" s="150" t="e">
        <f ca="1">IF(ISBLANK(X639), TODAY()-#REF!,X639 -#REF! &amp; CHAR(10) &amp; "(closed)")</f>
        <v>#REF!</v>
      </c>
      <c r="Z639" s="149" t="s">
        <v>360</v>
      </c>
    </row>
    <row r="640" spans="1:26" s="175" customFormat="1" ht="14.4" hidden="1" x14ac:dyDescent="0.3">
      <c r="A640" s="157"/>
      <c r="B640" s="155">
        <v>201500144</v>
      </c>
      <c r="C640" s="217" t="s">
        <v>193</v>
      </c>
      <c r="D640" s="29" t="s">
        <v>179</v>
      </c>
      <c r="E640" s="220" t="s">
        <v>2304</v>
      </c>
      <c r="F640" s="219"/>
      <c r="G640" s="219"/>
      <c r="H640" s="219"/>
      <c r="I640" s="219"/>
      <c r="J640" s="246"/>
      <c r="K640" s="219"/>
      <c r="L640" s="219"/>
      <c r="M640" s="219"/>
      <c r="N640" s="219"/>
      <c r="O640" s="219"/>
      <c r="P640" s="219"/>
      <c r="Q640" s="219"/>
      <c r="R640" s="219"/>
      <c r="S640" s="219"/>
      <c r="T640" s="219"/>
      <c r="U640" s="219"/>
      <c r="V640" s="219"/>
      <c r="W640" s="219"/>
      <c r="X640" s="219">
        <v>42234</v>
      </c>
      <c r="Y640" s="150" t="e">
        <f ca="1">IF(ISBLANK(X640), TODAY()-#REF!,X640 -#REF! &amp; CHAR(10) &amp; "(closed)")</f>
        <v>#REF!</v>
      </c>
      <c r="Z640" s="149" t="s">
        <v>360</v>
      </c>
    </row>
    <row r="641" spans="1:26" s="175" customFormat="1" ht="14.4" hidden="1" x14ac:dyDescent="0.3">
      <c r="A641" s="157"/>
      <c r="B641" s="155">
        <v>201500145</v>
      </c>
      <c r="C641" s="217" t="s">
        <v>193</v>
      </c>
      <c r="D641" s="29" t="s">
        <v>179</v>
      </c>
      <c r="E641" s="220" t="s">
        <v>2237</v>
      </c>
      <c r="F641" s="151"/>
      <c r="G641" s="151"/>
      <c r="H641" s="151"/>
      <c r="I641" s="151"/>
      <c r="J641" s="177"/>
      <c r="K641" s="151"/>
      <c r="L641" s="151"/>
      <c r="M641" s="151"/>
      <c r="N641" s="151"/>
      <c r="O641" s="151"/>
      <c r="P641" s="151"/>
      <c r="Q641" s="151"/>
      <c r="R641" s="151"/>
      <c r="S641" s="151"/>
      <c r="T641" s="151"/>
      <c r="U641" s="151"/>
      <c r="V641" s="151"/>
      <c r="W641" s="151"/>
      <c r="X641" s="219">
        <v>42234</v>
      </c>
      <c r="Y641" s="150" t="e">
        <f ca="1">IF(ISBLANK(X641), TODAY()-#REF!,X641 -#REF! &amp; CHAR(10) &amp; "(closed)")</f>
        <v>#REF!</v>
      </c>
      <c r="Z641" s="149" t="s">
        <v>360</v>
      </c>
    </row>
    <row r="642" spans="1:26" s="175" customFormat="1" ht="14.4" hidden="1" x14ac:dyDescent="0.3">
      <c r="A642" s="157"/>
      <c r="B642" s="155">
        <v>201500146</v>
      </c>
      <c r="C642" s="217" t="s">
        <v>193</v>
      </c>
      <c r="D642" s="29" t="s">
        <v>179</v>
      </c>
      <c r="E642" s="220" t="s">
        <v>2303</v>
      </c>
      <c r="F642" s="151"/>
      <c r="G642" s="151"/>
      <c r="H642" s="151"/>
      <c r="I642" s="151"/>
      <c r="J642" s="177"/>
      <c r="K642" s="151"/>
      <c r="L642" s="151"/>
      <c r="M642" s="151"/>
      <c r="N642" s="151"/>
      <c r="O642" s="151"/>
      <c r="P642" s="151"/>
      <c r="Q642" s="151"/>
      <c r="R642" s="151"/>
      <c r="S642" s="151"/>
      <c r="T642" s="151"/>
      <c r="U642" s="151"/>
      <c r="V642" s="151"/>
      <c r="W642" s="151"/>
      <c r="X642" s="219">
        <v>42256</v>
      </c>
      <c r="Y642" s="150" t="e">
        <f ca="1">IF(ISBLANK(X642), TODAY()-#REF!,X642 -#REF! &amp; CHAR(10) &amp; "(closed)")</f>
        <v>#REF!</v>
      </c>
      <c r="Z642" s="149" t="s">
        <v>360</v>
      </c>
    </row>
    <row r="643" spans="1:26" s="175" customFormat="1" ht="14.4" hidden="1" x14ac:dyDescent="0.3">
      <c r="A643" s="157"/>
      <c r="B643" s="155">
        <v>201500147</v>
      </c>
      <c r="C643" s="217" t="s">
        <v>193</v>
      </c>
      <c r="D643" s="29" t="s">
        <v>179</v>
      </c>
      <c r="E643" s="220" t="s">
        <v>1905</v>
      </c>
      <c r="F643" s="151"/>
      <c r="G643" s="151"/>
      <c r="H643" s="151"/>
      <c r="I643" s="151"/>
      <c r="J643" s="177"/>
      <c r="K643" s="151"/>
      <c r="L643" s="151"/>
      <c r="M643" s="151"/>
      <c r="N643" s="151"/>
      <c r="O643" s="151"/>
      <c r="P643" s="151"/>
      <c r="Q643" s="151"/>
      <c r="R643" s="151"/>
      <c r="S643" s="151"/>
      <c r="T643" s="151"/>
      <c r="U643" s="151"/>
      <c r="V643" s="151"/>
      <c r="W643" s="151"/>
      <c r="X643" s="219">
        <v>42263</v>
      </c>
      <c r="Y643" s="150" t="e">
        <f ca="1">IF(ISBLANK(X643), TODAY()-#REF!,X643 -#REF! &amp; CHAR(10) &amp; "(closed)")</f>
        <v>#REF!</v>
      </c>
      <c r="Z643" s="149" t="s">
        <v>360</v>
      </c>
    </row>
    <row r="644" spans="1:26" s="175" customFormat="1" ht="14.4" hidden="1" x14ac:dyDescent="0.3">
      <c r="A644" s="157"/>
      <c r="B644" s="155">
        <v>201500148</v>
      </c>
      <c r="C644" s="217" t="s">
        <v>193</v>
      </c>
      <c r="D644" s="29" t="s">
        <v>179</v>
      </c>
      <c r="E644" s="220" t="s">
        <v>1208</v>
      </c>
      <c r="F644" s="152"/>
      <c r="G644" s="152"/>
      <c r="H644" s="152"/>
      <c r="I644" s="152"/>
      <c r="J644" s="153"/>
      <c r="K644" s="152"/>
      <c r="L644" s="152"/>
      <c r="M644" s="152"/>
      <c r="N644" s="152"/>
      <c r="O644" s="152"/>
      <c r="P644" s="152"/>
      <c r="Q644" s="152"/>
      <c r="R644" s="152"/>
      <c r="S644" s="152"/>
      <c r="T644" s="152"/>
      <c r="U644" s="152"/>
      <c r="V644" s="152"/>
      <c r="W644" s="152"/>
      <c r="X644" s="219">
        <v>42348</v>
      </c>
      <c r="Y644" s="150" t="e">
        <f ca="1">IF(ISBLANK(X644), TODAY()-#REF!,X644 -#REF! &amp; CHAR(10) &amp; "(closed)")</f>
        <v>#REF!</v>
      </c>
      <c r="Z644" s="149" t="s">
        <v>360</v>
      </c>
    </row>
    <row r="645" spans="1:26" s="175" customFormat="1" ht="14.4" hidden="1" x14ac:dyDescent="0.3">
      <c r="A645" s="157"/>
      <c r="B645" s="155">
        <v>201500149</v>
      </c>
      <c r="C645" s="217" t="s">
        <v>193</v>
      </c>
      <c r="D645" s="29" t="s">
        <v>177</v>
      </c>
      <c r="E645" s="220" t="s">
        <v>2302</v>
      </c>
      <c r="F645" s="152"/>
      <c r="G645" s="152"/>
      <c r="H645" s="152"/>
      <c r="I645" s="152"/>
      <c r="J645" s="153"/>
      <c r="K645" s="152"/>
      <c r="L645" s="152"/>
      <c r="M645" s="152"/>
      <c r="N645" s="152"/>
      <c r="O645" s="152"/>
      <c r="P645" s="152"/>
      <c r="Q645" s="152"/>
      <c r="R645" s="152"/>
      <c r="S645" s="152"/>
      <c r="T645" s="152"/>
      <c r="U645" s="152"/>
      <c r="V645" s="152"/>
      <c r="W645" s="152"/>
      <c r="X645" s="219">
        <v>42241</v>
      </c>
      <c r="Y645" s="150" t="e">
        <f ca="1">IF(ISBLANK(X645), TODAY()-#REF!,X645 -#REF! &amp; CHAR(10) &amp; "(closed)")</f>
        <v>#REF!</v>
      </c>
      <c r="Z645" s="149" t="s">
        <v>360</v>
      </c>
    </row>
    <row r="646" spans="1:26" s="175" customFormat="1" ht="14.4" hidden="1" x14ac:dyDescent="0.3">
      <c r="A646" s="157"/>
      <c r="B646" s="155">
        <v>201500150</v>
      </c>
      <c r="C646" s="217" t="s">
        <v>193</v>
      </c>
      <c r="D646" s="29" t="s">
        <v>177</v>
      </c>
      <c r="E646" s="220" t="s">
        <v>2301</v>
      </c>
      <c r="F646" s="152"/>
      <c r="G646" s="152"/>
      <c r="H646" s="152"/>
      <c r="I646" s="152"/>
      <c r="J646" s="153"/>
      <c r="K646" s="152"/>
      <c r="L646" s="152"/>
      <c r="M646" s="152"/>
      <c r="N646" s="152"/>
      <c r="O646" s="152"/>
      <c r="P646" s="152"/>
      <c r="Q646" s="152"/>
      <c r="R646" s="152"/>
      <c r="S646" s="152"/>
      <c r="T646" s="152"/>
      <c r="U646" s="152"/>
      <c r="V646" s="152"/>
      <c r="W646" s="152"/>
      <c r="X646" s="219">
        <v>42356</v>
      </c>
      <c r="Y646" s="150" t="e">
        <f ca="1">IF(ISBLANK(X646), TODAY()-#REF!,X646 -#REF! &amp; CHAR(10) &amp; "(closed)")</f>
        <v>#REF!</v>
      </c>
      <c r="Z646" s="149" t="s">
        <v>360</v>
      </c>
    </row>
    <row r="647" spans="1:26" s="175" customFormat="1" ht="14.4" hidden="1" x14ac:dyDescent="0.3">
      <c r="A647" s="157"/>
      <c r="B647" s="155">
        <v>201500151</v>
      </c>
      <c r="C647" s="217" t="s">
        <v>193</v>
      </c>
      <c r="D647" s="29" t="s">
        <v>179</v>
      </c>
      <c r="E647" s="220" t="s">
        <v>2300</v>
      </c>
      <c r="F647" s="219"/>
      <c r="G647" s="219"/>
      <c r="H647" s="219"/>
      <c r="I647" s="219"/>
      <c r="J647" s="246"/>
      <c r="K647" s="219"/>
      <c r="L647" s="219"/>
      <c r="M647" s="219"/>
      <c r="N647" s="219"/>
      <c r="O647" s="219"/>
      <c r="P647" s="219"/>
      <c r="Q647" s="219"/>
      <c r="R647" s="219"/>
      <c r="S647" s="219"/>
      <c r="T647" s="219"/>
      <c r="U647" s="219"/>
      <c r="V647" s="219"/>
      <c r="W647" s="219"/>
      <c r="X647" s="219">
        <v>42242</v>
      </c>
      <c r="Y647" s="150" t="e">
        <f ca="1">IF(ISBLANK(X647), TODAY()-#REF!,X647 -#REF! &amp; CHAR(10) &amp; "(closed)")</f>
        <v>#REF!</v>
      </c>
      <c r="Z647" s="149" t="s">
        <v>360</v>
      </c>
    </row>
    <row r="648" spans="1:26" s="175" customFormat="1" ht="14.4" hidden="1" x14ac:dyDescent="0.3">
      <c r="A648" s="157"/>
      <c r="B648" s="155">
        <v>201500152</v>
      </c>
      <c r="C648" s="217" t="s">
        <v>193</v>
      </c>
      <c r="D648" s="29" t="s">
        <v>179</v>
      </c>
      <c r="E648" s="220" t="s">
        <v>2299</v>
      </c>
      <c r="F648" s="208"/>
      <c r="G648" s="208"/>
      <c r="H648" s="208"/>
      <c r="I648" s="208"/>
      <c r="J648" s="209"/>
      <c r="K648" s="208"/>
      <c r="L648" s="208"/>
      <c r="M648" s="208"/>
      <c r="N648" s="208"/>
      <c r="O648" s="208"/>
      <c r="P648" s="208"/>
      <c r="Q648" s="208"/>
      <c r="R648" s="208"/>
      <c r="S648" s="208"/>
      <c r="T648" s="208"/>
      <c r="U648" s="208"/>
      <c r="V648" s="208"/>
      <c r="W648" s="208"/>
      <c r="X648" s="219">
        <v>42234</v>
      </c>
      <c r="Y648" s="150" t="e">
        <f ca="1">IF(ISBLANK(X648), TODAY()-#REF!,X648 -#REF! &amp; CHAR(10) &amp; "(closed)")</f>
        <v>#REF!</v>
      </c>
      <c r="Z648" s="149" t="s">
        <v>360</v>
      </c>
    </row>
    <row r="649" spans="1:26" s="175" customFormat="1" ht="26.4" hidden="1" x14ac:dyDescent="0.3">
      <c r="A649" s="157"/>
      <c r="B649" s="155">
        <v>201500155</v>
      </c>
      <c r="C649" s="217" t="s">
        <v>106</v>
      </c>
      <c r="D649" s="29" t="s">
        <v>176</v>
      </c>
      <c r="E649" s="220" t="s">
        <v>2298</v>
      </c>
      <c r="F649" s="208"/>
      <c r="G649" s="208"/>
      <c r="H649" s="208"/>
      <c r="I649" s="208"/>
      <c r="J649" s="209"/>
      <c r="K649" s="208"/>
      <c r="L649" s="208"/>
      <c r="M649" s="208"/>
      <c r="N649" s="208"/>
      <c r="O649" s="208"/>
      <c r="P649" s="208"/>
      <c r="Q649" s="208"/>
      <c r="R649" s="208"/>
      <c r="S649" s="208"/>
      <c r="T649" s="208"/>
      <c r="U649" s="208"/>
      <c r="V649" s="208"/>
      <c r="W649" s="208"/>
      <c r="X649" s="219">
        <v>42263</v>
      </c>
      <c r="Y649" s="150" t="e">
        <f ca="1">IF(ISBLANK(X649), TODAY()-#REF!,X649 -#REF! &amp; CHAR(10) &amp; "(closed)")</f>
        <v>#REF!</v>
      </c>
      <c r="Z649" s="149" t="s">
        <v>360</v>
      </c>
    </row>
    <row r="650" spans="1:26" s="175" customFormat="1" ht="26.4" hidden="1" x14ac:dyDescent="0.3">
      <c r="A650" s="157"/>
      <c r="B650" s="155">
        <v>201500157</v>
      </c>
      <c r="C650" s="217" t="s">
        <v>193</v>
      </c>
      <c r="D650" s="29" t="s">
        <v>179</v>
      </c>
      <c r="E650" s="220" t="s">
        <v>2297</v>
      </c>
      <c r="F650" s="152"/>
      <c r="G650" s="152"/>
      <c r="H650" s="152"/>
      <c r="I650" s="152"/>
      <c r="J650" s="153"/>
      <c r="K650" s="152"/>
      <c r="L650" s="152"/>
      <c r="M650" s="152"/>
      <c r="N650" s="152"/>
      <c r="O650" s="152"/>
      <c r="P650" s="152"/>
      <c r="Q650" s="152"/>
      <c r="R650" s="152"/>
      <c r="S650" s="152"/>
      <c r="T650" s="152"/>
      <c r="U650" s="152"/>
      <c r="V650" s="152"/>
      <c r="W650" s="152"/>
      <c r="X650" s="219">
        <v>42543</v>
      </c>
      <c r="Y650" s="150" t="e">
        <f ca="1">IF(ISBLANK(X650), TODAY()-#REF!,X650 -#REF! &amp; CHAR(10) &amp; "(closed)")</f>
        <v>#REF!</v>
      </c>
      <c r="Z650" s="149" t="s">
        <v>360</v>
      </c>
    </row>
    <row r="651" spans="1:26" s="175" customFormat="1" ht="14.4" hidden="1" x14ac:dyDescent="0.3">
      <c r="A651" s="157"/>
      <c r="B651" s="155">
        <v>201500158</v>
      </c>
      <c r="C651" s="217" t="s">
        <v>193</v>
      </c>
      <c r="D651" s="29" t="s">
        <v>179</v>
      </c>
      <c r="E651" s="220" t="s">
        <v>2296</v>
      </c>
      <c r="F651" s="208"/>
      <c r="G651" s="208"/>
      <c r="H651" s="208"/>
      <c r="I651" s="208"/>
      <c r="J651" s="209"/>
      <c r="K651" s="208"/>
      <c r="L651" s="208"/>
      <c r="M651" s="208"/>
      <c r="N651" s="208"/>
      <c r="O651" s="208"/>
      <c r="P651" s="208"/>
      <c r="Q651" s="208"/>
      <c r="R651" s="208"/>
      <c r="S651" s="208"/>
      <c r="T651" s="208"/>
      <c r="U651" s="208"/>
      <c r="V651" s="208"/>
      <c r="W651" s="208"/>
      <c r="X651" s="219">
        <v>42256</v>
      </c>
      <c r="Y651" s="150" t="e">
        <f ca="1">IF(ISBLANK(X651), TODAY()-#REF!,X651 -#REF! &amp; CHAR(10) &amp; "(closed)")</f>
        <v>#REF!</v>
      </c>
      <c r="Z651" s="149" t="s">
        <v>360</v>
      </c>
    </row>
    <row r="652" spans="1:26" s="175" customFormat="1" ht="14.4" hidden="1" x14ac:dyDescent="0.3">
      <c r="A652" s="157"/>
      <c r="B652" s="155">
        <v>201500159</v>
      </c>
      <c r="C652" s="217" t="s">
        <v>193</v>
      </c>
      <c r="D652" s="29" t="s">
        <v>177</v>
      </c>
      <c r="E652" s="220" t="s">
        <v>1000</v>
      </c>
      <c r="F652" s="208"/>
      <c r="G652" s="208"/>
      <c r="H652" s="208"/>
      <c r="I652" s="208"/>
      <c r="J652" s="209"/>
      <c r="K652" s="208"/>
      <c r="L652" s="208"/>
      <c r="M652" s="208"/>
      <c r="N652" s="208"/>
      <c r="O652" s="208"/>
      <c r="P652" s="208"/>
      <c r="Q652" s="208"/>
      <c r="R652" s="208"/>
      <c r="S652" s="208"/>
      <c r="T652" s="208"/>
      <c r="U652" s="208"/>
      <c r="V652" s="208"/>
      <c r="W652" s="208"/>
      <c r="X652" s="219">
        <v>42361</v>
      </c>
      <c r="Y652" s="150" t="e">
        <f ca="1">IF(ISBLANK(X652), TODAY()-#REF!,X652 -#REF! &amp; CHAR(10) &amp; "(closed)")</f>
        <v>#REF!</v>
      </c>
      <c r="Z652" s="149" t="s">
        <v>360</v>
      </c>
    </row>
    <row r="653" spans="1:26" s="175" customFormat="1" ht="14.4" hidden="1" x14ac:dyDescent="0.3">
      <c r="A653" s="157"/>
      <c r="B653" s="155">
        <v>201500160</v>
      </c>
      <c r="C653" s="217" t="s">
        <v>193</v>
      </c>
      <c r="D653" s="29" t="s">
        <v>179</v>
      </c>
      <c r="E653" s="220" t="s">
        <v>2295</v>
      </c>
      <c r="F653" s="208"/>
      <c r="G653" s="208"/>
      <c r="H653" s="208"/>
      <c r="I653" s="208"/>
      <c r="J653" s="209"/>
      <c r="K653" s="208"/>
      <c r="L653" s="208"/>
      <c r="M653" s="208"/>
      <c r="N653" s="208"/>
      <c r="O653" s="208"/>
      <c r="P653" s="208"/>
      <c r="Q653" s="208"/>
      <c r="R653" s="208"/>
      <c r="S653" s="208"/>
      <c r="T653" s="208"/>
      <c r="U653" s="208"/>
      <c r="V653" s="208"/>
      <c r="W653" s="208"/>
      <c r="X653" s="219">
        <v>42348</v>
      </c>
      <c r="Y653" s="150" t="e">
        <f ca="1">IF(ISBLANK(X653), TODAY()-#REF!,X653 -#REF! &amp; CHAR(10) &amp; "(closed)")</f>
        <v>#REF!</v>
      </c>
      <c r="Z653" s="149" t="s">
        <v>360</v>
      </c>
    </row>
    <row r="654" spans="1:26" s="175" customFormat="1" ht="14.4" hidden="1" x14ac:dyDescent="0.3">
      <c r="A654" s="157"/>
      <c r="B654" s="155">
        <v>201500161</v>
      </c>
      <c r="C654" s="217" t="s">
        <v>193</v>
      </c>
      <c r="D654" s="29" t="s">
        <v>179</v>
      </c>
      <c r="E654" s="220" t="s">
        <v>2294</v>
      </c>
      <c r="F654" s="152"/>
      <c r="G654" s="152"/>
      <c r="H654" s="152"/>
      <c r="I654" s="152"/>
      <c r="J654" s="153"/>
      <c r="K654" s="152"/>
      <c r="L654" s="152"/>
      <c r="M654" s="152"/>
      <c r="N654" s="152"/>
      <c r="O654" s="152"/>
      <c r="P654" s="152"/>
      <c r="Q654" s="152"/>
      <c r="R654" s="152"/>
      <c r="S654" s="152"/>
      <c r="T654" s="152"/>
      <c r="U654" s="152"/>
      <c r="V654" s="152"/>
      <c r="W654" s="152"/>
      <c r="X654" s="219">
        <v>42402</v>
      </c>
      <c r="Y654" s="150" t="e">
        <f ca="1">IF(ISBLANK(X654), TODAY()-#REF!,X654 -#REF! &amp; CHAR(10) &amp; "(closed)")</f>
        <v>#REF!</v>
      </c>
      <c r="Z654" s="149" t="s">
        <v>360</v>
      </c>
    </row>
    <row r="655" spans="1:26" s="175" customFormat="1" ht="14.4" hidden="1" x14ac:dyDescent="0.3">
      <c r="A655" s="157"/>
      <c r="B655" s="155">
        <v>201500162</v>
      </c>
      <c r="C655" s="217" t="s">
        <v>193</v>
      </c>
      <c r="D655" s="29" t="s">
        <v>179</v>
      </c>
      <c r="E655" s="220" t="s">
        <v>2293</v>
      </c>
      <c r="F655" s="219"/>
      <c r="G655" s="219"/>
      <c r="H655" s="219"/>
      <c r="I655" s="219"/>
      <c r="J655" s="246"/>
      <c r="K655" s="219"/>
      <c r="L655" s="219"/>
      <c r="M655" s="219"/>
      <c r="N655" s="219"/>
      <c r="O655" s="219"/>
      <c r="P655" s="219"/>
      <c r="Q655" s="219"/>
      <c r="R655" s="219"/>
      <c r="S655" s="219"/>
      <c r="T655" s="219"/>
      <c r="U655" s="219"/>
      <c r="V655" s="219"/>
      <c r="W655" s="219"/>
      <c r="X655" s="219">
        <v>42397</v>
      </c>
      <c r="Y655" s="150" t="e">
        <f ca="1">IF(ISBLANK(X655), TODAY()-#REF!,X655 -#REF! &amp; CHAR(10) &amp; "(closed)")</f>
        <v>#REF!</v>
      </c>
      <c r="Z655" s="149" t="s">
        <v>360</v>
      </c>
    </row>
    <row r="656" spans="1:26" s="175" customFormat="1" ht="28.8" hidden="1" x14ac:dyDescent="0.3">
      <c r="A656" s="266" t="s">
        <v>953</v>
      </c>
      <c r="B656" s="33">
        <v>201500163</v>
      </c>
      <c r="C656" s="41" t="s">
        <v>1071</v>
      </c>
      <c r="D656" s="29" t="s">
        <v>172</v>
      </c>
      <c r="E656" s="245" t="s">
        <v>2292</v>
      </c>
      <c r="F656" s="40"/>
      <c r="G656" s="40"/>
      <c r="H656" s="198"/>
      <c r="I656" s="198"/>
      <c r="J656" s="34"/>
      <c r="K656" s="38"/>
      <c r="L656" s="38"/>
      <c r="M656" s="38"/>
      <c r="N656" s="38"/>
      <c r="O656" s="196"/>
      <c r="P656" s="36"/>
      <c r="Q656" s="196"/>
      <c r="R656" s="36"/>
      <c r="S656" s="36"/>
      <c r="T656" s="46"/>
      <c r="U656" s="36"/>
      <c r="V656" s="36"/>
      <c r="W656" s="74"/>
      <c r="X656" s="34">
        <v>43776</v>
      </c>
      <c r="Y656" s="195" t="str">
        <f ca="1">IF(ISBLANK(X656), TODAY() - J656, X656 - J656 &amp; CHAR(10) &amp; "(closed)")</f>
        <v>43776
(closed)</v>
      </c>
      <c r="Z656" s="194" t="s">
        <v>360</v>
      </c>
    </row>
    <row r="657" spans="1:26" s="175" customFormat="1" ht="28.8" hidden="1" x14ac:dyDescent="0.3">
      <c r="A657" s="266" t="s">
        <v>953</v>
      </c>
      <c r="B657" s="33">
        <v>201500164</v>
      </c>
      <c r="C657" s="41" t="s">
        <v>1862</v>
      </c>
      <c r="D657" s="29" t="s">
        <v>172</v>
      </c>
      <c r="E657" s="245" t="s">
        <v>2291</v>
      </c>
      <c r="F657" s="40"/>
      <c r="G657" s="40"/>
      <c r="H657" s="198"/>
      <c r="I657" s="198"/>
      <c r="J657" s="34"/>
      <c r="K657" s="38"/>
      <c r="L657" s="38"/>
      <c r="M657" s="38"/>
      <c r="N657" s="38"/>
      <c r="O657" s="196"/>
      <c r="P657" s="36"/>
      <c r="Q657" s="196"/>
      <c r="R657" s="36"/>
      <c r="S657" s="36"/>
      <c r="T657" s="46"/>
      <c r="U657" s="36"/>
      <c r="V657" s="36"/>
      <c r="W657" s="74"/>
      <c r="X657" s="34">
        <v>43776</v>
      </c>
      <c r="Y657" s="195" t="str">
        <f ca="1">IF(ISBLANK(X657), TODAY() - J657, X657 - J657 &amp; CHAR(10) &amp; "(closed)")</f>
        <v>43776
(closed)</v>
      </c>
      <c r="Z657" s="194" t="s">
        <v>360</v>
      </c>
    </row>
    <row r="658" spans="1:26" s="175" customFormat="1" ht="14.4" hidden="1" x14ac:dyDescent="0.3">
      <c r="A658" s="157"/>
      <c r="B658" s="155">
        <v>201500169</v>
      </c>
      <c r="C658" s="217" t="s">
        <v>1096</v>
      </c>
      <c r="D658" s="29" t="s">
        <v>179</v>
      </c>
      <c r="E658" s="220" t="s">
        <v>2290</v>
      </c>
      <c r="F658" s="208"/>
      <c r="G658" s="208"/>
      <c r="H658" s="208"/>
      <c r="I658" s="208"/>
      <c r="J658" s="209"/>
      <c r="K658" s="208"/>
      <c r="L658" s="208"/>
      <c r="M658" s="208"/>
      <c r="N658" s="208"/>
      <c r="O658" s="208"/>
      <c r="P658" s="208"/>
      <c r="Q658" s="208"/>
      <c r="R658" s="208"/>
      <c r="S658" s="208"/>
      <c r="T658" s="208"/>
      <c r="U658" s="208"/>
      <c r="V658" s="208"/>
      <c r="W658" s="208"/>
      <c r="X658" s="219">
        <v>42257</v>
      </c>
      <c r="Y658" s="150" t="e">
        <f ca="1">IF(ISBLANK(X658), TODAY()-#REF!,X658 -#REF! &amp; CHAR(10) &amp; "(closed)")</f>
        <v>#REF!</v>
      </c>
      <c r="Z658" s="149" t="s">
        <v>360</v>
      </c>
    </row>
    <row r="659" spans="1:26" s="175" customFormat="1" ht="14.4" hidden="1" x14ac:dyDescent="0.3">
      <c r="A659" s="157"/>
      <c r="B659" s="155">
        <v>201500170</v>
      </c>
      <c r="C659" s="217" t="s">
        <v>1096</v>
      </c>
      <c r="D659" s="29" t="s">
        <v>179</v>
      </c>
      <c r="E659" s="220" t="s">
        <v>2289</v>
      </c>
      <c r="F659" s="208"/>
      <c r="G659" s="208"/>
      <c r="H659" s="208"/>
      <c r="I659" s="208"/>
      <c r="J659" s="209"/>
      <c r="K659" s="208"/>
      <c r="L659" s="208"/>
      <c r="M659" s="208"/>
      <c r="N659" s="208"/>
      <c r="O659" s="208"/>
      <c r="P659" s="208"/>
      <c r="Q659" s="208"/>
      <c r="R659" s="208"/>
      <c r="S659" s="208"/>
      <c r="T659" s="208"/>
      <c r="U659" s="208"/>
      <c r="V659" s="208"/>
      <c r="W659" s="208"/>
      <c r="X659" s="219">
        <v>42487</v>
      </c>
      <c r="Y659" s="150" t="e">
        <f ca="1">IF(ISBLANK(X659), TODAY()-#REF!,X659 -#REF! &amp; CHAR(10) &amp; "(closed)")</f>
        <v>#REF!</v>
      </c>
      <c r="Z659" s="149" t="s">
        <v>360</v>
      </c>
    </row>
    <row r="660" spans="1:26" s="175" customFormat="1" ht="14.4" hidden="1" x14ac:dyDescent="0.3">
      <c r="A660" s="157"/>
      <c r="B660" s="155">
        <v>201500171</v>
      </c>
      <c r="C660" s="217" t="s">
        <v>1096</v>
      </c>
      <c r="D660" s="29" t="s">
        <v>179</v>
      </c>
      <c r="E660" s="220" t="s">
        <v>2288</v>
      </c>
      <c r="F660" s="208"/>
      <c r="G660" s="208"/>
      <c r="H660" s="208"/>
      <c r="I660" s="208"/>
      <c r="J660" s="209"/>
      <c r="K660" s="208"/>
      <c r="L660" s="208"/>
      <c r="M660" s="208"/>
      <c r="N660" s="208"/>
      <c r="O660" s="208"/>
      <c r="P660" s="208"/>
      <c r="Q660" s="208"/>
      <c r="R660" s="208"/>
      <c r="S660" s="208"/>
      <c r="T660" s="208"/>
      <c r="U660" s="208"/>
      <c r="V660" s="208"/>
      <c r="W660" s="208"/>
      <c r="X660" s="219">
        <v>42262</v>
      </c>
      <c r="Y660" s="150" t="e">
        <f ca="1">IF(ISBLANK(X660), TODAY()-#REF!,X660 -#REF! &amp; CHAR(10) &amp; "(closed)")</f>
        <v>#REF!</v>
      </c>
      <c r="Z660" s="149" t="s">
        <v>360</v>
      </c>
    </row>
    <row r="661" spans="1:26" s="175" customFormat="1" ht="26.4" hidden="1" x14ac:dyDescent="0.3">
      <c r="A661" s="157"/>
      <c r="B661" s="155">
        <v>201500173</v>
      </c>
      <c r="C661" s="217" t="s">
        <v>1686</v>
      </c>
      <c r="D661" s="29" t="s">
        <v>176</v>
      </c>
      <c r="E661" s="220" t="s">
        <v>2287</v>
      </c>
      <c r="F661" s="152"/>
      <c r="G661" s="152"/>
      <c r="H661" s="152"/>
      <c r="I661" s="152"/>
      <c r="J661" s="153"/>
      <c r="K661" s="152"/>
      <c r="L661" s="152"/>
      <c r="M661" s="152"/>
      <c r="N661" s="152"/>
      <c r="O661" s="152"/>
      <c r="P661" s="152"/>
      <c r="Q661" s="152"/>
      <c r="R661" s="152"/>
      <c r="S661" s="152"/>
      <c r="T661" s="152"/>
      <c r="U661" s="152"/>
      <c r="V661" s="152"/>
      <c r="W661" s="152"/>
      <c r="X661" s="219">
        <v>42493</v>
      </c>
      <c r="Y661" s="150" t="e">
        <f ca="1">IF(ISBLANK(X661), TODAY()-#REF!,X661 -#REF! &amp; CHAR(10) &amp; "(closed)")</f>
        <v>#REF!</v>
      </c>
      <c r="Z661" s="149" t="s">
        <v>360</v>
      </c>
    </row>
    <row r="662" spans="1:26" s="175" customFormat="1" ht="28.8" hidden="1" x14ac:dyDescent="0.25">
      <c r="A662" s="29" t="s">
        <v>185</v>
      </c>
      <c r="B662" s="29">
        <v>201500174</v>
      </c>
      <c r="C662" s="260" t="s">
        <v>1419</v>
      </c>
      <c r="D662" s="29" t="s">
        <v>176</v>
      </c>
      <c r="E662" s="265" t="s">
        <v>2286</v>
      </c>
      <c r="F662" s="30"/>
      <c r="G662" s="128"/>
      <c r="H662" s="24" t="str">
        <f>IF(ISNUMBER(F662), F662+90, "N/A")</f>
        <v>N/A</v>
      </c>
      <c r="I662" s="24"/>
      <c r="J662" s="81">
        <v>42125</v>
      </c>
      <c r="K662" s="28">
        <v>281281.59999999998</v>
      </c>
      <c r="L662" s="28">
        <v>15889.1</v>
      </c>
      <c r="M662" s="28">
        <v>44769.36</v>
      </c>
      <c r="N662" s="28">
        <v>5596.17</v>
      </c>
      <c r="O662" s="27">
        <f>IF(ISBLANK(J662), "", IF(LEFT(B662) = "P", J662+60, J662+90))</f>
        <v>42215</v>
      </c>
      <c r="P662" s="27">
        <v>42326</v>
      </c>
      <c r="Q662" s="27">
        <f>IF(NOT(ISNUMBER(P662)),"",P662+15)</f>
        <v>42341</v>
      </c>
      <c r="R662" s="25">
        <v>42341</v>
      </c>
      <c r="S662" s="25"/>
      <c r="T662" s="42">
        <v>42559</v>
      </c>
      <c r="U662" s="25">
        <v>42614</v>
      </c>
      <c r="V662" s="25"/>
      <c r="W662" s="25">
        <f>IF(ISNUMBER(R662), R662+120, "")</f>
        <v>42461</v>
      </c>
      <c r="X662" s="24">
        <v>43517</v>
      </c>
      <c r="Y662" s="23" t="str">
        <f ca="1">IF(LEFT(B662) = "P",
        IF(OR(ISBLANK(I662), I662 = ""), TODAY() - F662 &amp; CHAR(10) &amp; "(preapproval)", I662 - F662 &amp; CHAR(10) &amp; "(PFL filed)"),
       IF(OR(ISBLANK(Z662), Z662 = ""), TODAY() - J662, X662 - J662 &amp; CHAR(10) &amp; "(closed)"))</f>
        <v>1392
(closed)</v>
      </c>
      <c r="Z662" s="6" t="str">
        <f>IF(ISBLANK(X662), "", "Yes")</f>
        <v>Yes</v>
      </c>
    </row>
    <row r="663" spans="1:26" s="175" customFormat="1" ht="14.4" hidden="1" x14ac:dyDescent="0.3">
      <c r="A663" s="157"/>
      <c r="B663" s="155">
        <v>201500175</v>
      </c>
      <c r="C663" s="217" t="s">
        <v>1686</v>
      </c>
      <c r="D663" s="29" t="s">
        <v>179</v>
      </c>
      <c r="E663" s="220" t="s">
        <v>2285</v>
      </c>
      <c r="F663" s="152"/>
      <c r="G663" s="152"/>
      <c r="H663" s="152"/>
      <c r="I663" s="152"/>
      <c r="J663" s="153"/>
      <c r="K663" s="152"/>
      <c r="L663" s="152"/>
      <c r="M663" s="152"/>
      <c r="N663" s="152"/>
      <c r="O663" s="152"/>
      <c r="P663" s="152"/>
      <c r="Q663" s="152"/>
      <c r="R663" s="152"/>
      <c r="S663" s="152"/>
      <c r="T663" s="152"/>
      <c r="U663" s="152"/>
      <c r="V663" s="152"/>
      <c r="W663" s="152"/>
      <c r="X663" s="219">
        <v>42138</v>
      </c>
      <c r="Y663" s="150" t="e">
        <f ca="1">IF(ISBLANK(X663), TODAY()-#REF!,X663 -#REF! &amp; CHAR(10) &amp; "(closed)")</f>
        <v>#REF!</v>
      </c>
      <c r="Z663" s="149" t="s">
        <v>360</v>
      </c>
    </row>
    <row r="664" spans="1:26" s="175" customFormat="1" ht="13.8" hidden="1" x14ac:dyDescent="0.3">
      <c r="A664" s="157"/>
      <c r="B664" s="155">
        <v>201500176</v>
      </c>
      <c r="C664" s="217" t="s">
        <v>2132</v>
      </c>
      <c r="D664" s="66" t="s">
        <v>176</v>
      </c>
      <c r="E664" s="220" t="s">
        <v>2284</v>
      </c>
      <c r="F664" s="152"/>
      <c r="G664" s="152"/>
      <c r="H664" s="152"/>
      <c r="I664" s="152"/>
      <c r="J664" s="153"/>
      <c r="K664" s="152"/>
      <c r="L664" s="152"/>
      <c r="M664" s="152"/>
      <c r="N664" s="152"/>
      <c r="O664" s="152"/>
      <c r="P664" s="152"/>
      <c r="Q664" s="152"/>
      <c r="R664" s="152"/>
      <c r="S664" s="152"/>
      <c r="T664" s="152"/>
      <c r="U664" s="152"/>
      <c r="V664" s="152"/>
      <c r="W664" s="152"/>
      <c r="X664" s="219">
        <v>42649</v>
      </c>
      <c r="Y664" s="150" t="e">
        <f ca="1">IF(ISBLANK(X664), TODAY()-#REF!,X664 -#REF! &amp; CHAR(10) &amp; "(closed)")</f>
        <v>#REF!</v>
      </c>
      <c r="Z664" s="149" t="s">
        <v>360</v>
      </c>
    </row>
    <row r="665" spans="1:26" s="175" customFormat="1" ht="14.4" hidden="1" x14ac:dyDescent="0.3">
      <c r="A665" s="157"/>
      <c r="B665" s="155">
        <v>201500177</v>
      </c>
      <c r="C665" s="217" t="s">
        <v>536</v>
      </c>
      <c r="D665" s="29" t="s">
        <v>179</v>
      </c>
      <c r="E665" s="220" t="s">
        <v>1022</v>
      </c>
      <c r="F665" s="152"/>
      <c r="G665" s="152"/>
      <c r="H665" s="152"/>
      <c r="I665" s="152"/>
      <c r="J665" s="153"/>
      <c r="K665" s="152"/>
      <c r="L665" s="152"/>
      <c r="M665" s="152"/>
      <c r="N665" s="152"/>
      <c r="O665" s="152"/>
      <c r="P665" s="152"/>
      <c r="Q665" s="152"/>
      <c r="R665" s="152"/>
      <c r="S665" s="152"/>
      <c r="T665" s="152"/>
      <c r="U665" s="152"/>
      <c r="V665" s="152"/>
      <c r="W665" s="152"/>
      <c r="X665" s="219">
        <v>42368</v>
      </c>
      <c r="Y665" s="150" t="e">
        <f ca="1">IF(ISBLANK(X665), TODAY()-#REF!,X665 -#REF! &amp; CHAR(10) &amp; "(closed)")</f>
        <v>#REF!</v>
      </c>
      <c r="Z665" s="149" t="s">
        <v>360</v>
      </c>
    </row>
    <row r="666" spans="1:26" s="175" customFormat="1" ht="14.4" hidden="1" x14ac:dyDescent="0.3">
      <c r="A666" s="157"/>
      <c r="B666" s="155">
        <v>201500179</v>
      </c>
      <c r="C666" s="217" t="s">
        <v>1686</v>
      </c>
      <c r="D666" s="29" t="s">
        <v>176</v>
      </c>
      <c r="E666" s="220" t="s">
        <v>2283</v>
      </c>
      <c r="F666" s="219"/>
      <c r="G666" s="219"/>
      <c r="H666" s="219"/>
      <c r="I666" s="219"/>
      <c r="J666" s="246"/>
      <c r="K666" s="219"/>
      <c r="L666" s="219"/>
      <c r="M666" s="219"/>
      <c r="N666" s="219"/>
      <c r="O666" s="219"/>
      <c r="P666" s="219"/>
      <c r="Q666" s="219"/>
      <c r="R666" s="219"/>
      <c r="S666" s="219"/>
      <c r="T666" s="219"/>
      <c r="U666" s="219"/>
      <c r="V666" s="219"/>
      <c r="W666" s="219"/>
      <c r="X666" s="219">
        <v>42284</v>
      </c>
      <c r="Y666" s="150" t="e">
        <f ca="1">IF(ISBLANK(X666), TODAY()-#REF!,X666 -#REF! &amp; CHAR(10) &amp; "(closed)")</f>
        <v>#REF!</v>
      </c>
      <c r="Z666" s="149" t="s">
        <v>360</v>
      </c>
    </row>
    <row r="667" spans="1:26" s="175" customFormat="1" ht="14.4" hidden="1" x14ac:dyDescent="0.3">
      <c r="A667" s="157"/>
      <c r="B667" s="155">
        <v>201500180</v>
      </c>
      <c r="C667" s="217" t="s">
        <v>1686</v>
      </c>
      <c r="D667" s="29" t="s">
        <v>176</v>
      </c>
      <c r="E667" s="220" t="s">
        <v>2282</v>
      </c>
      <c r="F667" s="208"/>
      <c r="G667" s="208"/>
      <c r="H667" s="208"/>
      <c r="I667" s="208"/>
      <c r="J667" s="209"/>
      <c r="K667" s="208"/>
      <c r="L667" s="208"/>
      <c r="M667" s="208"/>
      <c r="N667" s="208"/>
      <c r="O667" s="208"/>
      <c r="P667" s="208"/>
      <c r="Q667" s="208"/>
      <c r="R667" s="208"/>
      <c r="S667" s="208"/>
      <c r="T667" s="208"/>
      <c r="U667" s="208"/>
      <c r="V667" s="208"/>
      <c r="W667" s="208"/>
      <c r="X667" s="219">
        <v>42284</v>
      </c>
      <c r="Y667" s="150" t="e">
        <f ca="1">IF(ISBLANK(X667), TODAY()-#REF!,X667 -#REF! &amp; CHAR(10) &amp; "(closed)")</f>
        <v>#REF!</v>
      </c>
      <c r="Z667" s="149" t="s">
        <v>360</v>
      </c>
    </row>
    <row r="668" spans="1:26" s="175" customFormat="1" ht="14.4" hidden="1" x14ac:dyDescent="0.3">
      <c r="A668" s="157"/>
      <c r="B668" s="155">
        <v>201500181</v>
      </c>
      <c r="C668" s="217" t="s">
        <v>1686</v>
      </c>
      <c r="D668" s="29" t="s">
        <v>176</v>
      </c>
      <c r="E668" s="220" t="s">
        <v>2281</v>
      </c>
      <c r="F668" s="152"/>
      <c r="G668" s="152"/>
      <c r="H668" s="152"/>
      <c r="I668" s="152"/>
      <c r="J668" s="153"/>
      <c r="K668" s="152"/>
      <c r="L668" s="152"/>
      <c r="M668" s="152"/>
      <c r="N668" s="152"/>
      <c r="O668" s="152"/>
      <c r="P668" s="152"/>
      <c r="Q668" s="152"/>
      <c r="R668" s="152"/>
      <c r="S668" s="152"/>
      <c r="T668" s="152"/>
      <c r="U668" s="152"/>
      <c r="V668" s="152"/>
      <c r="W668" s="152"/>
      <c r="X668" s="219">
        <v>42284</v>
      </c>
      <c r="Y668" s="150" t="e">
        <f ca="1">IF(ISBLANK(X668), TODAY()-#REF!,X668 -#REF! &amp; CHAR(10) &amp; "(closed)")</f>
        <v>#REF!</v>
      </c>
      <c r="Z668" s="149" t="s">
        <v>360</v>
      </c>
    </row>
    <row r="669" spans="1:26" s="175" customFormat="1" ht="14.4" hidden="1" x14ac:dyDescent="0.3">
      <c r="A669" s="157"/>
      <c r="B669" s="155">
        <v>201500182</v>
      </c>
      <c r="C669" s="217" t="s">
        <v>1686</v>
      </c>
      <c r="D669" s="29" t="s">
        <v>176</v>
      </c>
      <c r="E669" s="220" t="s">
        <v>2280</v>
      </c>
      <c r="F669" s="208"/>
      <c r="G669" s="208"/>
      <c r="H669" s="208"/>
      <c r="I669" s="208"/>
      <c r="J669" s="209"/>
      <c r="K669" s="208"/>
      <c r="L669" s="208"/>
      <c r="M669" s="208"/>
      <c r="N669" s="208"/>
      <c r="O669" s="208"/>
      <c r="P669" s="208"/>
      <c r="Q669" s="208"/>
      <c r="R669" s="208"/>
      <c r="S669" s="208"/>
      <c r="T669" s="208"/>
      <c r="U669" s="208"/>
      <c r="V669" s="208"/>
      <c r="W669" s="208"/>
      <c r="X669" s="219">
        <v>42284</v>
      </c>
      <c r="Y669" s="150" t="e">
        <f ca="1">IF(ISBLANK(X669), TODAY()-#REF!,X669 -#REF! &amp; CHAR(10) &amp; "(closed)")</f>
        <v>#REF!</v>
      </c>
      <c r="Z669" s="149" t="s">
        <v>360</v>
      </c>
    </row>
    <row r="670" spans="1:26" s="175" customFormat="1" ht="14.4" hidden="1" x14ac:dyDescent="0.3">
      <c r="A670" s="157"/>
      <c r="B670" s="155">
        <v>201500183</v>
      </c>
      <c r="C670" s="217" t="s">
        <v>1686</v>
      </c>
      <c r="D670" s="29" t="s">
        <v>176</v>
      </c>
      <c r="E670" s="220" t="s">
        <v>2279</v>
      </c>
      <c r="F670" s="151"/>
      <c r="G670" s="151"/>
      <c r="H670" s="151"/>
      <c r="I670" s="151"/>
      <c r="J670" s="177"/>
      <c r="K670" s="151"/>
      <c r="L670" s="151"/>
      <c r="M670" s="151"/>
      <c r="N670" s="151"/>
      <c r="O670" s="151"/>
      <c r="P670" s="151"/>
      <c r="Q670" s="151"/>
      <c r="R670" s="151"/>
      <c r="S670" s="151"/>
      <c r="T670" s="151"/>
      <c r="U670" s="151"/>
      <c r="V670" s="151"/>
      <c r="W670" s="151"/>
      <c r="X670" s="219">
        <v>42284</v>
      </c>
      <c r="Y670" s="150" t="e">
        <f ca="1">IF(ISBLANK(X670), TODAY()-#REF!,X670 -#REF! &amp; CHAR(10) &amp; "(closed)")</f>
        <v>#REF!</v>
      </c>
      <c r="Z670" s="149" t="s">
        <v>360</v>
      </c>
    </row>
    <row r="671" spans="1:26" s="175" customFormat="1" ht="14.4" hidden="1" x14ac:dyDescent="0.3">
      <c r="A671" s="157"/>
      <c r="B671" s="155">
        <v>201500184</v>
      </c>
      <c r="C671" s="217" t="s">
        <v>1686</v>
      </c>
      <c r="D671" s="29" t="s">
        <v>176</v>
      </c>
      <c r="E671" s="220" t="s">
        <v>2278</v>
      </c>
      <c r="F671" s="208"/>
      <c r="G671" s="208"/>
      <c r="H671" s="208"/>
      <c r="I671" s="208"/>
      <c r="J671" s="209"/>
      <c r="K671" s="208"/>
      <c r="L671" s="208"/>
      <c r="M671" s="208"/>
      <c r="N671" s="208"/>
      <c r="O671" s="208"/>
      <c r="P671" s="208"/>
      <c r="Q671" s="208"/>
      <c r="R671" s="208"/>
      <c r="S671" s="208"/>
      <c r="T671" s="208"/>
      <c r="U671" s="208"/>
      <c r="V671" s="208"/>
      <c r="W671" s="208"/>
      <c r="X671" s="219">
        <v>42284</v>
      </c>
      <c r="Y671" s="150" t="e">
        <f ca="1">IF(ISBLANK(X671), TODAY()-#REF!,X671 -#REF! &amp; CHAR(10) &amp; "(closed)")</f>
        <v>#REF!</v>
      </c>
      <c r="Z671" s="149" t="s">
        <v>360</v>
      </c>
    </row>
    <row r="672" spans="1:26" s="175" customFormat="1" ht="14.4" hidden="1" x14ac:dyDescent="0.3">
      <c r="A672" s="157"/>
      <c r="B672" s="155">
        <v>201500185</v>
      </c>
      <c r="C672" s="217" t="s">
        <v>1686</v>
      </c>
      <c r="D672" s="29" t="s">
        <v>176</v>
      </c>
      <c r="E672" s="220" t="s">
        <v>2277</v>
      </c>
      <c r="F672" s="208"/>
      <c r="G672" s="208"/>
      <c r="H672" s="208"/>
      <c r="I672" s="208"/>
      <c r="J672" s="209"/>
      <c r="K672" s="208"/>
      <c r="L672" s="208"/>
      <c r="M672" s="208"/>
      <c r="N672" s="208"/>
      <c r="O672" s="208"/>
      <c r="P672" s="208"/>
      <c r="Q672" s="208"/>
      <c r="R672" s="208"/>
      <c r="S672" s="208"/>
      <c r="T672" s="208"/>
      <c r="U672" s="208"/>
      <c r="V672" s="208"/>
      <c r="W672" s="208"/>
      <c r="X672" s="219">
        <v>42284</v>
      </c>
      <c r="Y672" s="150" t="e">
        <f ca="1">IF(ISBLANK(X672), TODAY()-#REF!,X672 -#REF! &amp; CHAR(10) &amp; "(closed)")</f>
        <v>#REF!</v>
      </c>
      <c r="Z672" s="149" t="s">
        <v>360</v>
      </c>
    </row>
    <row r="673" spans="1:26" s="175" customFormat="1" ht="14.4" hidden="1" x14ac:dyDescent="0.3">
      <c r="A673" s="157"/>
      <c r="B673" s="155">
        <v>201500186</v>
      </c>
      <c r="C673" s="217" t="s">
        <v>1686</v>
      </c>
      <c r="D673" s="29" t="s">
        <v>176</v>
      </c>
      <c r="E673" s="220" t="s">
        <v>2276</v>
      </c>
      <c r="F673" s="263"/>
      <c r="G673" s="263"/>
      <c r="H673" s="263"/>
      <c r="I673" s="263"/>
      <c r="J673" s="264"/>
      <c r="K673" s="263"/>
      <c r="L673" s="263"/>
      <c r="M673" s="263"/>
      <c r="N673" s="263"/>
      <c r="O673" s="263"/>
      <c r="P673" s="263"/>
      <c r="Q673" s="263"/>
      <c r="R673" s="263"/>
      <c r="S673" s="263"/>
      <c r="T673" s="263"/>
      <c r="U673" s="263"/>
      <c r="V673" s="263"/>
      <c r="W673" s="263"/>
      <c r="X673" s="219">
        <v>42284</v>
      </c>
      <c r="Y673" s="150" t="e">
        <f ca="1">IF(ISBLANK(X673), TODAY()-#REF!,X673 -#REF! &amp; CHAR(10) &amp; "(closed)")</f>
        <v>#REF!</v>
      </c>
      <c r="Z673" s="149" t="s">
        <v>360</v>
      </c>
    </row>
    <row r="674" spans="1:26" s="175" customFormat="1" ht="14.4" hidden="1" x14ac:dyDescent="0.3">
      <c r="A674" s="157"/>
      <c r="B674" s="155">
        <v>201500187</v>
      </c>
      <c r="C674" s="217" t="s">
        <v>1686</v>
      </c>
      <c r="D674" s="29" t="s">
        <v>176</v>
      </c>
      <c r="E674" s="220" t="s">
        <v>2275</v>
      </c>
      <c r="F674" s="208"/>
      <c r="G674" s="208"/>
      <c r="H674" s="208"/>
      <c r="I674" s="208"/>
      <c r="J674" s="209"/>
      <c r="K674" s="208"/>
      <c r="L674" s="208"/>
      <c r="M674" s="208"/>
      <c r="N674" s="208"/>
      <c r="O674" s="208"/>
      <c r="P674" s="208"/>
      <c r="Q674" s="208"/>
      <c r="R674" s="208"/>
      <c r="S674" s="208"/>
      <c r="T674" s="208"/>
      <c r="U674" s="208"/>
      <c r="V674" s="208"/>
      <c r="W674" s="208"/>
      <c r="X674" s="219">
        <v>42284</v>
      </c>
      <c r="Y674" s="150" t="e">
        <f ca="1">IF(ISBLANK(X674), TODAY()-#REF!,X674 -#REF! &amp; CHAR(10) &amp; "(closed)")</f>
        <v>#REF!</v>
      </c>
      <c r="Z674" s="149" t="s">
        <v>360</v>
      </c>
    </row>
    <row r="675" spans="1:26" s="175" customFormat="1" ht="14.4" hidden="1" x14ac:dyDescent="0.3">
      <c r="A675" s="157"/>
      <c r="B675" s="155">
        <v>201500188</v>
      </c>
      <c r="C675" s="217" t="s">
        <v>1686</v>
      </c>
      <c r="D675" s="29" t="s">
        <v>176</v>
      </c>
      <c r="E675" s="220" t="s">
        <v>2274</v>
      </c>
      <c r="F675" s="208"/>
      <c r="G675" s="208"/>
      <c r="H675" s="208"/>
      <c r="I675" s="208"/>
      <c r="J675" s="209"/>
      <c r="K675" s="208"/>
      <c r="L675" s="208"/>
      <c r="M675" s="208"/>
      <c r="N675" s="208"/>
      <c r="O675" s="208"/>
      <c r="P675" s="208"/>
      <c r="Q675" s="208"/>
      <c r="R675" s="208"/>
      <c r="S675" s="208"/>
      <c r="T675" s="208"/>
      <c r="U675" s="208"/>
      <c r="V675" s="208"/>
      <c r="W675" s="208"/>
      <c r="X675" s="219">
        <v>42284</v>
      </c>
      <c r="Y675" s="150" t="e">
        <f ca="1">IF(ISBLANK(X675), TODAY()-#REF!,X675 -#REF! &amp; CHAR(10) &amp; "(closed)")</f>
        <v>#REF!</v>
      </c>
      <c r="Z675" s="149" t="s">
        <v>360</v>
      </c>
    </row>
    <row r="676" spans="1:26" s="175" customFormat="1" ht="14.4" hidden="1" x14ac:dyDescent="0.3">
      <c r="A676" s="157"/>
      <c r="B676" s="155">
        <v>201500189</v>
      </c>
      <c r="C676" s="217" t="s">
        <v>1686</v>
      </c>
      <c r="D676" s="29" t="s">
        <v>176</v>
      </c>
      <c r="E676" s="220" t="s">
        <v>2273</v>
      </c>
      <c r="F676" s="208"/>
      <c r="G676" s="208"/>
      <c r="H676" s="208"/>
      <c r="I676" s="208"/>
      <c r="J676" s="209"/>
      <c r="K676" s="208"/>
      <c r="L676" s="208"/>
      <c r="M676" s="208"/>
      <c r="N676" s="208"/>
      <c r="O676" s="208"/>
      <c r="P676" s="208"/>
      <c r="Q676" s="208"/>
      <c r="R676" s="208"/>
      <c r="S676" s="208"/>
      <c r="T676" s="208"/>
      <c r="U676" s="208"/>
      <c r="V676" s="208"/>
      <c r="W676" s="208"/>
      <c r="X676" s="219">
        <v>42284</v>
      </c>
      <c r="Y676" s="150" t="e">
        <f ca="1">IF(ISBLANK(X676), TODAY()-#REF!,X676 -#REF! &amp; CHAR(10) &amp; "(closed)")</f>
        <v>#REF!</v>
      </c>
      <c r="Z676" s="149" t="s">
        <v>360</v>
      </c>
    </row>
    <row r="677" spans="1:26" s="175" customFormat="1" ht="14.4" hidden="1" x14ac:dyDescent="0.3">
      <c r="A677" s="157"/>
      <c r="B677" s="155">
        <v>201500190</v>
      </c>
      <c r="C677" s="217" t="s">
        <v>1686</v>
      </c>
      <c r="D677" s="29" t="s">
        <v>176</v>
      </c>
      <c r="E677" s="220" t="s">
        <v>2272</v>
      </c>
      <c r="F677" s="152"/>
      <c r="G677" s="152"/>
      <c r="H677" s="152"/>
      <c r="I677" s="152"/>
      <c r="J677" s="153"/>
      <c r="K677" s="152"/>
      <c r="L677" s="152"/>
      <c r="M677" s="152"/>
      <c r="N677" s="152"/>
      <c r="O677" s="152"/>
      <c r="P677" s="152"/>
      <c r="Q677" s="152"/>
      <c r="R677" s="152"/>
      <c r="S677" s="152"/>
      <c r="T677" s="152"/>
      <c r="U677" s="152"/>
      <c r="V677" s="152"/>
      <c r="W677" s="152"/>
      <c r="X677" s="219">
        <v>42284</v>
      </c>
      <c r="Y677" s="150" t="e">
        <f ca="1">IF(ISBLANK(X677), TODAY()-#REF!,X677 -#REF! &amp; CHAR(10) &amp; "(closed)")</f>
        <v>#REF!</v>
      </c>
      <c r="Z677" s="149" t="s">
        <v>360</v>
      </c>
    </row>
    <row r="678" spans="1:26" s="175" customFormat="1" ht="14.4" hidden="1" x14ac:dyDescent="0.3">
      <c r="A678" s="157"/>
      <c r="B678" s="155">
        <v>201500191</v>
      </c>
      <c r="C678" s="217" t="s">
        <v>1686</v>
      </c>
      <c r="D678" s="29" t="s">
        <v>176</v>
      </c>
      <c r="E678" s="220" t="s">
        <v>2271</v>
      </c>
      <c r="F678" s="151"/>
      <c r="G678" s="151"/>
      <c r="H678" s="151"/>
      <c r="I678" s="151"/>
      <c r="J678" s="177"/>
      <c r="K678" s="151"/>
      <c r="L678" s="151"/>
      <c r="M678" s="151"/>
      <c r="N678" s="151"/>
      <c r="O678" s="151"/>
      <c r="P678" s="151"/>
      <c r="Q678" s="151"/>
      <c r="R678" s="151"/>
      <c r="S678" s="151"/>
      <c r="T678" s="151"/>
      <c r="U678" s="151"/>
      <c r="V678" s="151"/>
      <c r="W678" s="151"/>
      <c r="X678" s="219">
        <v>42332</v>
      </c>
      <c r="Y678" s="150" t="e">
        <f ca="1">IF(ISBLANK(X678), TODAY()-#REF!,X678 -#REF! &amp; CHAR(10) &amp; "(closed)")</f>
        <v>#REF!</v>
      </c>
      <c r="Z678" s="149" t="s">
        <v>360</v>
      </c>
    </row>
    <row r="679" spans="1:26" s="175" customFormat="1" ht="28.8" hidden="1" x14ac:dyDescent="0.3">
      <c r="A679" s="157"/>
      <c r="B679" s="155">
        <v>201500192</v>
      </c>
      <c r="C679" s="217" t="s">
        <v>1686</v>
      </c>
      <c r="D679" s="29" t="s">
        <v>176</v>
      </c>
      <c r="E679" s="31" t="s">
        <v>857</v>
      </c>
      <c r="F679" s="208"/>
      <c r="G679" s="208"/>
      <c r="H679" s="208"/>
      <c r="I679" s="208"/>
      <c r="J679" s="209"/>
      <c r="K679" s="208"/>
      <c r="L679" s="208"/>
      <c r="M679" s="208"/>
      <c r="N679" s="208"/>
      <c r="O679" s="208"/>
      <c r="P679" s="208"/>
      <c r="Q679" s="208"/>
      <c r="R679" s="208"/>
      <c r="S679" s="208"/>
      <c r="T679" s="208"/>
      <c r="U679" s="208"/>
      <c r="V679" s="208"/>
      <c r="W679" s="208"/>
      <c r="X679" s="219">
        <v>42284</v>
      </c>
      <c r="Y679" s="150" t="e">
        <f ca="1">IF(ISBLANK(X679), TODAY()-#REF!,X679 -#REF! &amp; CHAR(10) &amp; "(closed)")</f>
        <v>#REF!</v>
      </c>
      <c r="Z679" s="149" t="s">
        <v>360</v>
      </c>
    </row>
    <row r="680" spans="1:26" s="175" customFormat="1" ht="14.4" hidden="1" x14ac:dyDescent="0.3">
      <c r="A680" s="157"/>
      <c r="B680" s="155">
        <v>201500193</v>
      </c>
      <c r="C680" s="217" t="s">
        <v>1686</v>
      </c>
      <c r="D680" s="29" t="s">
        <v>176</v>
      </c>
      <c r="E680" s="220" t="s">
        <v>2270</v>
      </c>
      <c r="F680" s="152"/>
      <c r="G680" s="152"/>
      <c r="H680" s="152"/>
      <c r="I680" s="152"/>
      <c r="J680" s="153"/>
      <c r="K680" s="152"/>
      <c r="L680" s="152"/>
      <c r="M680" s="152"/>
      <c r="N680" s="152"/>
      <c r="O680" s="152"/>
      <c r="P680" s="152"/>
      <c r="Q680" s="152"/>
      <c r="R680" s="152"/>
      <c r="S680" s="152"/>
      <c r="T680" s="152"/>
      <c r="U680" s="152"/>
      <c r="V680" s="152"/>
      <c r="W680" s="152"/>
      <c r="X680" s="219">
        <v>42284</v>
      </c>
      <c r="Y680" s="150" t="e">
        <f ca="1">IF(ISBLANK(X680), TODAY()-#REF!,X680 -#REF! &amp; CHAR(10) &amp; "(closed)")</f>
        <v>#REF!</v>
      </c>
      <c r="Z680" s="149" t="s">
        <v>360</v>
      </c>
    </row>
    <row r="681" spans="1:26" s="175" customFormat="1" ht="14.4" hidden="1" x14ac:dyDescent="0.3">
      <c r="A681" s="157"/>
      <c r="B681" s="155">
        <v>201500194</v>
      </c>
      <c r="C681" s="217" t="s">
        <v>1686</v>
      </c>
      <c r="D681" s="29" t="s">
        <v>176</v>
      </c>
      <c r="E681" s="220" t="s">
        <v>2269</v>
      </c>
      <c r="F681" s="151"/>
      <c r="G681" s="151"/>
      <c r="H681" s="151"/>
      <c r="I681" s="151"/>
      <c r="J681" s="177"/>
      <c r="K681" s="151"/>
      <c r="L681" s="151"/>
      <c r="M681" s="151"/>
      <c r="N681" s="151"/>
      <c r="O681" s="151"/>
      <c r="P681" s="151"/>
      <c r="Q681" s="151"/>
      <c r="R681" s="151"/>
      <c r="S681" s="151"/>
      <c r="T681" s="151"/>
      <c r="U681" s="151"/>
      <c r="V681" s="151"/>
      <c r="W681" s="151"/>
      <c r="X681" s="219">
        <v>42284</v>
      </c>
      <c r="Y681" s="150" t="e">
        <f ca="1">IF(ISBLANK(X681), TODAY()-#REF!,X681 -#REF! &amp; CHAR(10) &amp; "(closed)")</f>
        <v>#REF!</v>
      </c>
      <c r="Z681" s="149" t="s">
        <v>360</v>
      </c>
    </row>
    <row r="682" spans="1:26" s="175" customFormat="1" ht="14.4" hidden="1" x14ac:dyDescent="0.3">
      <c r="A682" s="157"/>
      <c r="B682" s="155">
        <v>201500198</v>
      </c>
      <c r="C682" s="217" t="s">
        <v>193</v>
      </c>
      <c r="D682" s="29" t="s">
        <v>177</v>
      </c>
      <c r="E682" s="220" t="s">
        <v>1682</v>
      </c>
      <c r="F682" s="152"/>
      <c r="G682" s="152"/>
      <c r="H682" s="152"/>
      <c r="I682" s="152"/>
      <c r="J682" s="153"/>
      <c r="K682" s="152"/>
      <c r="L682" s="152"/>
      <c r="M682" s="152"/>
      <c r="N682" s="152"/>
      <c r="O682" s="152"/>
      <c r="P682" s="152"/>
      <c r="Q682" s="152"/>
      <c r="R682" s="152"/>
      <c r="S682" s="152"/>
      <c r="T682" s="152"/>
      <c r="U682" s="152"/>
      <c r="V682" s="152"/>
      <c r="W682" s="152"/>
      <c r="X682" s="219">
        <v>42348</v>
      </c>
      <c r="Y682" s="150" t="e">
        <f ca="1">IF(ISBLANK(X682), TODAY()-#REF!,X682 -#REF! &amp; CHAR(10) &amp; "(closed)")</f>
        <v>#REF!</v>
      </c>
      <c r="Z682" s="149" t="s">
        <v>360</v>
      </c>
    </row>
    <row r="683" spans="1:26" s="175" customFormat="1" ht="14.4" hidden="1" x14ac:dyDescent="0.3">
      <c r="A683" s="157"/>
      <c r="B683" s="155">
        <v>201500199</v>
      </c>
      <c r="C683" s="217" t="s">
        <v>193</v>
      </c>
      <c r="D683" s="29" t="s">
        <v>179</v>
      </c>
      <c r="E683" s="220" t="s">
        <v>2221</v>
      </c>
      <c r="F683" s="208"/>
      <c r="G683" s="208"/>
      <c r="H683" s="208"/>
      <c r="I683" s="208"/>
      <c r="J683" s="209"/>
      <c r="K683" s="208"/>
      <c r="L683" s="208"/>
      <c r="M683" s="208"/>
      <c r="N683" s="208"/>
      <c r="O683" s="208"/>
      <c r="P683" s="208"/>
      <c r="Q683" s="208"/>
      <c r="R683" s="208"/>
      <c r="S683" s="208"/>
      <c r="T683" s="208"/>
      <c r="U683" s="208"/>
      <c r="V683" s="208"/>
      <c r="W683" s="208"/>
      <c r="X683" s="219">
        <v>42348</v>
      </c>
      <c r="Y683" s="150" t="e">
        <f ca="1">IF(ISBLANK(X683), TODAY()-#REF!,X683 -#REF! &amp; CHAR(10) &amp; "(closed)")</f>
        <v>#REF!</v>
      </c>
      <c r="Z683" s="149" t="s">
        <v>360</v>
      </c>
    </row>
    <row r="684" spans="1:26" s="175" customFormat="1" ht="14.4" hidden="1" x14ac:dyDescent="0.3">
      <c r="A684" s="157"/>
      <c r="B684" s="155">
        <v>201500200</v>
      </c>
      <c r="C684" s="217" t="s">
        <v>193</v>
      </c>
      <c r="D684" s="29" t="s">
        <v>179</v>
      </c>
      <c r="E684" s="220" t="s">
        <v>2243</v>
      </c>
      <c r="F684" s="208"/>
      <c r="G684" s="208"/>
      <c r="H684" s="208"/>
      <c r="I684" s="208"/>
      <c r="J684" s="209"/>
      <c r="K684" s="208"/>
      <c r="L684" s="208"/>
      <c r="M684" s="208"/>
      <c r="N684" s="208"/>
      <c r="O684" s="208"/>
      <c r="P684" s="208"/>
      <c r="Q684" s="208"/>
      <c r="R684" s="208"/>
      <c r="S684" s="208"/>
      <c r="T684" s="208"/>
      <c r="U684" s="208"/>
      <c r="V684" s="208"/>
      <c r="W684" s="208"/>
      <c r="X684" s="219">
        <v>42348</v>
      </c>
      <c r="Y684" s="150" t="e">
        <f ca="1">IF(ISBLANK(X684), TODAY()-#REF!,X684 -#REF! &amp; CHAR(10) &amp; "(closed)")</f>
        <v>#REF!</v>
      </c>
      <c r="Z684" s="149" t="s">
        <v>360</v>
      </c>
    </row>
    <row r="685" spans="1:26" s="175" customFormat="1" ht="14.4" hidden="1" x14ac:dyDescent="0.3">
      <c r="A685" s="157"/>
      <c r="B685" s="155">
        <v>201500201</v>
      </c>
      <c r="C685" s="217" t="s">
        <v>193</v>
      </c>
      <c r="D685" s="29" t="s">
        <v>179</v>
      </c>
      <c r="E685" s="220" t="s">
        <v>1771</v>
      </c>
      <c r="F685" s="208"/>
      <c r="G685" s="208"/>
      <c r="H685" s="208"/>
      <c r="I685" s="208"/>
      <c r="J685" s="209"/>
      <c r="K685" s="208"/>
      <c r="L685" s="208"/>
      <c r="M685" s="208"/>
      <c r="N685" s="208"/>
      <c r="O685" s="208"/>
      <c r="P685" s="208"/>
      <c r="Q685" s="208"/>
      <c r="R685" s="208"/>
      <c r="S685" s="208"/>
      <c r="T685" s="208"/>
      <c r="U685" s="208"/>
      <c r="V685" s="208"/>
      <c r="W685" s="208"/>
      <c r="X685" s="219">
        <v>42348</v>
      </c>
      <c r="Y685" s="150" t="e">
        <f ca="1">IF(ISBLANK(X685), TODAY()-#REF!,X685 -#REF! &amp; CHAR(10) &amp; "(closed)")</f>
        <v>#REF!</v>
      </c>
      <c r="Z685" s="149" t="s">
        <v>360</v>
      </c>
    </row>
    <row r="686" spans="1:26" s="175" customFormat="1" ht="26.4" hidden="1" x14ac:dyDescent="0.3">
      <c r="A686" s="157"/>
      <c r="B686" s="155">
        <v>201500203</v>
      </c>
      <c r="C686" s="217" t="s">
        <v>693</v>
      </c>
      <c r="D686" s="29" t="s">
        <v>179</v>
      </c>
      <c r="E686" s="216"/>
      <c r="F686" s="208"/>
      <c r="G686" s="208"/>
      <c r="H686" s="208"/>
      <c r="I686" s="208"/>
      <c r="J686" s="209"/>
      <c r="K686" s="208"/>
      <c r="L686" s="208"/>
      <c r="M686" s="208"/>
      <c r="N686" s="208"/>
      <c r="O686" s="208"/>
      <c r="P686" s="208"/>
      <c r="Q686" s="208"/>
      <c r="R686" s="208"/>
      <c r="S686" s="208"/>
      <c r="T686" s="208"/>
      <c r="U686" s="208"/>
      <c r="V686" s="208"/>
      <c r="W686" s="208"/>
      <c r="X686" s="219">
        <v>43207</v>
      </c>
      <c r="Y686" s="150" t="str">
        <f ca="1">IF(ISBLANK(X686), TODAY()-E686,X686- E686 &amp; CHAR(10) &amp; "(closed)")</f>
        <v>43207
(closed)</v>
      </c>
      <c r="Z686" s="149" t="s">
        <v>360</v>
      </c>
    </row>
    <row r="687" spans="1:26" s="175" customFormat="1" ht="14.4" hidden="1" x14ac:dyDescent="0.3">
      <c r="A687" s="157"/>
      <c r="B687" s="155">
        <v>201500204</v>
      </c>
      <c r="C687" s="217" t="s">
        <v>693</v>
      </c>
      <c r="D687" s="29" t="s">
        <v>179</v>
      </c>
      <c r="E687" s="220" t="s">
        <v>2268</v>
      </c>
      <c r="F687" s="208"/>
      <c r="G687" s="208"/>
      <c r="H687" s="208"/>
      <c r="I687" s="208"/>
      <c r="J687" s="209"/>
      <c r="K687" s="208"/>
      <c r="L687" s="208"/>
      <c r="M687" s="208"/>
      <c r="N687" s="208"/>
      <c r="O687" s="208"/>
      <c r="P687" s="208"/>
      <c r="Q687" s="208"/>
      <c r="R687" s="208"/>
      <c r="S687" s="208"/>
      <c r="T687" s="208"/>
      <c r="U687" s="208"/>
      <c r="V687" s="208"/>
      <c r="W687" s="208"/>
      <c r="X687" s="219">
        <v>42326</v>
      </c>
      <c r="Y687" s="150" t="e">
        <f ca="1">IF(ISBLANK(X687), TODAY()-#REF!,X687 -#REF! &amp; CHAR(10) &amp; "(closed)")</f>
        <v>#REF!</v>
      </c>
      <c r="Z687" s="149" t="s">
        <v>360</v>
      </c>
    </row>
    <row r="688" spans="1:26" s="175" customFormat="1" ht="26.4" hidden="1" x14ac:dyDescent="0.3">
      <c r="A688" s="157"/>
      <c r="B688" s="155">
        <v>201500205</v>
      </c>
      <c r="C688" s="217" t="s">
        <v>389</v>
      </c>
      <c r="D688" s="29" t="s">
        <v>179</v>
      </c>
      <c r="E688" s="216"/>
      <c r="F688" s="208"/>
      <c r="G688" s="208"/>
      <c r="H688" s="208"/>
      <c r="I688" s="208"/>
      <c r="J688" s="209"/>
      <c r="K688" s="208"/>
      <c r="L688" s="208"/>
      <c r="M688" s="208"/>
      <c r="N688" s="208"/>
      <c r="O688" s="208"/>
      <c r="P688" s="208"/>
      <c r="Q688" s="208"/>
      <c r="R688" s="208"/>
      <c r="S688" s="208"/>
      <c r="T688" s="208"/>
      <c r="U688" s="208"/>
      <c r="V688" s="208"/>
      <c r="W688" s="208"/>
      <c r="X688" s="219">
        <v>43545</v>
      </c>
      <c r="Y688" s="150" t="str">
        <f ca="1">IF(ISBLANK(X688), TODAY()-E688,X688- E688 &amp; CHAR(10) &amp; "(closed)")</f>
        <v>43545
(closed)</v>
      </c>
      <c r="Z688" s="149" t="s">
        <v>360</v>
      </c>
    </row>
    <row r="689" spans="1:26" s="175" customFormat="1" ht="14.4" hidden="1" x14ac:dyDescent="0.3">
      <c r="A689" s="157"/>
      <c r="B689" s="155">
        <v>201500210</v>
      </c>
      <c r="C689" s="217" t="s">
        <v>193</v>
      </c>
      <c r="D689" s="29" t="s">
        <v>179</v>
      </c>
      <c r="E689" s="220" t="s">
        <v>2267</v>
      </c>
      <c r="F689" s="208"/>
      <c r="G689" s="208"/>
      <c r="H689" s="208"/>
      <c r="I689" s="208"/>
      <c r="J689" s="209"/>
      <c r="K689" s="208"/>
      <c r="L689" s="208"/>
      <c r="M689" s="208"/>
      <c r="N689" s="208"/>
      <c r="O689" s="208"/>
      <c r="P689" s="208"/>
      <c r="Q689" s="208"/>
      <c r="R689" s="208"/>
      <c r="S689" s="208"/>
      <c r="T689" s="208"/>
      <c r="U689" s="208"/>
      <c r="V689" s="208"/>
      <c r="W689" s="208"/>
      <c r="X689" s="219">
        <v>42356</v>
      </c>
      <c r="Y689" s="150" t="e">
        <f ca="1">IF(ISBLANK(X689), TODAY()-#REF!,X689 -#REF! &amp; CHAR(10) &amp; "(closed)")</f>
        <v>#REF!</v>
      </c>
      <c r="Z689" s="149" t="s">
        <v>360</v>
      </c>
    </row>
    <row r="690" spans="1:26" s="175" customFormat="1" ht="14.4" hidden="1" x14ac:dyDescent="0.3">
      <c r="A690" s="157"/>
      <c r="B690" s="155">
        <v>201500211</v>
      </c>
      <c r="C690" s="217" t="s">
        <v>193</v>
      </c>
      <c r="D690" s="29" t="s">
        <v>179</v>
      </c>
      <c r="E690" s="220" t="s">
        <v>2266</v>
      </c>
      <c r="F690" s="219"/>
      <c r="G690" s="219"/>
      <c r="H690" s="219"/>
      <c r="I690" s="219"/>
      <c r="J690" s="246"/>
      <c r="K690" s="219"/>
      <c r="L690" s="219"/>
      <c r="M690" s="219"/>
      <c r="N690" s="219"/>
      <c r="O690" s="219"/>
      <c r="P690" s="219"/>
      <c r="Q690" s="219"/>
      <c r="R690" s="219"/>
      <c r="S690" s="219"/>
      <c r="T690" s="219"/>
      <c r="U690" s="219"/>
      <c r="V690" s="219"/>
      <c r="W690" s="219"/>
      <c r="X690" s="219">
        <v>42356</v>
      </c>
      <c r="Y690" s="150" t="e">
        <f ca="1">IF(ISBLANK(X690), TODAY()-#REF!,X690 -#REF! &amp; CHAR(10) &amp; "(closed)")</f>
        <v>#REF!</v>
      </c>
      <c r="Z690" s="149" t="s">
        <v>360</v>
      </c>
    </row>
    <row r="691" spans="1:26" s="175" customFormat="1" ht="14.4" hidden="1" x14ac:dyDescent="0.3">
      <c r="A691" s="157"/>
      <c r="B691" s="155">
        <v>201500214</v>
      </c>
      <c r="C691" s="217" t="s">
        <v>1111</v>
      </c>
      <c r="D691" s="29" t="s">
        <v>179</v>
      </c>
      <c r="E691" s="220" t="s">
        <v>2066</v>
      </c>
      <c r="F691" s="208"/>
      <c r="G691" s="208"/>
      <c r="H691" s="208"/>
      <c r="I691" s="208"/>
      <c r="J691" s="209"/>
      <c r="K691" s="208"/>
      <c r="L691" s="208"/>
      <c r="M691" s="208"/>
      <c r="N691" s="208"/>
      <c r="O691" s="208"/>
      <c r="P691" s="208"/>
      <c r="Q691" s="208"/>
      <c r="R691" s="208"/>
      <c r="S691" s="208"/>
      <c r="T691" s="208"/>
      <c r="U691" s="208"/>
      <c r="V691" s="208"/>
      <c r="W691" s="208"/>
      <c r="X691" s="219">
        <v>42481</v>
      </c>
      <c r="Y691" s="150" t="e">
        <f ca="1">IF(ISBLANK(X691), TODAY()-#REF!,X691 -#REF! &amp; CHAR(10) &amp; "(closed)")</f>
        <v>#REF!</v>
      </c>
      <c r="Z691" s="149" t="s">
        <v>360</v>
      </c>
    </row>
    <row r="692" spans="1:26" s="175" customFormat="1" ht="39.6" hidden="1" x14ac:dyDescent="0.3">
      <c r="A692" s="157"/>
      <c r="B692" s="155">
        <v>201500215</v>
      </c>
      <c r="C692" s="217" t="s">
        <v>2265</v>
      </c>
      <c r="D692" s="29" t="s">
        <v>176</v>
      </c>
      <c r="E692" s="220" t="s">
        <v>2264</v>
      </c>
      <c r="F692" s="208"/>
      <c r="G692" s="208"/>
      <c r="H692" s="208"/>
      <c r="I692" s="208"/>
      <c r="J692" s="209"/>
      <c r="K692" s="208"/>
      <c r="L692" s="208"/>
      <c r="M692" s="208"/>
      <c r="N692" s="208"/>
      <c r="O692" s="208"/>
      <c r="P692" s="208"/>
      <c r="Q692" s="208"/>
      <c r="R692" s="208"/>
      <c r="S692" s="208"/>
      <c r="T692" s="208"/>
      <c r="U692" s="208"/>
      <c r="V692" s="208"/>
      <c r="W692" s="208"/>
      <c r="X692" s="219">
        <v>42269</v>
      </c>
      <c r="Y692" s="150" t="e">
        <f ca="1">IF(ISBLANK(X692), TODAY()-#REF!,X692 -#REF! &amp; CHAR(10) &amp; "(closed)")</f>
        <v>#REF!</v>
      </c>
      <c r="Z692" s="149" t="s">
        <v>360</v>
      </c>
    </row>
    <row r="693" spans="1:26" s="175" customFormat="1" ht="26.4" hidden="1" x14ac:dyDescent="0.3">
      <c r="A693" s="157"/>
      <c r="B693" s="155">
        <v>201500216</v>
      </c>
      <c r="C693" s="217" t="s">
        <v>193</v>
      </c>
      <c r="D693" s="29" t="s">
        <v>177</v>
      </c>
      <c r="E693" s="220" t="s">
        <v>2263</v>
      </c>
      <c r="F693" s="208"/>
      <c r="G693" s="208"/>
      <c r="H693" s="208"/>
      <c r="I693" s="208"/>
      <c r="J693" s="209"/>
      <c r="K693" s="208"/>
      <c r="L693" s="208"/>
      <c r="M693" s="208"/>
      <c r="N693" s="208"/>
      <c r="O693" s="208"/>
      <c r="P693" s="208"/>
      <c r="Q693" s="208"/>
      <c r="R693" s="208"/>
      <c r="S693" s="208"/>
      <c r="T693" s="208"/>
      <c r="U693" s="208"/>
      <c r="V693" s="208"/>
      <c r="W693" s="208"/>
      <c r="X693" s="219">
        <v>42347</v>
      </c>
      <c r="Y693" s="150" t="e">
        <f ca="1">IF(ISBLANK(X693), TODAY()-#REF!,X693 -#REF! &amp; CHAR(10) &amp; "(closed)")</f>
        <v>#REF!</v>
      </c>
      <c r="Z693" s="149" t="s">
        <v>360</v>
      </c>
    </row>
    <row r="694" spans="1:26" s="175" customFormat="1" ht="26.4" hidden="1" x14ac:dyDescent="0.3">
      <c r="A694" s="157"/>
      <c r="B694" s="155">
        <v>201500217</v>
      </c>
      <c r="C694" s="217" t="s">
        <v>193</v>
      </c>
      <c r="D694" s="29" t="s">
        <v>177</v>
      </c>
      <c r="E694" s="220" t="s">
        <v>2262</v>
      </c>
      <c r="F694" s="208"/>
      <c r="G694" s="208"/>
      <c r="H694" s="208"/>
      <c r="I694" s="208"/>
      <c r="J694" s="209"/>
      <c r="K694" s="208"/>
      <c r="L694" s="208"/>
      <c r="M694" s="208"/>
      <c r="N694" s="208"/>
      <c r="O694" s="208"/>
      <c r="P694" s="208"/>
      <c r="Q694" s="208"/>
      <c r="R694" s="208"/>
      <c r="S694" s="208"/>
      <c r="T694" s="208"/>
      <c r="U694" s="208"/>
      <c r="V694" s="208"/>
      <c r="W694" s="208"/>
      <c r="X694" s="219">
        <v>42347</v>
      </c>
      <c r="Y694" s="150" t="e">
        <f ca="1">IF(ISBLANK(X694), TODAY()-#REF!,X694 -#REF! &amp; CHAR(10) &amp; "(closed)")</f>
        <v>#REF!</v>
      </c>
      <c r="Z694" s="149" t="s">
        <v>360</v>
      </c>
    </row>
    <row r="695" spans="1:26" s="175" customFormat="1" ht="26.4" hidden="1" x14ac:dyDescent="0.3">
      <c r="A695" s="157"/>
      <c r="B695" s="155">
        <v>201500218</v>
      </c>
      <c r="C695" s="217" t="s">
        <v>193</v>
      </c>
      <c r="D695" s="29" t="s">
        <v>177</v>
      </c>
      <c r="E695" s="220" t="s">
        <v>2261</v>
      </c>
      <c r="F695" s="208"/>
      <c r="G695" s="208"/>
      <c r="H695" s="208"/>
      <c r="I695" s="208"/>
      <c r="J695" s="209"/>
      <c r="K695" s="208"/>
      <c r="L695" s="208"/>
      <c r="M695" s="208"/>
      <c r="N695" s="208"/>
      <c r="O695" s="208"/>
      <c r="P695" s="208"/>
      <c r="Q695" s="208"/>
      <c r="R695" s="208"/>
      <c r="S695" s="208"/>
      <c r="T695" s="208"/>
      <c r="U695" s="208"/>
      <c r="V695" s="208"/>
      <c r="W695" s="208"/>
      <c r="X695" s="219">
        <v>42347</v>
      </c>
      <c r="Y695" s="150" t="e">
        <f ca="1">IF(ISBLANK(X695), TODAY()-#REF!,X695 -#REF! &amp; CHAR(10) &amp; "(closed)")</f>
        <v>#REF!</v>
      </c>
      <c r="Z695" s="149" t="s">
        <v>360</v>
      </c>
    </row>
    <row r="696" spans="1:26" s="175" customFormat="1" ht="26.4" hidden="1" x14ac:dyDescent="0.3">
      <c r="A696" s="157"/>
      <c r="B696" s="155">
        <v>201500219</v>
      </c>
      <c r="C696" s="217" t="s">
        <v>193</v>
      </c>
      <c r="D696" s="29" t="s">
        <v>177</v>
      </c>
      <c r="E696" s="220" t="s">
        <v>2260</v>
      </c>
      <c r="F696" s="208"/>
      <c r="G696" s="208"/>
      <c r="H696" s="208"/>
      <c r="I696" s="208"/>
      <c r="J696" s="209"/>
      <c r="K696" s="208"/>
      <c r="L696" s="208"/>
      <c r="M696" s="208"/>
      <c r="N696" s="208"/>
      <c r="O696" s="208"/>
      <c r="P696" s="208"/>
      <c r="Q696" s="208"/>
      <c r="R696" s="208"/>
      <c r="S696" s="208"/>
      <c r="T696" s="208"/>
      <c r="U696" s="208"/>
      <c r="V696" s="208"/>
      <c r="W696" s="208"/>
      <c r="X696" s="219">
        <v>42347</v>
      </c>
      <c r="Y696" s="150" t="e">
        <f ca="1">IF(ISBLANK(X696), TODAY()-#REF!,X696 -#REF! &amp; CHAR(10) &amp; "(closed)")</f>
        <v>#REF!</v>
      </c>
      <c r="Z696" s="149" t="s">
        <v>360</v>
      </c>
    </row>
    <row r="697" spans="1:26" s="175" customFormat="1" ht="14.4" hidden="1" x14ac:dyDescent="0.3">
      <c r="A697" s="157"/>
      <c r="B697" s="155">
        <v>201500220</v>
      </c>
      <c r="C697" s="217" t="s">
        <v>193</v>
      </c>
      <c r="D697" s="29" t="s">
        <v>179</v>
      </c>
      <c r="E697" s="220" t="s">
        <v>1407</v>
      </c>
      <c r="F697" s="208"/>
      <c r="G697" s="208"/>
      <c r="H697" s="208"/>
      <c r="I697" s="208"/>
      <c r="J697" s="209"/>
      <c r="K697" s="208"/>
      <c r="L697" s="208"/>
      <c r="M697" s="208"/>
      <c r="N697" s="208"/>
      <c r="O697" s="208"/>
      <c r="P697" s="208"/>
      <c r="Q697" s="208"/>
      <c r="R697" s="208"/>
      <c r="S697" s="208"/>
      <c r="T697" s="208"/>
      <c r="U697" s="208"/>
      <c r="V697" s="208"/>
      <c r="W697" s="208"/>
      <c r="X697" s="219">
        <v>42543</v>
      </c>
      <c r="Y697" s="150" t="e">
        <f ca="1">IF(ISBLANK(X697), TODAY()-#REF!,X697 -#REF! &amp; CHAR(10) &amp; "(closed)")</f>
        <v>#REF!</v>
      </c>
      <c r="Z697" s="149" t="s">
        <v>360</v>
      </c>
    </row>
    <row r="698" spans="1:26" s="175" customFormat="1" ht="14.4" hidden="1" x14ac:dyDescent="0.3">
      <c r="A698" s="157"/>
      <c r="B698" s="155">
        <v>201500221</v>
      </c>
      <c r="C698" s="217" t="s">
        <v>193</v>
      </c>
      <c r="D698" s="29" t="s">
        <v>179</v>
      </c>
      <c r="E698" s="220" t="s">
        <v>2259</v>
      </c>
      <c r="F698" s="208"/>
      <c r="G698" s="208"/>
      <c r="H698" s="208"/>
      <c r="I698" s="208"/>
      <c r="J698" s="209"/>
      <c r="K698" s="208"/>
      <c r="L698" s="208"/>
      <c r="M698" s="208"/>
      <c r="N698" s="208"/>
      <c r="O698" s="208"/>
      <c r="P698" s="208"/>
      <c r="Q698" s="208"/>
      <c r="R698" s="208"/>
      <c r="S698" s="208"/>
      <c r="T698" s="208"/>
      <c r="U698" s="208"/>
      <c r="V698" s="208"/>
      <c r="W698" s="208"/>
      <c r="X698" s="219">
        <v>42395</v>
      </c>
      <c r="Y698" s="150" t="e">
        <f ca="1">IF(ISBLANK(X698), TODAY()-#REF!,X698 -#REF! &amp; CHAR(10) &amp; "(closed)")</f>
        <v>#REF!</v>
      </c>
      <c r="Z698" s="149" t="s">
        <v>360</v>
      </c>
    </row>
    <row r="699" spans="1:26" s="175" customFormat="1" ht="14.4" hidden="1" x14ac:dyDescent="0.3">
      <c r="A699" s="157"/>
      <c r="B699" s="155">
        <v>201500222</v>
      </c>
      <c r="C699" s="217" t="s">
        <v>193</v>
      </c>
      <c r="D699" s="29" t="s">
        <v>179</v>
      </c>
      <c r="E699" s="220" t="s">
        <v>2258</v>
      </c>
      <c r="F699" s="208"/>
      <c r="G699" s="208"/>
      <c r="H699" s="208"/>
      <c r="I699" s="208"/>
      <c r="J699" s="209"/>
      <c r="K699" s="208"/>
      <c r="L699" s="208"/>
      <c r="M699" s="208"/>
      <c r="N699" s="208"/>
      <c r="O699" s="208"/>
      <c r="P699" s="208"/>
      <c r="Q699" s="208"/>
      <c r="R699" s="208"/>
      <c r="S699" s="208"/>
      <c r="T699" s="208"/>
      <c r="U699" s="208"/>
      <c r="V699" s="208"/>
      <c r="W699" s="208"/>
      <c r="X699" s="219">
        <v>42356</v>
      </c>
      <c r="Y699" s="150" t="e">
        <f ca="1">IF(ISBLANK(X699), TODAY()-#REF!,X699 -#REF! &amp; CHAR(10) &amp; "(closed)")</f>
        <v>#REF!</v>
      </c>
      <c r="Z699" s="149" t="s">
        <v>360</v>
      </c>
    </row>
    <row r="700" spans="1:26" s="175" customFormat="1" ht="14.4" hidden="1" x14ac:dyDescent="0.3">
      <c r="A700" s="157"/>
      <c r="B700" s="155">
        <v>201500223</v>
      </c>
      <c r="C700" s="217" t="s">
        <v>193</v>
      </c>
      <c r="D700" s="29" t="s">
        <v>179</v>
      </c>
      <c r="E700" s="220" t="s">
        <v>2257</v>
      </c>
      <c r="F700" s="208"/>
      <c r="G700" s="208"/>
      <c r="H700" s="208"/>
      <c r="I700" s="208"/>
      <c r="J700" s="209"/>
      <c r="K700" s="208"/>
      <c r="L700" s="208"/>
      <c r="M700" s="208"/>
      <c r="N700" s="208"/>
      <c r="O700" s="208"/>
      <c r="P700" s="208"/>
      <c r="Q700" s="208"/>
      <c r="R700" s="208"/>
      <c r="S700" s="208"/>
      <c r="T700" s="208"/>
      <c r="U700" s="208"/>
      <c r="V700" s="208"/>
      <c r="W700" s="208"/>
      <c r="X700" s="219">
        <v>42347</v>
      </c>
      <c r="Y700" s="150" t="e">
        <f ca="1">IF(ISBLANK(X700), TODAY()-#REF!,X700 -#REF! &amp; CHAR(10) &amp; "(closed)")</f>
        <v>#REF!</v>
      </c>
      <c r="Z700" s="149" t="s">
        <v>360</v>
      </c>
    </row>
    <row r="701" spans="1:26" s="175" customFormat="1" ht="14.4" hidden="1" x14ac:dyDescent="0.3">
      <c r="A701" s="157"/>
      <c r="B701" s="155">
        <v>201500225</v>
      </c>
      <c r="C701" s="217" t="s">
        <v>1686</v>
      </c>
      <c r="D701" s="29" t="s">
        <v>179</v>
      </c>
      <c r="E701" s="220" t="s">
        <v>1012</v>
      </c>
      <c r="F701" s="208"/>
      <c r="G701" s="208"/>
      <c r="H701" s="208"/>
      <c r="I701" s="208"/>
      <c r="J701" s="209"/>
      <c r="K701" s="208"/>
      <c r="L701" s="208"/>
      <c r="M701" s="208"/>
      <c r="N701" s="208"/>
      <c r="O701" s="208"/>
      <c r="P701" s="208"/>
      <c r="Q701" s="208"/>
      <c r="R701" s="208"/>
      <c r="S701" s="208"/>
      <c r="T701" s="208"/>
      <c r="U701" s="208"/>
      <c r="V701" s="208"/>
      <c r="W701" s="208"/>
      <c r="X701" s="219">
        <v>42290</v>
      </c>
      <c r="Y701" s="150" t="e">
        <f ca="1">IF(ISBLANK(X701), TODAY()-#REF!,X701 -#REF! &amp; CHAR(10) &amp; "(closed)")</f>
        <v>#REF!</v>
      </c>
      <c r="Z701" s="149" t="s">
        <v>360</v>
      </c>
    </row>
    <row r="702" spans="1:26" s="175" customFormat="1" ht="14.4" hidden="1" x14ac:dyDescent="0.3">
      <c r="A702" s="157"/>
      <c r="B702" s="155">
        <v>201500226</v>
      </c>
      <c r="C702" s="217" t="s">
        <v>1686</v>
      </c>
      <c r="D702" s="29" t="s">
        <v>176</v>
      </c>
      <c r="E702" s="220" t="s">
        <v>1516</v>
      </c>
      <c r="F702" s="208"/>
      <c r="G702" s="208"/>
      <c r="H702" s="208"/>
      <c r="I702" s="208"/>
      <c r="J702" s="209"/>
      <c r="K702" s="208"/>
      <c r="L702" s="208"/>
      <c r="M702" s="208"/>
      <c r="N702" s="208"/>
      <c r="O702" s="208"/>
      <c r="P702" s="208"/>
      <c r="Q702" s="208"/>
      <c r="R702" s="208"/>
      <c r="S702" s="208"/>
      <c r="T702" s="208"/>
      <c r="U702" s="208"/>
      <c r="V702" s="208"/>
      <c r="W702" s="208"/>
      <c r="X702" s="219">
        <v>42179</v>
      </c>
      <c r="Y702" s="150" t="e">
        <f ca="1">IF(ISBLANK(X702), TODAY()-#REF!,X702 -#REF! &amp; CHAR(10) &amp; "(closed)")</f>
        <v>#REF!</v>
      </c>
      <c r="Z702" s="149" t="s">
        <v>360</v>
      </c>
    </row>
    <row r="703" spans="1:26" s="175" customFormat="1" ht="14.4" hidden="1" x14ac:dyDescent="0.3">
      <c r="A703" s="157"/>
      <c r="B703" s="155">
        <v>201500227</v>
      </c>
      <c r="C703" s="217" t="s">
        <v>1686</v>
      </c>
      <c r="D703" s="29" t="s">
        <v>176</v>
      </c>
      <c r="E703" s="220" t="s">
        <v>2256</v>
      </c>
      <c r="F703" s="208"/>
      <c r="G703" s="208"/>
      <c r="H703" s="208"/>
      <c r="I703" s="208"/>
      <c r="J703" s="209"/>
      <c r="K703" s="208"/>
      <c r="L703" s="208"/>
      <c r="M703" s="208"/>
      <c r="N703" s="208"/>
      <c r="O703" s="208"/>
      <c r="P703" s="208"/>
      <c r="Q703" s="208"/>
      <c r="R703" s="208"/>
      <c r="S703" s="208"/>
      <c r="T703" s="208"/>
      <c r="U703" s="208"/>
      <c r="V703" s="208"/>
      <c r="W703" s="208"/>
      <c r="X703" s="219">
        <v>42312</v>
      </c>
      <c r="Y703" s="150" t="e">
        <f ca="1">IF(ISBLANK(X703), TODAY()-#REF!,X703 -#REF! &amp; CHAR(10) &amp; "(closed)")</f>
        <v>#REF!</v>
      </c>
      <c r="Z703" s="149" t="s">
        <v>360</v>
      </c>
    </row>
    <row r="704" spans="1:26" s="175" customFormat="1" ht="14.4" hidden="1" x14ac:dyDescent="0.3">
      <c r="A704" s="157"/>
      <c r="B704" s="155">
        <v>201500228</v>
      </c>
      <c r="C704" s="217" t="s">
        <v>1686</v>
      </c>
      <c r="D704" s="29" t="s">
        <v>179</v>
      </c>
      <c r="E704" s="220" t="s">
        <v>1803</v>
      </c>
      <c r="F704" s="208"/>
      <c r="G704" s="208"/>
      <c r="H704" s="208"/>
      <c r="I704" s="208"/>
      <c r="J704" s="209"/>
      <c r="K704" s="208"/>
      <c r="L704" s="208"/>
      <c r="M704" s="208"/>
      <c r="N704" s="208"/>
      <c r="O704" s="208"/>
      <c r="P704" s="208"/>
      <c r="Q704" s="208"/>
      <c r="R704" s="208"/>
      <c r="S704" s="208"/>
      <c r="T704" s="208"/>
      <c r="U704" s="208"/>
      <c r="V704" s="208"/>
      <c r="W704" s="208"/>
      <c r="X704" s="219">
        <v>42292</v>
      </c>
      <c r="Y704" s="150" t="e">
        <f ca="1">IF(ISBLANK(X704), TODAY()-#REF!,X704 -#REF! &amp; CHAR(10) &amp; "(closed)")</f>
        <v>#REF!</v>
      </c>
      <c r="Z704" s="149" t="s">
        <v>360</v>
      </c>
    </row>
    <row r="705" spans="1:26" s="175" customFormat="1" ht="14.4" hidden="1" x14ac:dyDescent="0.3">
      <c r="A705" s="157"/>
      <c r="B705" s="155">
        <v>201500229</v>
      </c>
      <c r="C705" s="217" t="s">
        <v>1686</v>
      </c>
      <c r="D705" s="29" t="s">
        <v>179</v>
      </c>
      <c r="E705" s="220" t="s">
        <v>2255</v>
      </c>
      <c r="F705" s="208"/>
      <c r="G705" s="208"/>
      <c r="H705" s="208"/>
      <c r="I705" s="208"/>
      <c r="J705" s="209"/>
      <c r="K705" s="208"/>
      <c r="L705" s="208"/>
      <c r="M705" s="208"/>
      <c r="N705" s="208"/>
      <c r="O705" s="208"/>
      <c r="P705" s="208"/>
      <c r="Q705" s="208"/>
      <c r="R705" s="208"/>
      <c r="S705" s="208"/>
      <c r="T705" s="208"/>
      <c r="U705" s="208"/>
      <c r="V705" s="208"/>
      <c r="W705" s="208"/>
      <c r="X705" s="219">
        <v>42360</v>
      </c>
      <c r="Y705" s="150" t="e">
        <f ca="1">IF(ISBLANK(X705), TODAY()-#REF!,X705 -#REF! &amp; CHAR(10) &amp; "(closed)")</f>
        <v>#REF!</v>
      </c>
      <c r="Z705" s="149" t="s">
        <v>360</v>
      </c>
    </row>
    <row r="706" spans="1:26" s="175" customFormat="1" ht="26.4" hidden="1" x14ac:dyDescent="0.3">
      <c r="A706" s="157"/>
      <c r="B706" s="155">
        <v>201500230</v>
      </c>
      <c r="C706" s="217" t="s">
        <v>2218</v>
      </c>
      <c r="D706" s="29" t="s">
        <v>179</v>
      </c>
      <c r="E706" s="220" t="s">
        <v>2217</v>
      </c>
      <c r="F706" s="219"/>
      <c r="G706" s="219"/>
      <c r="H706" s="219"/>
      <c r="I706" s="219"/>
      <c r="J706" s="246"/>
      <c r="K706" s="219"/>
      <c r="L706" s="219"/>
      <c r="M706" s="219"/>
      <c r="N706" s="219"/>
      <c r="O706" s="219"/>
      <c r="P706" s="219"/>
      <c r="Q706" s="219"/>
      <c r="R706" s="219"/>
      <c r="S706" s="219"/>
      <c r="T706" s="219"/>
      <c r="U706" s="219"/>
      <c r="V706" s="219"/>
      <c r="W706" s="219"/>
      <c r="X706" s="219">
        <v>42299</v>
      </c>
      <c r="Y706" s="150" t="e">
        <f ca="1">IF(ISBLANK(X706), TODAY()-#REF!,X706 -#REF! &amp; CHAR(10) &amp; "(closed)")</f>
        <v>#REF!</v>
      </c>
      <c r="Z706" s="149" t="s">
        <v>360</v>
      </c>
    </row>
    <row r="707" spans="1:26" s="175" customFormat="1" ht="14.4" hidden="1" x14ac:dyDescent="0.3">
      <c r="A707" s="157"/>
      <c r="B707" s="155">
        <v>201500234</v>
      </c>
      <c r="C707" s="217" t="s">
        <v>193</v>
      </c>
      <c r="D707" s="29" t="s">
        <v>179</v>
      </c>
      <c r="E707" s="220" t="s">
        <v>2254</v>
      </c>
      <c r="F707" s="208"/>
      <c r="G707" s="208"/>
      <c r="H707" s="208"/>
      <c r="I707" s="208"/>
      <c r="J707" s="209"/>
      <c r="K707" s="208"/>
      <c r="L707" s="208"/>
      <c r="M707" s="208"/>
      <c r="N707" s="208"/>
      <c r="O707" s="208"/>
      <c r="P707" s="208"/>
      <c r="Q707" s="208"/>
      <c r="R707" s="208"/>
      <c r="S707" s="208"/>
      <c r="T707" s="208"/>
      <c r="U707" s="208"/>
      <c r="V707" s="208"/>
      <c r="W707" s="208"/>
      <c r="X707" s="219">
        <v>42367</v>
      </c>
      <c r="Y707" s="150" t="e">
        <f ca="1">IF(ISBLANK(X707), TODAY()-#REF!,X707 -#REF! &amp; CHAR(10) &amp; "(closed)")</f>
        <v>#REF!</v>
      </c>
      <c r="Z707" s="149" t="s">
        <v>360</v>
      </c>
    </row>
    <row r="708" spans="1:26" s="175" customFormat="1" ht="14.4" hidden="1" x14ac:dyDescent="0.3">
      <c r="A708" s="157"/>
      <c r="B708" s="155">
        <v>201500235</v>
      </c>
      <c r="C708" s="217" t="s">
        <v>193</v>
      </c>
      <c r="D708" s="29" t="s">
        <v>179</v>
      </c>
      <c r="E708" s="220" t="s">
        <v>2253</v>
      </c>
      <c r="F708" s="208"/>
      <c r="G708" s="208"/>
      <c r="H708" s="208"/>
      <c r="I708" s="208"/>
      <c r="J708" s="209"/>
      <c r="K708" s="208"/>
      <c r="L708" s="208"/>
      <c r="M708" s="208"/>
      <c r="N708" s="208"/>
      <c r="O708" s="208"/>
      <c r="P708" s="208"/>
      <c r="Q708" s="208"/>
      <c r="R708" s="208"/>
      <c r="S708" s="208"/>
      <c r="T708" s="208"/>
      <c r="U708" s="208"/>
      <c r="V708" s="208"/>
      <c r="W708" s="208"/>
      <c r="X708" s="219">
        <v>42367</v>
      </c>
      <c r="Y708" s="150" t="e">
        <f ca="1">IF(ISBLANK(X708), TODAY()-#REF!,X708 -#REF! &amp; CHAR(10) &amp; "(closed)")</f>
        <v>#REF!</v>
      </c>
      <c r="Z708" s="149" t="s">
        <v>360</v>
      </c>
    </row>
    <row r="709" spans="1:26" s="175" customFormat="1" ht="14.4" hidden="1" x14ac:dyDescent="0.3">
      <c r="A709" s="157"/>
      <c r="B709" s="155">
        <v>201500236</v>
      </c>
      <c r="C709" s="217" t="s">
        <v>193</v>
      </c>
      <c r="D709" s="29" t="s">
        <v>179</v>
      </c>
      <c r="E709" s="220" t="s">
        <v>2238</v>
      </c>
      <c r="F709" s="208"/>
      <c r="G709" s="208"/>
      <c r="H709" s="208"/>
      <c r="I709" s="208"/>
      <c r="J709" s="209"/>
      <c r="K709" s="208"/>
      <c r="L709" s="208"/>
      <c r="M709" s="208"/>
      <c r="N709" s="208"/>
      <c r="O709" s="208"/>
      <c r="P709" s="208"/>
      <c r="Q709" s="208"/>
      <c r="R709" s="208"/>
      <c r="S709" s="208"/>
      <c r="T709" s="208"/>
      <c r="U709" s="208"/>
      <c r="V709" s="208"/>
      <c r="W709" s="208"/>
      <c r="X709" s="219">
        <v>42367</v>
      </c>
      <c r="Y709" s="150" t="e">
        <f ca="1">IF(ISBLANK(X709), TODAY()-#REF!,X709 -#REF! &amp; CHAR(10) &amp; "(closed)")</f>
        <v>#REF!</v>
      </c>
      <c r="Z709" s="149" t="s">
        <v>360</v>
      </c>
    </row>
    <row r="710" spans="1:26" s="175" customFormat="1" ht="14.4" hidden="1" x14ac:dyDescent="0.3">
      <c r="A710" s="157"/>
      <c r="B710" s="155">
        <v>201500237</v>
      </c>
      <c r="C710" s="217" t="s">
        <v>193</v>
      </c>
      <c r="D710" s="29" t="s">
        <v>177</v>
      </c>
      <c r="E710" s="220" t="s">
        <v>2252</v>
      </c>
      <c r="F710" s="208"/>
      <c r="G710" s="208"/>
      <c r="H710" s="208"/>
      <c r="I710" s="208"/>
      <c r="J710" s="209"/>
      <c r="K710" s="208"/>
      <c r="L710" s="208"/>
      <c r="M710" s="208"/>
      <c r="N710" s="208"/>
      <c r="O710" s="208"/>
      <c r="P710" s="208"/>
      <c r="Q710" s="208"/>
      <c r="R710" s="208"/>
      <c r="S710" s="208"/>
      <c r="T710" s="208"/>
      <c r="U710" s="208"/>
      <c r="V710" s="208"/>
      <c r="W710" s="208"/>
      <c r="X710" s="219">
        <v>42367</v>
      </c>
      <c r="Y710" s="150" t="e">
        <f ca="1">IF(ISBLANK(X710), TODAY()-#REF!,X710 -#REF! &amp; CHAR(10) &amp; "(closed)")</f>
        <v>#REF!</v>
      </c>
      <c r="Z710" s="149" t="s">
        <v>360</v>
      </c>
    </row>
    <row r="711" spans="1:26" s="175" customFormat="1" ht="39.6" hidden="1" x14ac:dyDescent="0.3">
      <c r="A711" s="157"/>
      <c r="B711" s="155">
        <v>201500239</v>
      </c>
      <c r="C711" s="217" t="s">
        <v>1843</v>
      </c>
      <c r="D711" s="29" t="s">
        <v>176</v>
      </c>
      <c r="E711" s="220" t="s">
        <v>1516</v>
      </c>
      <c r="F711" s="208"/>
      <c r="G711" s="208"/>
      <c r="H711" s="208"/>
      <c r="I711" s="208"/>
      <c r="J711" s="209"/>
      <c r="K711" s="208"/>
      <c r="L711" s="208"/>
      <c r="M711" s="208"/>
      <c r="N711" s="208"/>
      <c r="O711" s="208"/>
      <c r="P711" s="208"/>
      <c r="Q711" s="208"/>
      <c r="R711" s="208"/>
      <c r="S711" s="208"/>
      <c r="T711" s="208"/>
      <c r="U711" s="208"/>
      <c r="V711" s="208"/>
      <c r="W711" s="208"/>
      <c r="X711" s="219">
        <v>42297</v>
      </c>
      <c r="Y711" s="150" t="e">
        <f ca="1">IF(ISBLANK(X711), TODAY()-#REF!,X711 -#REF! &amp; CHAR(10) &amp; "(closed)")</f>
        <v>#REF!</v>
      </c>
      <c r="Z711" s="149" t="s">
        <v>360</v>
      </c>
    </row>
    <row r="712" spans="1:26" s="175" customFormat="1" ht="14.4" hidden="1" x14ac:dyDescent="0.3">
      <c r="A712" s="157"/>
      <c r="B712" s="155">
        <v>201500240</v>
      </c>
      <c r="C712" s="217" t="s">
        <v>1096</v>
      </c>
      <c r="D712" s="29" t="s">
        <v>179</v>
      </c>
      <c r="E712" s="220" t="s">
        <v>1959</v>
      </c>
      <c r="F712" s="208"/>
      <c r="G712" s="208"/>
      <c r="H712" s="208"/>
      <c r="I712" s="208"/>
      <c r="J712" s="209"/>
      <c r="K712" s="208"/>
      <c r="L712" s="208"/>
      <c r="M712" s="208"/>
      <c r="N712" s="208"/>
      <c r="O712" s="208"/>
      <c r="P712" s="208"/>
      <c r="Q712" s="208"/>
      <c r="R712" s="208"/>
      <c r="S712" s="208"/>
      <c r="T712" s="208"/>
      <c r="U712" s="208"/>
      <c r="V712" s="208"/>
      <c r="W712" s="208"/>
      <c r="X712" s="219">
        <v>42543</v>
      </c>
      <c r="Y712" s="150" t="e">
        <f ca="1">IF(ISBLANK(X712), TODAY()-#REF!,X712 -#REF! &amp; CHAR(10) &amp; "(closed)")</f>
        <v>#REF!</v>
      </c>
      <c r="Z712" s="149" t="s">
        <v>360</v>
      </c>
    </row>
    <row r="713" spans="1:26" s="175" customFormat="1" ht="14.4" hidden="1" x14ac:dyDescent="0.3">
      <c r="A713" s="157"/>
      <c r="B713" s="155">
        <v>201500241</v>
      </c>
      <c r="C713" s="217" t="s">
        <v>1096</v>
      </c>
      <c r="D713" s="29" t="s">
        <v>179</v>
      </c>
      <c r="E713" s="220" t="s">
        <v>2251</v>
      </c>
      <c r="F713" s="208"/>
      <c r="G713" s="208"/>
      <c r="H713" s="208"/>
      <c r="I713" s="208"/>
      <c r="J713" s="209"/>
      <c r="K713" s="208"/>
      <c r="L713" s="208"/>
      <c r="M713" s="208"/>
      <c r="N713" s="208"/>
      <c r="O713" s="208"/>
      <c r="P713" s="208"/>
      <c r="Q713" s="208"/>
      <c r="R713" s="208"/>
      <c r="S713" s="208"/>
      <c r="T713" s="208"/>
      <c r="U713" s="208"/>
      <c r="V713" s="208"/>
      <c r="W713" s="208"/>
      <c r="X713" s="219">
        <v>42297</v>
      </c>
      <c r="Y713" s="150" t="e">
        <f ca="1">IF(ISBLANK(X713), TODAY()-#REF!,X713 -#REF! &amp; CHAR(10) &amp; "(closed)")</f>
        <v>#REF!</v>
      </c>
      <c r="Z713" s="149" t="s">
        <v>360</v>
      </c>
    </row>
    <row r="714" spans="1:26" s="175" customFormat="1" ht="14.4" hidden="1" x14ac:dyDescent="0.3">
      <c r="A714" s="157"/>
      <c r="B714" s="155">
        <v>201500242</v>
      </c>
      <c r="C714" s="217" t="s">
        <v>1096</v>
      </c>
      <c r="D714" s="29" t="s">
        <v>179</v>
      </c>
      <c r="E714" s="220" t="s">
        <v>2250</v>
      </c>
      <c r="F714" s="152"/>
      <c r="G714" s="152"/>
      <c r="H714" s="152"/>
      <c r="I714" s="152"/>
      <c r="J714" s="153"/>
      <c r="K714" s="152"/>
      <c r="L714" s="152"/>
      <c r="M714" s="152"/>
      <c r="N714" s="152"/>
      <c r="O714" s="152"/>
      <c r="P714" s="152"/>
      <c r="Q714" s="152"/>
      <c r="R714" s="152"/>
      <c r="S714" s="152"/>
      <c r="T714" s="152"/>
      <c r="U714" s="152"/>
      <c r="V714" s="152"/>
      <c r="W714" s="152"/>
      <c r="X714" s="219">
        <v>42297</v>
      </c>
      <c r="Y714" s="150" t="e">
        <f ca="1">IF(ISBLANK(X714), TODAY()-#REF!,X714 -#REF! &amp; CHAR(10) &amp; "(closed)")</f>
        <v>#REF!</v>
      </c>
      <c r="Z714" s="149" t="s">
        <v>360</v>
      </c>
    </row>
    <row r="715" spans="1:26" s="175" customFormat="1" ht="14.4" hidden="1" x14ac:dyDescent="0.3">
      <c r="A715" s="157"/>
      <c r="B715" s="155">
        <v>201500251</v>
      </c>
      <c r="C715" s="217" t="s">
        <v>193</v>
      </c>
      <c r="D715" s="29" t="s">
        <v>179</v>
      </c>
      <c r="E715" s="220" t="s">
        <v>2249</v>
      </c>
      <c r="F715" s="208"/>
      <c r="G715" s="208"/>
      <c r="H715" s="208"/>
      <c r="I715" s="208"/>
      <c r="J715" s="209"/>
      <c r="K715" s="208"/>
      <c r="L715" s="208"/>
      <c r="M715" s="208"/>
      <c r="N715" s="208"/>
      <c r="O715" s="208"/>
      <c r="P715" s="208"/>
      <c r="Q715" s="208"/>
      <c r="R715" s="208"/>
      <c r="S715" s="208"/>
      <c r="T715" s="208"/>
      <c r="U715" s="208"/>
      <c r="V715" s="208"/>
      <c r="W715" s="208"/>
      <c r="X715" s="219">
        <v>42356</v>
      </c>
      <c r="Y715" s="150" t="e">
        <f ca="1">IF(ISBLANK(X715), TODAY()-#REF!,X715 -#REF! &amp; CHAR(10) &amp; "(closed)")</f>
        <v>#REF!</v>
      </c>
      <c r="Z715" s="149" t="s">
        <v>360</v>
      </c>
    </row>
    <row r="716" spans="1:26" s="175" customFormat="1" ht="14.4" hidden="1" x14ac:dyDescent="0.3">
      <c r="A716" s="157"/>
      <c r="B716" s="155">
        <v>201500252</v>
      </c>
      <c r="C716" s="217" t="s">
        <v>193</v>
      </c>
      <c r="D716" s="29" t="s">
        <v>179</v>
      </c>
      <c r="E716" s="220" t="s">
        <v>2248</v>
      </c>
      <c r="F716" s="208"/>
      <c r="G716" s="208"/>
      <c r="H716" s="208"/>
      <c r="I716" s="208"/>
      <c r="J716" s="209"/>
      <c r="K716" s="208"/>
      <c r="L716" s="208"/>
      <c r="M716" s="208"/>
      <c r="N716" s="208"/>
      <c r="O716" s="208"/>
      <c r="P716" s="208"/>
      <c r="Q716" s="208"/>
      <c r="R716" s="208"/>
      <c r="S716" s="208"/>
      <c r="T716" s="208"/>
      <c r="U716" s="208"/>
      <c r="V716" s="208"/>
      <c r="W716" s="208"/>
      <c r="X716" s="219">
        <v>42356</v>
      </c>
      <c r="Y716" s="150" t="e">
        <f ca="1">IF(ISBLANK(X716), TODAY()-#REF!,X716 -#REF! &amp; CHAR(10) &amp; "(closed)")</f>
        <v>#REF!</v>
      </c>
      <c r="Z716" s="149" t="s">
        <v>360</v>
      </c>
    </row>
    <row r="717" spans="1:26" s="175" customFormat="1" ht="14.4" hidden="1" x14ac:dyDescent="0.3">
      <c r="A717" s="157"/>
      <c r="B717" s="155">
        <v>201500253</v>
      </c>
      <c r="C717" s="217" t="s">
        <v>193</v>
      </c>
      <c r="D717" s="29" t="s">
        <v>179</v>
      </c>
      <c r="E717" s="220" t="s">
        <v>225</v>
      </c>
      <c r="F717" s="208"/>
      <c r="G717" s="208"/>
      <c r="H717" s="208"/>
      <c r="I717" s="208"/>
      <c r="J717" s="209"/>
      <c r="K717" s="208"/>
      <c r="L717" s="208"/>
      <c r="M717" s="208"/>
      <c r="N717" s="208"/>
      <c r="O717" s="208"/>
      <c r="P717" s="208"/>
      <c r="Q717" s="208"/>
      <c r="R717" s="208"/>
      <c r="S717" s="208"/>
      <c r="T717" s="208"/>
      <c r="U717" s="208"/>
      <c r="V717" s="208"/>
      <c r="W717" s="208"/>
      <c r="X717" s="219">
        <v>42367</v>
      </c>
      <c r="Y717" s="150" t="e">
        <f ca="1">IF(ISBLANK(X717), TODAY()-#REF!,X717 -#REF! &amp; CHAR(10) &amp; "(closed)")</f>
        <v>#REF!</v>
      </c>
      <c r="Z717" s="149" t="s">
        <v>360</v>
      </c>
    </row>
    <row r="718" spans="1:26" s="175" customFormat="1" ht="26.4" hidden="1" x14ac:dyDescent="0.3">
      <c r="A718" s="157"/>
      <c r="B718" s="155">
        <v>201500254</v>
      </c>
      <c r="C718" s="217" t="s">
        <v>2247</v>
      </c>
      <c r="D718" s="29" t="s">
        <v>176</v>
      </c>
      <c r="E718" s="220" t="s">
        <v>2246</v>
      </c>
      <c r="F718" s="208"/>
      <c r="G718" s="208"/>
      <c r="H718" s="208"/>
      <c r="I718" s="208"/>
      <c r="J718" s="209"/>
      <c r="K718" s="208"/>
      <c r="L718" s="208"/>
      <c r="M718" s="208"/>
      <c r="N718" s="208"/>
      <c r="O718" s="208"/>
      <c r="P718" s="208"/>
      <c r="Q718" s="208"/>
      <c r="R718" s="208"/>
      <c r="S718" s="208"/>
      <c r="T718" s="208"/>
      <c r="U718" s="208"/>
      <c r="V718" s="208"/>
      <c r="W718" s="208"/>
      <c r="X718" s="219">
        <v>42368</v>
      </c>
      <c r="Y718" s="150" t="e">
        <f ca="1">IF(ISBLANK(X718), TODAY()-#REF!,X718 -#REF! &amp; CHAR(10) &amp; "(closed)")</f>
        <v>#REF!</v>
      </c>
      <c r="Z718" s="149" t="s">
        <v>360</v>
      </c>
    </row>
    <row r="719" spans="1:26" s="175" customFormat="1" ht="14.4" hidden="1" x14ac:dyDescent="0.3">
      <c r="A719" s="157"/>
      <c r="B719" s="155">
        <v>201500256</v>
      </c>
      <c r="C719" s="217" t="s">
        <v>1686</v>
      </c>
      <c r="D719" s="29" t="s">
        <v>176</v>
      </c>
      <c r="E719" s="220" t="s">
        <v>2245</v>
      </c>
      <c r="F719" s="208"/>
      <c r="G719" s="208"/>
      <c r="H719" s="208"/>
      <c r="I719" s="208"/>
      <c r="J719" s="209"/>
      <c r="K719" s="208"/>
      <c r="L719" s="208"/>
      <c r="M719" s="208"/>
      <c r="N719" s="208"/>
      <c r="O719" s="208"/>
      <c r="P719" s="208"/>
      <c r="Q719" s="208"/>
      <c r="R719" s="208"/>
      <c r="S719" s="208"/>
      <c r="T719" s="208"/>
      <c r="U719" s="208"/>
      <c r="V719" s="208"/>
      <c r="W719" s="208"/>
      <c r="X719" s="219">
        <v>42432</v>
      </c>
      <c r="Y719" s="150" t="e">
        <f ca="1">IF(ISBLANK(X719), TODAY()-#REF!,X719 -#REF! &amp; CHAR(10) &amp; "(closed)")</f>
        <v>#REF!</v>
      </c>
      <c r="Z719" s="149" t="s">
        <v>360</v>
      </c>
    </row>
    <row r="720" spans="1:26" s="175" customFormat="1" ht="14.4" hidden="1" x14ac:dyDescent="0.3">
      <c r="A720" s="157"/>
      <c r="B720" s="155">
        <v>201500257</v>
      </c>
      <c r="C720" s="217" t="s">
        <v>1686</v>
      </c>
      <c r="D720" s="29" t="s">
        <v>176</v>
      </c>
      <c r="E720" s="220" t="s">
        <v>2244</v>
      </c>
      <c r="F720" s="208"/>
      <c r="G720" s="208"/>
      <c r="H720" s="208"/>
      <c r="I720" s="208"/>
      <c r="J720" s="209"/>
      <c r="K720" s="208"/>
      <c r="L720" s="208"/>
      <c r="M720" s="208"/>
      <c r="N720" s="208"/>
      <c r="O720" s="208"/>
      <c r="P720" s="208"/>
      <c r="Q720" s="208"/>
      <c r="R720" s="208"/>
      <c r="S720" s="208"/>
      <c r="T720" s="208"/>
      <c r="U720" s="208"/>
      <c r="V720" s="208"/>
      <c r="W720" s="208"/>
      <c r="X720" s="219">
        <v>42326</v>
      </c>
      <c r="Y720" s="150" t="e">
        <f ca="1">IF(ISBLANK(X720), TODAY()-#REF!,X720 -#REF! &amp; CHAR(10) &amp; "(closed)")</f>
        <v>#REF!</v>
      </c>
      <c r="Z720" s="149" t="s">
        <v>360</v>
      </c>
    </row>
    <row r="721" spans="1:26" s="175" customFormat="1" ht="14.4" hidden="1" x14ac:dyDescent="0.3">
      <c r="A721" s="157"/>
      <c r="B721" s="155">
        <v>201500258</v>
      </c>
      <c r="C721" s="217" t="s">
        <v>536</v>
      </c>
      <c r="D721" s="29" t="s">
        <v>179</v>
      </c>
      <c r="E721" s="220" t="s">
        <v>2243</v>
      </c>
      <c r="F721" s="208"/>
      <c r="G721" s="208"/>
      <c r="H721" s="208"/>
      <c r="I721" s="208"/>
      <c r="J721" s="209"/>
      <c r="K721" s="208"/>
      <c r="L721" s="208"/>
      <c r="M721" s="208"/>
      <c r="N721" s="208"/>
      <c r="O721" s="208"/>
      <c r="P721" s="208"/>
      <c r="Q721" s="208"/>
      <c r="R721" s="208"/>
      <c r="S721" s="208"/>
      <c r="T721" s="208"/>
      <c r="U721" s="208"/>
      <c r="V721" s="208"/>
      <c r="W721" s="208"/>
      <c r="X721" s="219">
        <v>42418</v>
      </c>
      <c r="Y721" s="150" t="e">
        <f ca="1">IF(ISBLANK(X721), TODAY()-#REF!,X721 -#REF! &amp; CHAR(10) &amp; "(closed)")</f>
        <v>#REF!</v>
      </c>
      <c r="Z721" s="149" t="s">
        <v>360</v>
      </c>
    </row>
    <row r="722" spans="1:26" s="175" customFormat="1" ht="14.4" hidden="1" x14ac:dyDescent="0.3">
      <c r="A722" s="157"/>
      <c r="B722" s="155">
        <v>201500259</v>
      </c>
      <c r="C722" s="217" t="s">
        <v>536</v>
      </c>
      <c r="D722" s="29" t="s">
        <v>179</v>
      </c>
      <c r="E722" s="220" t="s">
        <v>2242</v>
      </c>
      <c r="F722" s="208"/>
      <c r="G722" s="208"/>
      <c r="H722" s="208"/>
      <c r="I722" s="208"/>
      <c r="J722" s="209"/>
      <c r="K722" s="208"/>
      <c r="L722" s="208"/>
      <c r="M722" s="208"/>
      <c r="N722" s="208"/>
      <c r="O722" s="208"/>
      <c r="P722" s="208"/>
      <c r="Q722" s="208"/>
      <c r="R722" s="208"/>
      <c r="S722" s="208"/>
      <c r="T722" s="208"/>
      <c r="U722" s="208"/>
      <c r="V722" s="208"/>
      <c r="W722" s="208"/>
      <c r="X722" s="219">
        <v>42368</v>
      </c>
      <c r="Y722" s="150" t="e">
        <f ca="1">IF(ISBLANK(X722), TODAY()-#REF!,X722 -#REF! &amp; CHAR(10) &amp; "(closed)")</f>
        <v>#REF!</v>
      </c>
      <c r="Z722" s="149" t="s">
        <v>360</v>
      </c>
    </row>
    <row r="723" spans="1:26" s="175" customFormat="1" ht="26.4" hidden="1" x14ac:dyDescent="0.3">
      <c r="A723" s="149" t="s">
        <v>185</v>
      </c>
      <c r="B723" s="155">
        <v>201500261</v>
      </c>
      <c r="C723" s="217" t="s">
        <v>1419</v>
      </c>
      <c r="D723" s="29" t="s">
        <v>176</v>
      </c>
      <c r="E723" s="216" t="s">
        <v>2241</v>
      </c>
      <c r="F723" s="208"/>
      <c r="G723" s="208"/>
      <c r="H723" s="208" t="str">
        <f>IF(ISNUMBER(F723), F723+90, "N/A")</f>
        <v>N/A</v>
      </c>
      <c r="I723" s="208"/>
      <c r="J723" s="262">
        <v>42206</v>
      </c>
      <c r="K723" s="28">
        <v>70255.44</v>
      </c>
      <c r="L723" s="28">
        <v>3903.08</v>
      </c>
      <c r="M723" s="28">
        <v>69052.47</v>
      </c>
      <c r="N723" s="28">
        <v>4529.3500000000004</v>
      </c>
      <c r="O723" s="27">
        <f>IF(ISBLANK(J723), "", IF(LEFT(B723) = "P", J723+60, J723+90))</f>
        <v>42296</v>
      </c>
      <c r="P723" s="27">
        <v>42036</v>
      </c>
      <c r="Q723" s="27">
        <f>IF(NOT(ISNUMBER(P723)),"",P723+15)</f>
        <v>42051</v>
      </c>
      <c r="R723" s="208">
        <v>44243</v>
      </c>
      <c r="S723" s="208"/>
      <c r="T723" s="208">
        <v>42559</v>
      </c>
      <c r="U723" s="208">
        <v>42614</v>
      </c>
      <c r="V723" s="208"/>
      <c r="W723" s="208">
        <f>IF(ISNUMBER(R723), R723+120, "")</f>
        <v>44363</v>
      </c>
      <c r="X723" s="219">
        <v>43517</v>
      </c>
      <c r="Y723" s="155" t="str">
        <f ca="1">IF(LEFT(B723) = "P",
        IF(OR(ISBLANK(I723), I723 = ""), TODAY() - F723 &amp; CHAR(10) &amp; "(preapproval)", I723 - F723 &amp; CHAR(10) &amp; "(PFL filed)"),
       IF(OR(ISBLANK(Z723), Z723 = ""), TODAY() - J723, X723 - J723 &amp; CHAR(10) &amp; "(closed)"))</f>
        <v>1311
(closed)</v>
      </c>
      <c r="Z723" s="149" t="str">
        <f>IF(ISBLANK(X723), "", "Yes")</f>
        <v>Yes</v>
      </c>
    </row>
    <row r="724" spans="1:26" s="175" customFormat="1" ht="14.4" hidden="1" x14ac:dyDescent="0.3">
      <c r="A724" s="157"/>
      <c r="B724" s="155">
        <v>201500262</v>
      </c>
      <c r="C724" s="217" t="s">
        <v>804</v>
      </c>
      <c r="D724" s="29" t="s">
        <v>179</v>
      </c>
      <c r="E724" s="220" t="s">
        <v>2240</v>
      </c>
      <c r="F724" s="208"/>
      <c r="G724" s="208"/>
      <c r="H724" s="208"/>
      <c r="I724" s="208"/>
      <c r="J724" s="209"/>
      <c r="K724" s="208"/>
      <c r="L724" s="208"/>
      <c r="M724" s="208"/>
      <c r="N724" s="208"/>
      <c r="O724" s="208"/>
      <c r="P724" s="208"/>
      <c r="Q724" s="208"/>
      <c r="R724" s="208"/>
      <c r="S724" s="208"/>
      <c r="T724" s="208"/>
      <c r="U724" s="208"/>
      <c r="V724" s="208"/>
      <c r="W724" s="208"/>
      <c r="X724" s="219">
        <v>42368</v>
      </c>
      <c r="Y724" s="150" t="e">
        <f ca="1">IF(ISBLANK(X724), TODAY()-#REF!,X724 -#REF! &amp; CHAR(10) &amp; "(closed)")</f>
        <v>#REF!</v>
      </c>
      <c r="Z724" s="149" t="s">
        <v>360</v>
      </c>
    </row>
    <row r="725" spans="1:26" s="175" customFormat="1" ht="14.4" hidden="1" x14ac:dyDescent="0.3">
      <c r="A725" s="157"/>
      <c r="B725" s="155">
        <v>201500263</v>
      </c>
      <c r="C725" s="217" t="s">
        <v>1714</v>
      </c>
      <c r="D725" s="29" t="s">
        <v>177</v>
      </c>
      <c r="E725" s="220" t="s">
        <v>2013</v>
      </c>
      <c r="F725" s="208"/>
      <c r="G725" s="208"/>
      <c r="H725" s="208"/>
      <c r="I725" s="208"/>
      <c r="J725" s="209"/>
      <c r="K725" s="208"/>
      <c r="L725" s="208"/>
      <c r="M725" s="208"/>
      <c r="N725" s="208"/>
      <c r="O725" s="208"/>
      <c r="P725" s="208"/>
      <c r="Q725" s="208"/>
      <c r="R725" s="208"/>
      <c r="S725" s="208"/>
      <c r="T725" s="208"/>
      <c r="U725" s="208"/>
      <c r="V725" s="208"/>
      <c r="W725" s="208"/>
      <c r="X725" s="219">
        <v>42432</v>
      </c>
      <c r="Y725" s="150" t="e">
        <f ca="1">IF(ISBLANK(X725), TODAY()-#REF!,X725 -#REF! &amp; CHAR(10) &amp; "(closed)")</f>
        <v>#REF!</v>
      </c>
      <c r="Z725" s="149" t="s">
        <v>360</v>
      </c>
    </row>
    <row r="726" spans="1:26" s="175" customFormat="1" ht="14.4" hidden="1" x14ac:dyDescent="0.3">
      <c r="A726" s="157"/>
      <c r="B726" s="155">
        <v>201500271</v>
      </c>
      <c r="C726" s="217" t="s">
        <v>1687</v>
      </c>
      <c r="D726" s="29" t="s">
        <v>177</v>
      </c>
      <c r="E726" s="220" t="s">
        <v>192</v>
      </c>
      <c r="F726" s="208"/>
      <c r="G726" s="208"/>
      <c r="H726" s="208"/>
      <c r="I726" s="208"/>
      <c r="J726" s="209"/>
      <c r="K726" s="208"/>
      <c r="L726" s="208"/>
      <c r="M726" s="208"/>
      <c r="N726" s="208"/>
      <c r="O726" s="208"/>
      <c r="P726" s="208"/>
      <c r="Q726" s="208"/>
      <c r="R726" s="208"/>
      <c r="S726" s="208"/>
      <c r="T726" s="208"/>
      <c r="U726" s="208"/>
      <c r="V726" s="208"/>
      <c r="W726" s="208"/>
      <c r="X726" s="219">
        <v>42346</v>
      </c>
      <c r="Y726" s="150" t="e">
        <f ca="1">IF(ISBLANK(X726), TODAY()-#REF!,X726 -#REF! &amp; CHAR(10) &amp; "(closed)")</f>
        <v>#REF!</v>
      </c>
      <c r="Z726" s="149" t="s">
        <v>360</v>
      </c>
    </row>
    <row r="727" spans="1:26" s="175" customFormat="1" ht="14.4" hidden="1" x14ac:dyDescent="0.3">
      <c r="A727" s="157"/>
      <c r="B727" s="155">
        <v>201500272</v>
      </c>
      <c r="C727" s="217" t="s">
        <v>1687</v>
      </c>
      <c r="D727" s="29" t="s">
        <v>179</v>
      </c>
      <c r="E727" s="220" t="s">
        <v>1057</v>
      </c>
      <c r="F727" s="208"/>
      <c r="G727" s="208"/>
      <c r="H727" s="208"/>
      <c r="I727" s="208"/>
      <c r="J727" s="209"/>
      <c r="K727" s="208"/>
      <c r="L727" s="208"/>
      <c r="M727" s="208"/>
      <c r="N727" s="208"/>
      <c r="O727" s="208"/>
      <c r="P727" s="208"/>
      <c r="Q727" s="208"/>
      <c r="R727" s="208"/>
      <c r="S727" s="208"/>
      <c r="T727" s="208"/>
      <c r="U727" s="208"/>
      <c r="V727" s="208"/>
      <c r="W727" s="208"/>
      <c r="X727" s="219">
        <v>42346</v>
      </c>
      <c r="Y727" s="150" t="e">
        <f ca="1">IF(ISBLANK(X727), TODAY()-#REF!,X727 -#REF! &amp; CHAR(10) &amp; "(closed)")</f>
        <v>#REF!</v>
      </c>
      <c r="Z727" s="149" t="s">
        <v>360</v>
      </c>
    </row>
    <row r="728" spans="1:26" s="175" customFormat="1" ht="26.4" hidden="1" x14ac:dyDescent="0.3">
      <c r="A728" s="157"/>
      <c r="B728" s="155">
        <v>201500275</v>
      </c>
      <c r="C728" s="217" t="s">
        <v>804</v>
      </c>
      <c r="D728" s="29" t="s">
        <v>176</v>
      </c>
      <c r="E728" s="216"/>
      <c r="F728" s="208"/>
      <c r="G728" s="208"/>
      <c r="H728" s="208"/>
      <c r="I728" s="208"/>
      <c r="J728" s="209"/>
      <c r="K728" s="208"/>
      <c r="L728" s="208"/>
      <c r="M728" s="208"/>
      <c r="N728" s="208"/>
      <c r="O728" s="208"/>
      <c r="P728" s="208"/>
      <c r="Q728" s="208"/>
      <c r="R728" s="208"/>
      <c r="S728" s="208"/>
      <c r="T728" s="208"/>
      <c r="U728" s="208"/>
      <c r="V728" s="208"/>
      <c r="W728" s="208"/>
      <c r="X728" s="219">
        <v>43207</v>
      </c>
      <c r="Y728" s="150" t="str">
        <f ca="1">IF(ISBLANK(X728), TODAY()-E728,X728- E728 &amp; CHAR(10) &amp; "(closed)")</f>
        <v>43207
(closed)</v>
      </c>
      <c r="Z728" s="149" t="s">
        <v>360</v>
      </c>
    </row>
    <row r="729" spans="1:26" s="175" customFormat="1" ht="14.4" hidden="1" x14ac:dyDescent="0.3">
      <c r="A729" s="157"/>
      <c r="B729" s="155">
        <v>201500279</v>
      </c>
      <c r="C729" s="217" t="s">
        <v>1687</v>
      </c>
      <c r="D729" s="29" t="s">
        <v>179</v>
      </c>
      <c r="E729" s="220" t="s">
        <v>1965</v>
      </c>
      <c r="F729" s="208"/>
      <c r="G729" s="208"/>
      <c r="H729" s="208"/>
      <c r="I729" s="208"/>
      <c r="J729" s="209"/>
      <c r="K729" s="208"/>
      <c r="L729" s="208"/>
      <c r="M729" s="208"/>
      <c r="N729" s="208"/>
      <c r="O729" s="208"/>
      <c r="P729" s="208"/>
      <c r="Q729" s="208"/>
      <c r="R729" s="208"/>
      <c r="S729" s="208"/>
      <c r="T729" s="208"/>
      <c r="U729" s="208"/>
      <c r="V729" s="208"/>
      <c r="W729" s="208"/>
      <c r="X729" s="219">
        <v>42340</v>
      </c>
      <c r="Y729" s="150" t="e">
        <f ca="1">IF(ISBLANK(X729), TODAY()-#REF!,X729 -#REF! &amp; CHAR(10) &amp; "(closed)")</f>
        <v>#REF!</v>
      </c>
      <c r="Z729" s="149" t="s">
        <v>360</v>
      </c>
    </row>
    <row r="730" spans="1:26" s="175" customFormat="1" ht="26.4" hidden="1" x14ac:dyDescent="0.3">
      <c r="A730" s="157"/>
      <c r="B730" s="155">
        <v>201500280</v>
      </c>
      <c r="C730" s="217" t="s">
        <v>106</v>
      </c>
      <c r="D730" s="29" t="s">
        <v>176</v>
      </c>
      <c r="E730" s="220" t="s">
        <v>2239</v>
      </c>
      <c r="F730" s="208"/>
      <c r="G730" s="208"/>
      <c r="H730" s="208"/>
      <c r="I730" s="208"/>
      <c r="J730" s="209"/>
      <c r="K730" s="208"/>
      <c r="L730" s="208"/>
      <c r="M730" s="208"/>
      <c r="N730" s="208"/>
      <c r="O730" s="208"/>
      <c r="P730" s="208"/>
      <c r="Q730" s="208"/>
      <c r="R730" s="208"/>
      <c r="S730" s="208"/>
      <c r="T730" s="208"/>
      <c r="U730" s="208"/>
      <c r="V730" s="208"/>
      <c r="W730" s="208"/>
      <c r="X730" s="219">
        <v>42332</v>
      </c>
      <c r="Y730" s="150" t="e">
        <f ca="1">IF(ISBLANK(X730), TODAY()-#REF!,X730 -#REF! &amp; CHAR(10) &amp; "(closed)")</f>
        <v>#REF!</v>
      </c>
      <c r="Z730" s="149" t="s">
        <v>360</v>
      </c>
    </row>
    <row r="731" spans="1:26" s="175" customFormat="1" ht="14.4" hidden="1" x14ac:dyDescent="0.3">
      <c r="A731" s="157"/>
      <c r="B731" s="155">
        <v>201500282</v>
      </c>
      <c r="C731" s="217" t="s">
        <v>193</v>
      </c>
      <c r="D731" s="29" t="s">
        <v>179</v>
      </c>
      <c r="E731" s="220" t="s">
        <v>2238</v>
      </c>
      <c r="F731" s="208"/>
      <c r="G731" s="208"/>
      <c r="H731" s="208"/>
      <c r="I731" s="208"/>
      <c r="J731" s="209"/>
      <c r="K731" s="208"/>
      <c r="L731" s="208"/>
      <c r="M731" s="208"/>
      <c r="N731" s="208"/>
      <c r="O731" s="208"/>
      <c r="P731" s="208"/>
      <c r="Q731" s="208"/>
      <c r="R731" s="208"/>
      <c r="S731" s="208"/>
      <c r="T731" s="208"/>
      <c r="U731" s="208"/>
      <c r="V731" s="208"/>
      <c r="W731" s="208"/>
      <c r="X731" s="219">
        <v>42313</v>
      </c>
      <c r="Y731" s="150" t="e">
        <f ca="1">IF(ISBLANK(X731), TODAY()-#REF!,X731 -#REF! &amp; CHAR(10) &amp; "(closed)")</f>
        <v>#REF!</v>
      </c>
      <c r="Z731" s="149" t="s">
        <v>360</v>
      </c>
    </row>
    <row r="732" spans="1:26" s="175" customFormat="1" ht="14.4" hidden="1" x14ac:dyDescent="0.3">
      <c r="A732" s="157"/>
      <c r="B732" s="155">
        <v>201500283</v>
      </c>
      <c r="C732" s="217" t="s">
        <v>193</v>
      </c>
      <c r="D732" s="29" t="s">
        <v>179</v>
      </c>
      <c r="E732" s="220" t="s">
        <v>399</v>
      </c>
      <c r="F732" s="208"/>
      <c r="G732" s="208"/>
      <c r="H732" s="208"/>
      <c r="I732" s="208"/>
      <c r="J732" s="209"/>
      <c r="K732" s="208"/>
      <c r="L732" s="208"/>
      <c r="M732" s="208"/>
      <c r="N732" s="208"/>
      <c r="O732" s="208"/>
      <c r="P732" s="208"/>
      <c r="Q732" s="208"/>
      <c r="R732" s="208"/>
      <c r="S732" s="208"/>
      <c r="T732" s="208"/>
      <c r="U732" s="208"/>
      <c r="V732" s="208"/>
      <c r="W732" s="208"/>
      <c r="X732" s="219">
        <v>42367</v>
      </c>
      <c r="Y732" s="150" t="e">
        <f ca="1">IF(ISBLANK(X732), TODAY()-#REF!,X732 -#REF! &amp; CHAR(10) &amp; "(closed)")</f>
        <v>#REF!</v>
      </c>
      <c r="Z732" s="149" t="s">
        <v>360</v>
      </c>
    </row>
    <row r="733" spans="1:26" s="175" customFormat="1" ht="14.4" hidden="1" x14ac:dyDescent="0.3">
      <c r="A733" s="157"/>
      <c r="B733" s="155">
        <v>201500284</v>
      </c>
      <c r="C733" s="217" t="s">
        <v>193</v>
      </c>
      <c r="D733" s="29" t="s">
        <v>179</v>
      </c>
      <c r="E733" s="220" t="s">
        <v>2237</v>
      </c>
      <c r="F733" s="208"/>
      <c r="G733" s="208"/>
      <c r="H733" s="208"/>
      <c r="I733" s="208"/>
      <c r="J733" s="209"/>
      <c r="K733" s="208"/>
      <c r="L733" s="208"/>
      <c r="M733" s="208"/>
      <c r="N733" s="208"/>
      <c r="O733" s="208"/>
      <c r="P733" s="208"/>
      <c r="Q733" s="208"/>
      <c r="R733" s="208"/>
      <c r="S733" s="208"/>
      <c r="T733" s="208"/>
      <c r="U733" s="208"/>
      <c r="V733" s="208"/>
      <c r="W733" s="208"/>
      <c r="X733" s="219">
        <v>42356</v>
      </c>
      <c r="Y733" s="150" t="e">
        <f ca="1">IF(ISBLANK(X733), TODAY()-#REF!,X733 -#REF! &amp; CHAR(10) &amp; "(closed)")</f>
        <v>#REF!</v>
      </c>
      <c r="Z733" s="149" t="s">
        <v>360</v>
      </c>
    </row>
    <row r="734" spans="1:26" s="175" customFormat="1" ht="14.4" hidden="1" x14ac:dyDescent="0.3">
      <c r="A734" s="157"/>
      <c r="B734" s="155">
        <v>201500285</v>
      </c>
      <c r="C734" s="217" t="s">
        <v>193</v>
      </c>
      <c r="D734" s="29" t="s">
        <v>179</v>
      </c>
      <c r="E734" s="220" t="s">
        <v>1984</v>
      </c>
      <c r="F734" s="208"/>
      <c r="G734" s="208"/>
      <c r="H734" s="208"/>
      <c r="I734" s="208"/>
      <c r="J734" s="209"/>
      <c r="K734" s="208"/>
      <c r="L734" s="208"/>
      <c r="M734" s="208"/>
      <c r="N734" s="208"/>
      <c r="O734" s="208"/>
      <c r="P734" s="208"/>
      <c r="Q734" s="208"/>
      <c r="R734" s="208"/>
      <c r="S734" s="208"/>
      <c r="T734" s="208"/>
      <c r="U734" s="208"/>
      <c r="V734" s="208"/>
      <c r="W734" s="208"/>
      <c r="X734" s="219">
        <v>42375</v>
      </c>
      <c r="Y734" s="150" t="e">
        <f ca="1">IF(ISBLANK(X734), TODAY()-#REF!,X734 -#REF! &amp; CHAR(10) &amp; "(closed)")</f>
        <v>#REF!</v>
      </c>
      <c r="Z734" s="149" t="s">
        <v>360</v>
      </c>
    </row>
    <row r="735" spans="1:26" s="175" customFormat="1" ht="14.4" hidden="1" x14ac:dyDescent="0.3">
      <c r="A735" s="157"/>
      <c r="B735" s="155">
        <v>201500286</v>
      </c>
      <c r="C735" s="217" t="s">
        <v>193</v>
      </c>
      <c r="D735" s="29" t="s">
        <v>179</v>
      </c>
      <c r="E735" s="220" t="s">
        <v>2019</v>
      </c>
      <c r="F735" s="208"/>
      <c r="G735" s="208"/>
      <c r="H735" s="208"/>
      <c r="I735" s="208"/>
      <c r="J735" s="209"/>
      <c r="K735" s="208"/>
      <c r="L735" s="208"/>
      <c r="M735" s="208"/>
      <c r="N735" s="208"/>
      <c r="O735" s="208"/>
      <c r="P735" s="208"/>
      <c r="Q735" s="208"/>
      <c r="R735" s="208"/>
      <c r="S735" s="208"/>
      <c r="T735" s="208"/>
      <c r="U735" s="208"/>
      <c r="V735" s="208"/>
      <c r="W735" s="208"/>
      <c r="X735" s="219">
        <v>42356</v>
      </c>
      <c r="Y735" s="150" t="e">
        <f ca="1">IF(ISBLANK(X735), TODAY()-#REF!,X735 -#REF! &amp; CHAR(10) &amp; "(closed)")</f>
        <v>#REF!</v>
      </c>
      <c r="Z735" s="149" t="s">
        <v>360</v>
      </c>
    </row>
    <row r="736" spans="1:26" s="175" customFormat="1" ht="14.4" hidden="1" x14ac:dyDescent="0.3">
      <c r="A736" s="157"/>
      <c r="B736" s="155">
        <v>201500287</v>
      </c>
      <c r="C736" s="217" t="s">
        <v>193</v>
      </c>
      <c r="D736" s="29" t="s">
        <v>179</v>
      </c>
      <c r="E736" s="220" t="s">
        <v>2236</v>
      </c>
      <c r="F736" s="208"/>
      <c r="G736" s="208"/>
      <c r="H736" s="208"/>
      <c r="I736" s="208"/>
      <c r="J736" s="209"/>
      <c r="K736" s="208"/>
      <c r="L736" s="208"/>
      <c r="M736" s="208"/>
      <c r="N736" s="208"/>
      <c r="O736" s="208"/>
      <c r="P736" s="208"/>
      <c r="Q736" s="208"/>
      <c r="R736" s="208"/>
      <c r="S736" s="208"/>
      <c r="T736" s="208"/>
      <c r="U736" s="208"/>
      <c r="V736" s="208"/>
      <c r="W736" s="208"/>
      <c r="X736" s="219">
        <v>42356</v>
      </c>
      <c r="Y736" s="150" t="e">
        <f ca="1">IF(ISBLANK(X736), TODAY()-#REF!,X736 -#REF! &amp; CHAR(10) &amp; "(closed)")</f>
        <v>#REF!</v>
      </c>
      <c r="Z736" s="149" t="s">
        <v>360</v>
      </c>
    </row>
    <row r="737" spans="1:26" s="175" customFormat="1" ht="14.4" hidden="1" x14ac:dyDescent="0.3">
      <c r="A737" s="157"/>
      <c r="B737" s="155">
        <v>201500288</v>
      </c>
      <c r="C737" s="217" t="s">
        <v>193</v>
      </c>
      <c r="D737" s="29" t="s">
        <v>179</v>
      </c>
      <c r="E737" s="220" t="s">
        <v>2235</v>
      </c>
      <c r="F737" s="208"/>
      <c r="G737" s="208"/>
      <c r="H737" s="208"/>
      <c r="I737" s="208"/>
      <c r="J737" s="209"/>
      <c r="K737" s="208"/>
      <c r="L737" s="208"/>
      <c r="M737" s="208"/>
      <c r="N737" s="208"/>
      <c r="O737" s="208"/>
      <c r="P737" s="208"/>
      <c r="Q737" s="208"/>
      <c r="R737" s="208"/>
      <c r="S737" s="208"/>
      <c r="T737" s="208"/>
      <c r="U737" s="208"/>
      <c r="V737" s="208"/>
      <c r="W737" s="208"/>
      <c r="X737" s="219">
        <v>42374</v>
      </c>
      <c r="Y737" s="150" t="e">
        <f ca="1">IF(ISBLANK(X737), TODAY()-#REF!,X737 -#REF! &amp; CHAR(10) &amp; "(closed)")</f>
        <v>#REF!</v>
      </c>
      <c r="Z737" s="149" t="s">
        <v>360</v>
      </c>
    </row>
    <row r="738" spans="1:26" s="175" customFormat="1" ht="14.4" hidden="1" x14ac:dyDescent="0.3">
      <c r="A738" s="157"/>
      <c r="B738" s="155">
        <v>201500289</v>
      </c>
      <c r="C738" s="217" t="s">
        <v>193</v>
      </c>
      <c r="D738" s="29" t="s">
        <v>179</v>
      </c>
      <c r="E738" s="220" t="s">
        <v>1040</v>
      </c>
      <c r="F738" s="208"/>
      <c r="G738" s="208"/>
      <c r="H738" s="208"/>
      <c r="I738" s="208"/>
      <c r="J738" s="209"/>
      <c r="K738" s="208"/>
      <c r="L738" s="208"/>
      <c r="M738" s="208"/>
      <c r="N738" s="208"/>
      <c r="O738" s="208"/>
      <c r="P738" s="208"/>
      <c r="Q738" s="208"/>
      <c r="R738" s="208"/>
      <c r="S738" s="208"/>
      <c r="T738" s="208"/>
      <c r="U738" s="208"/>
      <c r="V738" s="208"/>
      <c r="W738" s="208"/>
      <c r="X738" s="219">
        <v>42543</v>
      </c>
      <c r="Y738" s="150" t="e">
        <f ca="1">IF(ISBLANK(X738), TODAY()-#REF!,X738 -#REF! &amp; CHAR(10) &amp; "(closed)")</f>
        <v>#REF!</v>
      </c>
      <c r="Z738" s="149" t="s">
        <v>360</v>
      </c>
    </row>
    <row r="739" spans="1:26" s="175" customFormat="1" ht="14.4" hidden="1" x14ac:dyDescent="0.3">
      <c r="A739" s="157"/>
      <c r="B739" s="155">
        <v>201500290</v>
      </c>
      <c r="C739" s="217" t="s">
        <v>193</v>
      </c>
      <c r="D739" s="29" t="s">
        <v>179</v>
      </c>
      <c r="E739" s="220" t="s">
        <v>1208</v>
      </c>
      <c r="F739" s="151"/>
      <c r="G739" s="151"/>
      <c r="H739" s="151"/>
      <c r="I739" s="151"/>
      <c r="J739" s="177"/>
      <c r="K739" s="151"/>
      <c r="L739" s="151"/>
      <c r="M739" s="151"/>
      <c r="N739" s="151"/>
      <c r="O739" s="151"/>
      <c r="P739" s="151"/>
      <c r="Q739" s="151"/>
      <c r="R739" s="151"/>
      <c r="S739" s="151"/>
      <c r="T739" s="151"/>
      <c r="U739" s="151"/>
      <c r="V739" s="151"/>
      <c r="W739" s="151"/>
      <c r="X739" s="219">
        <v>42356</v>
      </c>
      <c r="Y739" s="150" t="e">
        <f ca="1">IF(ISBLANK(X739), TODAY()-#REF!,X739 -#REF! &amp; CHAR(10) &amp; "(closed)")</f>
        <v>#REF!</v>
      </c>
      <c r="Z739" s="149" t="s">
        <v>360</v>
      </c>
    </row>
    <row r="740" spans="1:26" s="175" customFormat="1" ht="14.4" hidden="1" x14ac:dyDescent="0.3">
      <c r="A740" s="157"/>
      <c r="B740" s="155">
        <v>201500291</v>
      </c>
      <c r="C740" s="217" t="s">
        <v>193</v>
      </c>
      <c r="D740" s="29" t="s">
        <v>179</v>
      </c>
      <c r="E740" s="220" t="s">
        <v>2234</v>
      </c>
      <c r="F740" s="208"/>
      <c r="G740" s="208"/>
      <c r="H740" s="208"/>
      <c r="I740" s="208"/>
      <c r="J740" s="209"/>
      <c r="K740" s="208"/>
      <c r="L740" s="208"/>
      <c r="M740" s="208"/>
      <c r="N740" s="208"/>
      <c r="O740" s="208"/>
      <c r="P740" s="208"/>
      <c r="Q740" s="208"/>
      <c r="R740" s="208"/>
      <c r="S740" s="208"/>
      <c r="T740" s="208"/>
      <c r="U740" s="208"/>
      <c r="V740" s="208"/>
      <c r="W740" s="208"/>
      <c r="X740" s="219">
        <v>42367</v>
      </c>
      <c r="Y740" s="150" t="e">
        <f ca="1">IF(ISBLANK(X740), TODAY()-#REF!,X740 -#REF! &amp; CHAR(10) &amp; "(closed)")</f>
        <v>#REF!</v>
      </c>
      <c r="Z740" s="149" t="s">
        <v>360</v>
      </c>
    </row>
    <row r="741" spans="1:26" s="175" customFormat="1" ht="14.4" hidden="1" x14ac:dyDescent="0.3">
      <c r="A741" s="157"/>
      <c r="B741" s="155">
        <v>201500292</v>
      </c>
      <c r="C741" s="217" t="s">
        <v>193</v>
      </c>
      <c r="D741" s="29" t="s">
        <v>179</v>
      </c>
      <c r="E741" s="220" t="s">
        <v>1039</v>
      </c>
      <c r="F741" s="208"/>
      <c r="G741" s="208"/>
      <c r="H741" s="208"/>
      <c r="I741" s="208"/>
      <c r="J741" s="209"/>
      <c r="K741" s="208"/>
      <c r="L741" s="208"/>
      <c r="M741" s="208"/>
      <c r="N741" s="208"/>
      <c r="O741" s="208"/>
      <c r="P741" s="208"/>
      <c r="Q741" s="208"/>
      <c r="R741" s="208"/>
      <c r="S741" s="208"/>
      <c r="T741" s="208"/>
      <c r="U741" s="208"/>
      <c r="V741" s="208"/>
      <c r="W741" s="208"/>
      <c r="X741" s="219">
        <v>42367</v>
      </c>
      <c r="Y741" s="150" t="e">
        <f ca="1">IF(ISBLANK(X741), TODAY()-#REF!,X741 -#REF! &amp; CHAR(10) &amp; "(closed)")</f>
        <v>#REF!</v>
      </c>
      <c r="Z741" s="149" t="s">
        <v>360</v>
      </c>
    </row>
    <row r="742" spans="1:26" s="175" customFormat="1" ht="14.4" hidden="1" x14ac:dyDescent="0.3">
      <c r="A742" s="157"/>
      <c r="B742" s="155">
        <v>201500293</v>
      </c>
      <c r="C742" s="217" t="s">
        <v>193</v>
      </c>
      <c r="D742" s="29" t="s">
        <v>179</v>
      </c>
      <c r="E742" s="220" t="s">
        <v>759</v>
      </c>
      <c r="F742" s="151"/>
      <c r="G742" s="151"/>
      <c r="H742" s="151"/>
      <c r="I742" s="151"/>
      <c r="J742" s="177"/>
      <c r="K742" s="151"/>
      <c r="L742" s="151"/>
      <c r="M742" s="151"/>
      <c r="N742" s="151"/>
      <c r="O742" s="151"/>
      <c r="P742" s="151"/>
      <c r="Q742" s="151"/>
      <c r="R742" s="151"/>
      <c r="S742" s="151"/>
      <c r="T742" s="151"/>
      <c r="U742" s="151"/>
      <c r="V742" s="151"/>
      <c r="W742" s="151"/>
      <c r="X742" s="219">
        <v>42439</v>
      </c>
      <c r="Y742" s="150" t="e">
        <f ca="1">IF(ISBLANK(X742), TODAY()-#REF!,X742 -#REF! &amp; CHAR(10) &amp; "(closed)")</f>
        <v>#REF!</v>
      </c>
      <c r="Z742" s="149" t="s">
        <v>360</v>
      </c>
    </row>
    <row r="743" spans="1:26" s="175" customFormat="1" ht="14.4" hidden="1" x14ac:dyDescent="0.3">
      <c r="A743" s="157"/>
      <c r="B743" s="155">
        <v>201500294</v>
      </c>
      <c r="C743" s="217" t="s">
        <v>193</v>
      </c>
      <c r="D743" s="29" t="s">
        <v>179</v>
      </c>
      <c r="E743" s="220" t="s">
        <v>2233</v>
      </c>
      <c r="F743" s="208"/>
      <c r="G743" s="208"/>
      <c r="H743" s="208"/>
      <c r="I743" s="208"/>
      <c r="J743" s="209"/>
      <c r="K743" s="208"/>
      <c r="L743" s="208"/>
      <c r="M743" s="208"/>
      <c r="N743" s="208"/>
      <c r="O743" s="208"/>
      <c r="P743" s="208"/>
      <c r="Q743" s="208"/>
      <c r="R743" s="208"/>
      <c r="S743" s="208"/>
      <c r="T743" s="208"/>
      <c r="U743" s="208"/>
      <c r="V743" s="208"/>
      <c r="W743" s="208"/>
      <c r="X743" s="219">
        <v>42356</v>
      </c>
      <c r="Y743" s="150" t="e">
        <f ca="1">IF(ISBLANK(X743), TODAY()-#REF!,X743 -#REF! &amp; CHAR(10) &amp; "(closed)")</f>
        <v>#REF!</v>
      </c>
      <c r="Z743" s="149" t="s">
        <v>360</v>
      </c>
    </row>
    <row r="744" spans="1:26" s="175" customFormat="1" ht="14.4" hidden="1" x14ac:dyDescent="0.3">
      <c r="A744" s="157"/>
      <c r="B744" s="155">
        <v>201500295</v>
      </c>
      <c r="C744" s="217" t="s">
        <v>193</v>
      </c>
      <c r="D744" s="29" t="s">
        <v>179</v>
      </c>
      <c r="E744" s="220" t="s">
        <v>1705</v>
      </c>
      <c r="F744" s="208"/>
      <c r="G744" s="208"/>
      <c r="H744" s="208"/>
      <c r="I744" s="208"/>
      <c r="J744" s="209"/>
      <c r="K744" s="208"/>
      <c r="L744" s="208"/>
      <c r="M744" s="208"/>
      <c r="N744" s="208"/>
      <c r="O744" s="208"/>
      <c r="P744" s="208"/>
      <c r="Q744" s="208"/>
      <c r="R744" s="208"/>
      <c r="S744" s="208"/>
      <c r="T744" s="208"/>
      <c r="U744" s="208"/>
      <c r="V744" s="208"/>
      <c r="W744" s="208"/>
      <c r="X744" s="219">
        <v>42374</v>
      </c>
      <c r="Y744" s="150" t="e">
        <f ca="1">IF(ISBLANK(X744), TODAY()-#REF!,X744 -#REF! &amp; CHAR(10) &amp; "(closed)")</f>
        <v>#REF!</v>
      </c>
      <c r="Z744" s="149" t="s">
        <v>360</v>
      </c>
    </row>
    <row r="745" spans="1:26" s="175" customFormat="1" ht="14.4" hidden="1" x14ac:dyDescent="0.3">
      <c r="A745" s="157"/>
      <c r="B745" s="155">
        <v>201500296</v>
      </c>
      <c r="C745" s="217" t="s">
        <v>193</v>
      </c>
      <c r="D745" s="29" t="s">
        <v>179</v>
      </c>
      <c r="E745" s="220" t="s">
        <v>2232</v>
      </c>
      <c r="F745" s="208"/>
      <c r="G745" s="208"/>
      <c r="H745" s="208"/>
      <c r="I745" s="208"/>
      <c r="J745" s="209"/>
      <c r="K745" s="208"/>
      <c r="L745" s="208"/>
      <c r="M745" s="208"/>
      <c r="N745" s="208"/>
      <c r="O745" s="208"/>
      <c r="P745" s="208"/>
      <c r="Q745" s="208"/>
      <c r="R745" s="208"/>
      <c r="S745" s="208"/>
      <c r="T745" s="208"/>
      <c r="U745" s="208"/>
      <c r="V745" s="208"/>
      <c r="W745" s="208"/>
      <c r="X745" s="219">
        <v>42356</v>
      </c>
      <c r="Y745" s="150" t="e">
        <f ca="1">IF(ISBLANK(X745), TODAY()-#REF!,X745 -#REF! &amp; CHAR(10) &amp; "(closed)")</f>
        <v>#REF!</v>
      </c>
      <c r="Z745" s="149" t="s">
        <v>360</v>
      </c>
    </row>
    <row r="746" spans="1:26" s="175" customFormat="1" ht="14.4" hidden="1" x14ac:dyDescent="0.3">
      <c r="A746" s="157"/>
      <c r="B746" s="155">
        <v>201500297</v>
      </c>
      <c r="C746" s="217" t="s">
        <v>193</v>
      </c>
      <c r="D746" s="29" t="s">
        <v>179</v>
      </c>
      <c r="E746" s="220" t="s">
        <v>2231</v>
      </c>
      <c r="F746" s="208"/>
      <c r="G746" s="208"/>
      <c r="H746" s="208"/>
      <c r="I746" s="208"/>
      <c r="J746" s="209"/>
      <c r="K746" s="208"/>
      <c r="L746" s="208"/>
      <c r="M746" s="208"/>
      <c r="N746" s="208"/>
      <c r="O746" s="208"/>
      <c r="P746" s="208"/>
      <c r="Q746" s="208"/>
      <c r="R746" s="208"/>
      <c r="S746" s="208"/>
      <c r="T746" s="208"/>
      <c r="U746" s="208"/>
      <c r="V746" s="208"/>
      <c r="W746" s="208"/>
      <c r="X746" s="219">
        <v>42367</v>
      </c>
      <c r="Y746" s="150" t="e">
        <f ca="1">IF(ISBLANK(X746), TODAY()-#REF!,X746 -#REF! &amp; CHAR(10) &amp; "(closed)")</f>
        <v>#REF!</v>
      </c>
      <c r="Z746" s="149" t="s">
        <v>360</v>
      </c>
    </row>
    <row r="747" spans="1:26" s="175" customFormat="1" ht="14.4" hidden="1" x14ac:dyDescent="0.3">
      <c r="A747" s="157"/>
      <c r="B747" s="155">
        <v>201500298</v>
      </c>
      <c r="C747" s="217" t="s">
        <v>193</v>
      </c>
      <c r="D747" s="29" t="s">
        <v>179</v>
      </c>
      <c r="E747" s="220" t="s">
        <v>2230</v>
      </c>
      <c r="F747" s="208"/>
      <c r="G747" s="208"/>
      <c r="H747" s="208"/>
      <c r="I747" s="208"/>
      <c r="J747" s="209"/>
      <c r="K747" s="208"/>
      <c r="L747" s="208"/>
      <c r="M747" s="208"/>
      <c r="N747" s="208"/>
      <c r="O747" s="208"/>
      <c r="P747" s="208"/>
      <c r="Q747" s="208"/>
      <c r="R747" s="208"/>
      <c r="S747" s="208"/>
      <c r="T747" s="208"/>
      <c r="U747" s="208"/>
      <c r="V747" s="208"/>
      <c r="W747" s="208"/>
      <c r="X747" s="219">
        <v>42367</v>
      </c>
      <c r="Y747" s="150" t="e">
        <f ca="1">IF(ISBLANK(X747), TODAY()-#REF!,X747 -#REF! &amp; CHAR(10) &amp; "(closed)")</f>
        <v>#REF!</v>
      </c>
      <c r="Z747" s="149" t="s">
        <v>360</v>
      </c>
    </row>
    <row r="748" spans="1:26" s="175" customFormat="1" ht="14.4" hidden="1" x14ac:dyDescent="0.3">
      <c r="A748" s="157"/>
      <c r="B748" s="155">
        <v>201500300</v>
      </c>
      <c r="C748" s="217" t="s">
        <v>193</v>
      </c>
      <c r="D748" s="29" t="s">
        <v>177</v>
      </c>
      <c r="E748" s="220" t="s">
        <v>2229</v>
      </c>
      <c r="F748" s="208"/>
      <c r="G748" s="208"/>
      <c r="H748" s="208"/>
      <c r="I748" s="208"/>
      <c r="J748" s="209"/>
      <c r="K748" s="208"/>
      <c r="L748" s="208"/>
      <c r="M748" s="208"/>
      <c r="N748" s="208"/>
      <c r="O748" s="208"/>
      <c r="P748" s="208"/>
      <c r="Q748" s="208"/>
      <c r="R748" s="208"/>
      <c r="S748" s="208"/>
      <c r="T748" s="208"/>
      <c r="U748" s="208"/>
      <c r="V748" s="208"/>
      <c r="W748" s="208"/>
      <c r="X748" s="219">
        <v>42356</v>
      </c>
      <c r="Y748" s="150" t="e">
        <f ca="1">IF(ISBLANK(X748), TODAY()-#REF!,X748 -#REF! &amp; CHAR(10) &amp; "(closed)")</f>
        <v>#REF!</v>
      </c>
      <c r="Z748" s="149" t="s">
        <v>360</v>
      </c>
    </row>
    <row r="749" spans="1:26" s="175" customFormat="1" ht="14.4" hidden="1" x14ac:dyDescent="0.3">
      <c r="A749" s="157"/>
      <c r="B749" s="155">
        <v>201500301</v>
      </c>
      <c r="C749" s="217" t="s">
        <v>193</v>
      </c>
      <c r="D749" s="29" t="s">
        <v>179</v>
      </c>
      <c r="E749" s="220" t="s">
        <v>2228</v>
      </c>
      <c r="F749" s="208"/>
      <c r="G749" s="208"/>
      <c r="H749" s="208"/>
      <c r="I749" s="208"/>
      <c r="J749" s="209"/>
      <c r="K749" s="208"/>
      <c r="L749" s="208"/>
      <c r="M749" s="208"/>
      <c r="N749" s="208"/>
      <c r="O749" s="208"/>
      <c r="P749" s="208"/>
      <c r="Q749" s="208"/>
      <c r="R749" s="208"/>
      <c r="S749" s="208"/>
      <c r="T749" s="208"/>
      <c r="U749" s="208"/>
      <c r="V749" s="208"/>
      <c r="W749" s="208"/>
      <c r="X749" s="219">
        <v>42356</v>
      </c>
      <c r="Y749" s="150" t="e">
        <f ca="1">IF(ISBLANK(X749), TODAY()-#REF!,X749 -#REF! &amp; CHAR(10) &amp; "(closed)")</f>
        <v>#REF!</v>
      </c>
      <c r="Z749" s="149" t="s">
        <v>360</v>
      </c>
    </row>
    <row r="750" spans="1:26" s="175" customFormat="1" ht="28.8" hidden="1" x14ac:dyDescent="0.3">
      <c r="A750" s="33" t="s">
        <v>953</v>
      </c>
      <c r="B750" s="33">
        <v>201500304</v>
      </c>
      <c r="C750" s="41" t="s">
        <v>2226</v>
      </c>
      <c r="D750" s="29" t="s">
        <v>172</v>
      </c>
      <c r="E750" s="245" t="s">
        <v>2227</v>
      </c>
      <c r="F750" s="40"/>
      <c r="G750" s="40"/>
      <c r="H750" s="198"/>
      <c r="I750" s="198"/>
      <c r="J750" s="34"/>
      <c r="K750" s="38"/>
      <c r="L750" s="38"/>
      <c r="M750" s="38"/>
      <c r="N750" s="38"/>
      <c r="O750" s="196"/>
      <c r="P750" s="36"/>
      <c r="Q750" s="196"/>
      <c r="R750" s="36"/>
      <c r="S750" s="36"/>
      <c r="T750" s="46"/>
      <c r="U750" s="36"/>
      <c r="V750" s="36"/>
      <c r="W750" s="74"/>
      <c r="X750" s="34">
        <v>43776</v>
      </c>
      <c r="Y750" s="195" t="str">
        <f ca="1">IF(ISBLANK(X750), TODAY() - J750, X750 - J750 &amp; CHAR(10) &amp; "(closed)")</f>
        <v>43776
(closed)</v>
      </c>
      <c r="Z750" s="194" t="s">
        <v>360</v>
      </c>
    </row>
    <row r="751" spans="1:26" s="175" customFormat="1" ht="28.8" hidden="1" x14ac:dyDescent="0.3">
      <c r="A751" s="33" t="s">
        <v>953</v>
      </c>
      <c r="B751" s="33">
        <v>201500305</v>
      </c>
      <c r="C751" s="41" t="s">
        <v>2226</v>
      </c>
      <c r="D751" s="29" t="s">
        <v>172</v>
      </c>
      <c r="E751" s="245" t="s">
        <v>2225</v>
      </c>
      <c r="F751" s="40"/>
      <c r="G751" s="40"/>
      <c r="H751" s="198"/>
      <c r="I751" s="198"/>
      <c r="J751" s="34"/>
      <c r="K751" s="38"/>
      <c r="L751" s="38"/>
      <c r="M751" s="38"/>
      <c r="N751" s="38"/>
      <c r="O751" s="196"/>
      <c r="P751" s="36"/>
      <c r="Q751" s="196"/>
      <c r="R751" s="36"/>
      <c r="S751" s="36"/>
      <c r="T751" s="46"/>
      <c r="U751" s="36"/>
      <c r="V751" s="36"/>
      <c r="W751" s="74"/>
      <c r="X751" s="34">
        <v>43776</v>
      </c>
      <c r="Y751" s="195" t="str">
        <f ca="1">IF(ISBLANK(X751), TODAY() - J751, X751 - J751 &amp; CHAR(10) &amp; "(closed)")</f>
        <v>43776
(closed)</v>
      </c>
      <c r="Z751" s="194" t="s">
        <v>360</v>
      </c>
    </row>
    <row r="752" spans="1:26" s="175" customFormat="1" ht="14.4" hidden="1" x14ac:dyDescent="0.3">
      <c r="A752" s="157"/>
      <c r="B752" s="155">
        <v>201500306</v>
      </c>
      <c r="C752" s="217" t="s">
        <v>455</v>
      </c>
      <c r="D752" s="29" t="s">
        <v>179</v>
      </c>
      <c r="E752" s="220" t="s">
        <v>749</v>
      </c>
      <c r="F752" s="208"/>
      <c r="G752" s="208"/>
      <c r="H752" s="208"/>
      <c r="I752" s="208"/>
      <c r="J752" s="209"/>
      <c r="K752" s="208"/>
      <c r="L752" s="208"/>
      <c r="M752" s="208"/>
      <c r="N752" s="208"/>
      <c r="O752" s="208"/>
      <c r="P752" s="208"/>
      <c r="Q752" s="208"/>
      <c r="R752" s="208"/>
      <c r="S752" s="208"/>
      <c r="T752" s="208"/>
      <c r="U752" s="208"/>
      <c r="V752" s="208"/>
      <c r="W752" s="208"/>
      <c r="X752" s="219">
        <v>42382</v>
      </c>
      <c r="Y752" s="150" t="e">
        <f ca="1">IF(ISBLANK(X752), TODAY()-#REF!,X752 -#REF! &amp; CHAR(10) &amp; "(closed)")</f>
        <v>#REF!</v>
      </c>
      <c r="Z752" s="149" t="s">
        <v>360</v>
      </c>
    </row>
    <row r="753" spans="1:26" s="175" customFormat="1" ht="14.4" hidden="1" x14ac:dyDescent="0.3">
      <c r="A753" s="157"/>
      <c r="B753" s="155">
        <v>201500307</v>
      </c>
      <c r="C753" s="217" t="s">
        <v>193</v>
      </c>
      <c r="D753" s="29" t="s">
        <v>179</v>
      </c>
      <c r="E753" s="220" t="s">
        <v>2224</v>
      </c>
      <c r="F753" s="208"/>
      <c r="G753" s="208"/>
      <c r="H753" s="208"/>
      <c r="I753" s="208"/>
      <c r="J753" s="209"/>
      <c r="K753" s="208"/>
      <c r="L753" s="208"/>
      <c r="M753" s="208"/>
      <c r="N753" s="208"/>
      <c r="O753" s="208"/>
      <c r="P753" s="208"/>
      <c r="Q753" s="208"/>
      <c r="R753" s="208"/>
      <c r="S753" s="208"/>
      <c r="T753" s="208"/>
      <c r="U753" s="208"/>
      <c r="V753" s="208"/>
      <c r="W753" s="208"/>
      <c r="X753" s="219">
        <v>42543</v>
      </c>
      <c r="Y753" s="150" t="e">
        <f ca="1">IF(ISBLANK(X753), TODAY()-#REF!,X753 -#REF! &amp; CHAR(10) &amp; "(closed)")</f>
        <v>#REF!</v>
      </c>
      <c r="Z753" s="149" t="s">
        <v>360</v>
      </c>
    </row>
    <row r="754" spans="1:26" s="175" customFormat="1" ht="14.4" hidden="1" x14ac:dyDescent="0.3">
      <c r="A754" s="157"/>
      <c r="B754" s="155">
        <v>201500308</v>
      </c>
      <c r="C754" s="217" t="s">
        <v>193</v>
      </c>
      <c r="D754" s="29" t="s">
        <v>177</v>
      </c>
      <c r="E754" s="220" t="s">
        <v>2223</v>
      </c>
      <c r="F754" s="152"/>
      <c r="G754" s="152"/>
      <c r="H754" s="152"/>
      <c r="I754" s="152"/>
      <c r="J754" s="153"/>
      <c r="K754" s="152"/>
      <c r="L754" s="152"/>
      <c r="M754" s="152"/>
      <c r="N754" s="152"/>
      <c r="O754" s="152"/>
      <c r="P754" s="152"/>
      <c r="Q754" s="152"/>
      <c r="R754" s="152"/>
      <c r="S754" s="152"/>
      <c r="T754" s="152"/>
      <c r="U754" s="152"/>
      <c r="V754" s="152"/>
      <c r="W754" s="152"/>
      <c r="X754" s="219">
        <v>42382</v>
      </c>
      <c r="Y754" s="150" t="e">
        <f ca="1">IF(ISBLANK(X754), TODAY()-#REF!,X754 -#REF! &amp; CHAR(10) &amp; "(closed)")</f>
        <v>#REF!</v>
      </c>
      <c r="Z754" s="149" t="s">
        <v>360</v>
      </c>
    </row>
    <row r="755" spans="1:26" s="175" customFormat="1" ht="14.4" hidden="1" x14ac:dyDescent="0.3">
      <c r="A755" s="157"/>
      <c r="B755" s="155">
        <v>201500309</v>
      </c>
      <c r="C755" s="217" t="s">
        <v>193</v>
      </c>
      <c r="D755" s="29" t="s">
        <v>177</v>
      </c>
      <c r="E755" s="220" t="s">
        <v>728</v>
      </c>
      <c r="F755" s="208"/>
      <c r="G755" s="208"/>
      <c r="H755" s="208"/>
      <c r="I755" s="208"/>
      <c r="J755" s="209"/>
      <c r="K755" s="208"/>
      <c r="L755" s="208"/>
      <c r="M755" s="208"/>
      <c r="N755" s="208"/>
      <c r="O755" s="208"/>
      <c r="P755" s="208"/>
      <c r="Q755" s="208"/>
      <c r="R755" s="208"/>
      <c r="S755" s="208"/>
      <c r="T755" s="208"/>
      <c r="U755" s="208"/>
      <c r="V755" s="208"/>
      <c r="W755" s="208"/>
      <c r="X755" s="219">
        <v>42356</v>
      </c>
      <c r="Y755" s="150" t="e">
        <f ca="1">IF(ISBLANK(X755), TODAY()-#REF!,X755 -#REF! &amp; CHAR(10) &amp; "(closed)")</f>
        <v>#REF!</v>
      </c>
      <c r="Z755" s="149" t="s">
        <v>360</v>
      </c>
    </row>
    <row r="756" spans="1:26" s="175" customFormat="1" ht="14.4" hidden="1" x14ac:dyDescent="0.3">
      <c r="A756" s="157"/>
      <c r="B756" s="155">
        <v>201500310</v>
      </c>
      <c r="C756" s="217" t="s">
        <v>193</v>
      </c>
      <c r="D756" s="29" t="s">
        <v>179</v>
      </c>
      <c r="E756" s="220" t="s">
        <v>2222</v>
      </c>
      <c r="F756" s="208"/>
      <c r="G756" s="208"/>
      <c r="H756" s="208"/>
      <c r="I756" s="208"/>
      <c r="J756" s="209"/>
      <c r="K756" s="208"/>
      <c r="L756" s="208"/>
      <c r="M756" s="208"/>
      <c r="N756" s="208"/>
      <c r="O756" s="208"/>
      <c r="P756" s="208"/>
      <c r="Q756" s="208"/>
      <c r="R756" s="208"/>
      <c r="S756" s="208"/>
      <c r="T756" s="208"/>
      <c r="U756" s="208"/>
      <c r="V756" s="208"/>
      <c r="W756" s="208"/>
      <c r="X756" s="219">
        <v>42543</v>
      </c>
      <c r="Y756" s="150" t="e">
        <f ca="1">IF(ISBLANK(X756), TODAY()-#REF!,X756 -#REF! &amp; CHAR(10) &amp; "(closed)")</f>
        <v>#REF!</v>
      </c>
      <c r="Z756" s="149" t="s">
        <v>360</v>
      </c>
    </row>
    <row r="757" spans="1:26" s="175" customFormat="1" ht="14.4" hidden="1" x14ac:dyDescent="0.3">
      <c r="A757" s="157"/>
      <c r="B757" s="155">
        <v>201500311</v>
      </c>
      <c r="C757" s="217" t="s">
        <v>193</v>
      </c>
      <c r="D757" s="29" t="s">
        <v>179</v>
      </c>
      <c r="E757" s="220" t="s">
        <v>2221</v>
      </c>
      <c r="F757" s="219"/>
      <c r="G757" s="219"/>
      <c r="H757" s="219"/>
      <c r="I757" s="219"/>
      <c r="J757" s="246"/>
      <c r="K757" s="219"/>
      <c r="L757" s="219"/>
      <c r="M757" s="219"/>
      <c r="N757" s="219"/>
      <c r="O757" s="219"/>
      <c r="P757" s="219"/>
      <c r="Q757" s="219"/>
      <c r="R757" s="219"/>
      <c r="S757" s="219"/>
      <c r="T757" s="219"/>
      <c r="U757" s="219"/>
      <c r="V757" s="219"/>
      <c r="W757" s="219"/>
      <c r="X757" s="219">
        <v>42439</v>
      </c>
      <c r="Y757" s="150" t="e">
        <f ca="1">IF(ISBLANK(X757), TODAY()-#REF!,X757 -#REF! &amp; CHAR(10) &amp; "(closed)")</f>
        <v>#REF!</v>
      </c>
      <c r="Z757" s="149" t="s">
        <v>360</v>
      </c>
    </row>
    <row r="758" spans="1:26" s="175" customFormat="1" ht="14.4" hidden="1" x14ac:dyDescent="0.3">
      <c r="A758" s="157"/>
      <c r="B758" s="155">
        <v>201500312</v>
      </c>
      <c r="C758" s="217" t="s">
        <v>193</v>
      </c>
      <c r="D758" s="29" t="s">
        <v>179</v>
      </c>
      <c r="E758" s="220" t="s">
        <v>1383</v>
      </c>
      <c r="F758" s="208"/>
      <c r="G758" s="208"/>
      <c r="H758" s="208"/>
      <c r="I758" s="208"/>
      <c r="J758" s="209"/>
      <c r="K758" s="208"/>
      <c r="L758" s="208"/>
      <c r="M758" s="208"/>
      <c r="N758" s="208"/>
      <c r="O758" s="208"/>
      <c r="P758" s="208"/>
      <c r="Q758" s="208"/>
      <c r="R758" s="208"/>
      <c r="S758" s="208"/>
      <c r="T758" s="208"/>
      <c r="U758" s="208"/>
      <c r="V758" s="208"/>
      <c r="W758" s="208"/>
      <c r="X758" s="219">
        <v>42411</v>
      </c>
      <c r="Y758" s="150" t="e">
        <f ca="1">IF(ISBLANK(X758), TODAY()-#REF!,X758 -#REF! &amp; CHAR(10) &amp; "(closed)")</f>
        <v>#REF!</v>
      </c>
      <c r="Z758" s="149" t="s">
        <v>360</v>
      </c>
    </row>
    <row r="759" spans="1:26" s="175" customFormat="1" ht="14.4" hidden="1" x14ac:dyDescent="0.3">
      <c r="A759" s="157"/>
      <c r="B759" s="155">
        <v>201500313</v>
      </c>
      <c r="C759" s="217" t="s">
        <v>193</v>
      </c>
      <c r="D759" s="29" t="s">
        <v>179</v>
      </c>
      <c r="E759" s="220" t="s">
        <v>1503</v>
      </c>
      <c r="F759" s="208"/>
      <c r="G759" s="208"/>
      <c r="H759" s="208"/>
      <c r="I759" s="208"/>
      <c r="J759" s="209"/>
      <c r="K759" s="208"/>
      <c r="L759" s="208"/>
      <c r="M759" s="208"/>
      <c r="N759" s="208"/>
      <c r="O759" s="208"/>
      <c r="P759" s="208"/>
      <c r="Q759" s="208"/>
      <c r="R759" s="208"/>
      <c r="S759" s="208"/>
      <c r="T759" s="208"/>
      <c r="U759" s="208"/>
      <c r="V759" s="208"/>
      <c r="W759" s="208"/>
      <c r="X759" s="219">
        <v>42411</v>
      </c>
      <c r="Y759" s="150" t="e">
        <f ca="1">IF(ISBLANK(X759), TODAY()-#REF!,X759 -#REF! &amp; CHAR(10) &amp; "(closed)")</f>
        <v>#REF!</v>
      </c>
      <c r="Z759" s="149" t="s">
        <v>360</v>
      </c>
    </row>
    <row r="760" spans="1:26" s="175" customFormat="1" ht="14.4" hidden="1" x14ac:dyDescent="0.3">
      <c r="A760" s="157"/>
      <c r="B760" s="155">
        <v>201500314</v>
      </c>
      <c r="C760" s="217" t="s">
        <v>193</v>
      </c>
      <c r="D760" s="29" t="s">
        <v>177</v>
      </c>
      <c r="E760" s="220" t="s">
        <v>780</v>
      </c>
      <c r="F760" s="208"/>
      <c r="G760" s="208"/>
      <c r="H760" s="208"/>
      <c r="I760" s="208"/>
      <c r="J760" s="209"/>
      <c r="K760" s="208"/>
      <c r="L760" s="208"/>
      <c r="M760" s="208"/>
      <c r="N760" s="208"/>
      <c r="O760" s="208"/>
      <c r="P760" s="208"/>
      <c r="Q760" s="208"/>
      <c r="R760" s="208"/>
      <c r="S760" s="208"/>
      <c r="T760" s="208"/>
      <c r="U760" s="208"/>
      <c r="V760" s="208"/>
      <c r="W760" s="208"/>
      <c r="X760" s="219">
        <v>42361</v>
      </c>
      <c r="Y760" s="150" t="e">
        <f ca="1">IF(ISBLANK(X760), TODAY()-#REF!,X760 -#REF! &amp; CHAR(10) &amp; "(closed)")</f>
        <v>#REF!</v>
      </c>
      <c r="Z760" s="149" t="s">
        <v>360</v>
      </c>
    </row>
    <row r="761" spans="1:26" s="175" customFormat="1" ht="14.4" hidden="1" x14ac:dyDescent="0.3">
      <c r="A761" s="157"/>
      <c r="B761" s="155">
        <v>201500315</v>
      </c>
      <c r="C761" s="217" t="s">
        <v>193</v>
      </c>
      <c r="D761" s="29" t="s">
        <v>177</v>
      </c>
      <c r="E761" s="220" t="s">
        <v>2220</v>
      </c>
      <c r="F761" s="208"/>
      <c r="G761" s="208"/>
      <c r="H761" s="208"/>
      <c r="I761" s="208"/>
      <c r="J761" s="209"/>
      <c r="K761" s="208"/>
      <c r="L761" s="208"/>
      <c r="M761" s="208"/>
      <c r="N761" s="208"/>
      <c r="O761" s="208"/>
      <c r="P761" s="208"/>
      <c r="Q761" s="208"/>
      <c r="R761" s="208"/>
      <c r="S761" s="208"/>
      <c r="T761" s="208"/>
      <c r="U761" s="208"/>
      <c r="V761" s="208"/>
      <c r="W761" s="208"/>
      <c r="X761" s="219">
        <v>42361</v>
      </c>
      <c r="Y761" s="150" t="e">
        <f ca="1">IF(ISBLANK(X761), TODAY()-#REF!,X761 -#REF! &amp; CHAR(10) &amp; "(closed)")</f>
        <v>#REF!</v>
      </c>
      <c r="Z761" s="149" t="s">
        <v>360</v>
      </c>
    </row>
    <row r="762" spans="1:26" s="175" customFormat="1" ht="14.4" hidden="1" x14ac:dyDescent="0.3">
      <c r="A762" s="157"/>
      <c r="B762" s="155">
        <v>201500316</v>
      </c>
      <c r="C762" s="217" t="s">
        <v>193</v>
      </c>
      <c r="D762" s="29" t="s">
        <v>179</v>
      </c>
      <c r="E762" s="220" t="s">
        <v>2219</v>
      </c>
      <c r="F762" s="208"/>
      <c r="G762" s="208"/>
      <c r="H762" s="208"/>
      <c r="I762" s="208"/>
      <c r="J762" s="209"/>
      <c r="K762" s="208"/>
      <c r="L762" s="208"/>
      <c r="M762" s="208"/>
      <c r="N762" s="208"/>
      <c r="O762" s="208"/>
      <c r="P762" s="208"/>
      <c r="Q762" s="208"/>
      <c r="R762" s="208"/>
      <c r="S762" s="208"/>
      <c r="T762" s="208"/>
      <c r="U762" s="208"/>
      <c r="V762" s="208"/>
      <c r="W762" s="208"/>
      <c r="X762" s="219">
        <v>42361</v>
      </c>
      <c r="Y762" s="150" t="e">
        <f ca="1">IF(ISBLANK(X762), TODAY()-#REF!,X762 -#REF! &amp; CHAR(10) &amp; "(closed)")</f>
        <v>#REF!</v>
      </c>
      <c r="Z762" s="149" t="s">
        <v>360</v>
      </c>
    </row>
    <row r="763" spans="1:26" s="175" customFormat="1" ht="26.4" hidden="1" x14ac:dyDescent="0.3">
      <c r="A763" s="157"/>
      <c r="B763" s="155">
        <v>201500317</v>
      </c>
      <c r="C763" s="217" t="s">
        <v>2218</v>
      </c>
      <c r="D763" s="29" t="s">
        <v>179</v>
      </c>
      <c r="E763" s="220" t="s">
        <v>2217</v>
      </c>
      <c r="F763" s="208"/>
      <c r="G763" s="208"/>
      <c r="H763" s="208"/>
      <c r="I763" s="208"/>
      <c r="J763" s="209"/>
      <c r="K763" s="208"/>
      <c r="L763" s="208"/>
      <c r="M763" s="208"/>
      <c r="N763" s="208"/>
      <c r="O763" s="208"/>
      <c r="P763" s="208"/>
      <c r="Q763" s="208"/>
      <c r="R763" s="208"/>
      <c r="S763" s="208"/>
      <c r="T763" s="208"/>
      <c r="U763" s="208"/>
      <c r="V763" s="208"/>
      <c r="W763" s="208"/>
      <c r="X763" s="219">
        <v>42381</v>
      </c>
      <c r="Y763" s="150" t="e">
        <f ca="1">IF(ISBLANK(X763), TODAY()-#REF!,X763 -#REF! &amp; CHAR(10) &amp; "(closed)")</f>
        <v>#REF!</v>
      </c>
      <c r="Z763" s="149" t="s">
        <v>360</v>
      </c>
    </row>
    <row r="764" spans="1:26" s="175" customFormat="1" ht="14.4" hidden="1" x14ac:dyDescent="0.3">
      <c r="A764" s="157"/>
      <c r="B764" s="155">
        <v>201500318</v>
      </c>
      <c r="C764" s="217" t="s">
        <v>1686</v>
      </c>
      <c r="D764" s="29" t="s">
        <v>179</v>
      </c>
      <c r="E764" s="220" t="s">
        <v>2216</v>
      </c>
      <c r="F764" s="208"/>
      <c r="G764" s="208"/>
      <c r="H764" s="208"/>
      <c r="I764" s="208"/>
      <c r="J764" s="209"/>
      <c r="K764" s="208"/>
      <c r="L764" s="208"/>
      <c r="M764" s="208"/>
      <c r="N764" s="208"/>
      <c r="O764" s="208"/>
      <c r="P764" s="208"/>
      <c r="Q764" s="208"/>
      <c r="R764" s="208"/>
      <c r="S764" s="208"/>
      <c r="T764" s="208"/>
      <c r="U764" s="208"/>
      <c r="V764" s="208"/>
      <c r="W764" s="208"/>
      <c r="X764" s="219">
        <v>42360</v>
      </c>
      <c r="Y764" s="150" t="e">
        <f ca="1">IF(ISBLANK(X764), TODAY()-#REF!,X764 -#REF! &amp; CHAR(10) &amp; "(closed)")</f>
        <v>#REF!</v>
      </c>
      <c r="Z764" s="149" t="s">
        <v>360</v>
      </c>
    </row>
    <row r="765" spans="1:26" s="175" customFormat="1" ht="14.4" hidden="1" x14ac:dyDescent="0.3">
      <c r="A765" s="157"/>
      <c r="B765" s="155">
        <v>201500319</v>
      </c>
      <c r="C765" s="217" t="s">
        <v>1686</v>
      </c>
      <c r="D765" s="29" t="s">
        <v>179</v>
      </c>
      <c r="E765" s="220" t="s">
        <v>599</v>
      </c>
      <c r="F765" s="208"/>
      <c r="G765" s="208"/>
      <c r="H765" s="208"/>
      <c r="I765" s="208"/>
      <c r="J765" s="209"/>
      <c r="K765" s="208"/>
      <c r="L765" s="208"/>
      <c r="M765" s="208"/>
      <c r="N765" s="208"/>
      <c r="O765" s="208"/>
      <c r="P765" s="208"/>
      <c r="Q765" s="208"/>
      <c r="R765" s="208"/>
      <c r="S765" s="208"/>
      <c r="T765" s="208"/>
      <c r="U765" s="208"/>
      <c r="V765" s="208"/>
      <c r="W765" s="208"/>
      <c r="X765" s="219">
        <v>42444</v>
      </c>
      <c r="Y765" s="150" t="e">
        <f ca="1">IF(ISBLANK(X765), TODAY()-#REF!,X765 -#REF! &amp; CHAR(10) &amp; "(closed)")</f>
        <v>#REF!</v>
      </c>
      <c r="Z765" s="149" t="s">
        <v>360</v>
      </c>
    </row>
    <row r="766" spans="1:26" s="175" customFormat="1" ht="14.4" hidden="1" x14ac:dyDescent="0.3">
      <c r="A766" s="157"/>
      <c r="B766" s="155">
        <v>201500320</v>
      </c>
      <c r="C766" s="217" t="s">
        <v>804</v>
      </c>
      <c r="D766" s="29" t="s">
        <v>179</v>
      </c>
      <c r="E766" s="220" t="s">
        <v>2215</v>
      </c>
      <c r="F766" s="208"/>
      <c r="G766" s="208"/>
      <c r="H766" s="208"/>
      <c r="I766" s="208"/>
      <c r="J766" s="209"/>
      <c r="K766" s="208"/>
      <c r="L766" s="208"/>
      <c r="M766" s="208"/>
      <c r="N766" s="208"/>
      <c r="O766" s="208"/>
      <c r="P766" s="208"/>
      <c r="Q766" s="208"/>
      <c r="R766" s="208"/>
      <c r="S766" s="208"/>
      <c r="T766" s="208"/>
      <c r="U766" s="208"/>
      <c r="V766" s="208"/>
      <c r="W766" s="208"/>
      <c r="X766" s="219">
        <v>42543</v>
      </c>
      <c r="Y766" s="150" t="e">
        <f ca="1">IF(ISBLANK(X766), TODAY()-#REF!,X766 -#REF! &amp; CHAR(10) &amp; "(closed)")</f>
        <v>#REF!</v>
      </c>
      <c r="Z766" s="149" t="s">
        <v>360</v>
      </c>
    </row>
    <row r="767" spans="1:26" s="175" customFormat="1" ht="14.4" hidden="1" x14ac:dyDescent="0.3">
      <c r="A767" s="157"/>
      <c r="B767" s="155">
        <v>201500321</v>
      </c>
      <c r="C767" s="217" t="s">
        <v>455</v>
      </c>
      <c r="D767" s="29" t="s">
        <v>179</v>
      </c>
      <c r="E767" s="220" t="s">
        <v>1996</v>
      </c>
      <c r="F767" s="208"/>
      <c r="G767" s="208"/>
      <c r="H767" s="208"/>
      <c r="I767" s="208"/>
      <c r="J767" s="209"/>
      <c r="K767" s="208"/>
      <c r="L767" s="208"/>
      <c r="M767" s="208"/>
      <c r="N767" s="208"/>
      <c r="O767" s="208"/>
      <c r="P767" s="208"/>
      <c r="Q767" s="208"/>
      <c r="R767" s="208"/>
      <c r="S767" s="208"/>
      <c r="T767" s="208"/>
      <c r="U767" s="208"/>
      <c r="V767" s="208"/>
      <c r="W767" s="208"/>
      <c r="X767" s="219">
        <v>42381</v>
      </c>
      <c r="Y767" s="150" t="e">
        <f ca="1">IF(ISBLANK(X767), TODAY()-#REF!,X767 -#REF! &amp; CHAR(10) &amp; "(closed)")</f>
        <v>#REF!</v>
      </c>
      <c r="Z767" s="149" t="s">
        <v>360</v>
      </c>
    </row>
    <row r="768" spans="1:26" s="175" customFormat="1" ht="14.4" hidden="1" x14ac:dyDescent="0.3">
      <c r="A768" s="157"/>
      <c r="B768" s="155">
        <v>201500322</v>
      </c>
      <c r="C768" s="217" t="s">
        <v>193</v>
      </c>
      <c r="D768" s="29" t="s">
        <v>179</v>
      </c>
      <c r="E768" s="220" t="s">
        <v>408</v>
      </c>
      <c r="F768" s="208"/>
      <c r="G768" s="208"/>
      <c r="H768" s="208"/>
      <c r="I768" s="208"/>
      <c r="J768" s="209"/>
      <c r="K768" s="208"/>
      <c r="L768" s="208"/>
      <c r="M768" s="208"/>
      <c r="N768" s="208"/>
      <c r="O768" s="208"/>
      <c r="P768" s="208"/>
      <c r="Q768" s="208"/>
      <c r="R768" s="208"/>
      <c r="S768" s="208"/>
      <c r="T768" s="208"/>
      <c r="U768" s="208"/>
      <c r="V768" s="208"/>
      <c r="W768" s="208"/>
      <c r="X768" s="219">
        <v>42395</v>
      </c>
      <c r="Y768" s="150" t="e">
        <f ca="1">IF(ISBLANK(X768), TODAY()-#REF!,X768 -#REF! &amp; CHAR(10) &amp; "(closed)")</f>
        <v>#REF!</v>
      </c>
      <c r="Z768" s="149" t="s">
        <v>360</v>
      </c>
    </row>
    <row r="769" spans="1:26" s="175" customFormat="1" ht="14.4" hidden="1" x14ac:dyDescent="0.3">
      <c r="A769" s="157"/>
      <c r="B769" s="155">
        <v>201500323</v>
      </c>
      <c r="C769" s="217" t="s">
        <v>193</v>
      </c>
      <c r="D769" s="29" t="s">
        <v>179</v>
      </c>
      <c r="E769" s="220" t="s">
        <v>396</v>
      </c>
      <c r="F769" s="208"/>
      <c r="G769" s="208"/>
      <c r="H769" s="208"/>
      <c r="I769" s="208"/>
      <c r="J769" s="209"/>
      <c r="K769" s="208"/>
      <c r="L769" s="208"/>
      <c r="M769" s="208"/>
      <c r="N769" s="208"/>
      <c r="O769" s="208"/>
      <c r="P769" s="208"/>
      <c r="Q769" s="208"/>
      <c r="R769" s="208"/>
      <c r="S769" s="208"/>
      <c r="T769" s="208"/>
      <c r="U769" s="208"/>
      <c r="V769" s="208"/>
      <c r="W769" s="208"/>
      <c r="X769" s="219">
        <v>42375</v>
      </c>
      <c r="Y769" s="150" t="e">
        <f ca="1">IF(ISBLANK(X769), TODAY()-#REF!,X769 -#REF! &amp; CHAR(10) &amp; "(closed)")</f>
        <v>#REF!</v>
      </c>
      <c r="Z769" s="149" t="s">
        <v>360</v>
      </c>
    </row>
    <row r="770" spans="1:26" s="175" customFormat="1" ht="14.4" hidden="1" x14ac:dyDescent="0.3">
      <c r="A770" s="157"/>
      <c r="B770" s="155">
        <v>201500324</v>
      </c>
      <c r="C770" s="217" t="s">
        <v>193</v>
      </c>
      <c r="D770" s="29" t="s">
        <v>179</v>
      </c>
      <c r="E770" s="220" t="s">
        <v>2214</v>
      </c>
      <c r="F770" s="208"/>
      <c r="G770" s="208"/>
      <c r="H770" s="208"/>
      <c r="I770" s="208"/>
      <c r="J770" s="209"/>
      <c r="K770" s="208"/>
      <c r="L770" s="208"/>
      <c r="M770" s="208"/>
      <c r="N770" s="208"/>
      <c r="O770" s="208"/>
      <c r="P770" s="208"/>
      <c r="Q770" s="208"/>
      <c r="R770" s="208"/>
      <c r="S770" s="208"/>
      <c r="T770" s="208"/>
      <c r="U770" s="208"/>
      <c r="V770" s="208"/>
      <c r="W770" s="208"/>
      <c r="X770" s="219">
        <v>42530</v>
      </c>
      <c r="Y770" s="150" t="e">
        <f ca="1">IF(ISBLANK(X770), TODAY()-#REF!,X770 -#REF! &amp; CHAR(10) &amp; "(closed)")</f>
        <v>#REF!</v>
      </c>
      <c r="Z770" s="149" t="s">
        <v>360</v>
      </c>
    </row>
    <row r="771" spans="1:26" s="175" customFormat="1" ht="14.4" hidden="1" x14ac:dyDescent="0.3">
      <c r="A771" s="157"/>
      <c r="B771" s="155">
        <v>201500325</v>
      </c>
      <c r="C771" s="217" t="s">
        <v>193</v>
      </c>
      <c r="D771" s="29" t="s">
        <v>179</v>
      </c>
      <c r="E771" s="220" t="s">
        <v>1453</v>
      </c>
      <c r="F771" s="208"/>
      <c r="G771" s="208"/>
      <c r="H771" s="208"/>
      <c r="I771" s="208"/>
      <c r="J771" s="209"/>
      <c r="K771" s="208"/>
      <c r="L771" s="208"/>
      <c r="M771" s="208"/>
      <c r="N771" s="208"/>
      <c r="O771" s="208"/>
      <c r="P771" s="208"/>
      <c r="Q771" s="208"/>
      <c r="R771" s="208"/>
      <c r="S771" s="208"/>
      <c r="T771" s="208"/>
      <c r="U771" s="208"/>
      <c r="V771" s="208"/>
      <c r="W771" s="208"/>
      <c r="X771" s="219">
        <v>42361</v>
      </c>
      <c r="Y771" s="150" t="e">
        <f ca="1">IF(ISBLANK(X771), TODAY()-#REF!,X771 -#REF! &amp; CHAR(10) &amp; "(closed)")</f>
        <v>#REF!</v>
      </c>
      <c r="Z771" s="149" t="s">
        <v>360</v>
      </c>
    </row>
    <row r="772" spans="1:26" s="175" customFormat="1" ht="14.4" hidden="1" x14ac:dyDescent="0.3">
      <c r="A772" s="157"/>
      <c r="B772" s="155">
        <v>201500326</v>
      </c>
      <c r="C772" s="217" t="s">
        <v>193</v>
      </c>
      <c r="D772" s="29" t="s">
        <v>179</v>
      </c>
      <c r="E772" s="220" t="s">
        <v>2213</v>
      </c>
      <c r="F772" s="208"/>
      <c r="G772" s="208"/>
      <c r="H772" s="208"/>
      <c r="I772" s="208"/>
      <c r="J772" s="209"/>
      <c r="K772" s="208"/>
      <c r="L772" s="208"/>
      <c r="M772" s="208"/>
      <c r="N772" s="208"/>
      <c r="O772" s="208"/>
      <c r="P772" s="208"/>
      <c r="Q772" s="208"/>
      <c r="R772" s="208"/>
      <c r="S772" s="208"/>
      <c r="T772" s="208"/>
      <c r="U772" s="208"/>
      <c r="V772" s="208"/>
      <c r="W772" s="208"/>
      <c r="X772" s="219">
        <v>42361</v>
      </c>
      <c r="Y772" s="150" t="e">
        <f ca="1">IF(ISBLANK(X772), TODAY()-#REF!,X772 -#REF! &amp; CHAR(10) &amp; "(closed)")</f>
        <v>#REF!</v>
      </c>
      <c r="Z772" s="149" t="s">
        <v>360</v>
      </c>
    </row>
    <row r="773" spans="1:26" s="175" customFormat="1" ht="14.4" hidden="1" x14ac:dyDescent="0.3">
      <c r="A773" s="157"/>
      <c r="B773" s="155">
        <v>201500327</v>
      </c>
      <c r="C773" s="217" t="s">
        <v>193</v>
      </c>
      <c r="D773" s="29" t="s">
        <v>179</v>
      </c>
      <c r="E773" s="220" t="s">
        <v>384</v>
      </c>
      <c r="F773" s="208"/>
      <c r="G773" s="208"/>
      <c r="H773" s="208"/>
      <c r="I773" s="208"/>
      <c r="J773" s="209"/>
      <c r="K773" s="208"/>
      <c r="L773" s="208"/>
      <c r="M773" s="208"/>
      <c r="N773" s="208"/>
      <c r="O773" s="208"/>
      <c r="P773" s="208"/>
      <c r="Q773" s="208"/>
      <c r="R773" s="208"/>
      <c r="S773" s="208"/>
      <c r="T773" s="208"/>
      <c r="U773" s="208"/>
      <c r="V773" s="208"/>
      <c r="W773" s="208"/>
      <c r="X773" s="219">
        <v>42445</v>
      </c>
      <c r="Y773" s="150" t="e">
        <f ca="1">IF(ISBLANK(X773), TODAY()-#REF!,X773 -#REF! &amp; CHAR(10) &amp; "(closed)")</f>
        <v>#REF!</v>
      </c>
      <c r="Z773" s="149" t="s">
        <v>360</v>
      </c>
    </row>
    <row r="774" spans="1:26" s="175" customFormat="1" ht="14.4" hidden="1" x14ac:dyDescent="0.3">
      <c r="A774" s="157"/>
      <c r="B774" s="155">
        <v>201500328</v>
      </c>
      <c r="C774" s="217" t="s">
        <v>193</v>
      </c>
      <c r="D774" s="29" t="s">
        <v>179</v>
      </c>
      <c r="E774" s="220" t="s">
        <v>2212</v>
      </c>
      <c r="F774" s="208"/>
      <c r="G774" s="208"/>
      <c r="H774" s="208"/>
      <c r="I774" s="208"/>
      <c r="J774" s="209"/>
      <c r="K774" s="208"/>
      <c r="L774" s="208"/>
      <c r="M774" s="208"/>
      <c r="N774" s="208"/>
      <c r="O774" s="208"/>
      <c r="P774" s="208"/>
      <c r="Q774" s="208"/>
      <c r="R774" s="208"/>
      <c r="S774" s="208"/>
      <c r="T774" s="208"/>
      <c r="U774" s="208"/>
      <c r="V774" s="208"/>
      <c r="W774" s="208"/>
      <c r="X774" s="219">
        <v>42389</v>
      </c>
      <c r="Y774" s="150" t="e">
        <f ca="1">IF(ISBLANK(X774), TODAY()-#REF!,X774 -#REF! &amp; CHAR(10) &amp; "(closed)")</f>
        <v>#REF!</v>
      </c>
      <c r="Z774" s="149" t="s">
        <v>360</v>
      </c>
    </row>
    <row r="775" spans="1:26" s="175" customFormat="1" ht="14.4" hidden="1" x14ac:dyDescent="0.3">
      <c r="A775" s="157"/>
      <c r="B775" s="155">
        <v>201500329</v>
      </c>
      <c r="C775" s="217" t="s">
        <v>193</v>
      </c>
      <c r="D775" s="29" t="s">
        <v>179</v>
      </c>
      <c r="E775" s="220" t="s">
        <v>603</v>
      </c>
      <c r="F775" s="208"/>
      <c r="G775" s="208"/>
      <c r="H775" s="208"/>
      <c r="I775" s="208"/>
      <c r="J775" s="209"/>
      <c r="K775" s="208"/>
      <c r="L775" s="208"/>
      <c r="M775" s="208"/>
      <c r="N775" s="208"/>
      <c r="O775" s="208"/>
      <c r="P775" s="208"/>
      <c r="Q775" s="208"/>
      <c r="R775" s="208"/>
      <c r="S775" s="208"/>
      <c r="T775" s="208"/>
      <c r="U775" s="208"/>
      <c r="V775" s="208"/>
      <c r="W775" s="208"/>
      <c r="X775" s="219">
        <v>42374</v>
      </c>
      <c r="Y775" s="150" t="e">
        <f ca="1">IF(ISBLANK(X775), TODAY()-#REF!,X775 -#REF! &amp; CHAR(10) &amp; "(closed)")</f>
        <v>#REF!</v>
      </c>
      <c r="Z775" s="149" t="s">
        <v>360</v>
      </c>
    </row>
    <row r="776" spans="1:26" s="175" customFormat="1" ht="14.4" hidden="1" x14ac:dyDescent="0.3">
      <c r="A776" s="157"/>
      <c r="B776" s="155">
        <v>201500330</v>
      </c>
      <c r="C776" s="217" t="s">
        <v>193</v>
      </c>
      <c r="D776" s="29" t="s">
        <v>179</v>
      </c>
      <c r="E776" s="220" t="s">
        <v>327</v>
      </c>
      <c r="F776" s="208"/>
      <c r="G776" s="208"/>
      <c r="H776" s="208"/>
      <c r="I776" s="208"/>
      <c r="J776" s="209"/>
      <c r="K776" s="208"/>
      <c r="L776" s="208"/>
      <c r="M776" s="208"/>
      <c r="N776" s="208"/>
      <c r="O776" s="208"/>
      <c r="P776" s="208"/>
      <c r="Q776" s="208"/>
      <c r="R776" s="208"/>
      <c r="S776" s="208"/>
      <c r="T776" s="208"/>
      <c r="U776" s="208"/>
      <c r="V776" s="208"/>
      <c r="W776" s="208"/>
      <c r="X776" s="219">
        <v>42543</v>
      </c>
      <c r="Y776" s="150" t="e">
        <f ca="1">IF(ISBLANK(X776), TODAY()-#REF!,X776 -#REF! &amp; CHAR(10) &amp; "(closed)")</f>
        <v>#REF!</v>
      </c>
      <c r="Z776" s="149" t="s">
        <v>360</v>
      </c>
    </row>
    <row r="777" spans="1:26" s="175" customFormat="1" ht="14.4" hidden="1" x14ac:dyDescent="0.3">
      <c r="A777" s="157"/>
      <c r="B777" s="155">
        <v>201500331</v>
      </c>
      <c r="C777" s="217" t="s">
        <v>193</v>
      </c>
      <c r="D777" s="29" t="s">
        <v>177</v>
      </c>
      <c r="E777" s="220" t="s">
        <v>962</v>
      </c>
      <c r="F777" s="208"/>
      <c r="G777" s="208"/>
      <c r="H777" s="208"/>
      <c r="I777" s="208"/>
      <c r="J777" s="209"/>
      <c r="K777" s="208"/>
      <c r="L777" s="208"/>
      <c r="M777" s="208"/>
      <c r="N777" s="208"/>
      <c r="O777" s="208"/>
      <c r="P777" s="208"/>
      <c r="Q777" s="208"/>
      <c r="R777" s="208"/>
      <c r="S777" s="208"/>
      <c r="T777" s="208"/>
      <c r="U777" s="208"/>
      <c r="V777" s="208"/>
      <c r="W777" s="208"/>
      <c r="X777" s="219">
        <v>42361</v>
      </c>
      <c r="Y777" s="150" t="e">
        <f ca="1">IF(ISBLANK(X777), TODAY()-#REF!,X777 -#REF! &amp; CHAR(10) &amp; "(closed)")</f>
        <v>#REF!</v>
      </c>
      <c r="Z777" s="149" t="s">
        <v>360</v>
      </c>
    </row>
    <row r="778" spans="1:26" s="175" customFormat="1" ht="14.4" hidden="1" x14ac:dyDescent="0.3">
      <c r="A778" s="157"/>
      <c r="B778" s="155">
        <v>201500332</v>
      </c>
      <c r="C778" s="217" t="s">
        <v>193</v>
      </c>
      <c r="D778" s="29" t="s">
        <v>179</v>
      </c>
      <c r="E778" s="220" t="s">
        <v>433</v>
      </c>
      <c r="F778" s="208"/>
      <c r="G778" s="208"/>
      <c r="H778" s="208"/>
      <c r="I778" s="208"/>
      <c r="J778" s="209"/>
      <c r="K778" s="208"/>
      <c r="L778" s="208"/>
      <c r="M778" s="208"/>
      <c r="N778" s="208"/>
      <c r="O778" s="208"/>
      <c r="P778" s="208"/>
      <c r="Q778" s="208"/>
      <c r="R778" s="208"/>
      <c r="S778" s="208"/>
      <c r="T778" s="208"/>
      <c r="U778" s="208"/>
      <c r="V778" s="208"/>
      <c r="W778" s="208"/>
      <c r="X778" s="219">
        <v>42395</v>
      </c>
      <c r="Y778" s="150" t="e">
        <f ca="1">IF(ISBLANK(X778), TODAY()-#REF!,X778 -#REF! &amp; CHAR(10) &amp; "(closed)")</f>
        <v>#REF!</v>
      </c>
      <c r="Z778" s="149" t="s">
        <v>360</v>
      </c>
    </row>
    <row r="779" spans="1:26" s="175" customFormat="1" ht="26.4" hidden="1" x14ac:dyDescent="0.3">
      <c r="A779" s="157"/>
      <c r="B779" s="155">
        <v>201500333</v>
      </c>
      <c r="C779" s="217" t="s">
        <v>193</v>
      </c>
      <c r="D779" s="29" t="s">
        <v>179</v>
      </c>
      <c r="E779" s="220" t="s">
        <v>2211</v>
      </c>
      <c r="F779" s="208"/>
      <c r="G779" s="208"/>
      <c r="H779" s="208"/>
      <c r="I779" s="208"/>
      <c r="J779" s="209"/>
      <c r="K779" s="208"/>
      <c r="L779" s="208"/>
      <c r="M779" s="208"/>
      <c r="N779" s="208"/>
      <c r="O779" s="208"/>
      <c r="P779" s="208"/>
      <c r="Q779" s="208"/>
      <c r="R779" s="208"/>
      <c r="S779" s="208"/>
      <c r="T779" s="208"/>
      <c r="U779" s="208"/>
      <c r="V779" s="208"/>
      <c r="W779" s="208"/>
      <c r="X779" s="219">
        <v>42438</v>
      </c>
      <c r="Y779" s="150" t="e">
        <f ca="1">IF(ISBLANK(X779), TODAY()-#REF!,X779 -#REF! &amp; CHAR(10) &amp; "(closed)")</f>
        <v>#REF!</v>
      </c>
      <c r="Z779" s="149" t="s">
        <v>360</v>
      </c>
    </row>
    <row r="780" spans="1:26" s="175" customFormat="1" ht="14.4" hidden="1" x14ac:dyDescent="0.3">
      <c r="A780" s="157"/>
      <c r="B780" s="155">
        <v>201500334</v>
      </c>
      <c r="C780" s="217" t="s">
        <v>193</v>
      </c>
      <c r="D780" s="29" t="s">
        <v>177</v>
      </c>
      <c r="E780" s="220" t="s">
        <v>1232</v>
      </c>
      <c r="F780" s="208"/>
      <c r="G780" s="208"/>
      <c r="H780" s="208"/>
      <c r="I780" s="208"/>
      <c r="J780" s="209"/>
      <c r="K780" s="208"/>
      <c r="L780" s="208"/>
      <c r="M780" s="208"/>
      <c r="N780" s="208"/>
      <c r="O780" s="208"/>
      <c r="P780" s="208"/>
      <c r="Q780" s="208"/>
      <c r="R780" s="208"/>
      <c r="S780" s="208"/>
      <c r="T780" s="208"/>
      <c r="U780" s="208"/>
      <c r="V780" s="208"/>
      <c r="W780" s="208"/>
      <c r="X780" s="219">
        <v>42389</v>
      </c>
      <c r="Y780" s="150" t="e">
        <f ca="1">IF(ISBLANK(X780), TODAY()-#REF!,X780 -#REF! &amp; CHAR(10) &amp; "(closed)")</f>
        <v>#REF!</v>
      </c>
      <c r="Z780" s="149" t="s">
        <v>360</v>
      </c>
    </row>
    <row r="781" spans="1:26" s="175" customFormat="1" ht="26.4" hidden="1" x14ac:dyDescent="0.3">
      <c r="A781" s="157"/>
      <c r="B781" s="155">
        <v>201500335</v>
      </c>
      <c r="C781" s="217" t="s">
        <v>193</v>
      </c>
      <c r="D781" s="29" t="s">
        <v>179</v>
      </c>
      <c r="E781" s="220" t="s">
        <v>2210</v>
      </c>
      <c r="F781" s="208"/>
      <c r="G781" s="208"/>
      <c r="H781" s="208"/>
      <c r="I781" s="208"/>
      <c r="J781" s="209"/>
      <c r="K781" s="208"/>
      <c r="L781" s="208"/>
      <c r="M781" s="208"/>
      <c r="N781" s="208"/>
      <c r="O781" s="208"/>
      <c r="P781" s="208"/>
      <c r="Q781" s="208"/>
      <c r="R781" s="208"/>
      <c r="S781" s="208"/>
      <c r="T781" s="208"/>
      <c r="U781" s="208"/>
      <c r="V781" s="208"/>
      <c r="W781" s="208"/>
      <c r="X781" s="219">
        <v>42438</v>
      </c>
      <c r="Y781" s="150" t="e">
        <f ca="1">IF(ISBLANK(X781), TODAY()-#REF!,X781 -#REF! &amp; CHAR(10) &amp; "(closed)")</f>
        <v>#REF!</v>
      </c>
      <c r="Z781" s="149" t="s">
        <v>360</v>
      </c>
    </row>
    <row r="782" spans="1:26" s="175" customFormat="1" ht="14.4" hidden="1" x14ac:dyDescent="0.3">
      <c r="A782" s="157"/>
      <c r="B782" s="155">
        <v>201500336</v>
      </c>
      <c r="C782" s="217" t="s">
        <v>193</v>
      </c>
      <c r="D782" s="29" t="s">
        <v>179</v>
      </c>
      <c r="E782" s="220" t="s">
        <v>385</v>
      </c>
      <c r="F782" s="208"/>
      <c r="G782" s="208"/>
      <c r="H782" s="208"/>
      <c r="I782" s="208"/>
      <c r="J782" s="209"/>
      <c r="K782" s="208"/>
      <c r="L782" s="208"/>
      <c r="M782" s="208"/>
      <c r="N782" s="208"/>
      <c r="O782" s="208"/>
      <c r="P782" s="208"/>
      <c r="Q782" s="208"/>
      <c r="R782" s="208"/>
      <c r="S782" s="208"/>
      <c r="T782" s="208"/>
      <c r="U782" s="208"/>
      <c r="V782" s="208"/>
      <c r="W782" s="208"/>
      <c r="X782" s="219">
        <v>42374</v>
      </c>
      <c r="Y782" s="150" t="e">
        <f ca="1">IF(ISBLANK(X782), TODAY()-#REF!,X782 -#REF! &amp; CHAR(10) &amp; "(closed)")</f>
        <v>#REF!</v>
      </c>
      <c r="Z782" s="149" t="s">
        <v>360</v>
      </c>
    </row>
    <row r="783" spans="1:26" s="175" customFormat="1" ht="14.4" hidden="1" x14ac:dyDescent="0.3">
      <c r="A783" s="157"/>
      <c r="B783" s="155">
        <v>201500346</v>
      </c>
      <c r="C783" s="217" t="s">
        <v>1687</v>
      </c>
      <c r="D783" s="29" t="s">
        <v>179</v>
      </c>
      <c r="E783" s="220" t="s">
        <v>2209</v>
      </c>
      <c r="F783" s="208"/>
      <c r="G783" s="208"/>
      <c r="H783" s="208"/>
      <c r="I783" s="208"/>
      <c r="J783" s="209"/>
      <c r="K783" s="208"/>
      <c r="L783" s="208"/>
      <c r="M783" s="208"/>
      <c r="N783" s="208"/>
      <c r="O783" s="208"/>
      <c r="P783" s="208"/>
      <c r="Q783" s="208"/>
      <c r="R783" s="208"/>
      <c r="S783" s="208"/>
      <c r="T783" s="208"/>
      <c r="U783" s="208"/>
      <c r="V783" s="208"/>
      <c r="W783" s="208"/>
      <c r="X783" s="219">
        <v>42551</v>
      </c>
      <c r="Y783" s="150" t="e">
        <f ca="1">IF(ISBLANK(X783), TODAY()-#REF!,X783 -#REF! &amp; CHAR(10) &amp; "(closed)")</f>
        <v>#REF!</v>
      </c>
      <c r="Z783" s="149" t="s">
        <v>360</v>
      </c>
    </row>
    <row r="784" spans="1:26" s="175" customFormat="1" ht="14.4" hidden="1" x14ac:dyDescent="0.3">
      <c r="A784" s="157"/>
      <c r="B784" s="155">
        <v>201500352</v>
      </c>
      <c r="C784" s="217" t="s">
        <v>193</v>
      </c>
      <c r="D784" s="29" t="s">
        <v>179</v>
      </c>
      <c r="E784" s="220" t="s">
        <v>2208</v>
      </c>
      <c r="F784" s="208"/>
      <c r="G784" s="208"/>
      <c r="H784" s="208"/>
      <c r="I784" s="208"/>
      <c r="J784" s="209"/>
      <c r="K784" s="208"/>
      <c r="L784" s="208"/>
      <c r="M784" s="208"/>
      <c r="N784" s="208"/>
      <c r="O784" s="208"/>
      <c r="P784" s="208"/>
      <c r="Q784" s="208"/>
      <c r="R784" s="208"/>
      <c r="S784" s="208"/>
      <c r="T784" s="208"/>
      <c r="U784" s="208"/>
      <c r="V784" s="208"/>
      <c r="W784" s="208"/>
      <c r="X784" s="219">
        <v>42432</v>
      </c>
      <c r="Y784" s="150" t="e">
        <f ca="1">IF(ISBLANK(X784), TODAY()-#REF!,X784 -#REF! &amp; CHAR(10) &amp; "(closed)")</f>
        <v>#REF!</v>
      </c>
      <c r="Z784" s="149" t="s">
        <v>360</v>
      </c>
    </row>
    <row r="785" spans="1:26" s="175" customFormat="1" ht="14.4" hidden="1" x14ac:dyDescent="0.3">
      <c r="A785" s="157"/>
      <c r="B785" s="155">
        <v>201500353</v>
      </c>
      <c r="C785" s="217" t="s">
        <v>193</v>
      </c>
      <c r="D785" s="29" t="s">
        <v>179</v>
      </c>
      <c r="E785" s="220" t="s">
        <v>2207</v>
      </c>
      <c r="F785" s="208"/>
      <c r="G785" s="208"/>
      <c r="H785" s="208"/>
      <c r="I785" s="208"/>
      <c r="J785" s="209"/>
      <c r="K785" s="208"/>
      <c r="L785" s="208"/>
      <c r="M785" s="208"/>
      <c r="N785" s="208"/>
      <c r="O785" s="208"/>
      <c r="P785" s="208"/>
      <c r="Q785" s="208"/>
      <c r="R785" s="208"/>
      <c r="S785" s="208"/>
      <c r="T785" s="208"/>
      <c r="U785" s="208"/>
      <c r="V785" s="208"/>
      <c r="W785" s="208"/>
      <c r="X785" s="219">
        <v>42411</v>
      </c>
      <c r="Y785" s="150" t="e">
        <f ca="1">IF(ISBLANK(X785), TODAY()-#REF!,X785 -#REF! &amp; CHAR(10) &amp; "(closed)")</f>
        <v>#REF!</v>
      </c>
      <c r="Z785" s="149" t="s">
        <v>360</v>
      </c>
    </row>
    <row r="786" spans="1:26" s="175" customFormat="1" ht="14.4" hidden="1" x14ac:dyDescent="0.3">
      <c r="A786" s="157"/>
      <c r="B786" s="155">
        <v>201500354</v>
      </c>
      <c r="C786" s="217" t="s">
        <v>1687</v>
      </c>
      <c r="D786" s="29" t="s">
        <v>179</v>
      </c>
      <c r="E786" s="220" t="s">
        <v>384</v>
      </c>
      <c r="F786" s="208"/>
      <c r="G786" s="208"/>
      <c r="H786" s="208"/>
      <c r="I786" s="208"/>
      <c r="J786" s="209"/>
      <c r="K786" s="208"/>
      <c r="L786" s="208"/>
      <c r="M786" s="208"/>
      <c r="N786" s="208"/>
      <c r="O786" s="208"/>
      <c r="P786" s="208"/>
      <c r="Q786" s="208"/>
      <c r="R786" s="208"/>
      <c r="S786" s="208"/>
      <c r="T786" s="208"/>
      <c r="U786" s="208"/>
      <c r="V786" s="208"/>
      <c r="W786" s="208"/>
      <c r="X786" s="219">
        <v>42472</v>
      </c>
      <c r="Y786" s="150" t="e">
        <f ca="1">IF(ISBLANK(X786), TODAY()-#REF!,X786 -#REF! &amp; CHAR(10) &amp; "(closed)")</f>
        <v>#REF!</v>
      </c>
      <c r="Z786" s="149" t="s">
        <v>360</v>
      </c>
    </row>
    <row r="787" spans="1:26" s="175" customFormat="1" ht="14.4" hidden="1" x14ac:dyDescent="0.3">
      <c r="A787" s="157"/>
      <c r="B787" s="155">
        <v>201500355</v>
      </c>
      <c r="C787" s="217" t="s">
        <v>2206</v>
      </c>
      <c r="D787" s="29" t="s">
        <v>179</v>
      </c>
      <c r="E787" s="220" t="s">
        <v>2205</v>
      </c>
      <c r="F787" s="208"/>
      <c r="G787" s="208"/>
      <c r="H787" s="208"/>
      <c r="I787" s="208"/>
      <c r="J787" s="209"/>
      <c r="K787" s="208"/>
      <c r="L787" s="208"/>
      <c r="M787" s="208"/>
      <c r="N787" s="208"/>
      <c r="O787" s="208"/>
      <c r="P787" s="208"/>
      <c r="Q787" s="208"/>
      <c r="R787" s="208"/>
      <c r="S787" s="208"/>
      <c r="T787" s="208"/>
      <c r="U787" s="208"/>
      <c r="V787" s="208"/>
      <c r="W787" s="208"/>
      <c r="X787" s="219">
        <v>42397</v>
      </c>
      <c r="Y787" s="150" t="e">
        <f ca="1">IF(ISBLANK(X787), TODAY()-#REF!,X787 -#REF! &amp; CHAR(10) &amp; "(closed)")</f>
        <v>#REF!</v>
      </c>
      <c r="Z787" s="149" t="s">
        <v>360</v>
      </c>
    </row>
    <row r="788" spans="1:26" s="175" customFormat="1" ht="14.4" hidden="1" x14ac:dyDescent="0.3">
      <c r="A788" s="157"/>
      <c r="B788" s="155">
        <v>201500356</v>
      </c>
      <c r="C788" s="217" t="s">
        <v>689</v>
      </c>
      <c r="D788" s="29" t="s">
        <v>179</v>
      </c>
      <c r="E788" s="220" t="s">
        <v>2204</v>
      </c>
      <c r="F788" s="208"/>
      <c r="G788" s="208"/>
      <c r="H788" s="208"/>
      <c r="I788" s="208"/>
      <c r="J788" s="209"/>
      <c r="K788" s="208"/>
      <c r="L788" s="208"/>
      <c r="M788" s="208"/>
      <c r="N788" s="208"/>
      <c r="O788" s="208"/>
      <c r="P788" s="208"/>
      <c r="Q788" s="208"/>
      <c r="R788" s="208"/>
      <c r="S788" s="208"/>
      <c r="T788" s="208"/>
      <c r="U788" s="208"/>
      <c r="V788" s="208"/>
      <c r="W788" s="208"/>
      <c r="X788" s="219">
        <v>42747</v>
      </c>
      <c r="Y788" s="150" t="e">
        <f ca="1">IF(ISBLANK(X788), TODAY()-#REF!,X788 -#REF! &amp; CHAR(10) &amp; "(closed)")</f>
        <v>#REF!</v>
      </c>
      <c r="Z788" s="149" t="s">
        <v>360</v>
      </c>
    </row>
    <row r="789" spans="1:26" s="175" customFormat="1" ht="14.4" hidden="1" x14ac:dyDescent="0.3">
      <c r="A789" s="157"/>
      <c r="B789" s="155">
        <v>201500357</v>
      </c>
      <c r="C789" s="217" t="s">
        <v>689</v>
      </c>
      <c r="D789" s="29" t="s">
        <v>179</v>
      </c>
      <c r="E789" s="220" t="s">
        <v>2203</v>
      </c>
      <c r="F789" s="208"/>
      <c r="G789" s="208"/>
      <c r="H789" s="208"/>
      <c r="I789" s="208"/>
      <c r="J789" s="209"/>
      <c r="K789" s="208"/>
      <c r="L789" s="208"/>
      <c r="M789" s="208"/>
      <c r="N789" s="208"/>
      <c r="O789" s="208"/>
      <c r="P789" s="208"/>
      <c r="Q789" s="208"/>
      <c r="R789" s="208"/>
      <c r="S789" s="208"/>
      <c r="T789" s="208"/>
      <c r="U789" s="208"/>
      <c r="V789" s="208"/>
      <c r="W789" s="208"/>
      <c r="X789" s="219">
        <v>42591</v>
      </c>
      <c r="Y789" s="150" t="e">
        <f ca="1">IF(ISBLANK(X789), TODAY()-#REF!,X789 -#REF! &amp; CHAR(10) &amp; "(closed)")</f>
        <v>#REF!</v>
      </c>
      <c r="Z789" s="149" t="s">
        <v>360</v>
      </c>
    </row>
    <row r="790" spans="1:26" s="175" customFormat="1" ht="14.4" hidden="1" x14ac:dyDescent="0.3">
      <c r="A790" s="157"/>
      <c r="B790" s="155">
        <v>201500358</v>
      </c>
      <c r="C790" s="217" t="s">
        <v>689</v>
      </c>
      <c r="D790" s="29" t="s">
        <v>179</v>
      </c>
      <c r="E790" s="220" t="s">
        <v>2202</v>
      </c>
      <c r="F790" s="208"/>
      <c r="G790" s="208"/>
      <c r="H790" s="208"/>
      <c r="I790" s="208"/>
      <c r="J790" s="209"/>
      <c r="K790" s="208"/>
      <c r="L790" s="208"/>
      <c r="M790" s="208"/>
      <c r="N790" s="208"/>
      <c r="O790" s="208"/>
      <c r="P790" s="208"/>
      <c r="Q790" s="208"/>
      <c r="R790" s="208"/>
      <c r="S790" s="208"/>
      <c r="T790" s="208"/>
      <c r="U790" s="208"/>
      <c r="V790" s="208"/>
      <c r="W790" s="208"/>
      <c r="X790" s="219">
        <v>42430</v>
      </c>
      <c r="Y790" s="150" t="e">
        <f ca="1">IF(ISBLANK(X790), TODAY()-#REF!,X790 -#REF! &amp; CHAR(10) &amp; "(closed)")</f>
        <v>#REF!</v>
      </c>
      <c r="Z790" s="149" t="s">
        <v>360</v>
      </c>
    </row>
    <row r="791" spans="1:26" s="175" customFormat="1" ht="14.4" hidden="1" x14ac:dyDescent="0.3">
      <c r="A791" s="157"/>
      <c r="B791" s="155">
        <v>201500359</v>
      </c>
      <c r="C791" s="217" t="s">
        <v>193</v>
      </c>
      <c r="D791" s="29" t="s">
        <v>179</v>
      </c>
      <c r="E791" s="220" t="s">
        <v>2201</v>
      </c>
      <c r="F791" s="208"/>
      <c r="G791" s="208"/>
      <c r="H791" s="208"/>
      <c r="I791" s="208"/>
      <c r="J791" s="209"/>
      <c r="K791" s="208"/>
      <c r="L791" s="208"/>
      <c r="M791" s="208"/>
      <c r="N791" s="208"/>
      <c r="O791" s="208"/>
      <c r="P791" s="208"/>
      <c r="Q791" s="208"/>
      <c r="R791" s="208"/>
      <c r="S791" s="208"/>
      <c r="T791" s="208"/>
      <c r="U791" s="208"/>
      <c r="V791" s="208"/>
      <c r="W791" s="208"/>
      <c r="X791" s="219">
        <v>42402</v>
      </c>
      <c r="Y791" s="150" t="e">
        <f ca="1">IF(ISBLANK(X791), TODAY()-#REF!,X791 -#REF! &amp; CHAR(10) &amp; "(closed)")</f>
        <v>#REF!</v>
      </c>
      <c r="Z791" s="149" t="s">
        <v>360</v>
      </c>
    </row>
    <row r="792" spans="1:26" s="175" customFormat="1" ht="14.4" hidden="1" x14ac:dyDescent="0.3">
      <c r="A792" s="157"/>
      <c r="B792" s="155">
        <v>201500361</v>
      </c>
      <c r="C792" s="217" t="s">
        <v>1687</v>
      </c>
      <c r="D792" s="29" t="s">
        <v>176</v>
      </c>
      <c r="E792" s="220" t="s">
        <v>971</v>
      </c>
      <c r="F792" s="208"/>
      <c r="G792" s="208"/>
      <c r="H792" s="208"/>
      <c r="I792" s="208"/>
      <c r="J792" s="209"/>
      <c r="K792" s="208"/>
      <c r="L792" s="208"/>
      <c r="M792" s="208"/>
      <c r="N792" s="208"/>
      <c r="O792" s="208"/>
      <c r="P792" s="208"/>
      <c r="Q792" s="208"/>
      <c r="R792" s="208"/>
      <c r="S792" s="208"/>
      <c r="T792" s="208"/>
      <c r="U792" s="208"/>
      <c r="V792" s="208"/>
      <c r="W792" s="208"/>
      <c r="X792" s="219">
        <v>42410</v>
      </c>
      <c r="Y792" s="150" t="e">
        <f ca="1">IF(ISBLANK(X792), TODAY()-#REF!,X792 -#REF! &amp; CHAR(10) &amp; "(closed)")</f>
        <v>#REF!</v>
      </c>
      <c r="Z792" s="149" t="s">
        <v>360</v>
      </c>
    </row>
    <row r="793" spans="1:26" s="175" customFormat="1" ht="14.4" hidden="1" x14ac:dyDescent="0.3">
      <c r="A793" s="157"/>
      <c r="B793" s="155">
        <v>201500362</v>
      </c>
      <c r="C793" s="217" t="s">
        <v>1687</v>
      </c>
      <c r="D793" s="29" t="s">
        <v>176</v>
      </c>
      <c r="E793" s="220" t="s">
        <v>971</v>
      </c>
      <c r="F793" s="208"/>
      <c r="G793" s="208"/>
      <c r="H793" s="208"/>
      <c r="I793" s="208"/>
      <c r="J793" s="209"/>
      <c r="K793" s="208"/>
      <c r="L793" s="208"/>
      <c r="M793" s="208"/>
      <c r="N793" s="208"/>
      <c r="O793" s="208"/>
      <c r="P793" s="208"/>
      <c r="Q793" s="208"/>
      <c r="R793" s="208"/>
      <c r="S793" s="208"/>
      <c r="T793" s="208"/>
      <c r="U793" s="208"/>
      <c r="V793" s="208"/>
      <c r="W793" s="208"/>
      <c r="X793" s="219">
        <v>42403</v>
      </c>
      <c r="Y793" s="150" t="e">
        <f ca="1">IF(ISBLANK(X793), TODAY()-#REF!,X793 -#REF! &amp; CHAR(10) &amp; "(closed)")</f>
        <v>#REF!</v>
      </c>
      <c r="Z793" s="149" t="s">
        <v>360</v>
      </c>
    </row>
    <row r="794" spans="1:26" s="175" customFormat="1" ht="14.4" hidden="1" x14ac:dyDescent="0.3">
      <c r="A794" s="157"/>
      <c r="B794" s="155">
        <v>201500363</v>
      </c>
      <c r="C794" s="217" t="s">
        <v>689</v>
      </c>
      <c r="D794" s="29" t="s">
        <v>179</v>
      </c>
      <c r="E794" s="220" t="s">
        <v>2200</v>
      </c>
      <c r="F794" s="208"/>
      <c r="G794" s="208"/>
      <c r="H794" s="208"/>
      <c r="I794" s="208"/>
      <c r="J794" s="209"/>
      <c r="K794" s="208"/>
      <c r="L794" s="208"/>
      <c r="M794" s="208"/>
      <c r="N794" s="208"/>
      <c r="O794" s="208"/>
      <c r="P794" s="208"/>
      <c r="Q794" s="208"/>
      <c r="R794" s="208"/>
      <c r="S794" s="208"/>
      <c r="T794" s="208"/>
      <c r="U794" s="208"/>
      <c r="V794" s="208"/>
      <c r="W794" s="208"/>
      <c r="X794" s="219">
        <v>42402</v>
      </c>
      <c r="Y794" s="150" t="e">
        <f ca="1">IF(ISBLANK(X794), TODAY()-#REF!,X794 -#REF! &amp; CHAR(10) &amp; "(closed)")</f>
        <v>#REF!</v>
      </c>
      <c r="Z794" s="149" t="s">
        <v>360</v>
      </c>
    </row>
    <row r="795" spans="1:26" s="175" customFormat="1" ht="14.4" hidden="1" x14ac:dyDescent="0.3">
      <c r="A795" s="157"/>
      <c r="B795" s="155">
        <v>201500364</v>
      </c>
      <c r="C795" s="217" t="s">
        <v>689</v>
      </c>
      <c r="D795" s="29" t="s">
        <v>179</v>
      </c>
      <c r="E795" s="220" t="s">
        <v>2199</v>
      </c>
      <c r="F795" s="208"/>
      <c r="G795" s="208"/>
      <c r="H795" s="208"/>
      <c r="I795" s="208"/>
      <c r="J795" s="209"/>
      <c r="K795" s="208"/>
      <c r="L795" s="208"/>
      <c r="M795" s="208"/>
      <c r="N795" s="208"/>
      <c r="O795" s="208"/>
      <c r="P795" s="208"/>
      <c r="Q795" s="208"/>
      <c r="R795" s="208"/>
      <c r="S795" s="208"/>
      <c r="T795" s="208"/>
      <c r="U795" s="208"/>
      <c r="V795" s="208"/>
      <c r="W795" s="208"/>
      <c r="X795" s="219">
        <v>42579</v>
      </c>
      <c r="Y795" s="150" t="e">
        <f ca="1">IF(ISBLANK(X795), TODAY()-#REF!,X795 -#REF! &amp; CHAR(10) &amp; "(closed)")</f>
        <v>#REF!</v>
      </c>
      <c r="Z795" s="149" t="s">
        <v>360</v>
      </c>
    </row>
    <row r="796" spans="1:26" s="175" customFormat="1" ht="14.4" hidden="1" x14ac:dyDescent="0.3">
      <c r="A796" s="157"/>
      <c r="B796" s="155">
        <v>201500365</v>
      </c>
      <c r="C796" s="217" t="s">
        <v>689</v>
      </c>
      <c r="D796" s="29" t="s">
        <v>179</v>
      </c>
      <c r="E796" s="220" t="s">
        <v>2198</v>
      </c>
      <c r="F796" s="208"/>
      <c r="G796" s="208"/>
      <c r="H796" s="208"/>
      <c r="I796" s="208"/>
      <c r="J796" s="209"/>
      <c r="K796" s="208"/>
      <c r="L796" s="208"/>
      <c r="M796" s="208"/>
      <c r="N796" s="208"/>
      <c r="O796" s="208"/>
      <c r="P796" s="208"/>
      <c r="Q796" s="208"/>
      <c r="R796" s="208"/>
      <c r="S796" s="208"/>
      <c r="T796" s="208"/>
      <c r="U796" s="208"/>
      <c r="V796" s="208"/>
      <c r="W796" s="208"/>
      <c r="X796" s="219">
        <v>42430</v>
      </c>
      <c r="Y796" s="150" t="e">
        <f ca="1">IF(ISBLANK(X796), TODAY()-#REF!,X796 -#REF! &amp; CHAR(10) &amp; "(closed)")</f>
        <v>#REF!</v>
      </c>
      <c r="Z796" s="149" t="s">
        <v>360</v>
      </c>
    </row>
    <row r="797" spans="1:26" s="175" customFormat="1" ht="14.4" hidden="1" x14ac:dyDescent="0.3">
      <c r="A797" s="157"/>
      <c r="B797" s="155">
        <v>201500366</v>
      </c>
      <c r="C797" s="217" t="s">
        <v>689</v>
      </c>
      <c r="D797" s="29" t="s">
        <v>179</v>
      </c>
      <c r="E797" s="220" t="s">
        <v>2197</v>
      </c>
      <c r="F797" s="208"/>
      <c r="G797" s="208"/>
      <c r="H797" s="208"/>
      <c r="I797" s="208"/>
      <c r="J797" s="209"/>
      <c r="K797" s="208"/>
      <c r="L797" s="208"/>
      <c r="M797" s="208"/>
      <c r="N797" s="208"/>
      <c r="O797" s="208"/>
      <c r="P797" s="208"/>
      <c r="Q797" s="208"/>
      <c r="R797" s="208"/>
      <c r="S797" s="208"/>
      <c r="T797" s="208"/>
      <c r="U797" s="208"/>
      <c r="V797" s="208"/>
      <c r="W797" s="208"/>
      <c r="X797" s="219">
        <v>42404</v>
      </c>
      <c r="Y797" s="150" t="e">
        <f ca="1">IF(ISBLANK(X797), TODAY()-#REF!,X797 -#REF! &amp; CHAR(10) &amp; "(closed)")</f>
        <v>#REF!</v>
      </c>
      <c r="Z797" s="149" t="s">
        <v>360</v>
      </c>
    </row>
    <row r="798" spans="1:26" s="175" customFormat="1" ht="14.4" hidden="1" x14ac:dyDescent="0.3">
      <c r="A798" s="157"/>
      <c r="B798" s="155">
        <v>201500368</v>
      </c>
      <c r="C798" s="217" t="s">
        <v>193</v>
      </c>
      <c r="D798" s="29" t="s">
        <v>179</v>
      </c>
      <c r="E798" s="261" t="s">
        <v>2196</v>
      </c>
      <c r="F798" s="208"/>
      <c r="G798" s="208"/>
      <c r="H798" s="208"/>
      <c r="I798" s="208"/>
      <c r="J798" s="209"/>
      <c r="K798" s="208"/>
      <c r="L798" s="208"/>
      <c r="M798" s="208"/>
      <c r="N798" s="208"/>
      <c r="O798" s="208"/>
      <c r="P798" s="208"/>
      <c r="Q798" s="208"/>
      <c r="R798" s="208"/>
      <c r="S798" s="208"/>
      <c r="T798" s="208"/>
      <c r="U798" s="208"/>
      <c r="V798" s="208"/>
      <c r="W798" s="208"/>
      <c r="X798" s="219">
        <v>42451</v>
      </c>
      <c r="Y798" s="150" t="e">
        <f ca="1">IF(ISBLANK(X798), TODAY()-#REF!,X798 -#REF! &amp; CHAR(10) &amp; "(closed)")</f>
        <v>#REF!</v>
      </c>
      <c r="Z798" s="149" t="s">
        <v>360</v>
      </c>
    </row>
    <row r="799" spans="1:26" s="175" customFormat="1" ht="14.4" hidden="1" x14ac:dyDescent="0.3">
      <c r="A799" s="157"/>
      <c r="B799" s="155">
        <v>201500369</v>
      </c>
      <c r="C799" s="217" t="s">
        <v>193</v>
      </c>
      <c r="D799" s="29" t="s">
        <v>179</v>
      </c>
      <c r="E799" s="220" t="s">
        <v>703</v>
      </c>
      <c r="F799" s="208"/>
      <c r="G799" s="208"/>
      <c r="H799" s="208"/>
      <c r="I799" s="208"/>
      <c r="J799" s="209"/>
      <c r="K799" s="208"/>
      <c r="L799" s="208"/>
      <c r="M799" s="208"/>
      <c r="N799" s="208"/>
      <c r="O799" s="208"/>
      <c r="P799" s="208"/>
      <c r="Q799" s="208"/>
      <c r="R799" s="208"/>
      <c r="S799" s="208"/>
      <c r="T799" s="208"/>
      <c r="U799" s="208"/>
      <c r="V799" s="208"/>
      <c r="W799" s="208"/>
      <c r="X799" s="219">
        <v>42543</v>
      </c>
      <c r="Y799" s="150" t="e">
        <f ca="1">IF(ISBLANK(X799), TODAY()-#REF!,X799 -#REF! &amp; CHAR(10) &amp; "(closed)")</f>
        <v>#REF!</v>
      </c>
      <c r="Z799" s="149" t="s">
        <v>360</v>
      </c>
    </row>
    <row r="800" spans="1:26" s="175" customFormat="1" ht="14.4" hidden="1" x14ac:dyDescent="0.3">
      <c r="A800" s="157"/>
      <c r="B800" s="155">
        <v>201500370</v>
      </c>
      <c r="C800" s="217" t="s">
        <v>193</v>
      </c>
      <c r="D800" s="29" t="s">
        <v>179</v>
      </c>
      <c r="E800" s="220" t="s">
        <v>2195</v>
      </c>
      <c r="F800" s="208"/>
      <c r="G800" s="208"/>
      <c r="H800" s="208"/>
      <c r="I800" s="208"/>
      <c r="J800" s="209"/>
      <c r="K800" s="208"/>
      <c r="L800" s="208"/>
      <c r="M800" s="208"/>
      <c r="N800" s="208"/>
      <c r="O800" s="208"/>
      <c r="P800" s="208"/>
      <c r="Q800" s="208"/>
      <c r="R800" s="208"/>
      <c r="S800" s="208"/>
      <c r="T800" s="208"/>
      <c r="U800" s="208"/>
      <c r="V800" s="208"/>
      <c r="W800" s="208"/>
      <c r="X800" s="219">
        <v>42431</v>
      </c>
      <c r="Y800" s="150" t="e">
        <f ca="1">IF(ISBLANK(X800), TODAY()-#REF!,X800 -#REF! &amp; CHAR(10) &amp; "(closed)")</f>
        <v>#REF!</v>
      </c>
      <c r="Z800" s="149" t="s">
        <v>360</v>
      </c>
    </row>
    <row r="801" spans="1:26" s="175" customFormat="1" ht="14.4" hidden="1" x14ac:dyDescent="0.3">
      <c r="A801" s="157"/>
      <c r="B801" s="155">
        <v>201500374</v>
      </c>
      <c r="C801" s="217" t="s">
        <v>455</v>
      </c>
      <c r="D801" s="29" t="s">
        <v>179</v>
      </c>
      <c r="E801" s="220" t="s">
        <v>899</v>
      </c>
      <c r="F801" s="208"/>
      <c r="G801" s="208"/>
      <c r="H801" s="208"/>
      <c r="I801" s="208"/>
      <c r="J801" s="209"/>
      <c r="K801" s="208"/>
      <c r="L801" s="208"/>
      <c r="M801" s="208"/>
      <c r="N801" s="208"/>
      <c r="O801" s="208"/>
      <c r="P801" s="208"/>
      <c r="Q801" s="208"/>
      <c r="R801" s="208"/>
      <c r="S801" s="208"/>
      <c r="T801" s="208"/>
      <c r="U801" s="208"/>
      <c r="V801" s="208"/>
      <c r="W801" s="208"/>
      <c r="X801" s="219">
        <v>42425</v>
      </c>
      <c r="Y801" s="150" t="e">
        <f ca="1">IF(ISBLANK(X801), TODAY()-#REF!,X801 -#REF! &amp; CHAR(10) &amp; "(closed)")</f>
        <v>#REF!</v>
      </c>
      <c r="Z801" s="149" t="s">
        <v>360</v>
      </c>
    </row>
    <row r="802" spans="1:26" s="175" customFormat="1" ht="14.4" hidden="1" x14ac:dyDescent="0.3">
      <c r="A802" s="157"/>
      <c r="B802" s="155">
        <v>201500375</v>
      </c>
      <c r="C802" s="217" t="s">
        <v>242</v>
      </c>
      <c r="D802" s="29" t="s">
        <v>179</v>
      </c>
      <c r="E802" s="220" t="s">
        <v>2194</v>
      </c>
      <c r="F802" s="208"/>
      <c r="G802" s="208"/>
      <c r="H802" s="208"/>
      <c r="I802" s="208"/>
      <c r="J802" s="209"/>
      <c r="K802" s="208"/>
      <c r="L802" s="208"/>
      <c r="M802" s="208"/>
      <c r="N802" s="208"/>
      <c r="O802" s="208"/>
      <c r="P802" s="208"/>
      <c r="Q802" s="208"/>
      <c r="R802" s="208"/>
      <c r="S802" s="208"/>
      <c r="T802" s="208"/>
      <c r="U802" s="208"/>
      <c r="V802" s="208"/>
      <c r="W802" s="208"/>
      <c r="X802" s="219">
        <v>42586</v>
      </c>
      <c r="Y802" s="150" t="e">
        <f ca="1">IF(ISBLANK(X802), TODAY()-#REF!,X802 -#REF! &amp; CHAR(10) &amp; "(closed)")</f>
        <v>#REF!</v>
      </c>
      <c r="Z802" s="149" t="s">
        <v>360</v>
      </c>
    </row>
    <row r="803" spans="1:26" s="175" customFormat="1" ht="14.4" hidden="1" x14ac:dyDescent="0.3">
      <c r="A803" s="157"/>
      <c r="B803" s="155">
        <v>201500376</v>
      </c>
      <c r="C803" s="217" t="s">
        <v>242</v>
      </c>
      <c r="D803" s="29" t="s">
        <v>179</v>
      </c>
      <c r="E803" s="220" t="s">
        <v>1969</v>
      </c>
      <c r="F803" s="208"/>
      <c r="G803" s="208"/>
      <c r="H803" s="208"/>
      <c r="I803" s="208"/>
      <c r="J803" s="209"/>
      <c r="K803" s="208"/>
      <c r="L803" s="208"/>
      <c r="M803" s="208"/>
      <c r="N803" s="208"/>
      <c r="O803" s="208"/>
      <c r="P803" s="208"/>
      <c r="Q803" s="208"/>
      <c r="R803" s="208"/>
      <c r="S803" s="208"/>
      <c r="T803" s="208"/>
      <c r="U803" s="208"/>
      <c r="V803" s="208"/>
      <c r="W803" s="208"/>
      <c r="X803" s="219">
        <v>42565</v>
      </c>
      <c r="Y803" s="150" t="e">
        <f ca="1">IF(ISBLANK(X803), TODAY()-#REF!,X803 -#REF! &amp; CHAR(10) &amp; "(closed)")</f>
        <v>#REF!</v>
      </c>
      <c r="Z803" s="149" t="s">
        <v>360</v>
      </c>
    </row>
    <row r="804" spans="1:26" s="175" customFormat="1" ht="14.4" hidden="1" x14ac:dyDescent="0.3">
      <c r="A804" s="157"/>
      <c r="B804" s="155">
        <v>201500377</v>
      </c>
      <c r="C804" s="217" t="s">
        <v>242</v>
      </c>
      <c r="D804" s="29" t="s">
        <v>179</v>
      </c>
      <c r="E804" s="220" t="s">
        <v>2193</v>
      </c>
      <c r="F804" s="208"/>
      <c r="G804" s="208"/>
      <c r="H804" s="208"/>
      <c r="I804" s="208"/>
      <c r="J804" s="209"/>
      <c r="K804" s="208"/>
      <c r="L804" s="208"/>
      <c r="M804" s="208"/>
      <c r="N804" s="208"/>
      <c r="O804" s="208"/>
      <c r="P804" s="208"/>
      <c r="Q804" s="208"/>
      <c r="R804" s="208"/>
      <c r="S804" s="208"/>
      <c r="T804" s="208"/>
      <c r="U804" s="208"/>
      <c r="V804" s="208"/>
      <c r="W804" s="208"/>
      <c r="X804" s="219">
        <v>42473</v>
      </c>
      <c r="Y804" s="150" t="e">
        <f ca="1">IF(ISBLANK(X804), TODAY()-#REF!,X804 -#REF! &amp; CHAR(10) &amp; "(closed)")</f>
        <v>#REF!</v>
      </c>
      <c r="Z804" s="149" t="s">
        <v>360</v>
      </c>
    </row>
    <row r="805" spans="1:26" s="175" customFormat="1" ht="14.4" hidden="1" x14ac:dyDescent="0.3">
      <c r="A805" s="157"/>
      <c r="B805" s="155">
        <v>201500378</v>
      </c>
      <c r="C805" s="217" t="s">
        <v>242</v>
      </c>
      <c r="D805" s="29" t="s">
        <v>179</v>
      </c>
      <c r="E805" s="220" t="s">
        <v>2192</v>
      </c>
      <c r="F805" s="208"/>
      <c r="G805" s="208"/>
      <c r="H805" s="208"/>
      <c r="I805" s="208"/>
      <c r="J805" s="209"/>
      <c r="K805" s="208"/>
      <c r="L805" s="208"/>
      <c r="M805" s="208"/>
      <c r="N805" s="208"/>
      <c r="O805" s="208"/>
      <c r="P805" s="208"/>
      <c r="Q805" s="208"/>
      <c r="R805" s="208"/>
      <c r="S805" s="208"/>
      <c r="T805" s="208"/>
      <c r="U805" s="208"/>
      <c r="V805" s="208"/>
      <c r="W805" s="208"/>
      <c r="X805" s="219">
        <v>42691</v>
      </c>
      <c r="Y805" s="150" t="e">
        <f ca="1">IF(ISBLANK(X805), TODAY()-#REF!,X805 -#REF! &amp; CHAR(10) &amp; "(closed)")</f>
        <v>#REF!</v>
      </c>
      <c r="Z805" s="149" t="s">
        <v>360</v>
      </c>
    </row>
    <row r="806" spans="1:26" s="175" customFormat="1" ht="14.4" hidden="1" x14ac:dyDescent="0.3">
      <c r="A806" s="157"/>
      <c r="B806" s="155">
        <v>201500381</v>
      </c>
      <c r="C806" s="217" t="s">
        <v>2191</v>
      </c>
      <c r="D806" s="29" t="s">
        <v>179</v>
      </c>
      <c r="E806" s="220" t="s">
        <v>2190</v>
      </c>
      <c r="F806" s="208"/>
      <c r="G806" s="208"/>
      <c r="H806" s="208"/>
      <c r="I806" s="208"/>
      <c r="J806" s="209"/>
      <c r="K806" s="208"/>
      <c r="L806" s="208"/>
      <c r="M806" s="208"/>
      <c r="N806" s="208"/>
      <c r="O806" s="208"/>
      <c r="P806" s="208"/>
      <c r="Q806" s="208"/>
      <c r="R806" s="208"/>
      <c r="S806" s="208"/>
      <c r="T806" s="208"/>
      <c r="U806" s="208"/>
      <c r="V806" s="208"/>
      <c r="W806" s="208"/>
      <c r="X806" s="219">
        <v>42425</v>
      </c>
      <c r="Y806" s="150" t="e">
        <f ca="1">IF(ISBLANK(X806), TODAY()-#REF!,X806 -#REF! &amp; CHAR(10) &amp; "(closed)")</f>
        <v>#REF!</v>
      </c>
      <c r="Z806" s="149" t="s">
        <v>360</v>
      </c>
    </row>
    <row r="807" spans="1:26" s="175" customFormat="1" ht="14.4" hidden="1" x14ac:dyDescent="0.3">
      <c r="A807" s="157"/>
      <c r="B807" s="155">
        <v>201500382</v>
      </c>
      <c r="C807" s="217" t="s">
        <v>242</v>
      </c>
      <c r="D807" s="29" t="s">
        <v>179</v>
      </c>
      <c r="E807" s="220" t="s">
        <v>2014</v>
      </c>
      <c r="F807" s="208"/>
      <c r="G807" s="208"/>
      <c r="H807" s="208"/>
      <c r="I807" s="208"/>
      <c r="J807" s="209"/>
      <c r="K807" s="208"/>
      <c r="L807" s="208"/>
      <c r="M807" s="208"/>
      <c r="N807" s="208"/>
      <c r="O807" s="208"/>
      <c r="P807" s="208"/>
      <c r="Q807" s="208"/>
      <c r="R807" s="208"/>
      <c r="S807" s="208"/>
      <c r="T807" s="208"/>
      <c r="U807" s="208"/>
      <c r="V807" s="208"/>
      <c r="W807" s="208"/>
      <c r="X807" s="219">
        <v>42641</v>
      </c>
      <c r="Y807" s="150" t="e">
        <f ca="1">IF(ISBLANK(X807), TODAY()-#REF!,X807 -#REF! &amp; CHAR(10) &amp; "(closed)")</f>
        <v>#REF!</v>
      </c>
      <c r="Z807" s="149" t="s">
        <v>360</v>
      </c>
    </row>
    <row r="808" spans="1:26" s="175" customFormat="1" ht="26.4" hidden="1" x14ac:dyDescent="0.3">
      <c r="A808" s="157"/>
      <c r="B808" s="155">
        <v>201500383</v>
      </c>
      <c r="C808" s="217" t="s">
        <v>460</v>
      </c>
      <c r="D808" s="29" t="s">
        <v>179</v>
      </c>
      <c r="E808" s="216"/>
      <c r="F808" s="208"/>
      <c r="G808" s="208"/>
      <c r="H808" s="208"/>
      <c r="I808" s="208"/>
      <c r="J808" s="209"/>
      <c r="K808" s="208"/>
      <c r="L808" s="208"/>
      <c r="M808" s="208"/>
      <c r="N808" s="208"/>
      <c r="O808" s="208"/>
      <c r="P808" s="208"/>
      <c r="Q808" s="208"/>
      <c r="R808" s="208"/>
      <c r="S808" s="208"/>
      <c r="T808" s="208"/>
      <c r="U808" s="208"/>
      <c r="V808" s="208"/>
      <c r="W808" s="208"/>
      <c r="X808" s="219">
        <v>42837</v>
      </c>
      <c r="Y808" s="150" t="str">
        <f ca="1">IF(ISBLANK(X808), TODAY()-E808,X808- E808 &amp; CHAR(10) &amp; "(closed)")</f>
        <v>42837
(closed)</v>
      </c>
      <c r="Z808" s="149" t="s">
        <v>360</v>
      </c>
    </row>
    <row r="809" spans="1:26" s="175" customFormat="1" ht="14.4" hidden="1" x14ac:dyDescent="0.3">
      <c r="A809" s="157"/>
      <c r="B809" s="155">
        <v>201500385</v>
      </c>
      <c r="C809" s="217" t="s">
        <v>1903</v>
      </c>
      <c r="D809" s="29" t="s">
        <v>179</v>
      </c>
      <c r="E809" s="220" t="s">
        <v>2189</v>
      </c>
      <c r="F809" s="208"/>
      <c r="G809" s="208"/>
      <c r="H809" s="208"/>
      <c r="I809" s="208"/>
      <c r="J809" s="209"/>
      <c r="K809" s="208"/>
      <c r="L809" s="208"/>
      <c r="M809" s="208"/>
      <c r="N809" s="208"/>
      <c r="O809" s="208"/>
      <c r="P809" s="208"/>
      <c r="Q809" s="208"/>
      <c r="R809" s="208"/>
      <c r="S809" s="208"/>
      <c r="T809" s="208"/>
      <c r="U809" s="208"/>
      <c r="V809" s="208"/>
      <c r="W809" s="208"/>
      <c r="X809" s="219">
        <v>42550</v>
      </c>
      <c r="Y809" s="150" t="e">
        <f ca="1">IF(ISBLANK(X809), TODAY()-#REF!,X809 -#REF! &amp; CHAR(10) &amp; "(closed)")</f>
        <v>#REF!</v>
      </c>
      <c r="Z809" s="149" t="s">
        <v>360</v>
      </c>
    </row>
    <row r="810" spans="1:26" ht="28.8" hidden="1" x14ac:dyDescent="0.3">
      <c r="A810" s="29" t="s">
        <v>2153</v>
      </c>
      <c r="B810" s="29">
        <v>201500445</v>
      </c>
      <c r="C810" s="173" t="s">
        <v>242</v>
      </c>
      <c r="D810" s="29" t="s">
        <v>179</v>
      </c>
      <c r="E810" s="60" t="s">
        <v>782</v>
      </c>
      <c r="F810" s="29"/>
      <c r="G810" s="32"/>
      <c r="H810" s="24" t="str">
        <f>IF(ISNUMBER(F810), F810+90, "N/A")</f>
        <v>N/A</v>
      </c>
      <c r="I810" s="24"/>
      <c r="J810" s="24">
        <v>42345</v>
      </c>
      <c r="K810" s="28">
        <v>82530</v>
      </c>
      <c r="L810" s="28">
        <v>5535</v>
      </c>
      <c r="M810" s="28">
        <v>10350</v>
      </c>
      <c r="N810" s="28">
        <v>690</v>
      </c>
      <c r="O810" s="27">
        <f>IF(ISBLANK(J810), "", IF(ISNUMBER(F810), J810+60, J810+90))</f>
        <v>42435</v>
      </c>
      <c r="P810" s="27">
        <v>42433</v>
      </c>
      <c r="Q810" s="27">
        <f>IF(NOT(ISNUMBER(P810)),"",P810+15)</f>
        <v>42448</v>
      </c>
      <c r="R810" s="25">
        <v>42447</v>
      </c>
      <c r="S810" s="25"/>
      <c r="T810" s="42"/>
      <c r="U810" s="25" t="s">
        <v>2188</v>
      </c>
      <c r="V810" s="25"/>
      <c r="W810" s="25" t="s">
        <v>230</v>
      </c>
      <c r="X810" s="24"/>
      <c r="Y810" s="23">
        <f ca="1">IF(LEFT(B810) = "P",
        IF(OR(ISBLANK(I810), I810 = ""), TODAY() - F810 &amp; CHAR(10) &amp; "(preapproval)", I810 - F810 &amp; CHAR(10) &amp; "(PFL filed)"),
       IF(OR(ISBLANK(Z810), Z810 = ""), TODAY() - J810, X810 - J810 &amp; CHAR(10) &amp; "(closed)"))</f>
        <v>3654</v>
      </c>
      <c r="Z810" s="6" t="str">
        <f>IF(ISBLANK(X810), "", "Yes")</f>
        <v/>
      </c>
    </row>
    <row r="811" spans="1:26" s="175" customFormat="1" ht="14.4" hidden="1" x14ac:dyDescent="0.3">
      <c r="A811" s="157"/>
      <c r="B811" s="155">
        <v>201500387</v>
      </c>
      <c r="C811" s="217" t="s">
        <v>1903</v>
      </c>
      <c r="D811" s="29" t="s">
        <v>179</v>
      </c>
      <c r="E811" s="220" t="s">
        <v>2187</v>
      </c>
      <c r="F811" s="208"/>
      <c r="G811" s="208"/>
      <c r="H811" s="208"/>
      <c r="I811" s="208"/>
      <c r="J811" s="209"/>
      <c r="K811" s="208"/>
      <c r="L811" s="208"/>
      <c r="M811" s="208"/>
      <c r="N811" s="208"/>
      <c r="O811" s="208"/>
      <c r="P811" s="208"/>
      <c r="Q811" s="208"/>
      <c r="R811" s="208"/>
      <c r="S811" s="208"/>
      <c r="T811" s="208"/>
      <c r="U811" s="208"/>
      <c r="V811" s="208"/>
      <c r="W811" s="208"/>
      <c r="X811" s="219">
        <v>42409</v>
      </c>
      <c r="Y811" s="150" t="e">
        <f ca="1">IF(ISBLANK(X811), TODAY()-#REF!,X811 -#REF! &amp; CHAR(10) &amp; "(closed)")</f>
        <v>#REF!</v>
      </c>
      <c r="Z811" s="149" t="s">
        <v>360</v>
      </c>
    </row>
    <row r="812" spans="1:26" s="175" customFormat="1" ht="14.4" hidden="1" x14ac:dyDescent="0.3">
      <c r="A812" s="157"/>
      <c r="B812" s="155">
        <v>201500388</v>
      </c>
      <c r="C812" s="217" t="s">
        <v>1903</v>
      </c>
      <c r="D812" s="29" t="s">
        <v>179</v>
      </c>
      <c r="E812" s="220" t="s">
        <v>2186</v>
      </c>
      <c r="F812" s="208"/>
      <c r="G812" s="208"/>
      <c r="H812" s="208"/>
      <c r="I812" s="208"/>
      <c r="J812" s="209"/>
      <c r="K812" s="208"/>
      <c r="L812" s="208"/>
      <c r="M812" s="208"/>
      <c r="N812" s="208"/>
      <c r="O812" s="208"/>
      <c r="P812" s="208"/>
      <c r="Q812" s="208"/>
      <c r="R812" s="208"/>
      <c r="S812" s="208"/>
      <c r="T812" s="208"/>
      <c r="U812" s="208"/>
      <c r="V812" s="208"/>
      <c r="W812" s="208"/>
      <c r="X812" s="219">
        <v>42409</v>
      </c>
      <c r="Y812" s="150" t="e">
        <f ca="1">IF(ISBLANK(X812), TODAY()-#REF!,X812 -#REF! &amp; CHAR(10) &amp; "(closed)")</f>
        <v>#REF!</v>
      </c>
      <c r="Z812" s="149" t="s">
        <v>360</v>
      </c>
    </row>
    <row r="813" spans="1:26" s="175" customFormat="1" ht="14.4" hidden="1" x14ac:dyDescent="0.3">
      <c r="A813" s="157"/>
      <c r="B813" s="155">
        <v>201500389</v>
      </c>
      <c r="C813" s="217" t="s">
        <v>1903</v>
      </c>
      <c r="D813" s="29" t="s">
        <v>179</v>
      </c>
      <c r="E813" s="220" t="s">
        <v>2185</v>
      </c>
      <c r="F813" s="208"/>
      <c r="G813" s="208"/>
      <c r="H813" s="208"/>
      <c r="I813" s="208"/>
      <c r="J813" s="209"/>
      <c r="K813" s="208"/>
      <c r="L813" s="208"/>
      <c r="M813" s="208"/>
      <c r="N813" s="208"/>
      <c r="O813" s="208"/>
      <c r="P813" s="208"/>
      <c r="Q813" s="208"/>
      <c r="R813" s="208"/>
      <c r="S813" s="208"/>
      <c r="T813" s="208"/>
      <c r="U813" s="208"/>
      <c r="V813" s="208"/>
      <c r="W813" s="208"/>
      <c r="X813" s="219">
        <v>42444</v>
      </c>
      <c r="Y813" s="150" t="e">
        <f ca="1">IF(ISBLANK(X813), TODAY()-#REF!,X813 -#REF! &amp; CHAR(10) &amp; "(closed)")</f>
        <v>#REF!</v>
      </c>
      <c r="Z813" s="149" t="s">
        <v>360</v>
      </c>
    </row>
    <row r="814" spans="1:26" s="175" customFormat="1" ht="14.4" hidden="1" x14ac:dyDescent="0.3">
      <c r="A814" s="157"/>
      <c r="B814" s="155">
        <v>201500391</v>
      </c>
      <c r="C814" s="217" t="s">
        <v>1903</v>
      </c>
      <c r="D814" s="29" t="s">
        <v>179</v>
      </c>
      <c r="E814" s="220" t="s">
        <v>2184</v>
      </c>
      <c r="F814" s="152"/>
      <c r="G814" s="152"/>
      <c r="H814" s="152"/>
      <c r="I814" s="152"/>
      <c r="J814" s="153"/>
      <c r="K814" s="152"/>
      <c r="L814" s="152"/>
      <c r="M814" s="152"/>
      <c r="N814" s="152"/>
      <c r="O814" s="152"/>
      <c r="P814" s="152"/>
      <c r="Q814" s="152"/>
      <c r="R814" s="152"/>
      <c r="S814" s="152"/>
      <c r="T814" s="152"/>
      <c r="U814" s="152"/>
      <c r="V814" s="152"/>
      <c r="W814" s="152"/>
      <c r="X814" s="219">
        <v>42563</v>
      </c>
      <c r="Y814" s="150" t="e">
        <f ca="1">IF(ISBLANK(X814), TODAY()-#REF!,X814 -#REF! &amp; CHAR(10) &amp; "(closed)")</f>
        <v>#REF!</v>
      </c>
      <c r="Z814" s="149" t="s">
        <v>360</v>
      </c>
    </row>
    <row r="815" spans="1:26" s="175" customFormat="1" ht="14.4" hidden="1" x14ac:dyDescent="0.3">
      <c r="A815" s="157"/>
      <c r="B815" s="155">
        <v>201500392</v>
      </c>
      <c r="C815" s="217" t="s">
        <v>1903</v>
      </c>
      <c r="D815" s="29" t="s">
        <v>177</v>
      </c>
      <c r="E815" s="220" t="s">
        <v>2183</v>
      </c>
      <c r="F815" s="152"/>
      <c r="G815" s="152"/>
      <c r="H815" s="152"/>
      <c r="I815" s="152"/>
      <c r="J815" s="153"/>
      <c r="K815" s="28"/>
      <c r="L815" s="152"/>
      <c r="M815" s="28"/>
      <c r="N815" s="152"/>
      <c r="O815" s="152"/>
      <c r="P815" s="152"/>
      <c r="Q815" s="152"/>
      <c r="R815" s="152"/>
      <c r="S815" s="152"/>
      <c r="T815" s="152"/>
      <c r="U815" s="152"/>
      <c r="V815" s="152"/>
      <c r="W815" s="152"/>
      <c r="X815" s="219">
        <v>42591</v>
      </c>
      <c r="Y815" s="23" t="str">
        <f ca="1">IF(ISBLANK(J815),
        IF(ISBLANK(F815), "", TODAY() - F815 &amp; CHAR(10) &amp; "(preapproval)"),
       IF(ISBLANK(Z815), TODAY() - J815, X815 - J815 &amp; CHAR(10) &amp; "(closed)"))</f>
        <v/>
      </c>
      <c r="Z815" s="149" t="s">
        <v>360</v>
      </c>
    </row>
    <row r="816" spans="1:26" s="175" customFormat="1" ht="14.4" hidden="1" x14ac:dyDescent="0.3">
      <c r="A816" s="157"/>
      <c r="B816" s="155">
        <v>201500393</v>
      </c>
      <c r="C816" s="217" t="s">
        <v>1903</v>
      </c>
      <c r="D816" s="29" t="s">
        <v>177</v>
      </c>
      <c r="E816" s="220" t="s">
        <v>2182</v>
      </c>
      <c r="F816" s="208"/>
      <c r="G816" s="208"/>
      <c r="H816" s="208"/>
      <c r="I816" s="208"/>
      <c r="J816" s="209"/>
      <c r="K816" s="208"/>
      <c r="L816" s="208"/>
      <c r="M816" s="208"/>
      <c r="N816" s="208"/>
      <c r="O816" s="208"/>
      <c r="P816" s="208"/>
      <c r="Q816" s="208"/>
      <c r="R816" s="208"/>
      <c r="S816" s="208"/>
      <c r="T816" s="208"/>
      <c r="U816" s="208"/>
      <c r="V816" s="208"/>
      <c r="W816" s="208"/>
      <c r="X816" s="219">
        <v>42565</v>
      </c>
      <c r="Y816" s="150" t="e">
        <f ca="1">IF(ISBLANK(X816), TODAY()-#REF!,X816 -#REF! &amp; CHAR(10) &amp; "(closed)")</f>
        <v>#REF!</v>
      </c>
      <c r="Z816" s="149" t="s">
        <v>360</v>
      </c>
    </row>
    <row r="817" spans="1:26" s="175" customFormat="1" ht="14.4" hidden="1" x14ac:dyDescent="0.3">
      <c r="A817" s="157"/>
      <c r="B817" s="155">
        <v>201500402</v>
      </c>
      <c r="C817" s="217" t="s">
        <v>689</v>
      </c>
      <c r="D817" s="29" t="s">
        <v>179</v>
      </c>
      <c r="E817" s="220" t="s">
        <v>1945</v>
      </c>
      <c r="F817" s="208"/>
      <c r="G817" s="208"/>
      <c r="H817" s="208"/>
      <c r="I817" s="208"/>
      <c r="J817" s="209"/>
      <c r="K817" s="208"/>
      <c r="L817" s="208"/>
      <c r="M817" s="208"/>
      <c r="N817" s="208"/>
      <c r="O817" s="208"/>
      <c r="P817" s="208"/>
      <c r="Q817" s="208"/>
      <c r="R817" s="208"/>
      <c r="S817" s="208"/>
      <c r="T817" s="208"/>
      <c r="U817" s="208"/>
      <c r="V817" s="208"/>
      <c r="W817" s="208"/>
      <c r="X817" s="219">
        <v>42423</v>
      </c>
      <c r="Y817" s="150" t="e">
        <f ca="1">IF(ISBLANK(X817), TODAY()-#REF!,X817 -#REF! &amp; CHAR(10) &amp; "(closed)")</f>
        <v>#REF!</v>
      </c>
      <c r="Z817" s="149" t="s">
        <v>360</v>
      </c>
    </row>
    <row r="818" spans="1:26" s="175" customFormat="1" ht="14.4" hidden="1" x14ac:dyDescent="0.3">
      <c r="A818" s="157"/>
      <c r="B818" s="155">
        <v>201500403</v>
      </c>
      <c r="C818" s="217" t="s">
        <v>689</v>
      </c>
      <c r="D818" s="29" t="s">
        <v>179</v>
      </c>
      <c r="E818" s="220" t="s">
        <v>2181</v>
      </c>
      <c r="F818" s="208"/>
      <c r="G818" s="208"/>
      <c r="H818" s="208"/>
      <c r="I818" s="208"/>
      <c r="J818" s="209"/>
      <c r="K818" s="208"/>
      <c r="L818" s="208"/>
      <c r="M818" s="208"/>
      <c r="N818" s="208"/>
      <c r="O818" s="208"/>
      <c r="P818" s="208"/>
      <c r="Q818" s="208"/>
      <c r="R818" s="208"/>
      <c r="S818" s="208"/>
      <c r="T818" s="208"/>
      <c r="U818" s="208"/>
      <c r="V818" s="208"/>
      <c r="W818" s="208"/>
      <c r="X818" s="219">
        <v>42563</v>
      </c>
      <c r="Y818" s="150" t="e">
        <f ca="1">IF(ISBLANK(X818), TODAY()-#REF!,X818 -#REF! &amp; CHAR(10) &amp; "(closed)")</f>
        <v>#REF!</v>
      </c>
      <c r="Z818" s="149" t="s">
        <v>360</v>
      </c>
    </row>
    <row r="819" spans="1:26" s="175" customFormat="1" ht="14.4" hidden="1" x14ac:dyDescent="0.3">
      <c r="A819" s="157"/>
      <c r="B819" s="155">
        <v>201500404</v>
      </c>
      <c r="C819" s="217" t="s">
        <v>689</v>
      </c>
      <c r="D819" s="29" t="s">
        <v>179</v>
      </c>
      <c r="E819" s="220" t="s">
        <v>2087</v>
      </c>
      <c r="F819" s="208"/>
      <c r="G819" s="208"/>
      <c r="H819" s="208"/>
      <c r="I819" s="208"/>
      <c r="J819" s="209"/>
      <c r="K819" s="208"/>
      <c r="L819" s="208"/>
      <c r="M819" s="208"/>
      <c r="N819" s="208"/>
      <c r="O819" s="208"/>
      <c r="P819" s="208"/>
      <c r="Q819" s="208"/>
      <c r="R819" s="208"/>
      <c r="S819" s="208"/>
      <c r="T819" s="208"/>
      <c r="U819" s="208"/>
      <c r="V819" s="208"/>
      <c r="W819" s="208"/>
      <c r="X819" s="219">
        <v>42382</v>
      </c>
      <c r="Y819" s="150" t="e">
        <f ca="1">IF(ISBLANK(X819), TODAY()-#REF!,X819 -#REF! &amp; CHAR(10) &amp; "(closed)")</f>
        <v>#REF!</v>
      </c>
      <c r="Z819" s="149" t="s">
        <v>360</v>
      </c>
    </row>
    <row r="820" spans="1:26" s="175" customFormat="1" ht="14.4" hidden="1" x14ac:dyDescent="0.3">
      <c r="A820" s="157"/>
      <c r="B820" s="155">
        <v>201500407</v>
      </c>
      <c r="C820" s="217" t="s">
        <v>1687</v>
      </c>
      <c r="D820" s="29" t="s">
        <v>179</v>
      </c>
      <c r="E820" s="220" t="s">
        <v>976</v>
      </c>
      <c r="F820" s="208"/>
      <c r="G820" s="208"/>
      <c r="H820" s="208"/>
      <c r="I820" s="208"/>
      <c r="J820" s="209"/>
      <c r="K820" s="208"/>
      <c r="L820" s="208"/>
      <c r="M820" s="208"/>
      <c r="N820" s="208"/>
      <c r="O820" s="208"/>
      <c r="P820" s="208"/>
      <c r="Q820" s="208"/>
      <c r="R820" s="208"/>
      <c r="S820" s="208"/>
      <c r="T820" s="208"/>
      <c r="U820" s="208"/>
      <c r="V820" s="208"/>
      <c r="W820" s="208"/>
      <c r="X820" s="219">
        <v>42451</v>
      </c>
      <c r="Y820" s="150" t="e">
        <f ca="1">IF(ISBLANK(X820), TODAY()-#REF!,X820 -#REF! &amp; CHAR(10) &amp; "(closed)")</f>
        <v>#REF!</v>
      </c>
      <c r="Z820" s="149" t="s">
        <v>360</v>
      </c>
    </row>
    <row r="821" spans="1:26" s="175" customFormat="1" ht="14.4" hidden="1" x14ac:dyDescent="0.3">
      <c r="A821" s="157"/>
      <c r="B821" s="155">
        <v>201500408</v>
      </c>
      <c r="C821" s="217" t="s">
        <v>193</v>
      </c>
      <c r="D821" s="29" t="s">
        <v>179</v>
      </c>
      <c r="E821" s="220" t="s">
        <v>2180</v>
      </c>
      <c r="F821" s="219"/>
      <c r="G821" s="219"/>
      <c r="H821" s="219"/>
      <c r="I821" s="219"/>
      <c r="J821" s="246"/>
      <c r="K821" s="219"/>
      <c r="L821" s="219"/>
      <c r="M821" s="219"/>
      <c r="N821" s="219"/>
      <c r="O821" s="219"/>
      <c r="P821" s="219"/>
      <c r="Q821" s="219"/>
      <c r="R821" s="219"/>
      <c r="S821" s="219"/>
      <c r="T821" s="219"/>
      <c r="U821" s="219"/>
      <c r="V821" s="219"/>
      <c r="W821" s="219"/>
      <c r="X821" s="219">
        <v>42458</v>
      </c>
      <c r="Y821" s="150" t="e">
        <f ca="1">IF(ISBLANK(X821), TODAY()-#REF!,X821 -#REF! &amp; CHAR(10) &amp; "(closed)")</f>
        <v>#REF!</v>
      </c>
      <c r="Z821" s="149" t="s">
        <v>360</v>
      </c>
    </row>
    <row r="822" spans="1:26" s="175" customFormat="1" ht="14.4" hidden="1" x14ac:dyDescent="0.3">
      <c r="A822" s="157"/>
      <c r="B822" s="155">
        <v>201500409</v>
      </c>
      <c r="C822" s="217" t="s">
        <v>193</v>
      </c>
      <c r="D822" s="29" t="s">
        <v>179</v>
      </c>
      <c r="E822" s="220" t="s">
        <v>2179</v>
      </c>
      <c r="F822" s="208"/>
      <c r="G822" s="208"/>
      <c r="H822" s="208"/>
      <c r="I822" s="208"/>
      <c r="J822" s="209"/>
      <c r="K822" s="208"/>
      <c r="L822" s="208"/>
      <c r="M822" s="208"/>
      <c r="N822" s="208"/>
      <c r="O822" s="208"/>
      <c r="P822" s="208"/>
      <c r="Q822" s="208"/>
      <c r="R822" s="208"/>
      <c r="S822" s="208"/>
      <c r="T822" s="208"/>
      <c r="U822" s="208"/>
      <c r="V822" s="208"/>
      <c r="W822" s="208"/>
      <c r="X822" s="219">
        <v>42458</v>
      </c>
      <c r="Y822" s="150" t="e">
        <f ca="1">IF(ISBLANK(X822), TODAY()-#REF!,X822 -#REF! &amp; CHAR(10) &amp; "(closed)")</f>
        <v>#REF!</v>
      </c>
      <c r="Z822" s="149" t="s">
        <v>360</v>
      </c>
    </row>
    <row r="823" spans="1:26" s="175" customFormat="1" ht="14.4" hidden="1" x14ac:dyDescent="0.3">
      <c r="A823" s="157"/>
      <c r="B823" s="155">
        <v>201500410</v>
      </c>
      <c r="C823" s="217" t="s">
        <v>193</v>
      </c>
      <c r="D823" s="29" t="s">
        <v>179</v>
      </c>
      <c r="E823" s="220" t="s">
        <v>2178</v>
      </c>
      <c r="F823" s="208"/>
      <c r="G823" s="208"/>
      <c r="H823" s="208"/>
      <c r="I823" s="208"/>
      <c r="J823" s="209"/>
      <c r="K823" s="208"/>
      <c r="L823" s="208"/>
      <c r="M823" s="208"/>
      <c r="N823" s="208"/>
      <c r="O823" s="208"/>
      <c r="P823" s="208"/>
      <c r="Q823" s="208"/>
      <c r="R823" s="208"/>
      <c r="S823" s="208"/>
      <c r="T823" s="208"/>
      <c r="U823" s="208"/>
      <c r="V823" s="208"/>
      <c r="W823" s="208"/>
      <c r="X823" s="219">
        <v>42556</v>
      </c>
      <c r="Y823" s="150" t="e">
        <f ca="1">IF(ISBLANK(X823), TODAY()-#REF!,X823 -#REF! &amp; CHAR(10) &amp; "(closed)")</f>
        <v>#REF!</v>
      </c>
      <c r="Z823" s="149" t="s">
        <v>360</v>
      </c>
    </row>
    <row r="824" spans="1:26" s="175" customFormat="1" ht="14.4" hidden="1" x14ac:dyDescent="0.3">
      <c r="A824" s="157"/>
      <c r="B824" s="155">
        <v>201500411</v>
      </c>
      <c r="C824" s="217" t="s">
        <v>193</v>
      </c>
      <c r="D824" s="29" t="s">
        <v>179</v>
      </c>
      <c r="E824" s="220" t="s">
        <v>2177</v>
      </c>
      <c r="F824" s="208"/>
      <c r="G824" s="208"/>
      <c r="H824" s="208"/>
      <c r="I824" s="208"/>
      <c r="J824" s="209"/>
      <c r="K824" s="208"/>
      <c r="L824" s="208"/>
      <c r="M824" s="208"/>
      <c r="N824" s="208"/>
      <c r="O824" s="208"/>
      <c r="P824" s="208"/>
      <c r="Q824" s="208"/>
      <c r="R824" s="208"/>
      <c r="S824" s="208"/>
      <c r="T824" s="208"/>
      <c r="U824" s="208"/>
      <c r="V824" s="208"/>
      <c r="W824" s="208"/>
      <c r="X824" s="219">
        <v>42438</v>
      </c>
      <c r="Y824" s="150" t="e">
        <f ca="1">IF(ISBLANK(X824), TODAY()-#REF!,X824 -#REF! &amp; CHAR(10) &amp; "(closed)")</f>
        <v>#REF!</v>
      </c>
      <c r="Z824" s="149" t="s">
        <v>360</v>
      </c>
    </row>
    <row r="825" spans="1:26" s="175" customFormat="1" ht="14.4" hidden="1" x14ac:dyDescent="0.3">
      <c r="A825" s="157"/>
      <c r="B825" s="155">
        <v>201500412</v>
      </c>
      <c r="C825" s="217" t="s">
        <v>193</v>
      </c>
      <c r="D825" s="29" t="s">
        <v>179</v>
      </c>
      <c r="E825" s="220" t="s">
        <v>2176</v>
      </c>
      <c r="F825" s="208"/>
      <c r="G825" s="208"/>
      <c r="H825" s="208"/>
      <c r="I825" s="208"/>
      <c r="J825" s="209"/>
      <c r="K825" s="208"/>
      <c r="L825" s="208"/>
      <c r="M825" s="208"/>
      <c r="N825" s="208"/>
      <c r="O825" s="208"/>
      <c r="P825" s="208"/>
      <c r="Q825" s="208"/>
      <c r="R825" s="208"/>
      <c r="S825" s="208"/>
      <c r="T825" s="208"/>
      <c r="U825" s="208"/>
      <c r="V825" s="208"/>
      <c r="W825" s="208"/>
      <c r="X825" s="219">
        <v>42459</v>
      </c>
      <c r="Y825" s="150" t="e">
        <f ca="1">IF(ISBLANK(X825), TODAY()-#REF!,X825 -#REF! &amp; CHAR(10) &amp; "(closed)")</f>
        <v>#REF!</v>
      </c>
      <c r="Z825" s="149" t="s">
        <v>360</v>
      </c>
    </row>
    <row r="826" spans="1:26" s="175" customFormat="1" ht="14.4" hidden="1" x14ac:dyDescent="0.3">
      <c r="A826" s="157"/>
      <c r="B826" s="155">
        <v>201500413</v>
      </c>
      <c r="C826" s="217" t="s">
        <v>193</v>
      </c>
      <c r="D826" s="29" t="s">
        <v>179</v>
      </c>
      <c r="E826" s="220" t="s">
        <v>398</v>
      </c>
      <c r="F826" s="208"/>
      <c r="G826" s="208"/>
      <c r="H826" s="208"/>
      <c r="I826" s="208"/>
      <c r="J826" s="209"/>
      <c r="K826" s="208"/>
      <c r="L826" s="208"/>
      <c r="M826" s="208"/>
      <c r="N826" s="208"/>
      <c r="O826" s="208"/>
      <c r="P826" s="208"/>
      <c r="Q826" s="208"/>
      <c r="R826" s="208"/>
      <c r="S826" s="208"/>
      <c r="T826" s="208"/>
      <c r="U826" s="208"/>
      <c r="V826" s="208"/>
      <c r="W826" s="208"/>
      <c r="X826" s="219">
        <v>42437</v>
      </c>
      <c r="Y826" s="150" t="e">
        <f ca="1">IF(ISBLANK(X826), TODAY()-#REF!,X826 -#REF! &amp; CHAR(10) &amp; "(closed)")</f>
        <v>#REF!</v>
      </c>
      <c r="Z826" s="149" t="s">
        <v>360</v>
      </c>
    </row>
    <row r="827" spans="1:26" s="175" customFormat="1" ht="14.4" hidden="1" x14ac:dyDescent="0.3">
      <c r="A827" s="157"/>
      <c r="B827" s="155">
        <v>201500414</v>
      </c>
      <c r="C827" s="217" t="s">
        <v>1686</v>
      </c>
      <c r="D827" s="29" t="s">
        <v>179</v>
      </c>
      <c r="E827" s="220" t="s">
        <v>2175</v>
      </c>
      <c r="F827" s="151"/>
      <c r="G827" s="151"/>
      <c r="H827" s="151"/>
      <c r="I827" s="151"/>
      <c r="J827" s="177"/>
      <c r="K827" s="151"/>
      <c r="L827" s="151"/>
      <c r="M827" s="151"/>
      <c r="N827" s="151"/>
      <c r="O827" s="151"/>
      <c r="P827" s="151"/>
      <c r="Q827" s="151"/>
      <c r="R827" s="151"/>
      <c r="S827" s="151"/>
      <c r="T827" s="151"/>
      <c r="U827" s="151"/>
      <c r="V827" s="151"/>
      <c r="W827" s="151"/>
      <c r="X827" s="219">
        <v>42550</v>
      </c>
      <c r="Y827" s="150" t="e">
        <f ca="1">IF(ISBLANK(X827), TODAY()-#REF!,X827 -#REF! &amp; CHAR(10) &amp; "(closed)")</f>
        <v>#REF!</v>
      </c>
      <c r="Z827" s="149" t="s">
        <v>360</v>
      </c>
    </row>
    <row r="828" spans="1:26" s="175" customFormat="1" ht="14.4" hidden="1" x14ac:dyDescent="0.3">
      <c r="A828" s="157"/>
      <c r="B828" s="155">
        <v>201500415</v>
      </c>
      <c r="C828" s="217" t="s">
        <v>1686</v>
      </c>
      <c r="D828" s="29" t="s">
        <v>179</v>
      </c>
      <c r="E828" s="220" t="s">
        <v>2174</v>
      </c>
      <c r="F828" s="208"/>
      <c r="G828" s="208"/>
      <c r="H828" s="208"/>
      <c r="I828" s="208"/>
      <c r="J828" s="209"/>
      <c r="K828" s="208"/>
      <c r="L828" s="208"/>
      <c r="M828" s="208"/>
      <c r="N828" s="208"/>
      <c r="O828" s="208"/>
      <c r="P828" s="208"/>
      <c r="Q828" s="208"/>
      <c r="R828" s="208"/>
      <c r="S828" s="208"/>
      <c r="T828" s="208"/>
      <c r="U828" s="208"/>
      <c r="V828" s="208"/>
      <c r="W828" s="208"/>
      <c r="X828" s="219">
        <v>42423</v>
      </c>
      <c r="Y828" s="150" t="e">
        <f ca="1">IF(ISBLANK(X828), TODAY()-#REF!,X828 -#REF! &amp; CHAR(10) &amp; "(closed)")</f>
        <v>#REF!</v>
      </c>
      <c r="Z828" s="149" t="s">
        <v>360</v>
      </c>
    </row>
    <row r="829" spans="1:26" s="175" customFormat="1" ht="14.4" hidden="1" x14ac:dyDescent="0.3">
      <c r="A829" s="157"/>
      <c r="B829" s="155">
        <v>201500416</v>
      </c>
      <c r="C829" s="217" t="s">
        <v>1686</v>
      </c>
      <c r="D829" s="29" t="s">
        <v>179</v>
      </c>
      <c r="E829" s="220" t="s">
        <v>2173</v>
      </c>
      <c r="F829" s="208"/>
      <c r="G829" s="208"/>
      <c r="H829" s="208"/>
      <c r="I829" s="208"/>
      <c r="J829" s="209"/>
      <c r="K829" s="208"/>
      <c r="L829" s="208"/>
      <c r="M829" s="208"/>
      <c r="N829" s="208"/>
      <c r="O829" s="208"/>
      <c r="P829" s="208"/>
      <c r="Q829" s="208"/>
      <c r="R829" s="208"/>
      <c r="S829" s="208"/>
      <c r="T829" s="208"/>
      <c r="U829" s="208"/>
      <c r="V829" s="208"/>
      <c r="W829" s="208"/>
      <c r="X829" s="219">
        <v>42356</v>
      </c>
      <c r="Y829" s="150" t="e">
        <f ca="1">IF(ISBLANK(X829), TODAY()-#REF!,X829 -#REF! &amp; CHAR(10) &amp; "(closed)")</f>
        <v>#REF!</v>
      </c>
      <c r="Z829" s="149" t="s">
        <v>360</v>
      </c>
    </row>
    <row r="830" spans="1:26" s="175" customFormat="1" ht="14.4" hidden="1" x14ac:dyDescent="0.3">
      <c r="A830" s="157"/>
      <c r="B830" s="155">
        <v>201500417</v>
      </c>
      <c r="C830" s="217" t="s">
        <v>1686</v>
      </c>
      <c r="D830" s="29" t="s">
        <v>179</v>
      </c>
      <c r="E830" s="220" t="s">
        <v>2172</v>
      </c>
      <c r="F830" s="219"/>
      <c r="G830" s="219"/>
      <c r="H830" s="219"/>
      <c r="I830" s="219"/>
      <c r="J830" s="246"/>
      <c r="K830" s="219"/>
      <c r="L830" s="219"/>
      <c r="M830" s="219"/>
      <c r="N830" s="219"/>
      <c r="O830" s="219"/>
      <c r="P830" s="219"/>
      <c r="Q830" s="219"/>
      <c r="R830" s="219"/>
      <c r="S830" s="219"/>
      <c r="T830" s="219"/>
      <c r="U830" s="219"/>
      <c r="V830" s="219"/>
      <c r="W830" s="219"/>
      <c r="X830" s="219">
        <v>42360</v>
      </c>
      <c r="Y830" s="150" t="e">
        <f ca="1">IF(ISBLANK(X830), TODAY()-#REF!,X830 -#REF! &amp; CHAR(10) &amp; "(closed)")</f>
        <v>#REF!</v>
      </c>
      <c r="Z830" s="149" t="s">
        <v>360</v>
      </c>
    </row>
    <row r="831" spans="1:26" s="175" customFormat="1" ht="14.4" hidden="1" x14ac:dyDescent="0.3">
      <c r="A831" s="157"/>
      <c r="B831" s="155">
        <v>201500418</v>
      </c>
      <c r="C831" s="217" t="s">
        <v>1686</v>
      </c>
      <c r="D831" s="29" t="s">
        <v>179</v>
      </c>
      <c r="E831" s="220" t="s">
        <v>2052</v>
      </c>
      <c r="F831" s="219"/>
      <c r="G831" s="219"/>
      <c r="H831" s="219"/>
      <c r="I831" s="219"/>
      <c r="J831" s="246"/>
      <c r="K831" s="219"/>
      <c r="L831" s="219"/>
      <c r="M831" s="219"/>
      <c r="N831" s="219"/>
      <c r="O831" s="219"/>
      <c r="P831" s="219"/>
      <c r="Q831" s="219"/>
      <c r="R831" s="219"/>
      <c r="S831" s="219"/>
      <c r="T831" s="219"/>
      <c r="U831" s="219"/>
      <c r="V831" s="219"/>
      <c r="W831" s="219"/>
      <c r="X831" s="219">
        <v>42431</v>
      </c>
      <c r="Y831" s="150" t="e">
        <f ca="1">IF(ISBLANK(X831), TODAY()-#REF!,X831 -#REF! &amp; CHAR(10) &amp; "(closed)")</f>
        <v>#REF!</v>
      </c>
      <c r="Z831" s="149" t="s">
        <v>360</v>
      </c>
    </row>
    <row r="832" spans="1:26" s="175" customFormat="1" ht="14.4" hidden="1" x14ac:dyDescent="0.3">
      <c r="A832" s="157"/>
      <c r="B832" s="155">
        <v>201500419</v>
      </c>
      <c r="C832" s="217" t="s">
        <v>1686</v>
      </c>
      <c r="D832" s="29" t="s">
        <v>179</v>
      </c>
      <c r="E832" s="220" t="s">
        <v>792</v>
      </c>
      <c r="F832" s="208"/>
      <c r="G832" s="208"/>
      <c r="H832" s="208"/>
      <c r="I832" s="208"/>
      <c r="J832" s="209"/>
      <c r="K832" s="208"/>
      <c r="L832" s="208"/>
      <c r="M832" s="208"/>
      <c r="N832" s="208"/>
      <c r="O832" s="208"/>
      <c r="P832" s="208"/>
      <c r="Q832" s="208"/>
      <c r="R832" s="208"/>
      <c r="S832" s="208"/>
      <c r="T832" s="208"/>
      <c r="U832" s="208"/>
      <c r="V832" s="208"/>
      <c r="W832" s="208"/>
      <c r="X832" s="219">
        <v>42479</v>
      </c>
      <c r="Y832" s="150" t="e">
        <f ca="1">IF(ISBLANK(X832), TODAY()-#REF!,X832 -#REF! &amp; CHAR(10) &amp; "(closed)")</f>
        <v>#REF!</v>
      </c>
      <c r="Z832" s="149" t="s">
        <v>360</v>
      </c>
    </row>
    <row r="833" spans="1:26" s="175" customFormat="1" ht="14.4" hidden="1" x14ac:dyDescent="0.3">
      <c r="A833" s="157"/>
      <c r="B833" s="155">
        <v>201500420</v>
      </c>
      <c r="C833" s="217" t="s">
        <v>1686</v>
      </c>
      <c r="D833" s="29" t="s">
        <v>179</v>
      </c>
      <c r="E833" s="220" t="s">
        <v>2171</v>
      </c>
      <c r="F833" s="208"/>
      <c r="G833" s="208"/>
      <c r="H833" s="208"/>
      <c r="I833" s="208"/>
      <c r="J833" s="209"/>
      <c r="K833" s="208"/>
      <c r="L833" s="208"/>
      <c r="M833" s="208"/>
      <c r="N833" s="208"/>
      <c r="O833" s="208"/>
      <c r="P833" s="208"/>
      <c r="Q833" s="208"/>
      <c r="R833" s="208"/>
      <c r="S833" s="208"/>
      <c r="T833" s="208"/>
      <c r="U833" s="208"/>
      <c r="V833" s="208"/>
      <c r="W833" s="208"/>
      <c r="X833" s="219">
        <v>42432</v>
      </c>
      <c r="Y833" s="150" t="e">
        <f ca="1">IF(ISBLANK(X833), TODAY()-#REF!,X833 -#REF! &amp; CHAR(10) &amp; "(closed)")</f>
        <v>#REF!</v>
      </c>
      <c r="Z833" s="149" t="s">
        <v>360</v>
      </c>
    </row>
    <row r="834" spans="1:26" s="175" customFormat="1" ht="14.4" hidden="1" x14ac:dyDescent="0.3">
      <c r="A834" s="157"/>
      <c r="B834" s="155">
        <v>201500421</v>
      </c>
      <c r="C834" s="217" t="s">
        <v>1686</v>
      </c>
      <c r="D834" s="29" t="s">
        <v>179</v>
      </c>
      <c r="E834" s="220" t="s">
        <v>2170</v>
      </c>
      <c r="F834" s="208"/>
      <c r="G834" s="208"/>
      <c r="H834" s="208"/>
      <c r="I834" s="208"/>
      <c r="J834" s="209"/>
      <c r="K834" s="208"/>
      <c r="L834" s="208"/>
      <c r="M834" s="208"/>
      <c r="N834" s="208"/>
      <c r="O834" s="208"/>
      <c r="P834" s="208"/>
      <c r="Q834" s="208"/>
      <c r="R834" s="208"/>
      <c r="S834" s="208"/>
      <c r="T834" s="208"/>
      <c r="U834" s="208"/>
      <c r="V834" s="208"/>
      <c r="W834" s="208"/>
      <c r="X834" s="219">
        <v>42437</v>
      </c>
      <c r="Y834" s="150" t="e">
        <f ca="1">IF(ISBLANK(X834), TODAY()-#REF!,X834 -#REF! &amp; CHAR(10) &amp; "(closed)")</f>
        <v>#REF!</v>
      </c>
      <c r="Z834" s="149" t="s">
        <v>360</v>
      </c>
    </row>
    <row r="835" spans="1:26" s="175" customFormat="1" ht="14.4" hidden="1" x14ac:dyDescent="0.3">
      <c r="A835" s="157"/>
      <c r="B835" s="155">
        <v>201500422</v>
      </c>
      <c r="C835" s="217" t="s">
        <v>1687</v>
      </c>
      <c r="D835" s="29" t="s">
        <v>179</v>
      </c>
      <c r="E835" s="220" t="s">
        <v>1147</v>
      </c>
      <c r="F835" s="208"/>
      <c r="G835" s="208"/>
      <c r="H835" s="208"/>
      <c r="I835" s="208"/>
      <c r="J835" s="209"/>
      <c r="K835" s="208"/>
      <c r="L835" s="208"/>
      <c r="M835" s="208"/>
      <c r="N835" s="208"/>
      <c r="O835" s="208"/>
      <c r="P835" s="208"/>
      <c r="Q835" s="208"/>
      <c r="R835" s="208"/>
      <c r="S835" s="208"/>
      <c r="T835" s="208"/>
      <c r="U835" s="208"/>
      <c r="V835" s="208"/>
      <c r="W835" s="208"/>
      <c r="X835" s="219">
        <v>42493</v>
      </c>
      <c r="Y835" s="150" t="e">
        <f ca="1">IF(ISBLANK(X835), TODAY()-#REF!,X835 -#REF! &amp; CHAR(10) &amp; "(closed)")</f>
        <v>#REF!</v>
      </c>
      <c r="Z835" s="149" t="s">
        <v>360</v>
      </c>
    </row>
    <row r="836" spans="1:26" s="175" customFormat="1" ht="39.6" hidden="1" x14ac:dyDescent="0.3">
      <c r="A836" s="157"/>
      <c r="B836" s="155">
        <v>201500424</v>
      </c>
      <c r="C836" s="217" t="s">
        <v>1843</v>
      </c>
      <c r="D836" s="29" t="s">
        <v>179</v>
      </c>
      <c r="E836" s="220" t="s">
        <v>2169</v>
      </c>
      <c r="F836" s="242"/>
      <c r="G836" s="242"/>
      <c r="H836" s="242"/>
      <c r="I836" s="242"/>
      <c r="J836" s="243"/>
      <c r="K836" s="242"/>
      <c r="L836" s="242"/>
      <c r="M836" s="242"/>
      <c r="N836" s="242"/>
      <c r="O836" s="242"/>
      <c r="P836" s="242"/>
      <c r="Q836" s="242"/>
      <c r="R836" s="242"/>
      <c r="S836" s="242"/>
      <c r="T836" s="242"/>
      <c r="U836" s="242"/>
      <c r="V836" s="242"/>
      <c r="W836" s="242"/>
      <c r="X836" s="219">
        <v>42530</v>
      </c>
      <c r="Y836" s="150" t="e">
        <f ca="1">IF(ISBLANK(X836), TODAY()-#REF!,X836 -#REF! &amp; CHAR(10) &amp; "(closed)")</f>
        <v>#REF!</v>
      </c>
      <c r="Z836" s="149" t="s">
        <v>360</v>
      </c>
    </row>
    <row r="837" spans="1:26" s="175" customFormat="1" ht="14.4" hidden="1" x14ac:dyDescent="0.3">
      <c r="A837" s="157"/>
      <c r="B837" s="155">
        <v>201500426</v>
      </c>
      <c r="C837" s="217" t="s">
        <v>193</v>
      </c>
      <c r="D837" s="29" t="s">
        <v>179</v>
      </c>
      <c r="E837" s="220" t="s">
        <v>1101</v>
      </c>
      <c r="F837" s="208"/>
      <c r="G837" s="208"/>
      <c r="H837" s="208"/>
      <c r="I837" s="208"/>
      <c r="J837" s="209"/>
      <c r="K837" s="208"/>
      <c r="L837" s="208"/>
      <c r="M837" s="208"/>
      <c r="N837" s="208"/>
      <c r="O837" s="208"/>
      <c r="P837" s="208"/>
      <c r="Q837" s="208"/>
      <c r="R837" s="208"/>
      <c r="S837" s="208"/>
      <c r="T837" s="208"/>
      <c r="U837" s="208"/>
      <c r="V837" s="208"/>
      <c r="W837" s="208"/>
      <c r="X837" s="219">
        <v>42480</v>
      </c>
      <c r="Y837" s="150" t="e">
        <f ca="1">IF(ISBLANK(X837), TODAY()-#REF!,X837 -#REF! &amp; CHAR(10) &amp; "(closed)")</f>
        <v>#REF!</v>
      </c>
      <c r="Z837" s="149" t="s">
        <v>360</v>
      </c>
    </row>
    <row r="838" spans="1:26" s="175" customFormat="1" ht="14.4" hidden="1" x14ac:dyDescent="0.3">
      <c r="A838" s="157"/>
      <c r="B838" s="155">
        <v>201500427</v>
      </c>
      <c r="C838" s="217" t="s">
        <v>193</v>
      </c>
      <c r="D838" s="29" t="s">
        <v>179</v>
      </c>
      <c r="E838" s="220" t="s">
        <v>2168</v>
      </c>
      <c r="F838" s="208"/>
      <c r="G838" s="208"/>
      <c r="H838" s="208"/>
      <c r="I838" s="208"/>
      <c r="J838" s="209"/>
      <c r="K838" s="208"/>
      <c r="L838" s="208"/>
      <c r="M838" s="208"/>
      <c r="N838" s="208"/>
      <c r="O838" s="208"/>
      <c r="P838" s="208"/>
      <c r="Q838" s="208"/>
      <c r="R838" s="208"/>
      <c r="S838" s="208"/>
      <c r="T838" s="208"/>
      <c r="U838" s="208"/>
      <c r="V838" s="208"/>
      <c r="W838" s="208"/>
      <c r="X838" s="219">
        <v>42480</v>
      </c>
      <c r="Y838" s="150" t="e">
        <f ca="1">IF(ISBLANK(X838), TODAY()-#REF!,X838 -#REF! &amp; CHAR(10) &amp; "(closed)")</f>
        <v>#REF!</v>
      </c>
      <c r="Z838" s="149" t="s">
        <v>360</v>
      </c>
    </row>
    <row r="839" spans="1:26" s="175" customFormat="1" ht="14.4" hidden="1" x14ac:dyDescent="0.3">
      <c r="A839" s="157"/>
      <c r="B839" s="155">
        <v>201500428</v>
      </c>
      <c r="C839" s="217" t="s">
        <v>193</v>
      </c>
      <c r="D839" s="29" t="s">
        <v>179</v>
      </c>
      <c r="E839" s="220" t="s">
        <v>1263</v>
      </c>
      <c r="F839" s="208"/>
      <c r="G839" s="208"/>
      <c r="H839" s="208"/>
      <c r="I839" s="208"/>
      <c r="J839" s="209"/>
      <c r="K839" s="208"/>
      <c r="L839" s="208"/>
      <c r="M839" s="208"/>
      <c r="N839" s="208"/>
      <c r="O839" s="208"/>
      <c r="P839" s="208"/>
      <c r="Q839" s="208"/>
      <c r="R839" s="208"/>
      <c r="S839" s="208"/>
      <c r="T839" s="208"/>
      <c r="U839" s="208"/>
      <c r="V839" s="208"/>
      <c r="W839" s="208"/>
      <c r="X839" s="219">
        <v>42466</v>
      </c>
      <c r="Y839" s="150" t="e">
        <f ca="1">IF(ISBLANK(X839), TODAY()-#REF!,X839 -#REF! &amp; CHAR(10) &amp; "(closed)")</f>
        <v>#REF!</v>
      </c>
      <c r="Z839" s="149" t="s">
        <v>360</v>
      </c>
    </row>
    <row r="840" spans="1:26" s="175" customFormat="1" ht="14.4" hidden="1" x14ac:dyDescent="0.3">
      <c r="A840" s="157"/>
      <c r="B840" s="155">
        <v>201500429</v>
      </c>
      <c r="C840" s="217" t="s">
        <v>193</v>
      </c>
      <c r="D840" s="29" t="s">
        <v>179</v>
      </c>
      <c r="E840" s="220" t="s">
        <v>2167</v>
      </c>
      <c r="F840" s="208"/>
      <c r="G840" s="208"/>
      <c r="H840" s="208"/>
      <c r="I840" s="208"/>
      <c r="J840" s="209"/>
      <c r="K840" s="208"/>
      <c r="L840" s="208"/>
      <c r="M840" s="208"/>
      <c r="N840" s="208"/>
      <c r="O840" s="208"/>
      <c r="P840" s="208"/>
      <c r="Q840" s="208"/>
      <c r="R840" s="208"/>
      <c r="S840" s="208"/>
      <c r="T840" s="208"/>
      <c r="U840" s="208"/>
      <c r="V840" s="208"/>
      <c r="W840" s="208"/>
      <c r="X840" s="219">
        <v>42451</v>
      </c>
      <c r="Y840" s="150" t="e">
        <f ca="1">IF(ISBLANK(X840), TODAY()-#REF!,X840 -#REF! &amp; CHAR(10) &amp; "(closed)")</f>
        <v>#REF!</v>
      </c>
      <c r="Z840" s="149" t="s">
        <v>360</v>
      </c>
    </row>
    <row r="841" spans="1:26" s="175" customFormat="1" ht="28.8" hidden="1" x14ac:dyDescent="0.3">
      <c r="A841" s="29" t="s">
        <v>185</v>
      </c>
      <c r="B841" s="29">
        <v>201500431</v>
      </c>
      <c r="C841" s="260" t="s">
        <v>242</v>
      </c>
      <c r="D841" s="29" t="s">
        <v>179</v>
      </c>
      <c r="E841" s="192" t="s">
        <v>2166</v>
      </c>
      <c r="F841" s="30"/>
      <c r="G841" s="128"/>
      <c r="H841" s="24" t="str">
        <f>IF(ISNUMBER(F841), F841+90, "N/A")</f>
        <v>N/A</v>
      </c>
      <c r="I841" s="24"/>
      <c r="J841" s="24">
        <v>42333</v>
      </c>
      <c r="K841" s="28">
        <v>5868</v>
      </c>
      <c r="L841" s="28">
        <v>489</v>
      </c>
      <c r="M841" s="28"/>
      <c r="N841" s="28"/>
      <c r="O841" s="27">
        <f>IF(ISBLANK(J841), "", IF(LEFT(B841) = "P", J841+60, J841+90))</f>
        <v>42423</v>
      </c>
      <c r="P841" s="27">
        <v>42423</v>
      </c>
      <c r="Q841" s="27">
        <f>IF(NOT(ISNUMBER(P841)),"",P841+15)</f>
        <v>42438</v>
      </c>
      <c r="R841" s="25">
        <v>42438</v>
      </c>
      <c r="S841" s="25"/>
      <c r="T841" s="42">
        <v>42622</v>
      </c>
      <c r="U841" s="25">
        <v>42681</v>
      </c>
      <c r="V841" s="25"/>
      <c r="W841" s="25">
        <f>IF(ISNUMBER(R841), R841+120, "")</f>
        <v>42558</v>
      </c>
      <c r="X841" s="24">
        <v>43501</v>
      </c>
      <c r="Y841" s="23" t="str">
        <f ca="1">IF(LEFT(B841) = "P",
        IF(OR(ISBLANK(I841), I841 = ""), TODAY() - F841 &amp; CHAR(10) &amp; "(preapproval)", I841 - F841 &amp; CHAR(10) &amp; "(PFL filed)"),
       IF(OR(ISBLANK(Z841), Z841 = ""), TODAY() - J841, X841 - J841 &amp; CHAR(10) &amp; "(closed)"))</f>
        <v>1168
(closed)</v>
      </c>
      <c r="Z841" s="6" t="str">
        <f>IF(ISBLANK(X841), "", "Yes")</f>
        <v>Yes</v>
      </c>
    </row>
    <row r="842" spans="1:26" s="175" customFormat="1" ht="14.4" hidden="1" x14ac:dyDescent="0.3">
      <c r="A842" s="157"/>
      <c r="B842" s="155">
        <v>201500432</v>
      </c>
      <c r="C842" s="217" t="s">
        <v>242</v>
      </c>
      <c r="D842" s="29" t="s">
        <v>179</v>
      </c>
      <c r="E842" s="220" t="s">
        <v>2165</v>
      </c>
      <c r="F842" s="208"/>
      <c r="G842" s="208"/>
      <c r="H842" s="208"/>
      <c r="I842" s="208"/>
      <c r="J842" s="209"/>
      <c r="K842" s="208"/>
      <c r="L842" s="208"/>
      <c r="M842" s="208"/>
      <c r="N842" s="208"/>
      <c r="O842" s="208"/>
      <c r="P842" s="208"/>
      <c r="Q842" s="208"/>
      <c r="R842" s="208"/>
      <c r="S842" s="208"/>
      <c r="T842" s="208"/>
      <c r="U842" s="208"/>
      <c r="V842" s="208"/>
      <c r="W842" s="208"/>
      <c r="X842" s="219">
        <v>42453</v>
      </c>
      <c r="Y842" s="150" t="e">
        <f ca="1">IF(ISBLANK(X842), TODAY()-#REF!,X842 -#REF! &amp; CHAR(10) &amp; "(closed)")</f>
        <v>#REF!</v>
      </c>
      <c r="Z842" s="149" t="s">
        <v>360</v>
      </c>
    </row>
    <row r="843" spans="1:26" s="175" customFormat="1" ht="14.4" hidden="1" x14ac:dyDescent="0.3">
      <c r="A843" s="157"/>
      <c r="B843" s="155">
        <v>201500433</v>
      </c>
      <c r="C843" s="217" t="s">
        <v>460</v>
      </c>
      <c r="D843" s="29" t="s">
        <v>179</v>
      </c>
      <c r="E843" s="220" t="s">
        <v>2164</v>
      </c>
      <c r="F843" s="208"/>
      <c r="G843" s="208"/>
      <c r="H843" s="208"/>
      <c r="I843" s="208"/>
      <c r="J843" s="209"/>
      <c r="K843" s="208"/>
      <c r="L843" s="208"/>
      <c r="M843" s="208"/>
      <c r="N843" s="208"/>
      <c r="O843" s="208"/>
      <c r="P843" s="208"/>
      <c r="Q843" s="208"/>
      <c r="R843" s="208"/>
      <c r="S843" s="208"/>
      <c r="T843" s="208"/>
      <c r="U843" s="208"/>
      <c r="V843" s="208"/>
      <c r="W843" s="208"/>
      <c r="X843" s="219">
        <v>42452</v>
      </c>
      <c r="Y843" s="150" t="e">
        <f ca="1">IF(ISBLANK(X843), TODAY()-#REF!,X843 -#REF! &amp; CHAR(10) &amp; "(closed)")</f>
        <v>#REF!</v>
      </c>
      <c r="Z843" s="149" t="s">
        <v>360</v>
      </c>
    </row>
    <row r="844" spans="1:26" s="175" customFormat="1" ht="26.4" hidden="1" x14ac:dyDescent="0.3">
      <c r="A844" s="157"/>
      <c r="B844" s="155">
        <v>201500434</v>
      </c>
      <c r="C844" s="217" t="s">
        <v>2157</v>
      </c>
      <c r="D844" s="29" t="s">
        <v>179</v>
      </c>
      <c r="E844" s="220" t="s">
        <v>2163</v>
      </c>
      <c r="F844" s="208"/>
      <c r="G844" s="208"/>
      <c r="H844" s="208"/>
      <c r="I844" s="208"/>
      <c r="J844" s="209"/>
      <c r="K844" s="208"/>
      <c r="L844" s="208"/>
      <c r="M844" s="208"/>
      <c r="N844" s="208"/>
      <c r="O844" s="208"/>
      <c r="P844" s="208"/>
      <c r="Q844" s="208"/>
      <c r="R844" s="208"/>
      <c r="S844" s="208"/>
      <c r="T844" s="208"/>
      <c r="U844" s="208"/>
      <c r="V844" s="208"/>
      <c r="W844" s="208"/>
      <c r="X844" s="219">
        <v>42452</v>
      </c>
      <c r="Y844" s="150" t="e">
        <f ca="1">IF(ISBLANK(X844), TODAY()-#REF!,X844 -#REF! &amp; CHAR(10) &amp; "(closed)")</f>
        <v>#REF!</v>
      </c>
      <c r="Z844" s="149" t="s">
        <v>360</v>
      </c>
    </row>
    <row r="845" spans="1:26" s="175" customFormat="1" ht="26.4" hidden="1" x14ac:dyDescent="0.3">
      <c r="A845" s="157"/>
      <c r="B845" s="155">
        <v>201500435</v>
      </c>
      <c r="C845" s="217" t="s">
        <v>2157</v>
      </c>
      <c r="D845" s="29" t="s">
        <v>179</v>
      </c>
      <c r="E845" s="220" t="s">
        <v>1275</v>
      </c>
      <c r="F845" s="208"/>
      <c r="G845" s="208"/>
      <c r="H845" s="208"/>
      <c r="I845" s="208"/>
      <c r="J845" s="209"/>
      <c r="K845" s="208"/>
      <c r="L845" s="208"/>
      <c r="M845" s="208"/>
      <c r="N845" s="208"/>
      <c r="O845" s="208"/>
      <c r="P845" s="208"/>
      <c r="Q845" s="208"/>
      <c r="R845" s="208"/>
      <c r="S845" s="208"/>
      <c r="T845" s="208"/>
      <c r="U845" s="208"/>
      <c r="V845" s="208"/>
      <c r="W845" s="208"/>
      <c r="X845" s="219">
        <v>42460</v>
      </c>
      <c r="Y845" s="150" t="e">
        <f ca="1">IF(ISBLANK(X845), TODAY()-#REF!,X845 -#REF! &amp; CHAR(10) &amp; "(closed)")</f>
        <v>#REF!</v>
      </c>
      <c r="Z845" s="149" t="s">
        <v>360</v>
      </c>
    </row>
    <row r="846" spans="1:26" s="175" customFormat="1" ht="26.4" hidden="1" x14ac:dyDescent="0.3">
      <c r="A846" s="157"/>
      <c r="B846" s="155">
        <v>201500436</v>
      </c>
      <c r="C846" s="217" t="s">
        <v>2157</v>
      </c>
      <c r="D846" s="29" t="s">
        <v>179</v>
      </c>
      <c r="E846" s="220" t="s">
        <v>2162</v>
      </c>
      <c r="F846" s="208"/>
      <c r="G846" s="208"/>
      <c r="H846" s="208"/>
      <c r="I846" s="208"/>
      <c r="J846" s="209"/>
      <c r="K846" s="208"/>
      <c r="L846" s="208"/>
      <c r="M846" s="208"/>
      <c r="N846" s="208"/>
      <c r="O846" s="208"/>
      <c r="P846" s="208"/>
      <c r="Q846" s="208"/>
      <c r="R846" s="208"/>
      <c r="S846" s="208"/>
      <c r="T846" s="208"/>
      <c r="U846" s="208"/>
      <c r="V846" s="208"/>
      <c r="W846" s="208"/>
      <c r="X846" s="219">
        <v>42452</v>
      </c>
      <c r="Y846" s="150" t="e">
        <f ca="1">IF(ISBLANK(X846), TODAY()-E846,X846- E846 &amp; CHAR(10) &amp; "(closed)")</f>
        <v>#VALUE!</v>
      </c>
      <c r="Z846" s="149" t="s">
        <v>360</v>
      </c>
    </row>
    <row r="847" spans="1:26" s="175" customFormat="1" ht="26.4" hidden="1" x14ac:dyDescent="0.3">
      <c r="A847" s="157"/>
      <c r="B847" s="155">
        <v>201500437</v>
      </c>
      <c r="C847" s="217" t="s">
        <v>2157</v>
      </c>
      <c r="D847" s="29" t="s">
        <v>179</v>
      </c>
      <c r="E847" s="220" t="s">
        <v>2052</v>
      </c>
      <c r="F847" s="208"/>
      <c r="G847" s="208"/>
      <c r="H847" s="208"/>
      <c r="I847" s="208"/>
      <c r="J847" s="209"/>
      <c r="K847" s="208"/>
      <c r="L847" s="208"/>
      <c r="M847" s="208"/>
      <c r="N847" s="208"/>
      <c r="O847" s="208"/>
      <c r="P847" s="208"/>
      <c r="Q847" s="208"/>
      <c r="R847" s="208"/>
      <c r="S847" s="208"/>
      <c r="T847" s="208"/>
      <c r="U847" s="208"/>
      <c r="V847" s="208"/>
      <c r="W847" s="208"/>
      <c r="X847" s="219">
        <v>42453</v>
      </c>
      <c r="Y847" s="150" t="e">
        <f ca="1">IF(ISBLANK(X847), TODAY()-#REF!,X847 -#REF! &amp; CHAR(10) &amp; "(closed)")</f>
        <v>#REF!</v>
      </c>
      <c r="Z847" s="149" t="s">
        <v>360</v>
      </c>
    </row>
    <row r="848" spans="1:26" s="175" customFormat="1" ht="14.4" hidden="1" x14ac:dyDescent="0.3">
      <c r="A848" s="157"/>
      <c r="B848" s="155">
        <v>201500438</v>
      </c>
      <c r="C848" s="217" t="s">
        <v>1686</v>
      </c>
      <c r="D848" s="29" t="s">
        <v>176</v>
      </c>
      <c r="E848" s="220" t="s">
        <v>2161</v>
      </c>
      <c r="F848" s="208"/>
      <c r="G848" s="208"/>
      <c r="H848" s="208"/>
      <c r="I848" s="208"/>
      <c r="J848" s="209"/>
      <c r="K848" s="208"/>
      <c r="L848" s="208"/>
      <c r="M848" s="208"/>
      <c r="N848" s="208"/>
      <c r="O848" s="208"/>
      <c r="P848" s="208"/>
      <c r="Q848" s="208"/>
      <c r="R848" s="208"/>
      <c r="S848" s="208"/>
      <c r="T848" s="208"/>
      <c r="U848" s="208"/>
      <c r="V848" s="208"/>
      <c r="W848" s="208"/>
      <c r="X848" s="219">
        <v>42501</v>
      </c>
      <c r="Y848" s="150" t="e">
        <f ca="1">IF(ISBLANK(X848), TODAY()-#REF!,X848 -#REF! &amp; CHAR(10) &amp; "(closed)")</f>
        <v>#REF!</v>
      </c>
      <c r="Z848" s="149" t="s">
        <v>360</v>
      </c>
    </row>
    <row r="849" spans="1:26" s="175" customFormat="1" ht="14.4" hidden="1" x14ac:dyDescent="0.3">
      <c r="A849" s="157"/>
      <c r="B849" s="155">
        <v>201500439</v>
      </c>
      <c r="C849" s="217" t="s">
        <v>1686</v>
      </c>
      <c r="D849" s="29" t="s">
        <v>177</v>
      </c>
      <c r="E849" s="220" t="s">
        <v>2160</v>
      </c>
      <c r="F849" s="208"/>
      <c r="G849" s="208"/>
      <c r="H849" s="208"/>
      <c r="I849" s="208"/>
      <c r="J849" s="209"/>
      <c r="K849" s="208"/>
      <c r="L849" s="208"/>
      <c r="M849" s="208"/>
      <c r="N849" s="208"/>
      <c r="O849" s="208"/>
      <c r="P849" s="208"/>
      <c r="Q849" s="208"/>
      <c r="R849" s="208"/>
      <c r="S849" s="208"/>
      <c r="T849" s="208"/>
      <c r="U849" s="208"/>
      <c r="V849" s="208"/>
      <c r="W849" s="208"/>
      <c r="X849" s="219">
        <v>42479</v>
      </c>
      <c r="Y849" s="150" t="e">
        <f ca="1">IF(ISBLANK(X849), TODAY()-#REF!,X849 -#REF! &amp; CHAR(10) &amp; "(closed)")</f>
        <v>#REF!</v>
      </c>
      <c r="Z849" s="149" t="s">
        <v>360</v>
      </c>
    </row>
    <row r="850" spans="1:26" s="175" customFormat="1" ht="26.4" hidden="1" x14ac:dyDescent="0.3">
      <c r="A850" s="157"/>
      <c r="B850" s="155">
        <v>201500440</v>
      </c>
      <c r="C850" s="217" t="s">
        <v>1686</v>
      </c>
      <c r="D850" s="29" t="s">
        <v>179</v>
      </c>
      <c r="E850" s="220" t="s">
        <v>2159</v>
      </c>
      <c r="F850" s="242"/>
      <c r="G850" s="242"/>
      <c r="H850" s="242"/>
      <c r="I850" s="242"/>
      <c r="J850" s="243"/>
      <c r="K850" s="242"/>
      <c r="L850" s="242"/>
      <c r="M850" s="242"/>
      <c r="N850" s="242"/>
      <c r="O850" s="242"/>
      <c r="P850" s="242"/>
      <c r="Q850" s="242"/>
      <c r="R850" s="242"/>
      <c r="S850" s="242"/>
      <c r="T850" s="242"/>
      <c r="U850" s="242"/>
      <c r="V850" s="242"/>
      <c r="W850" s="242"/>
      <c r="X850" s="219">
        <v>42487</v>
      </c>
      <c r="Y850" s="150" t="e">
        <f ca="1">IF(ISBLANK(X850), TODAY()-#REF!,X850 -#REF! &amp; CHAR(10) &amp; "(closed)")</f>
        <v>#REF!</v>
      </c>
      <c r="Z850" s="149" t="s">
        <v>360</v>
      </c>
    </row>
    <row r="851" spans="1:26" s="175" customFormat="1" ht="14.4" hidden="1" x14ac:dyDescent="0.3">
      <c r="A851" s="157"/>
      <c r="B851" s="155">
        <v>201500441</v>
      </c>
      <c r="C851" s="217" t="s">
        <v>1686</v>
      </c>
      <c r="D851" s="29" t="s">
        <v>179</v>
      </c>
      <c r="E851" s="220" t="s">
        <v>2158</v>
      </c>
      <c r="F851" s="208"/>
      <c r="G851" s="208"/>
      <c r="H851" s="208"/>
      <c r="I851" s="208"/>
      <c r="J851" s="209"/>
      <c r="K851" s="208"/>
      <c r="L851" s="208"/>
      <c r="M851" s="208"/>
      <c r="N851" s="208"/>
      <c r="O851" s="208"/>
      <c r="P851" s="208"/>
      <c r="Q851" s="208"/>
      <c r="R851" s="208"/>
      <c r="S851" s="208"/>
      <c r="T851" s="208"/>
      <c r="U851" s="208"/>
      <c r="V851" s="208"/>
      <c r="W851" s="208"/>
      <c r="X851" s="219">
        <v>42552</v>
      </c>
      <c r="Y851" s="150" t="e">
        <f ca="1">IF(ISBLANK(X851), TODAY()-#REF!,X851 -#REF! &amp; CHAR(10) &amp; "(closed)")</f>
        <v>#REF!</v>
      </c>
      <c r="Z851" s="149" t="s">
        <v>360</v>
      </c>
    </row>
    <row r="852" spans="1:26" s="12" customFormat="1" ht="26.4" hidden="1" x14ac:dyDescent="0.3">
      <c r="A852" s="157"/>
      <c r="B852" s="155">
        <v>201500442</v>
      </c>
      <c r="C852" s="156" t="s">
        <v>2157</v>
      </c>
      <c r="D852" s="29" t="s">
        <v>177</v>
      </c>
      <c r="E852" s="259" t="s">
        <v>2156</v>
      </c>
      <c r="F852" s="208"/>
      <c r="G852" s="208"/>
      <c r="H852" s="208"/>
      <c r="I852" s="208"/>
      <c r="J852" s="209"/>
      <c r="K852" s="208"/>
      <c r="L852" s="208"/>
      <c r="M852" s="208"/>
      <c r="N852" s="208"/>
      <c r="O852" s="208"/>
      <c r="P852" s="208"/>
      <c r="Q852" s="208"/>
      <c r="R852" s="208"/>
      <c r="S852" s="208"/>
      <c r="T852" s="208"/>
      <c r="U852" s="208"/>
      <c r="V852" s="208"/>
      <c r="W852" s="208"/>
      <c r="X852" s="219">
        <v>42465</v>
      </c>
      <c r="Y852" s="150" t="e">
        <f ca="1">IF(ISBLANK(X852), TODAY()-#REF!,X852 -#REF! &amp; CHAR(10) &amp; "(closed)")</f>
        <v>#REF!</v>
      </c>
      <c r="Z852" s="149" t="s">
        <v>360</v>
      </c>
    </row>
    <row r="853" spans="1:26" s="175" customFormat="1" ht="14.4" hidden="1" x14ac:dyDescent="0.3">
      <c r="A853" s="157"/>
      <c r="B853" s="155">
        <v>201500443</v>
      </c>
      <c r="C853" s="217" t="s">
        <v>804</v>
      </c>
      <c r="D853" s="29" t="s">
        <v>179</v>
      </c>
      <c r="E853" s="220" t="s">
        <v>2155</v>
      </c>
      <c r="F853" s="208"/>
      <c r="G853" s="208"/>
      <c r="H853" s="208"/>
      <c r="I853" s="208"/>
      <c r="J853" s="209"/>
      <c r="K853" s="208"/>
      <c r="L853" s="208"/>
      <c r="M853" s="208"/>
      <c r="N853" s="208"/>
      <c r="O853" s="208"/>
      <c r="P853" s="208"/>
      <c r="Q853" s="208"/>
      <c r="R853" s="208"/>
      <c r="S853" s="208"/>
      <c r="T853" s="208"/>
      <c r="U853" s="208"/>
      <c r="V853" s="208"/>
      <c r="W853" s="208"/>
      <c r="X853" s="219">
        <v>42522</v>
      </c>
      <c r="Y853" s="150" t="e">
        <f ca="1">IF(ISBLANK(X853), TODAY()-#REF!,X853 -#REF! &amp; CHAR(10) &amp; "(closed)")</f>
        <v>#REF!</v>
      </c>
      <c r="Z853" s="149" t="s">
        <v>360</v>
      </c>
    </row>
    <row r="854" spans="1:26" s="175" customFormat="1" ht="14.4" hidden="1" x14ac:dyDescent="0.3">
      <c r="A854" s="157"/>
      <c r="B854" s="155">
        <v>201500444</v>
      </c>
      <c r="C854" s="217" t="s">
        <v>575</v>
      </c>
      <c r="D854" s="29" t="s">
        <v>174</v>
      </c>
      <c r="E854" s="30" t="s">
        <v>2154</v>
      </c>
      <c r="F854" s="208"/>
      <c r="G854" s="208"/>
      <c r="H854" s="208"/>
      <c r="I854" s="208"/>
      <c r="J854" s="209">
        <v>42338</v>
      </c>
      <c r="K854" s="28">
        <v>1046188</v>
      </c>
      <c r="L854" s="28">
        <v>87182.33</v>
      </c>
      <c r="M854" s="28">
        <v>309016.90000000002</v>
      </c>
      <c r="N854" s="28">
        <v>25751.41</v>
      </c>
      <c r="O854" s="27">
        <f>IF(ISBLANK(J854), "", IF(ISNUMBER(F854), J854+60, J854+90))</f>
        <v>42428</v>
      </c>
      <c r="P854" s="27">
        <v>42503</v>
      </c>
      <c r="Q854" s="27">
        <f>IF(NOT(ISNUMBER(P854)),"",P854+15)</f>
        <v>42518</v>
      </c>
      <c r="R854" s="208"/>
      <c r="S854" s="208"/>
      <c r="T854" s="208"/>
      <c r="U854" s="208"/>
      <c r="V854" s="208"/>
      <c r="W854" s="208"/>
      <c r="X854" s="219">
        <v>42512</v>
      </c>
      <c r="Y854" s="150" t="e">
        <f ca="1">IF(ISBLANK(X854), TODAY()-E854,X854- E854 &amp; CHAR(10) &amp; "(closed)")</f>
        <v>#VALUE!</v>
      </c>
      <c r="Z854" s="149" t="s">
        <v>360</v>
      </c>
    </row>
    <row r="855" spans="1:26" ht="27.6" hidden="1" x14ac:dyDescent="0.3">
      <c r="A855" s="256" t="s">
        <v>2153</v>
      </c>
      <c r="B855" s="256">
        <v>201500386</v>
      </c>
      <c r="C855" s="258" t="s">
        <v>1330</v>
      </c>
      <c r="D855" s="29" t="s">
        <v>179</v>
      </c>
      <c r="E855" s="257" t="s">
        <v>2152</v>
      </c>
      <c r="F855" s="256"/>
      <c r="G855" s="255"/>
      <c r="H855" s="250" t="str">
        <f>IF(ISNUMBER(F855), F855+90, "N/A")</f>
        <v>N/A</v>
      </c>
      <c r="I855" s="250"/>
      <c r="J855" s="250">
        <v>42383</v>
      </c>
      <c r="K855" s="254">
        <v>6949.41</v>
      </c>
      <c r="L855" s="254">
        <v>150.08000000000001</v>
      </c>
      <c r="M855" s="254">
        <v>5948.21</v>
      </c>
      <c r="N855" s="254">
        <v>150.08000000000001</v>
      </c>
      <c r="O855" s="253">
        <f>IF(ISBLANK(J855), "", IF(ISNUMBER(F855), J855+60, J855+90))</f>
        <v>42473</v>
      </c>
      <c r="P855" s="27">
        <v>42473</v>
      </c>
      <c r="Q855" s="253">
        <f>IF(NOT(ISNUMBER(P855)),"",P855+15)</f>
        <v>42488</v>
      </c>
      <c r="R855" s="251" t="s">
        <v>2151</v>
      </c>
      <c r="S855" s="251"/>
      <c r="T855" s="252">
        <v>42601</v>
      </c>
      <c r="U855" s="251" t="s">
        <v>2150</v>
      </c>
      <c r="V855" s="251"/>
      <c r="W855" s="251" t="s">
        <v>230</v>
      </c>
      <c r="X855" s="250"/>
      <c r="Y855" s="249">
        <f ca="1">IF(LEFT(B855) = "P",
        IF(OR(ISBLANK(I855), I855 = ""), TODAY() - F855 &amp; CHAR(10) &amp; "(preapproval)", I855 - F855 &amp; CHAR(10) &amp; "(PFL filed)"),
       IF(OR(ISBLANK(Z855), Z855 = ""), TODAY() - J855, X855 - J855 &amp; CHAR(10) &amp; "(closed)"))</f>
        <v>3616</v>
      </c>
      <c r="Z855" s="6" t="str">
        <f>IF(ISBLANK(X855), "", "Yes")</f>
        <v/>
      </c>
    </row>
    <row r="856" spans="1:26" s="175" customFormat="1" ht="26.4" hidden="1" x14ac:dyDescent="0.3">
      <c r="A856" s="157"/>
      <c r="B856" s="155">
        <v>201500446</v>
      </c>
      <c r="C856" s="217" t="s">
        <v>242</v>
      </c>
      <c r="D856" s="29" t="s">
        <v>179</v>
      </c>
      <c r="E856" s="216"/>
      <c r="F856" s="208"/>
      <c r="G856" s="208"/>
      <c r="H856" s="208"/>
      <c r="I856" s="208"/>
      <c r="J856" s="209"/>
      <c r="K856" s="208"/>
      <c r="L856" s="208"/>
      <c r="M856" s="208"/>
      <c r="N856" s="208"/>
      <c r="O856" s="208"/>
      <c r="P856" s="208"/>
      <c r="Q856" s="208"/>
      <c r="R856" s="208"/>
      <c r="S856" s="208"/>
      <c r="T856" s="208"/>
      <c r="U856" s="208"/>
      <c r="V856" s="208"/>
      <c r="W856" s="208"/>
      <c r="X856" s="219">
        <v>43579</v>
      </c>
      <c r="Y856" s="150" t="str">
        <f ca="1">IF(ISBLANK(X856), TODAY()-E856,X856- E856 &amp; CHAR(10) &amp; "(closed)")</f>
        <v>43579
(closed)</v>
      </c>
      <c r="Z856" s="149" t="s">
        <v>360</v>
      </c>
    </row>
    <row r="857" spans="1:26" s="175" customFormat="1" ht="14.4" hidden="1" x14ac:dyDescent="0.3">
      <c r="A857" s="157"/>
      <c r="B857" s="155">
        <v>201500447</v>
      </c>
      <c r="C857" s="217" t="s">
        <v>193</v>
      </c>
      <c r="D857" s="29" t="s">
        <v>179</v>
      </c>
      <c r="E857" s="220" t="s">
        <v>482</v>
      </c>
      <c r="F857" s="208"/>
      <c r="G857" s="208"/>
      <c r="H857" s="208"/>
      <c r="I857" s="208"/>
      <c r="J857" s="209"/>
      <c r="K857" s="208"/>
      <c r="L857" s="208"/>
      <c r="M857" s="208"/>
      <c r="N857" s="208"/>
      <c r="O857" s="208"/>
      <c r="P857" s="208"/>
      <c r="Q857" s="208"/>
      <c r="R857" s="208"/>
      <c r="S857" s="208"/>
      <c r="T857" s="208"/>
      <c r="U857" s="208"/>
      <c r="V857" s="208"/>
      <c r="W857" s="208"/>
      <c r="X857" s="219">
        <v>42460</v>
      </c>
      <c r="Y857" s="150" t="e">
        <f ca="1">IF(ISBLANK(X857), TODAY()-E857,X857- E857 &amp; CHAR(10) &amp; "(closed)")</f>
        <v>#VALUE!</v>
      </c>
      <c r="Z857" s="149" t="s">
        <v>360</v>
      </c>
    </row>
    <row r="858" spans="1:26" s="175" customFormat="1" ht="14.4" hidden="1" x14ac:dyDescent="0.3">
      <c r="A858" s="157"/>
      <c r="B858" s="155">
        <v>201500448</v>
      </c>
      <c r="C858" s="217" t="s">
        <v>242</v>
      </c>
      <c r="D858" s="29" t="s">
        <v>179</v>
      </c>
      <c r="E858" s="220" t="s">
        <v>2149</v>
      </c>
      <c r="F858" s="208"/>
      <c r="G858" s="208"/>
      <c r="H858" s="208"/>
      <c r="I858" s="208"/>
      <c r="J858" s="209"/>
      <c r="K858" s="208"/>
      <c r="L858" s="208"/>
      <c r="M858" s="208"/>
      <c r="N858" s="208"/>
      <c r="O858" s="208"/>
      <c r="P858" s="208"/>
      <c r="Q858" s="208"/>
      <c r="R858" s="208"/>
      <c r="S858" s="208"/>
      <c r="T858" s="208"/>
      <c r="U858" s="208"/>
      <c r="V858" s="208"/>
      <c r="W858" s="208"/>
      <c r="X858" s="219">
        <v>42521</v>
      </c>
      <c r="Y858" s="150" t="e">
        <f ca="1">IF(ISBLANK(X858), TODAY()-E858,X858- E858 &amp; CHAR(10) &amp; "(closed)")</f>
        <v>#VALUE!</v>
      </c>
      <c r="Z858" s="149" t="s">
        <v>360</v>
      </c>
    </row>
    <row r="859" spans="1:26" s="175" customFormat="1" ht="14.4" hidden="1" x14ac:dyDescent="0.3">
      <c r="A859" s="157"/>
      <c r="B859" s="155">
        <v>201500450</v>
      </c>
      <c r="C859" s="217" t="s">
        <v>1686</v>
      </c>
      <c r="D859" s="29" t="s">
        <v>179</v>
      </c>
      <c r="E859" s="220" t="s">
        <v>1037</v>
      </c>
      <c r="F859" s="152"/>
      <c r="G859" s="152"/>
      <c r="H859" s="152"/>
      <c r="I859" s="152"/>
      <c r="J859" s="153"/>
      <c r="K859" s="152"/>
      <c r="L859" s="152"/>
      <c r="M859" s="152"/>
      <c r="N859" s="152"/>
      <c r="O859" s="152"/>
      <c r="P859" s="152"/>
      <c r="Q859" s="152"/>
      <c r="R859" s="152"/>
      <c r="S859" s="152"/>
      <c r="T859" s="152"/>
      <c r="U859" s="152"/>
      <c r="V859" s="152"/>
      <c r="W859" s="152"/>
      <c r="X859" s="219">
        <v>42467</v>
      </c>
      <c r="Y859" s="150" t="e">
        <f ca="1">IF(ISBLANK(X859), TODAY()-#REF!,X859 -#REF! &amp; CHAR(10) &amp; "(closed)")</f>
        <v>#REF!</v>
      </c>
      <c r="Z859" s="149" t="s">
        <v>360</v>
      </c>
    </row>
    <row r="860" spans="1:26" s="175" customFormat="1" ht="14.4" hidden="1" x14ac:dyDescent="0.3">
      <c r="A860" s="157"/>
      <c r="B860" s="155">
        <v>201500451</v>
      </c>
      <c r="C860" s="217" t="s">
        <v>1914</v>
      </c>
      <c r="D860" s="29" t="s">
        <v>179</v>
      </c>
      <c r="E860" s="220" t="s">
        <v>2148</v>
      </c>
      <c r="F860" s="208"/>
      <c r="G860" s="208"/>
      <c r="H860" s="208"/>
      <c r="I860" s="208"/>
      <c r="J860" s="209"/>
      <c r="K860" s="208"/>
      <c r="L860" s="208"/>
      <c r="M860" s="208"/>
      <c r="N860" s="208"/>
      <c r="O860" s="208"/>
      <c r="P860" s="208"/>
      <c r="Q860" s="208"/>
      <c r="R860" s="208"/>
      <c r="S860" s="208"/>
      <c r="T860" s="208"/>
      <c r="U860" s="208"/>
      <c r="V860" s="208"/>
      <c r="W860" s="208"/>
      <c r="X860" s="219">
        <v>42500</v>
      </c>
      <c r="Y860" s="150" t="e">
        <f ca="1">IF(ISBLANK(X860), TODAY()-#REF!,X860 -#REF! &amp; CHAR(10) &amp; "(closed)")</f>
        <v>#REF!</v>
      </c>
      <c r="Z860" s="149" t="s">
        <v>360</v>
      </c>
    </row>
    <row r="861" spans="1:26" s="175" customFormat="1" ht="14.4" hidden="1" x14ac:dyDescent="0.3">
      <c r="A861" s="157"/>
      <c r="B861" s="155">
        <v>201500452</v>
      </c>
      <c r="C861" s="217" t="s">
        <v>1914</v>
      </c>
      <c r="D861" s="29" t="s">
        <v>179</v>
      </c>
      <c r="E861" s="220" t="s">
        <v>2147</v>
      </c>
      <c r="F861" s="208"/>
      <c r="G861" s="208"/>
      <c r="H861" s="208"/>
      <c r="I861" s="208"/>
      <c r="J861" s="209"/>
      <c r="K861" s="208"/>
      <c r="L861" s="208"/>
      <c r="M861" s="208"/>
      <c r="N861" s="208"/>
      <c r="O861" s="208"/>
      <c r="P861" s="208"/>
      <c r="Q861" s="208"/>
      <c r="R861" s="208"/>
      <c r="S861" s="208"/>
      <c r="T861" s="208"/>
      <c r="U861" s="208"/>
      <c r="V861" s="208"/>
      <c r="W861" s="208"/>
      <c r="X861" s="219">
        <v>42466</v>
      </c>
      <c r="Y861" s="150" t="e">
        <f ca="1">IF(ISBLANK(X861), TODAY()-#REF!,X861 -#REF! &amp; CHAR(10) &amp; "(closed)")</f>
        <v>#REF!</v>
      </c>
      <c r="Z861" s="149" t="s">
        <v>360</v>
      </c>
    </row>
    <row r="862" spans="1:26" s="175" customFormat="1" ht="14.4" hidden="1" x14ac:dyDescent="0.3">
      <c r="A862" s="157"/>
      <c r="B862" s="155">
        <v>201500453</v>
      </c>
      <c r="C862" s="217" t="s">
        <v>2132</v>
      </c>
      <c r="D862" s="29" t="s">
        <v>179</v>
      </c>
      <c r="E862" s="220" t="s">
        <v>1079</v>
      </c>
      <c r="F862" s="208"/>
      <c r="G862" s="208"/>
      <c r="H862" s="208"/>
      <c r="I862" s="208"/>
      <c r="J862" s="209"/>
      <c r="K862" s="208"/>
      <c r="L862" s="208"/>
      <c r="M862" s="208"/>
      <c r="N862" s="208"/>
      <c r="O862" s="208"/>
      <c r="P862" s="208"/>
      <c r="Q862" s="208"/>
      <c r="R862" s="208"/>
      <c r="S862" s="208"/>
      <c r="T862" s="208"/>
      <c r="U862" s="208"/>
      <c r="V862" s="208"/>
      <c r="W862" s="208"/>
      <c r="X862" s="219">
        <v>42473</v>
      </c>
      <c r="Y862" s="150" t="e">
        <f ca="1">IF(ISBLANK(X862), TODAY()-#REF!,X862 -#REF! &amp; CHAR(10) &amp; "(closed)")</f>
        <v>#REF!</v>
      </c>
      <c r="Z862" s="149" t="s">
        <v>360</v>
      </c>
    </row>
    <row r="863" spans="1:26" s="175" customFormat="1" ht="26.4" hidden="1" x14ac:dyDescent="0.3">
      <c r="A863" s="157"/>
      <c r="B863" s="155">
        <v>201500454</v>
      </c>
      <c r="C863" s="217" t="s">
        <v>1914</v>
      </c>
      <c r="D863" s="29" t="s">
        <v>179</v>
      </c>
      <c r="E863" s="216"/>
      <c r="F863" s="208"/>
      <c r="G863" s="208"/>
      <c r="H863" s="208"/>
      <c r="I863" s="208"/>
      <c r="J863" s="209"/>
      <c r="K863" s="208"/>
      <c r="L863" s="208"/>
      <c r="M863" s="208"/>
      <c r="N863" s="208"/>
      <c r="O863" s="208"/>
      <c r="P863" s="208"/>
      <c r="Q863" s="208"/>
      <c r="R863" s="208"/>
      <c r="S863" s="208"/>
      <c r="T863" s="208"/>
      <c r="U863" s="208"/>
      <c r="V863" s="208"/>
      <c r="W863" s="208"/>
      <c r="X863" s="219">
        <v>43525</v>
      </c>
      <c r="Y863" s="150" t="str">
        <f ca="1">IF(ISBLANK(X863), TODAY()-E863,X863- E863 &amp; CHAR(10) &amp; "(closed)")</f>
        <v>43525
(closed)</v>
      </c>
      <c r="Z863" s="149" t="s">
        <v>360</v>
      </c>
    </row>
    <row r="864" spans="1:26" s="175" customFormat="1" ht="14.4" hidden="1" x14ac:dyDescent="0.3">
      <c r="A864" s="157"/>
      <c r="B864" s="155">
        <v>201500455</v>
      </c>
      <c r="C864" s="217" t="s">
        <v>1686</v>
      </c>
      <c r="D864" s="29" t="s">
        <v>176</v>
      </c>
      <c r="E864" s="220" t="s">
        <v>1955</v>
      </c>
      <c r="F864" s="208"/>
      <c r="G864" s="208"/>
      <c r="H864" s="208"/>
      <c r="I864" s="208"/>
      <c r="J864" s="209"/>
      <c r="K864" s="208"/>
      <c r="L864" s="208"/>
      <c r="M864" s="208"/>
      <c r="N864" s="208"/>
      <c r="O864" s="208"/>
      <c r="P864" s="208"/>
      <c r="Q864" s="208"/>
      <c r="R864" s="208"/>
      <c r="S864" s="208"/>
      <c r="T864" s="208"/>
      <c r="U864" s="208"/>
      <c r="V864" s="208"/>
      <c r="W864" s="208"/>
      <c r="X864" s="219">
        <v>42389</v>
      </c>
      <c r="Y864" s="150" t="e">
        <f ca="1">IF(ISBLANK(X864), TODAY()-#REF!,X864 -#REF! &amp; CHAR(10) &amp; "(closed)")</f>
        <v>#REF!</v>
      </c>
      <c r="Z864" s="149" t="s">
        <v>360</v>
      </c>
    </row>
    <row r="865" spans="1:26" s="175" customFormat="1" ht="14.4" hidden="1" x14ac:dyDescent="0.3">
      <c r="A865" s="157"/>
      <c r="B865" s="155">
        <v>201500456</v>
      </c>
      <c r="C865" s="217" t="s">
        <v>1914</v>
      </c>
      <c r="D865" s="29" t="s">
        <v>179</v>
      </c>
      <c r="E865" s="220" t="s">
        <v>2146</v>
      </c>
      <c r="F865" s="208"/>
      <c r="G865" s="208"/>
      <c r="H865" s="208"/>
      <c r="I865" s="208"/>
      <c r="J865" s="209"/>
      <c r="K865" s="208"/>
      <c r="L865" s="208"/>
      <c r="M865" s="208"/>
      <c r="N865" s="208"/>
      <c r="O865" s="208"/>
      <c r="P865" s="208"/>
      <c r="Q865" s="208"/>
      <c r="R865" s="208"/>
      <c r="S865" s="208"/>
      <c r="T865" s="208"/>
      <c r="U865" s="208"/>
      <c r="V865" s="208"/>
      <c r="W865" s="208"/>
      <c r="X865" s="219">
        <v>42570</v>
      </c>
      <c r="Y865" s="150" t="e">
        <f ca="1">IF(ISBLANK(X865), TODAY()-#REF!,X865 -#REF! &amp; CHAR(10) &amp; "(closed)")</f>
        <v>#REF!</v>
      </c>
      <c r="Z865" s="149" t="s">
        <v>360</v>
      </c>
    </row>
    <row r="866" spans="1:26" s="175" customFormat="1" ht="13.8" hidden="1" x14ac:dyDescent="0.3">
      <c r="A866" s="157"/>
      <c r="B866" s="155">
        <v>201500457</v>
      </c>
      <c r="C866" s="217" t="s">
        <v>804</v>
      </c>
      <c r="D866" s="66" t="s">
        <v>176</v>
      </c>
      <c r="E866" s="220" t="s">
        <v>2145</v>
      </c>
      <c r="F866" s="208"/>
      <c r="G866" s="208"/>
      <c r="H866" s="208"/>
      <c r="I866" s="208"/>
      <c r="J866" s="209"/>
      <c r="K866" s="208"/>
      <c r="L866" s="208"/>
      <c r="M866" s="208"/>
      <c r="N866" s="208"/>
      <c r="O866" s="208"/>
      <c r="P866" s="208"/>
      <c r="Q866" s="208"/>
      <c r="R866" s="208"/>
      <c r="S866" s="208"/>
      <c r="T866" s="208"/>
      <c r="U866" s="208"/>
      <c r="V866" s="208"/>
      <c r="W866" s="208"/>
      <c r="X866" s="219">
        <v>42607</v>
      </c>
      <c r="Y866" s="150" t="e">
        <f ca="1">IF(ISBLANK(X866), TODAY()-#REF!,X866 -#REF! &amp; CHAR(10) &amp; "(closed)")</f>
        <v>#REF!</v>
      </c>
      <c r="Z866" s="149" t="s">
        <v>360</v>
      </c>
    </row>
    <row r="867" spans="1:26" s="175" customFormat="1" ht="39.6" hidden="1" x14ac:dyDescent="0.3">
      <c r="A867" s="157"/>
      <c r="B867" s="155">
        <v>201500458</v>
      </c>
      <c r="C867" s="217" t="s">
        <v>1843</v>
      </c>
      <c r="D867" s="29" t="s">
        <v>179</v>
      </c>
      <c r="E867" s="220" t="s">
        <v>2144</v>
      </c>
      <c r="F867" s="208"/>
      <c r="G867" s="208"/>
      <c r="H867" s="208"/>
      <c r="I867" s="208"/>
      <c r="J867" s="209"/>
      <c r="K867" s="208"/>
      <c r="L867" s="208"/>
      <c r="M867" s="208"/>
      <c r="N867" s="208"/>
      <c r="O867" s="208"/>
      <c r="P867" s="208"/>
      <c r="Q867" s="208"/>
      <c r="R867" s="208"/>
      <c r="S867" s="208"/>
      <c r="T867" s="208"/>
      <c r="U867" s="208"/>
      <c r="V867" s="208"/>
      <c r="W867" s="208"/>
      <c r="X867" s="219">
        <v>42579</v>
      </c>
      <c r="Y867" s="150" t="e">
        <f ca="1">IF(ISBLANK(X867), TODAY()-#REF!,X867 -#REF! &amp; CHAR(10) &amp; "(closed)")</f>
        <v>#REF!</v>
      </c>
      <c r="Z867" s="149" t="s">
        <v>360</v>
      </c>
    </row>
    <row r="868" spans="1:26" s="175" customFormat="1" ht="14.4" hidden="1" x14ac:dyDescent="0.3">
      <c r="A868" s="157"/>
      <c r="B868" s="155">
        <v>201500459</v>
      </c>
      <c r="C868" s="217" t="s">
        <v>1686</v>
      </c>
      <c r="D868" s="29" t="s">
        <v>179</v>
      </c>
      <c r="E868" s="220" t="s">
        <v>2143</v>
      </c>
      <c r="F868" s="208"/>
      <c r="G868" s="208"/>
      <c r="H868" s="208"/>
      <c r="I868" s="208"/>
      <c r="J868" s="209"/>
      <c r="K868" s="208"/>
      <c r="L868" s="208"/>
      <c r="M868" s="208"/>
      <c r="N868" s="208"/>
      <c r="O868" s="208"/>
      <c r="P868" s="208"/>
      <c r="Q868" s="208"/>
      <c r="R868" s="208"/>
      <c r="S868" s="208"/>
      <c r="T868" s="208"/>
      <c r="U868" s="208"/>
      <c r="V868" s="208"/>
      <c r="W868" s="208"/>
      <c r="X868" s="219">
        <v>42467</v>
      </c>
      <c r="Y868" s="150" t="e">
        <f ca="1">IF(ISBLANK(X868), TODAY()-#REF!,X868 -#REF! &amp; CHAR(10) &amp; "(closed)")</f>
        <v>#REF!</v>
      </c>
      <c r="Z868" s="149" t="s">
        <v>360</v>
      </c>
    </row>
    <row r="869" spans="1:26" s="175" customFormat="1" ht="39.6" hidden="1" x14ac:dyDescent="0.3">
      <c r="A869" s="157"/>
      <c r="B869" s="155">
        <v>201500461</v>
      </c>
      <c r="C869" s="217" t="s">
        <v>1843</v>
      </c>
      <c r="D869" s="29" t="s">
        <v>179</v>
      </c>
      <c r="E869" s="220" t="s">
        <v>2142</v>
      </c>
      <c r="F869" s="208"/>
      <c r="G869" s="208"/>
      <c r="H869" s="208"/>
      <c r="I869" s="208"/>
      <c r="J869" s="209"/>
      <c r="K869" s="208"/>
      <c r="L869" s="208"/>
      <c r="M869" s="208"/>
      <c r="N869" s="208"/>
      <c r="O869" s="208"/>
      <c r="P869" s="208"/>
      <c r="Q869" s="208"/>
      <c r="R869" s="208"/>
      <c r="S869" s="208"/>
      <c r="T869" s="208"/>
      <c r="U869" s="208"/>
      <c r="V869" s="208"/>
      <c r="W869" s="208"/>
      <c r="X869" s="219">
        <v>42389</v>
      </c>
      <c r="Y869" s="150" t="e">
        <f ca="1">IF(ISBLANK(X869), TODAY()-#REF!,X869 -#REF! &amp; CHAR(10) &amp; "(closed)")</f>
        <v>#REF!</v>
      </c>
      <c r="Z869" s="149" t="s">
        <v>360</v>
      </c>
    </row>
    <row r="870" spans="1:26" s="175" customFormat="1" ht="14.4" hidden="1" x14ac:dyDescent="0.3">
      <c r="A870" s="157"/>
      <c r="B870" s="155">
        <v>201500463</v>
      </c>
      <c r="C870" s="217" t="s">
        <v>455</v>
      </c>
      <c r="D870" s="29" t="s">
        <v>179</v>
      </c>
      <c r="E870" s="220" t="s">
        <v>640</v>
      </c>
      <c r="F870" s="208"/>
      <c r="G870" s="208"/>
      <c r="H870" s="208"/>
      <c r="I870" s="208"/>
      <c r="J870" s="209"/>
      <c r="K870" s="208"/>
      <c r="L870" s="208"/>
      <c r="M870" s="208"/>
      <c r="N870" s="208"/>
      <c r="O870" s="208"/>
      <c r="P870" s="208"/>
      <c r="Q870" s="208"/>
      <c r="R870" s="208"/>
      <c r="S870" s="208"/>
      <c r="T870" s="208"/>
      <c r="U870" s="208"/>
      <c r="V870" s="208"/>
      <c r="W870" s="208"/>
      <c r="X870" s="219">
        <v>42598</v>
      </c>
      <c r="Y870" s="150" t="e">
        <f ca="1">IF(ISBLANK(X870), TODAY()-#REF!,X870 -#REF! &amp; CHAR(10) &amp; "(closed)")</f>
        <v>#REF!</v>
      </c>
      <c r="Z870" s="149" t="s">
        <v>360</v>
      </c>
    </row>
    <row r="871" spans="1:26" s="175" customFormat="1" ht="14.4" hidden="1" x14ac:dyDescent="0.3">
      <c r="A871" s="157"/>
      <c r="B871" s="155">
        <v>201500464</v>
      </c>
      <c r="C871" s="217" t="s">
        <v>1687</v>
      </c>
      <c r="D871" s="29" t="s">
        <v>179</v>
      </c>
      <c r="E871" s="220" t="s">
        <v>2018</v>
      </c>
      <c r="F871" s="208"/>
      <c r="G871" s="208"/>
      <c r="H871" s="208"/>
      <c r="I871" s="208"/>
      <c r="J871" s="209"/>
      <c r="K871" s="208"/>
      <c r="L871" s="208"/>
      <c r="M871" s="208"/>
      <c r="N871" s="208"/>
      <c r="O871" s="208"/>
      <c r="P871" s="208"/>
      <c r="Q871" s="208"/>
      <c r="R871" s="208"/>
      <c r="S871" s="208"/>
      <c r="T871" s="208"/>
      <c r="U871" s="208"/>
      <c r="V871" s="208"/>
      <c r="W871" s="208"/>
      <c r="X871" s="219">
        <v>42472</v>
      </c>
      <c r="Y871" s="150" t="e">
        <f ca="1">IF(ISBLANK(X871), TODAY()-#REF!,X871 -#REF! &amp; CHAR(10) &amp; "(closed)")</f>
        <v>#REF!</v>
      </c>
      <c r="Z871" s="149" t="s">
        <v>360</v>
      </c>
    </row>
    <row r="872" spans="1:26" s="175" customFormat="1" ht="14.4" hidden="1" x14ac:dyDescent="0.3">
      <c r="A872" s="157"/>
      <c r="B872" s="155">
        <v>201500465</v>
      </c>
      <c r="C872" s="217" t="s">
        <v>1408</v>
      </c>
      <c r="D872" s="29" t="s">
        <v>179</v>
      </c>
      <c r="E872" s="220" t="s">
        <v>2141</v>
      </c>
      <c r="F872" s="208"/>
      <c r="G872" s="208"/>
      <c r="H872" s="208"/>
      <c r="I872" s="208"/>
      <c r="J872" s="209"/>
      <c r="K872" s="208"/>
      <c r="L872" s="208"/>
      <c r="M872" s="208"/>
      <c r="N872" s="208"/>
      <c r="O872" s="208"/>
      <c r="P872" s="208"/>
      <c r="Q872" s="208"/>
      <c r="R872" s="208"/>
      <c r="S872" s="208"/>
      <c r="T872" s="208"/>
      <c r="U872" s="208"/>
      <c r="V872" s="208"/>
      <c r="W872" s="208"/>
      <c r="X872" s="219">
        <v>42570</v>
      </c>
      <c r="Y872" s="150" t="e">
        <f ca="1">IF(ISBLANK(X872), TODAY()-#REF!,X872 -#REF! &amp; CHAR(10) &amp; "(closed)")</f>
        <v>#REF!</v>
      </c>
      <c r="Z872" s="149" t="s">
        <v>360</v>
      </c>
    </row>
    <row r="873" spans="1:26" s="175" customFormat="1" ht="14.4" hidden="1" x14ac:dyDescent="0.3">
      <c r="A873" s="157"/>
      <c r="B873" s="155">
        <v>201500468</v>
      </c>
      <c r="C873" s="217" t="s">
        <v>193</v>
      </c>
      <c r="D873" s="29" t="s">
        <v>179</v>
      </c>
      <c r="E873" s="220" t="s">
        <v>700</v>
      </c>
      <c r="F873" s="208"/>
      <c r="G873" s="208"/>
      <c r="H873" s="208"/>
      <c r="I873" s="208"/>
      <c r="J873" s="209"/>
      <c r="K873" s="208"/>
      <c r="L873" s="208"/>
      <c r="M873" s="208"/>
      <c r="N873" s="208"/>
      <c r="O873" s="208"/>
      <c r="P873" s="208"/>
      <c r="Q873" s="208"/>
      <c r="R873" s="208"/>
      <c r="S873" s="208"/>
      <c r="T873" s="208"/>
      <c r="U873" s="208"/>
      <c r="V873" s="208"/>
      <c r="W873" s="208"/>
      <c r="X873" s="219">
        <v>42452</v>
      </c>
      <c r="Y873" s="150" t="e">
        <f ca="1">IF(ISBLANK(X873), TODAY()-#REF!,X873 -#REF! &amp; CHAR(10) &amp; "(closed)")</f>
        <v>#REF!</v>
      </c>
      <c r="Z873" s="149" t="s">
        <v>360</v>
      </c>
    </row>
    <row r="874" spans="1:26" s="175" customFormat="1" ht="14.4" hidden="1" x14ac:dyDescent="0.3">
      <c r="A874" s="157"/>
      <c r="B874" s="155">
        <v>201500469</v>
      </c>
      <c r="C874" s="217" t="s">
        <v>193</v>
      </c>
      <c r="D874" s="29" t="s">
        <v>179</v>
      </c>
      <c r="E874" s="220" t="s">
        <v>2140</v>
      </c>
      <c r="F874" s="208"/>
      <c r="G874" s="208"/>
      <c r="H874" s="208"/>
      <c r="I874" s="208"/>
      <c r="J874" s="209"/>
      <c r="K874" s="208"/>
      <c r="L874" s="208"/>
      <c r="M874" s="208"/>
      <c r="N874" s="208"/>
      <c r="O874" s="208"/>
      <c r="P874" s="208"/>
      <c r="Q874" s="208"/>
      <c r="R874" s="208"/>
      <c r="S874" s="208"/>
      <c r="T874" s="208"/>
      <c r="U874" s="208"/>
      <c r="V874" s="208"/>
      <c r="W874" s="208"/>
      <c r="X874" s="219">
        <v>42564</v>
      </c>
      <c r="Y874" s="150" t="e">
        <f ca="1">IF(ISBLANK(X874), TODAY()-#REF!,X874 -#REF! &amp; CHAR(10) &amp; "(closed)")</f>
        <v>#REF!</v>
      </c>
      <c r="Z874" s="149" t="s">
        <v>360</v>
      </c>
    </row>
    <row r="875" spans="1:26" s="175" customFormat="1" ht="14.4" hidden="1" x14ac:dyDescent="0.3">
      <c r="A875" s="157"/>
      <c r="B875" s="155">
        <v>201500470</v>
      </c>
      <c r="C875" s="217" t="s">
        <v>193</v>
      </c>
      <c r="D875" s="29" t="s">
        <v>179</v>
      </c>
      <c r="E875" s="220" t="s">
        <v>2139</v>
      </c>
      <c r="F875" s="208"/>
      <c r="G875" s="208"/>
      <c r="H875" s="208"/>
      <c r="I875" s="208"/>
      <c r="J875" s="209"/>
      <c r="K875" s="208"/>
      <c r="L875" s="208"/>
      <c r="M875" s="208"/>
      <c r="N875" s="208"/>
      <c r="O875" s="208"/>
      <c r="P875" s="208"/>
      <c r="Q875" s="208"/>
      <c r="R875" s="208"/>
      <c r="S875" s="208"/>
      <c r="T875" s="208"/>
      <c r="U875" s="208"/>
      <c r="V875" s="208"/>
      <c r="W875" s="208"/>
      <c r="X875" s="219">
        <v>42719</v>
      </c>
      <c r="Y875" s="150" t="e">
        <f ca="1">IF(ISBLANK(X875), TODAY()-#REF!,X875 -#REF! &amp; CHAR(10) &amp; "(closed)")</f>
        <v>#REF!</v>
      </c>
      <c r="Z875" s="149" t="s">
        <v>360</v>
      </c>
    </row>
    <row r="876" spans="1:26" s="175" customFormat="1" ht="14.4" hidden="1" x14ac:dyDescent="0.3">
      <c r="A876" s="157"/>
      <c r="B876" s="155">
        <v>201500471</v>
      </c>
      <c r="C876" s="217" t="s">
        <v>2138</v>
      </c>
      <c r="D876" s="29" t="s">
        <v>179</v>
      </c>
      <c r="E876" s="220" t="s">
        <v>2137</v>
      </c>
      <c r="F876" s="208"/>
      <c r="G876" s="208"/>
      <c r="H876" s="208"/>
      <c r="I876" s="208"/>
      <c r="J876" s="209"/>
      <c r="K876" s="208"/>
      <c r="L876" s="208"/>
      <c r="M876" s="208"/>
      <c r="N876" s="208"/>
      <c r="O876" s="208"/>
      <c r="P876" s="208"/>
      <c r="Q876" s="208"/>
      <c r="R876" s="208"/>
      <c r="S876" s="208"/>
      <c r="T876" s="208"/>
      <c r="U876" s="208"/>
      <c r="V876" s="208"/>
      <c r="W876" s="208"/>
      <c r="X876" s="219">
        <v>42474</v>
      </c>
      <c r="Y876" s="150" t="e">
        <f ca="1">IF(ISBLANK(X876), TODAY()-#REF!,X876 -#REF! &amp; CHAR(10) &amp; "(closed)")</f>
        <v>#REF!</v>
      </c>
      <c r="Z876" s="149" t="s">
        <v>360</v>
      </c>
    </row>
    <row r="877" spans="1:26" s="175" customFormat="1" ht="14.4" hidden="1" x14ac:dyDescent="0.3">
      <c r="A877" s="157"/>
      <c r="B877" s="155">
        <v>201500472</v>
      </c>
      <c r="C877" s="217" t="s">
        <v>1926</v>
      </c>
      <c r="D877" s="29" t="s">
        <v>179</v>
      </c>
      <c r="E877" s="220" t="s">
        <v>1971</v>
      </c>
      <c r="F877" s="208"/>
      <c r="G877" s="208"/>
      <c r="H877" s="208"/>
      <c r="I877" s="208"/>
      <c r="J877" s="209"/>
      <c r="K877" s="208"/>
      <c r="L877" s="208"/>
      <c r="M877" s="208"/>
      <c r="N877" s="208"/>
      <c r="O877" s="208"/>
      <c r="P877" s="208"/>
      <c r="Q877" s="208"/>
      <c r="R877" s="208"/>
      <c r="S877" s="208"/>
      <c r="T877" s="208"/>
      <c r="U877" s="208"/>
      <c r="V877" s="208"/>
      <c r="W877" s="208"/>
      <c r="X877" s="219">
        <v>42586</v>
      </c>
      <c r="Y877" s="150" t="e">
        <f ca="1">IF(ISBLANK(X877), TODAY()-#REF!,X877 -#REF! &amp; CHAR(10) &amp; "(closed)")</f>
        <v>#REF!</v>
      </c>
      <c r="Z877" s="149" t="s">
        <v>360</v>
      </c>
    </row>
    <row r="878" spans="1:26" s="175" customFormat="1" ht="14.4" hidden="1" x14ac:dyDescent="0.3">
      <c r="A878" s="157"/>
      <c r="B878" s="155">
        <v>201500474</v>
      </c>
      <c r="C878" s="217" t="s">
        <v>460</v>
      </c>
      <c r="D878" s="29" t="s">
        <v>179</v>
      </c>
      <c r="E878" s="220" t="s">
        <v>2136</v>
      </c>
      <c r="F878" s="208"/>
      <c r="G878" s="208"/>
      <c r="H878" s="208"/>
      <c r="I878" s="208"/>
      <c r="J878" s="209"/>
      <c r="K878" s="208"/>
      <c r="L878" s="208"/>
      <c r="M878" s="208"/>
      <c r="N878" s="208"/>
      <c r="O878" s="208"/>
      <c r="P878" s="208"/>
      <c r="Q878" s="208"/>
      <c r="R878" s="208"/>
      <c r="S878" s="208"/>
      <c r="T878" s="208"/>
      <c r="U878" s="208"/>
      <c r="V878" s="208"/>
      <c r="W878" s="208"/>
      <c r="X878" s="219">
        <v>42508</v>
      </c>
      <c r="Y878" s="150" t="e">
        <f ca="1">IF(ISBLANK(X878), TODAY()-#REF!,X878 -#REF! &amp; CHAR(10) &amp; "(closed)")</f>
        <v>#REF!</v>
      </c>
      <c r="Z878" s="149" t="s">
        <v>360</v>
      </c>
    </row>
    <row r="879" spans="1:26" s="175" customFormat="1" ht="14.4" hidden="1" x14ac:dyDescent="0.3">
      <c r="A879" s="157"/>
      <c r="B879" s="155">
        <v>201500475</v>
      </c>
      <c r="C879" s="217" t="s">
        <v>242</v>
      </c>
      <c r="D879" s="29" t="s">
        <v>179</v>
      </c>
      <c r="E879" s="220" t="s">
        <v>2135</v>
      </c>
      <c r="F879" s="152"/>
      <c r="G879" s="152"/>
      <c r="H879" s="152"/>
      <c r="I879" s="152"/>
      <c r="J879" s="153"/>
      <c r="K879" s="152"/>
      <c r="L879" s="152"/>
      <c r="M879" s="152"/>
      <c r="N879" s="152"/>
      <c r="O879" s="152"/>
      <c r="P879" s="152"/>
      <c r="Q879" s="152"/>
      <c r="R879" s="152"/>
      <c r="S879" s="152"/>
      <c r="T879" s="152"/>
      <c r="U879" s="152"/>
      <c r="V879" s="152"/>
      <c r="W879" s="152"/>
      <c r="X879" s="219">
        <v>42586</v>
      </c>
      <c r="Y879" s="150" t="e">
        <f ca="1">IF(ISBLANK(X879), TODAY()-#REF!,X879 -#REF! &amp; CHAR(10) &amp; "(closed)")</f>
        <v>#REF!</v>
      </c>
      <c r="Z879" s="149" t="s">
        <v>360</v>
      </c>
    </row>
    <row r="880" spans="1:26" s="175" customFormat="1" ht="14.4" hidden="1" x14ac:dyDescent="0.3">
      <c r="A880" s="157"/>
      <c r="B880" s="155">
        <v>201500477</v>
      </c>
      <c r="C880" s="217" t="s">
        <v>242</v>
      </c>
      <c r="D880" s="29" t="s">
        <v>179</v>
      </c>
      <c r="E880" s="220" t="s">
        <v>2134</v>
      </c>
      <c r="F880" s="208"/>
      <c r="G880" s="208"/>
      <c r="H880" s="208"/>
      <c r="I880" s="208"/>
      <c r="J880" s="209"/>
      <c r="K880" s="208"/>
      <c r="L880" s="208"/>
      <c r="M880" s="208"/>
      <c r="N880" s="208"/>
      <c r="O880" s="208"/>
      <c r="P880" s="208"/>
      <c r="Q880" s="208"/>
      <c r="R880" s="208"/>
      <c r="S880" s="208"/>
      <c r="T880" s="208"/>
      <c r="U880" s="208"/>
      <c r="V880" s="208"/>
      <c r="W880" s="208"/>
      <c r="X880" s="219">
        <v>42508</v>
      </c>
      <c r="Y880" s="150" t="e">
        <f ca="1">IF(ISBLANK(X880), TODAY()-#REF!,X880 -#REF! &amp; CHAR(10) &amp; "(closed)")</f>
        <v>#REF!</v>
      </c>
      <c r="Z880" s="149" t="s">
        <v>360</v>
      </c>
    </row>
    <row r="881" spans="1:26" s="175" customFormat="1" ht="14.4" hidden="1" x14ac:dyDescent="0.3">
      <c r="A881" s="157"/>
      <c r="B881" s="155">
        <v>201600002</v>
      </c>
      <c r="C881" s="217" t="s">
        <v>193</v>
      </c>
      <c r="D881" s="29" t="s">
        <v>179</v>
      </c>
      <c r="E881" s="220" t="s">
        <v>524</v>
      </c>
      <c r="F881" s="208"/>
      <c r="G881" s="208"/>
      <c r="H881" s="208"/>
      <c r="I881" s="208"/>
      <c r="J881" s="209"/>
      <c r="K881" s="208"/>
      <c r="L881" s="208"/>
      <c r="M881" s="208"/>
      <c r="N881" s="208"/>
      <c r="O881" s="208"/>
      <c r="P881" s="208"/>
      <c r="Q881" s="208"/>
      <c r="R881" s="208"/>
      <c r="S881" s="208"/>
      <c r="T881" s="208"/>
      <c r="U881" s="208"/>
      <c r="V881" s="208"/>
      <c r="W881" s="208"/>
      <c r="X881" s="219">
        <v>42549</v>
      </c>
      <c r="Y881" s="150" t="e">
        <f ca="1">IF(ISBLANK(X881), TODAY()-#REF!,X881 -#REF! &amp; CHAR(10) &amp; "(closed)")</f>
        <v>#REF!</v>
      </c>
      <c r="Z881" s="149" t="s">
        <v>360</v>
      </c>
    </row>
    <row r="882" spans="1:26" s="175" customFormat="1" ht="14.4" hidden="1" x14ac:dyDescent="0.3">
      <c r="A882" s="157"/>
      <c r="B882" s="155">
        <v>201600003</v>
      </c>
      <c r="C882" s="217" t="s">
        <v>1686</v>
      </c>
      <c r="D882" s="29" t="s">
        <v>179</v>
      </c>
      <c r="E882" s="220" t="s">
        <v>1081</v>
      </c>
      <c r="F882" s="208"/>
      <c r="G882" s="208"/>
      <c r="H882" s="208"/>
      <c r="I882" s="208"/>
      <c r="J882" s="209"/>
      <c r="K882" s="208"/>
      <c r="L882" s="208"/>
      <c r="M882" s="208"/>
      <c r="N882" s="208"/>
      <c r="O882" s="208"/>
      <c r="P882" s="208"/>
      <c r="Q882" s="208"/>
      <c r="R882" s="208"/>
      <c r="S882" s="208"/>
      <c r="T882" s="208"/>
      <c r="U882" s="208"/>
      <c r="V882" s="208"/>
      <c r="W882" s="208"/>
      <c r="X882" s="219">
        <v>42438</v>
      </c>
      <c r="Y882" s="150" t="e">
        <f ca="1">IF(ISBLANK(X882), TODAY()-#REF!,X882 -#REF! &amp; CHAR(10) &amp; "(closed)")</f>
        <v>#REF!</v>
      </c>
      <c r="Z882" s="149" t="s">
        <v>360</v>
      </c>
    </row>
    <row r="883" spans="1:26" s="175" customFormat="1" ht="26.4" hidden="1" x14ac:dyDescent="0.3">
      <c r="A883" s="157"/>
      <c r="B883" s="155">
        <v>201600004</v>
      </c>
      <c r="C883" s="217" t="s">
        <v>1686</v>
      </c>
      <c r="D883" s="29" t="s">
        <v>179</v>
      </c>
      <c r="E883" s="216"/>
      <c r="F883" s="208"/>
      <c r="G883" s="208"/>
      <c r="H883" s="208"/>
      <c r="I883" s="208"/>
      <c r="J883" s="209"/>
      <c r="K883" s="208"/>
      <c r="L883" s="208"/>
      <c r="M883" s="208"/>
      <c r="N883" s="208"/>
      <c r="O883" s="208"/>
      <c r="P883" s="208"/>
      <c r="Q883" s="208"/>
      <c r="R883" s="208"/>
      <c r="S883" s="208"/>
      <c r="T883" s="208"/>
      <c r="U883" s="208"/>
      <c r="V883" s="208"/>
      <c r="W883" s="208"/>
      <c r="X883" s="219">
        <v>42845</v>
      </c>
      <c r="Y883" s="150" t="str">
        <f ca="1">IF(ISBLANK(X883), TODAY()-E883,X883- E883 &amp; CHAR(10) &amp; "(closed)")</f>
        <v>42845
(closed)</v>
      </c>
      <c r="Z883" s="149" t="s">
        <v>360</v>
      </c>
    </row>
    <row r="884" spans="1:26" s="175" customFormat="1" ht="14.4" hidden="1" x14ac:dyDescent="0.3">
      <c r="A884" s="157"/>
      <c r="B884" s="155">
        <v>201600005</v>
      </c>
      <c r="C884" s="217" t="s">
        <v>1686</v>
      </c>
      <c r="D884" s="29" t="s">
        <v>179</v>
      </c>
      <c r="E884" s="220" t="s">
        <v>408</v>
      </c>
      <c r="F884" s="208"/>
      <c r="G884" s="208"/>
      <c r="H884" s="208"/>
      <c r="I884" s="208"/>
      <c r="J884" s="209"/>
      <c r="K884" s="208"/>
      <c r="L884" s="208"/>
      <c r="M884" s="208"/>
      <c r="N884" s="208"/>
      <c r="O884" s="208"/>
      <c r="P884" s="208"/>
      <c r="Q884" s="208"/>
      <c r="R884" s="208"/>
      <c r="S884" s="208"/>
      <c r="T884" s="208"/>
      <c r="U884" s="208"/>
      <c r="V884" s="208"/>
      <c r="W884" s="208"/>
      <c r="X884" s="219">
        <v>42567</v>
      </c>
      <c r="Y884" s="150" t="e">
        <f ca="1">IF(ISBLANK(X884), TODAY()-#REF!,X884 -#REF! &amp; CHAR(10) &amp; "(closed)")</f>
        <v>#REF!</v>
      </c>
      <c r="Z884" s="149" t="s">
        <v>360</v>
      </c>
    </row>
    <row r="885" spans="1:26" s="175" customFormat="1" ht="14.4" hidden="1" x14ac:dyDescent="0.3">
      <c r="A885" s="157"/>
      <c r="B885" s="155">
        <v>201600006</v>
      </c>
      <c r="C885" s="217" t="s">
        <v>1686</v>
      </c>
      <c r="D885" s="29" t="s">
        <v>177</v>
      </c>
      <c r="E885" s="220" t="s">
        <v>2133</v>
      </c>
      <c r="F885" s="208"/>
      <c r="G885" s="208"/>
      <c r="H885" s="208"/>
      <c r="I885" s="208"/>
      <c r="J885" s="209"/>
      <c r="K885" s="208"/>
      <c r="L885" s="208"/>
      <c r="M885" s="208"/>
      <c r="N885" s="208"/>
      <c r="O885" s="208"/>
      <c r="P885" s="208"/>
      <c r="Q885" s="208"/>
      <c r="R885" s="208"/>
      <c r="S885" s="208"/>
      <c r="T885" s="208"/>
      <c r="U885" s="208"/>
      <c r="V885" s="208"/>
      <c r="W885" s="208"/>
      <c r="X885" s="219">
        <v>42579</v>
      </c>
      <c r="Y885" s="150" t="e">
        <f ca="1">IF(ISBLANK(X885), TODAY()-#REF!,X885 -#REF! &amp; CHAR(10) &amp; "(closed)")</f>
        <v>#REF!</v>
      </c>
      <c r="Z885" s="149" t="s">
        <v>360</v>
      </c>
    </row>
    <row r="886" spans="1:26" s="175" customFormat="1" ht="39.6" hidden="1" x14ac:dyDescent="0.3">
      <c r="A886" s="157"/>
      <c r="B886" s="155">
        <v>201600007</v>
      </c>
      <c r="C886" s="217" t="s">
        <v>1843</v>
      </c>
      <c r="D886" s="29" t="s">
        <v>179</v>
      </c>
      <c r="E886" s="220" t="s">
        <v>344</v>
      </c>
      <c r="F886" s="208"/>
      <c r="G886" s="208"/>
      <c r="H886" s="208"/>
      <c r="I886" s="208"/>
      <c r="J886" s="209"/>
      <c r="K886" s="208"/>
      <c r="L886" s="208"/>
      <c r="M886" s="208"/>
      <c r="N886" s="208"/>
      <c r="O886" s="208"/>
      <c r="P886" s="208"/>
      <c r="Q886" s="208"/>
      <c r="R886" s="208"/>
      <c r="S886" s="208"/>
      <c r="T886" s="208"/>
      <c r="U886" s="208"/>
      <c r="V886" s="208"/>
      <c r="W886" s="208"/>
      <c r="X886" s="219">
        <v>42572</v>
      </c>
      <c r="Y886" s="150" t="e">
        <f ca="1">IF(ISBLANK(X886), TODAY()-#REF!,X886 -#REF! &amp; CHAR(10) &amp; "(closed)")</f>
        <v>#REF!</v>
      </c>
      <c r="Z886" s="149" t="s">
        <v>360</v>
      </c>
    </row>
    <row r="887" spans="1:26" s="175" customFormat="1" ht="39.6" hidden="1" x14ac:dyDescent="0.3">
      <c r="A887" s="157"/>
      <c r="B887" s="155">
        <v>201600008</v>
      </c>
      <c r="C887" s="217" t="s">
        <v>1843</v>
      </c>
      <c r="D887" s="29" t="s">
        <v>177</v>
      </c>
      <c r="E887" s="220" t="s">
        <v>1939</v>
      </c>
      <c r="F887" s="208"/>
      <c r="G887" s="208"/>
      <c r="H887" s="208"/>
      <c r="I887" s="208"/>
      <c r="J887" s="209"/>
      <c r="K887" s="208"/>
      <c r="L887" s="208"/>
      <c r="M887" s="208"/>
      <c r="N887" s="208"/>
      <c r="O887" s="208"/>
      <c r="P887" s="208"/>
      <c r="Q887" s="208"/>
      <c r="R887" s="208"/>
      <c r="S887" s="208"/>
      <c r="T887" s="208"/>
      <c r="U887" s="208"/>
      <c r="V887" s="208"/>
      <c r="W887" s="208"/>
      <c r="X887" s="219">
        <v>42467</v>
      </c>
      <c r="Y887" s="150" t="e">
        <f ca="1">IF(ISBLANK(X887), TODAY()-#REF!,X887 -#REF! &amp; CHAR(10) &amp; "(closed)")</f>
        <v>#REF!</v>
      </c>
      <c r="Z887" s="149" t="s">
        <v>360</v>
      </c>
    </row>
    <row r="888" spans="1:26" s="175" customFormat="1" ht="14.4" hidden="1" x14ac:dyDescent="0.3">
      <c r="A888" s="157"/>
      <c r="B888" s="155">
        <v>201600009</v>
      </c>
      <c r="C888" s="217" t="s">
        <v>2132</v>
      </c>
      <c r="D888" s="29" t="s">
        <v>179</v>
      </c>
      <c r="E888" s="220" t="s">
        <v>1089</v>
      </c>
      <c r="F888" s="208"/>
      <c r="G888" s="208"/>
      <c r="H888" s="208"/>
      <c r="I888" s="208"/>
      <c r="J888" s="209"/>
      <c r="K888" s="208"/>
      <c r="L888" s="208"/>
      <c r="M888" s="208"/>
      <c r="N888" s="208"/>
      <c r="O888" s="208"/>
      <c r="P888" s="208"/>
      <c r="Q888" s="208"/>
      <c r="R888" s="208"/>
      <c r="S888" s="208"/>
      <c r="T888" s="208"/>
      <c r="U888" s="208"/>
      <c r="V888" s="208"/>
      <c r="W888" s="208"/>
      <c r="X888" s="219">
        <v>42514</v>
      </c>
      <c r="Y888" s="150" t="e">
        <f ca="1">IF(ISBLANK(X888), TODAY()-#REF!,X888 -#REF! &amp; CHAR(10) &amp; "(closed)")</f>
        <v>#REF!</v>
      </c>
      <c r="Z888" s="149" t="s">
        <v>360</v>
      </c>
    </row>
    <row r="889" spans="1:26" s="175" customFormat="1" ht="14.4" hidden="1" x14ac:dyDescent="0.3">
      <c r="A889" s="157"/>
      <c r="B889" s="155">
        <v>201600011</v>
      </c>
      <c r="C889" s="217" t="s">
        <v>804</v>
      </c>
      <c r="D889" s="29" t="s">
        <v>177</v>
      </c>
      <c r="E889" s="220" t="s">
        <v>2131</v>
      </c>
      <c r="F889" s="208"/>
      <c r="G889" s="208"/>
      <c r="H889" s="208"/>
      <c r="I889" s="208"/>
      <c r="J889" s="209"/>
      <c r="K889" s="208"/>
      <c r="L889" s="208"/>
      <c r="M889" s="208"/>
      <c r="N889" s="208"/>
      <c r="O889" s="208"/>
      <c r="P889" s="208"/>
      <c r="Q889" s="208"/>
      <c r="R889" s="208"/>
      <c r="S889" s="208"/>
      <c r="T889" s="208"/>
      <c r="U889" s="208"/>
      <c r="V889" s="208"/>
      <c r="W889" s="208"/>
      <c r="X889" s="219">
        <v>42563</v>
      </c>
      <c r="Y889" s="150" t="e">
        <f ca="1">IF(ISBLANK(X889), TODAY()-#REF!,X889 -#REF! &amp; CHAR(10) &amp; "(closed)")</f>
        <v>#REF!</v>
      </c>
      <c r="Z889" s="149" t="s">
        <v>360</v>
      </c>
    </row>
    <row r="890" spans="1:26" s="175" customFormat="1" ht="14.4" hidden="1" x14ac:dyDescent="0.3">
      <c r="A890" s="157"/>
      <c r="B890" s="155">
        <v>201600012</v>
      </c>
      <c r="C890" s="217" t="s">
        <v>193</v>
      </c>
      <c r="D890" s="29" t="s">
        <v>179</v>
      </c>
      <c r="E890" s="220" t="s">
        <v>1763</v>
      </c>
      <c r="F890" s="208"/>
      <c r="G890" s="208"/>
      <c r="H890" s="208"/>
      <c r="I890" s="208"/>
      <c r="J890" s="209"/>
      <c r="K890" s="208"/>
      <c r="L890" s="208"/>
      <c r="M890" s="208"/>
      <c r="N890" s="208"/>
      <c r="O890" s="208"/>
      <c r="P890" s="208"/>
      <c r="Q890" s="208"/>
      <c r="R890" s="208"/>
      <c r="S890" s="208"/>
      <c r="T890" s="208"/>
      <c r="U890" s="208"/>
      <c r="V890" s="208"/>
      <c r="W890" s="208"/>
      <c r="X890" s="219">
        <v>42509</v>
      </c>
      <c r="Y890" s="150" t="e">
        <f ca="1">IF(ISBLANK(X890), TODAY()-#REF!,X890 -#REF! &amp; CHAR(10) &amp; "(closed)")</f>
        <v>#REF!</v>
      </c>
      <c r="Z890" s="149" t="s">
        <v>360</v>
      </c>
    </row>
    <row r="891" spans="1:26" s="175" customFormat="1" ht="26.4" hidden="1" x14ac:dyDescent="0.3">
      <c r="A891" s="157"/>
      <c r="B891" s="155">
        <v>201600013</v>
      </c>
      <c r="C891" s="217" t="s">
        <v>1938</v>
      </c>
      <c r="D891" s="29" t="s">
        <v>179</v>
      </c>
      <c r="E891" s="220" t="s">
        <v>2092</v>
      </c>
      <c r="F891" s="208"/>
      <c r="G891" s="208"/>
      <c r="H891" s="208"/>
      <c r="I891" s="208"/>
      <c r="J891" s="209"/>
      <c r="K891" s="208"/>
      <c r="L891" s="208"/>
      <c r="M891" s="208"/>
      <c r="N891" s="208"/>
      <c r="O891" s="208"/>
      <c r="P891" s="208"/>
      <c r="Q891" s="208"/>
      <c r="R891" s="208"/>
      <c r="S891" s="208"/>
      <c r="T891" s="208"/>
      <c r="U891" s="208"/>
      <c r="V891" s="208"/>
      <c r="W891" s="208"/>
      <c r="X891" s="219">
        <v>42599</v>
      </c>
      <c r="Y891" s="150" t="e">
        <f ca="1">IF(ISBLANK(X891), TODAY()-#REF!,X891 -#REF! &amp; CHAR(10) &amp; "(closed)")</f>
        <v>#REF!</v>
      </c>
      <c r="Z891" s="149" t="s">
        <v>360</v>
      </c>
    </row>
    <row r="892" spans="1:26" s="175" customFormat="1" ht="14.4" hidden="1" x14ac:dyDescent="0.3">
      <c r="A892" s="157"/>
      <c r="B892" s="155">
        <v>201600014</v>
      </c>
      <c r="C892" s="217" t="s">
        <v>2130</v>
      </c>
      <c r="D892" s="29" t="s">
        <v>179</v>
      </c>
      <c r="E892" s="244" t="s">
        <v>2034</v>
      </c>
      <c r="F892" s="208"/>
      <c r="G892" s="208"/>
      <c r="H892" s="208"/>
      <c r="I892" s="208"/>
      <c r="J892" s="209"/>
      <c r="K892" s="208"/>
      <c r="L892" s="208"/>
      <c r="M892" s="208"/>
      <c r="N892" s="208"/>
      <c r="O892" s="208"/>
      <c r="P892" s="208"/>
      <c r="Q892" s="208"/>
      <c r="R892" s="208"/>
      <c r="S892" s="208"/>
      <c r="T892" s="208"/>
      <c r="U892" s="208"/>
      <c r="V892" s="208"/>
      <c r="W892" s="208"/>
      <c r="X892" s="219">
        <v>42487</v>
      </c>
      <c r="Y892" s="150" t="e">
        <f ca="1">IF(ISBLANK(X892), TODAY()-#REF!,X892 -#REF! &amp; CHAR(10) &amp; "(closed)")</f>
        <v>#REF!</v>
      </c>
      <c r="Z892" s="149" t="s">
        <v>360</v>
      </c>
    </row>
    <row r="893" spans="1:26" s="175" customFormat="1" ht="14.4" hidden="1" x14ac:dyDescent="0.3">
      <c r="A893" s="157"/>
      <c r="B893" s="155">
        <v>201600015</v>
      </c>
      <c r="C893" s="217" t="s">
        <v>389</v>
      </c>
      <c r="D893" s="29" t="s">
        <v>179</v>
      </c>
      <c r="E893" s="220" t="s">
        <v>1489</v>
      </c>
      <c r="F893" s="208"/>
      <c r="G893" s="208"/>
      <c r="H893" s="208"/>
      <c r="I893" s="208"/>
      <c r="J893" s="209"/>
      <c r="K893" s="208"/>
      <c r="L893" s="208"/>
      <c r="M893" s="208"/>
      <c r="N893" s="208"/>
      <c r="O893" s="208"/>
      <c r="P893" s="208"/>
      <c r="Q893" s="208"/>
      <c r="R893" s="208"/>
      <c r="S893" s="208"/>
      <c r="T893" s="208"/>
      <c r="U893" s="208"/>
      <c r="V893" s="208"/>
      <c r="W893" s="208"/>
      <c r="X893" s="219">
        <v>42516</v>
      </c>
      <c r="Y893" s="150" t="e">
        <f ca="1">IF(ISBLANK(X893), TODAY()-#REF!,X893 -#REF! &amp; CHAR(10) &amp; "(closed)")</f>
        <v>#REF!</v>
      </c>
      <c r="Z893" s="149" t="s">
        <v>360</v>
      </c>
    </row>
    <row r="894" spans="1:26" s="175" customFormat="1" ht="14.4" hidden="1" x14ac:dyDescent="0.3">
      <c r="A894" s="157"/>
      <c r="B894" s="155">
        <v>201600016</v>
      </c>
      <c r="C894" s="217" t="s">
        <v>2120</v>
      </c>
      <c r="D894" s="29" t="s">
        <v>179</v>
      </c>
      <c r="E894" s="244" t="s">
        <v>867</v>
      </c>
      <c r="F894" s="208"/>
      <c r="G894" s="208"/>
      <c r="H894" s="208"/>
      <c r="I894" s="208"/>
      <c r="J894" s="209"/>
      <c r="K894" s="208"/>
      <c r="L894" s="208"/>
      <c r="M894" s="208"/>
      <c r="N894" s="208"/>
      <c r="O894" s="208"/>
      <c r="P894" s="208"/>
      <c r="Q894" s="208"/>
      <c r="R894" s="208"/>
      <c r="S894" s="208"/>
      <c r="T894" s="208"/>
      <c r="U894" s="208"/>
      <c r="V894" s="208"/>
      <c r="W894" s="208"/>
      <c r="X894" s="219">
        <v>42481</v>
      </c>
      <c r="Y894" s="150" t="e">
        <f ca="1">IF(ISBLANK(X894), TODAY()-#REF!,X894 -#REF! &amp; CHAR(10) &amp; "(closed)")</f>
        <v>#REF!</v>
      </c>
      <c r="Z894" s="149" t="s">
        <v>360</v>
      </c>
    </row>
    <row r="895" spans="1:26" s="175" customFormat="1" ht="14.4" hidden="1" x14ac:dyDescent="0.3">
      <c r="A895" s="157"/>
      <c r="B895" s="155">
        <v>201600018</v>
      </c>
      <c r="C895" s="217" t="s">
        <v>389</v>
      </c>
      <c r="D895" s="29" t="s">
        <v>179</v>
      </c>
      <c r="E895" s="220" t="s">
        <v>898</v>
      </c>
      <c r="F895" s="208"/>
      <c r="G895" s="208"/>
      <c r="H895" s="208"/>
      <c r="I895" s="208"/>
      <c r="J895" s="209"/>
      <c r="K895" s="208"/>
      <c r="L895" s="208"/>
      <c r="M895" s="208"/>
      <c r="N895" s="208"/>
      <c r="O895" s="208"/>
      <c r="P895" s="208"/>
      <c r="Q895" s="208"/>
      <c r="R895" s="208"/>
      <c r="S895" s="208"/>
      <c r="T895" s="208"/>
      <c r="U895" s="208"/>
      <c r="V895" s="208"/>
      <c r="W895" s="208"/>
      <c r="X895" s="219">
        <v>42515</v>
      </c>
      <c r="Y895" s="150" t="e">
        <f ca="1">IF(ISBLANK(X895), TODAY()-#REF!,X895 -#REF! &amp; CHAR(10) &amp; "(closed)")</f>
        <v>#REF!</v>
      </c>
      <c r="Z895" s="149" t="s">
        <v>360</v>
      </c>
    </row>
    <row r="896" spans="1:26" s="175" customFormat="1" ht="14.4" hidden="1" x14ac:dyDescent="0.3">
      <c r="A896" s="157"/>
      <c r="B896" s="155">
        <v>201600019</v>
      </c>
      <c r="C896" s="217" t="s">
        <v>2126</v>
      </c>
      <c r="D896" s="29" t="s">
        <v>179</v>
      </c>
      <c r="E896" s="220" t="s">
        <v>2129</v>
      </c>
      <c r="F896" s="208"/>
      <c r="G896" s="208"/>
      <c r="H896" s="208"/>
      <c r="I896" s="208"/>
      <c r="J896" s="209"/>
      <c r="K896" s="208"/>
      <c r="L896" s="208"/>
      <c r="M896" s="208"/>
      <c r="N896" s="208"/>
      <c r="O896" s="208"/>
      <c r="P896" s="208"/>
      <c r="Q896" s="208"/>
      <c r="R896" s="208"/>
      <c r="S896" s="208"/>
      <c r="T896" s="208"/>
      <c r="U896" s="208"/>
      <c r="V896" s="208"/>
      <c r="W896" s="208"/>
      <c r="X896" s="219">
        <v>42551</v>
      </c>
      <c r="Y896" s="150" t="e">
        <f ca="1">IF(ISBLANK(X896), TODAY()-#REF!,X896 -#REF! &amp; CHAR(10) &amp; "(closed)")</f>
        <v>#REF!</v>
      </c>
      <c r="Z896" s="149" t="s">
        <v>360</v>
      </c>
    </row>
    <row r="897" spans="1:26" s="175" customFormat="1" ht="14.4" hidden="1" x14ac:dyDescent="0.3">
      <c r="A897" s="157"/>
      <c r="B897" s="155">
        <v>201600020</v>
      </c>
      <c r="C897" s="217" t="s">
        <v>2126</v>
      </c>
      <c r="D897" s="29" t="s">
        <v>179</v>
      </c>
      <c r="E897" s="220" t="s">
        <v>2128</v>
      </c>
      <c r="F897" s="208"/>
      <c r="G897" s="208"/>
      <c r="H897" s="208"/>
      <c r="I897" s="208"/>
      <c r="J897" s="209"/>
      <c r="K897" s="208"/>
      <c r="L897" s="208"/>
      <c r="M897" s="208"/>
      <c r="N897" s="208"/>
      <c r="O897" s="208"/>
      <c r="P897" s="208"/>
      <c r="Q897" s="208"/>
      <c r="R897" s="208"/>
      <c r="S897" s="208"/>
      <c r="T897" s="208"/>
      <c r="U897" s="208"/>
      <c r="V897" s="208"/>
      <c r="W897" s="208"/>
      <c r="X897" s="219">
        <v>42550</v>
      </c>
      <c r="Y897" s="150" t="e">
        <f ca="1">IF(ISBLANK(X897), TODAY()-#REF!,X897 -#REF! &amp; CHAR(10) &amp; "(closed)")</f>
        <v>#REF!</v>
      </c>
      <c r="Z897" s="149" t="s">
        <v>360</v>
      </c>
    </row>
    <row r="898" spans="1:26" s="175" customFormat="1" ht="26.4" hidden="1" x14ac:dyDescent="0.3">
      <c r="A898" s="157"/>
      <c r="B898" s="155">
        <v>201600021</v>
      </c>
      <c r="C898" s="217" t="s">
        <v>389</v>
      </c>
      <c r="D898" s="29" t="s">
        <v>179</v>
      </c>
      <c r="E898" s="216"/>
      <c r="F898" s="208"/>
      <c r="G898" s="208"/>
      <c r="H898" s="208"/>
      <c r="I898" s="208"/>
      <c r="J898" s="209"/>
      <c r="K898" s="208"/>
      <c r="L898" s="208"/>
      <c r="M898" s="208"/>
      <c r="N898" s="208"/>
      <c r="O898" s="208"/>
      <c r="P898" s="208"/>
      <c r="Q898" s="208"/>
      <c r="R898" s="208"/>
      <c r="S898" s="208"/>
      <c r="T898" s="208"/>
      <c r="U898" s="208"/>
      <c r="V898" s="208"/>
      <c r="W898" s="208"/>
      <c r="X898" s="219">
        <v>43013</v>
      </c>
      <c r="Y898" s="150" t="str">
        <f ca="1">IF(ISBLANK(X898), TODAY()-E898,X898- E898 &amp; CHAR(10) &amp; "(closed)")</f>
        <v>43013
(closed)</v>
      </c>
      <c r="Z898" s="149" t="s">
        <v>360</v>
      </c>
    </row>
    <row r="899" spans="1:26" s="175" customFormat="1" ht="26.4" hidden="1" x14ac:dyDescent="0.3">
      <c r="A899" s="157"/>
      <c r="B899" s="155">
        <v>201600023</v>
      </c>
      <c r="C899" s="217" t="s">
        <v>1448</v>
      </c>
      <c r="D899" s="29" t="s">
        <v>179</v>
      </c>
      <c r="E899" s="220" t="s">
        <v>2127</v>
      </c>
      <c r="F899" s="208"/>
      <c r="G899" s="208"/>
      <c r="H899" s="208"/>
      <c r="I899" s="208"/>
      <c r="J899" s="209"/>
      <c r="K899" s="208"/>
      <c r="L899" s="208"/>
      <c r="M899" s="208"/>
      <c r="N899" s="208"/>
      <c r="O899" s="208"/>
      <c r="P899" s="208"/>
      <c r="Q899" s="208"/>
      <c r="R899" s="208"/>
      <c r="S899" s="208"/>
      <c r="T899" s="208"/>
      <c r="U899" s="208"/>
      <c r="V899" s="208"/>
      <c r="W899" s="208"/>
      <c r="X899" s="219">
        <v>43510</v>
      </c>
      <c r="Y899" s="150" t="e">
        <f ca="1">IF(ISBLANK(X899), TODAY()-#REF!,X899 -#REF! &amp; CHAR(10) &amp; "(closed)")</f>
        <v>#REF!</v>
      </c>
      <c r="Z899" s="149" t="s">
        <v>360</v>
      </c>
    </row>
    <row r="900" spans="1:26" s="175" customFormat="1" ht="14.4" hidden="1" x14ac:dyDescent="0.3">
      <c r="A900" s="157"/>
      <c r="B900" s="155">
        <v>201600024</v>
      </c>
      <c r="C900" s="203" t="s">
        <v>2126</v>
      </c>
      <c r="D900" s="29" t="s">
        <v>179</v>
      </c>
      <c r="E900" s="220" t="s">
        <v>2125</v>
      </c>
      <c r="F900" s="208"/>
      <c r="G900" s="208"/>
      <c r="H900" s="208"/>
      <c r="I900" s="208"/>
      <c r="J900" s="209"/>
      <c r="K900" s="208"/>
      <c r="L900" s="208"/>
      <c r="M900" s="208"/>
      <c r="N900" s="208"/>
      <c r="O900" s="208"/>
      <c r="P900" s="208"/>
      <c r="Q900" s="208"/>
      <c r="R900" s="208"/>
      <c r="S900" s="208"/>
      <c r="T900" s="208"/>
      <c r="U900" s="208"/>
      <c r="V900" s="208"/>
      <c r="W900" s="208"/>
      <c r="X900" s="219">
        <v>42551</v>
      </c>
      <c r="Y900" s="150" t="e">
        <f ca="1">IF(ISBLANK(X900), TODAY()-#REF!,X900 -#REF! &amp; CHAR(10) &amp; "(closed)")</f>
        <v>#REF!</v>
      </c>
      <c r="Z900" s="149" t="s">
        <v>360</v>
      </c>
    </row>
    <row r="901" spans="1:26" s="175" customFormat="1" ht="26.4" hidden="1" x14ac:dyDescent="0.3">
      <c r="A901" s="157"/>
      <c r="B901" s="155">
        <v>201600026</v>
      </c>
      <c r="C901" s="217" t="s">
        <v>193</v>
      </c>
      <c r="D901" s="29" t="s">
        <v>176</v>
      </c>
      <c r="E901" s="220" t="s">
        <v>2124</v>
      </c>
      <c r="F901" s="208"/>
      <c r="G901" s="208"/>
      <c r="H901" s="208"/>
      <c r="I901" s="208"/>
      <c r="J901" s="209"/>
      <c r="K901" s="208"/>
      <c r="L901" s="208"/>
      <c r="M901" s="208"/>
      <c r="N901" s="208"/>
      <c r="O901" s="208"/>
      <c r="P901" s="208"/>
      <c r="Q901" s="208"/>
      <c r="R901" s="208"/>
      <c r="S901" s="208"/>
      <c r="T901" s="208"/>
      <c r="U901" s="208"/>
      <c r="V901" s="208"/>
      <c r="W901" s="208"/>
      <c r="X901" s="219">
        <v>42760</v>
      </c>
      <c r="Y901" s="150" t="e">
        <f ca="1">IF(ISBLANK(X901), TODAY()-#REF!,X901 -#REF! &amp; CHAR(10) &amp; "(closed)")</f>
        <v>#REF!</v>
      </c>
      <c r="Z901" s="149" t="s">
        <v>360</v>
      </c>
    </row>
    <row r="902" spans="1:26" s="175" customFormat="1" ht="26.4" hidden="1" x14ac:dyDescent="0.3">
      <c r="A902" s="157"/>
      <c r="B902" s="155">
        <v>201600027</v>
      </c>
      <c r="C902" s="217" t="s">
        <v>193</v>
      </c>
      <c r="D902" s="29" t="s">
        <v>176</v>
      </c>
      <c r="E902" s="216"/>
      <c r="F902" s="208"/>
      <c r="G902" s="208"/>
      <c r="H902" s="208"/>
      <c r="I902" s="208"/>
      <c r="J902" s="209"/>
      <c r="K902" s="208"/>
      <c r="L902" s="208"/>
      <c r="M902" s="208"/>
      <c r="N902" s="208"/>
      <c r="O902" s="208"/>
      <c r="P902" s="208"/>
      <c r="Q902" s="208"/>
      <c r="R902" s="208"/>
      <c r="S902" s="208"/>
      <c r="T902" s="208"/>
      <c r="U902" s="208"/>
      <c r="V902" s="208"/>
      <c r="W902" s="208"/>
      <c r="X902" s="219">
        <v>42894</v>
      </c>
      <c r="Y902" s="150" t="str">
        <f ca="1">IF(ISBLANK(X902), TODAY()-E902,X902- E902 &amp; CHAR(10) &amp; "(closed)")</f>
        <v>42894
(closed)</v>
      </c>
      <c r="Z902" s="149" t="s">
        <v>360</v>
      </c>
    </row>
    <row r="903" spans="1:26" s="175" customFormat="1" ht="26.4" hidden="1" x14ac:dyDescent="0.3">
      <c r="A903" s="157"/>
      <c r="B903" s="155">
        <v>201600028</v>
      </c>
      <c r="C903" s="217" t="s">
        <v>193</v>
      </c>
      <c r="D903" s="29" t="s">
        <v>176</v>
      </c>
      <c r="E903" s="221"/>
      <c r="F903" s="152"/>
      <c r="G903" s="152"/>
      <c r="H903" s="152"/>
      <c r="I903" s="152"/>
      <c r="J903" s="153"/>
      <c r="K903" s="152"/>
      <c r="L903" s="152"/>
      <c r="M903" s="152"/>
      <c r="N903" s="152"/>
      <c r="O903" s="152"/>
      <c r="P903" s="152"/>
      <c r="Q903" s="152"/>
      <c r="R903" s="152"/>
      <c r="S903" s="152"/>
      <c r="T903" s="152"/>
      <c r="U903" s="152"/>
      <c r="V903" s="152"/>
      <c r="W903" s="152"/>
      <c r="X903" s="219">
        <v>42894</v>
      </c>
      <c r="Y903" s="150" t="str">
        <f ca="1">IF(ISBLANK(X903), TODAY()-E903,X903- E903 &amp; CHAR(10) &amp; "(closed)")</f>
        <v>42894
(closed)</v>
      </c>
      <c r="Z903" s="149" t="s">
        <v>360</v>
      </c>
    </row>
    <row r="904" spans="1:26" s="175" customFormat="1" ht="26.4" hidden="1" x14ac:dyDescent="0.3">
      <c r="A904" s="157"/>
      <c r="B904" s="155">
        <v>201600029</v>
      </c>
      <c r="C904" s="217" t="s">
        <v>193</v>
      </c>
      <c r="D904" s="29" t="s">
        <v>176</v>
      </c>
      <c r="E904" s="216"/>
      <c r="F904" s="208"/>
      <c r="G904" s="208"/>
      <c r="H904" s="208"/>
      <c r="I904" s="208"/>
      <c r="J904" s="209"/>
      <c r="K904" s="208"/>
      <c r="L904" s="208"/>
      <c r="M904" s="208"/>
      <c r="N904" s="208"/>
      <c r="O904" s="208"/>
      <c r="P904" s="208"/>
      <c r="Q904" s="208"/>
      <c r="R904" s="208"/>
      <c r="S904" s="208"/>
      <c r="T904" s="208"/>
      <c r="U904" s="208"/>
      <c r="V904" s="208"/>
      <c r="W904" s="208"/>
      <c r="X904" s="219">
        <v>42894</v>
      </c>
      <c r="Y904" s="150" t="str">
        <f ca="1">IF(ISBLANK(X904), TODAY()-E904,X904- E904 &amp; CHAR(10) &amp; "(closed)")</f>
        <v>42894
(closed)</v>
      </c>
      <c r="Z904" s="149" t="s">
        <v>360</v>
      </c>
    </row>
    <row r="905" spans="1:26" s="175" customFormat="1" ht="26.4" hidden="1" x14ac:dyDescent="0.3">
      <c r="A905" s="157"/>
      <c r="B905" s="155">
        <v>201600030</v>
      </c>
      <c r="C905" s="217" t="s">
        <v>193</v>
      </c>
      <c r="D905" s="29" t="s">
        <v>176</v>
      </c>
      <c r="E905" s="248"/>
      <c r="F905" s="242"/>
      <c r="G905" s="242"/>
      <c r="H905" s="242"/>
      <c r="I905" s="242"/>
      <c r="J905" s="243"/>
      <c r="K905" s="242"/>
      <c r="L905" s="242"/>
      <c r="M905" s="242"/>
      <c r="N905" s="242"/>
      <c r="O905" s="242"/>
      <c r="P905" s="242"/>
      <c r="Q905" s="242"/>
      <c r="R905" s="242"/>
      <c r="S905" s="242"/>
      <c r="T905" s="242"/>
      <c r="U905" s="242"/>
      <c r="V905" s="242"/>
      <c r="W905" s="242"/>
      <c r="X905" s="219">
        <v>42894</v>
      </c>
      <c r="Y905" s="150" t="str">
        <f ca="1">IF(ISBLANK(X905), TODAY()-E905,X905- E905 &amp; CHAR(10) &amp; "(closed)")</f>
        <v>42894
(closed)</v>
      </c>
      <c r="Z905" s="149" t="s">
        <v>360</v>
      </c>
    </row>
    <row r="906" spans="1:26" s="175" customFormat="1" ht="39.6" hidden="1" x14ac:dyDescent="0.3">
      <c r="A906" s="157"/>
      <c r="B906" s="155">
        <v>201600031</v>
      </c>
      <c r="C906" s="217" t="s">
        <v>193</v>
      </c>
      <c r="D906" s="29" t="s">
        <v>176</v>
      </c>
      <c r="E906" s="220" t="s">
        <v>2123</v>
      </c>
      <c r="F906" s="242"/>
      <c r="G906" s="242"/>
      <c r="H906" s="242"/>
      <c r="I906" s="242"/>
      <c r="J906" s="243"/>
      <c r="K906" s="242"/>
      <c r="L906" s="242"/>
      <c r="M906" s="242"/>
      <c r="N906" s="242"/>
      <c r="O906" s="242"/>
      <c r="P906" s="242"/>
      <c r="Q906" s="242"/>
      <c r="R906" s="242"/>
      <c r="S906" s="242"/>
      <c r="T906" s="242"/>
      <c r="U906" s="242"/>
      <c r="V906" s="242"/>
      <c r="W906" s="242"/>
      <c r="X906" s="219">
        <v>42760</v>
      </c>
      <c r="Y906" s="150" t="e">
        <f ca="1">IF(ISBLANK(X906), TODAY()-#REF!,X906 -#REF! &amp; CHAR(10) &amp; "(closed)")</f>
        <v>#REF!</v>
      </c>
      <c r="Z906" s="149" t="s">
        <v>360</v>
      </c>
    </row>
    <row r="907" spans="1:26" s="175" customFormat="1" ht="26.4" hidden="1" x14ac:dyDescent="0.3">
      <c r="A907" s="157"/>
      <c r="B907" s="155">
        <v>201600032</v>
      </c>
      <c r="C907" s="217" t="s">
        <v>193</v>
      </c>
      <c r="D907" s="29" t="s">
        <v>176</v>
      </c>
      <c r="E907" s="216"/>
      <c r="F907" s="208"/>
      <c r="G907" s="208"/>
      <c r="H907" s="208"/>
      <c r="I907" s="208"/>
      <c r="J907" s="209"/>
      <c r="K907" s="208"/>
      <c r="L907" s="208"/>
      <c r="M907" s="208"/>
      <c r="N907" s="208"/>
      <c r="O907" s="208"/>
      <c r="P907" s="208"/>
      <c r="Q907" s="208"/>
      <c r="R907" s="208"/>
      <c r="S907" s="208"/>
      <c r="T907" s="208"/>
      <c r="U907" s="208"/>
      <c r="V907" s="208"/>
      <c r="W907" s="208"/>
      <c r="X907" s="219">
        <v>42894</v>
      </c>
      <c r="Y907" s="150" t="str">
        <f ca="1">IF(ISBLANK(X907), TODAY()-E907,X907- E907 &amp; CHAR(10) &amp; "(closed)")</f>
        <v>42894
(closed)</v>
      </c>
      <c r="Z907" s="149" t="s">
        <v>360</v>
      </c>
    </row>
    <row r="908" spans="1:26" s="175" customFormat="1" ht="26.4" hidden="1" x14ac:dyDescent="0.3">
      <c r="A908" s="157"/>
      <c r="B908" s="155">
        <v>201600033</v>
      </c>
      <c r="C908" s="217" t="s">
        <v>193</v>
      </c>
      <c r="D908" s="29" t="s">
        <v>176</v>
      </c>
      <c r="E908" s="216"/>
      <c r="F908" s="208"/>
      <c r="G908" s="208"/>
      <c r="H908" s="208"/>
      <c r="I908" s="208"/>
      <c r="J908" s="209"/>
      <c r="K908" s="208"/>
      <c r="L908" s="208"/>
      <c r="M908" s="208"/>
      <c r="N908" s="208"/>
      <c r="O908" s="208"/>
      <c r="P908" s="208"/>
      <c r="Q908" s="208"/>
      <c r="R908" s="208"/>
      <c r="S908" s="208"/>
      <c r="T908" s="208"/>
      <c r="U908" s="208"/>
      <c r="V908" s="208"/>
      <c r="W908" s="208"/>
      <c r="X908" s="219">
        <v>42894</v>
      </c>
      <c r="Y908" s="150" t="str">
        <f ca="1">IF(ISBLANK(X908), TODAY()-E908,X908- E908 &amp; CHAR(10) &amp; "(closed)")</f>
        <v>42894
(closed)</v>
      </c>
      <c r="Z908" s="149" t="s">
        <v>360</v>
      </c>
    </row>
    <row r="909" spans="1:26" s="175" customFormat="1" ht="26.4" hidden="1" x14ac:dyDescent="0.3">
      <c r="A909" s="157"/>
      <c r="B909" s="155">
        <v>201600034</v>
      </c>
      <c r="C909" s="217" t="s">
        <v>193</v>
      </c>
      <c r="D909" s="29" t="s">
        <v>176</v>
      </c>
      <c r="E909" s="216"/>
      <c r="F909" s="208"/>
      <c r="G909" s="208"/>
      <c r="H909" s="208"/>
      <c r="I909" s="208"/>
      <c r="J909" s="209"/>
      <c r="K909" s="208"/>
      <c r="L909" s="208"/>
      <c r="M909" s="208"/>
      <c r="N909" s="208"/>
      <c r="O909" s="208"/>
      <c r="P909" s="208"/>
      <c r="Q909" s="208"/>
      <c r="R909" s="208"/>
      <c r="S909" s="208"/>
      <c r="T909" s="208"/>
      <c r="U909" s="208"/>
      <c r="V909" s="208"/>
      <c r="W909" s="208"/>
      <c r="X909" s="219">
        <v>42894</v>
      </c>
      <c r="Y909" s="150" t="str">
        <f ca="1">IF(ISBLANK(X909), TODAY()-E909,X909- E909 &amp; CHAR(10) &amp; "(closed)")</f>
        <v>42894
(closed)</v>
      </c>
      <c r="Z909" s="149" t="s">
        <v>360</v>
      </c>
    </row>
    <row r="910" spans="1:26" s="175" customFormat="1" ht="26.4" hidden="1" x14ac:dyDescent="0.3">
      <c r="A910" s="157"/>
      <c r="B910" s="155">
        <v>201600035</v>
      </c>
      <c r="C910" s="217" t="s">
        <v>193</v>
      </c>
      <c r="D910" s="29" t="s">
        <v>176</v>
      </c>
      <c r="E910" s="216"/>
      <c r="F910" s="208"/>
      <c r="G910" s="208"/>
      <c r="H910" s="208"/>
      <c r="I910" s="208"/>
      <c r="J910" s="209"/>
      <c r="K910" s="208"/>
      <c r="L910" s="208"/>
      <c r="M910" s="208"/>
      <c r="N910" s="208"/>
      <c r="O910" s="208"/>
      <c r="P910" s="208"/>
      <c r="Q910" s="208"/>
      <c r="R910" s="208"/>
      <c r="S910" s="208"/>
      <c r="T910" s="208"/>
      <c r="U910" s="208"/>
      <c r="V910" s="208"/>
      <c r="W910" s="208"/>
      <c r="X910" s="219">
        <v>42894</v>
      </c>
      <c r="Y910" s="150" t="str">
        <f ca="1">IF(ISBLANK(X910), TODAY()-E910,X910- E910 &amp; CHAR(10) &amp; "(closed)")</f>
        <v>42894
(closed)</v>
      </c>
      <c r="Z910" s="149" t="s">
        <v>360</v>
      </c>
    </row>
    <row r="911" spans="1:26" s="175" customFormat="1" ht="26.4" hidden="1" x14ac:dyDescent="0.3">
      <c r="A911" s="157"/>
      <c r="B911" s="155">
        <v>201600036</v>
      </c>
      <c r="C911" s="217" t="s">
        <v>193</v>
      </c>
      <c r="D911" s="29" t="s">
        <v>176</v>
      </c>
      <c r="E911" s="216"/>
      <c r="F911" s="208"/>
      <c r="G911" s="208"/>
      <c r="H911" s="208"/>
      <c r="I911" s="208"/>
      <c r="J911" s="209"/>
      <c r="K911" s="208"/>
      <c r="L911" s="208"/>
      <c r="M911" s="208"/>
      <c r="N911" s="208"/>
      <c r="O911" s="208"/>
      <c r="P911" s="208"/>
      <c r="Q911" s="208"/>
      <c r="R911" s="208"/>
      <c r="S911" s="208"/>
      <c r="T911" s="208"/>
      <c r="U911" s="208"/>
      <c r="V911" s="208"/>
      <c r="W911" s="208"/>
      <c r="X911" s="219">
        <v>42894</v>
      </c>
      <c r="Y911" s="150" t="str">
        <f ca="1">IF(ISBLANK(X911), TODAY()-E911,X911- E911 &amp; CHAR(10) &amp; "(closed)")</f>
        <v>42894
(closed)</v>
      </c>
      <c r="Z911" s="149" t="s">
        <v>360</v>
      </c>
    </row>
    <row r="912" spans="1:26" s="175" customFormat="1" ht="26.4" hidden="1" x14ac:dyDescent="0.3">
      <c r="A912" s="157"/>
      <c r="B912" s="155">
        <v>201600037</v>
      </c>
      <c r="C912" s="217" t="s">
        <v>193</v>
      </c>
      <c r="D912" s="29" t="s">
        <v>176</v>
      </c>
      <c r="E912" s="247"/>
      <c r="F912" s="219"/>
      <c r="G912" s="219"/>
      <c r="H912" s="219"/>
      <c r="I912" s="219"/>
      <c r="J912" s="246"/>
      <c r="K912" s="219"/>
      <c r="L912" s="219"/>
      <c r="M912" s="219"/>
      <c r="N912" s="219"/>
      <c r="O912" s="219"/>
      <c r="P912" s="219"/>
      <c r="Q912" s="219"/>
      <c r="R912" s="219"/>
      <c r="S912" s="219"/>
      <c r="T912" s="219"/>
      <c r="U912" s="219"/>
      <c r="V912" s="219"/>
      <c r="W912" s="219"/>
      <c r="X912" s="219">
        <v>42894</v>
      </c>
      <c r="Y912" s="150" t="str">
        <f ca="1">IF(ISBLANK(X912), TODAY()-E912,X912- E912 &amp; CHAR(10) &amp; "(closed)")</f>
        <v>42894
(closed)</v>
      </c>
      <c r="Z912" s="149" t="s">
        <v>360</v>
      </c>
    </row>
    <row r="913" spans="1:26" s="175" customFormat="1" ht="26.4" hidden="1" x14ac:dyDescent="0.3">
      <c r="A913" s="157"/>
      <c r="B913" s="155">
        <v>201600038</v>
      </c>
      <c r="C913" s="217" t="s">
        <v>193</v>
      </c>
      <c r="D913" s="29" t="s">
        <v>176</v>
      </c>
      <c r="E913" s="216"/>
      <c r="F913" s="208"/>
      <c r="G913" s="208"/>
      <c r="H913" s="208"/>
      <c r="I913" s="208"/>
      <c r="J913" s="209"/>
      <c r="K913" s="208"/>
      <c r="L913" s="208"/>
      <c r="M913" s="208"/>
      <c r="N913" s="208"/>
      <c r="O913" s="208"/>
      <c r="P913" s="208"/>
      <c r="Q913" s="208"/>
      <c r="R913" s="208"/>
      <c r="S913" s="208"/>
      <c r="T913" s="208"/>
      <c r="U913" s="208"/>
      <c r="V913" s="208"/>
      <c r="W913" s="208"/>
      <c r="X913" s="219">
        <v>42837</v>
      </c>
      <c r="Y913" s="150" t="str">
        <f ca="1">IF(ISBLANK(X913), TODAY()-E913,X913- E913 &amp; CHAR(10) &amp; "(closed)")</f>
        <v>42837
(closed)</v>
      </c>
      <c r="Z913" s="149" t="s">
        <v>360</v>
      </c>
    </row>
    <row r="914" spans="1:26" s="175" customFormat="1" ht="26.4" hidden="1" x14ac:dyDescent="0.3">
      <c r="A914" s="157"/>
      <c r="B914" s="155">
        <v>201600039</v>
      </c>
      <c r="C914" s="217" t="s">
        <v>193</v>
      </c>
      <c r="D914" s="29" t="s">
        <v>176</v>
      </c>
      <c r="E914" s="216"/>
      <c r="F914" s="208"/>
      <c r="G914" s="208"/>
      <c r="H914" s="208"/>
      <c r="I914" s="208"/>
      <c r="J914" s="209"/>
      <c r="K914" s="208"/>
      <c r="L914" s="208"/>
      <c r="M914" s="208"/>
      <c r="N914" s="208"/>
      <c r="O914" s="208"/>
      <c r="P914" s="208"/>
      <c r="Q914" s="208"/>
      <c r="R914" s="208"/>
      <c r="S914" s="208"/>
      <c r="T914" s="208"/>
      <c r="U914" s="208"/>
      <c r="V914" s="208"/>
      <c r="W914" s="208"/>
      <c r="X914" s="219">
        <v>42894</v>
      </c>
      <c r="Y914" s="150" t="str">
        <f ca="1">IF(ISBLANK(X914), TODAY()-E914,X914- E914 &amp; CHAR(10) &amp; "(closed)")</f>
        <v>42894
(closed)</v>
      </c>
      <c r="Z914" s="149" t="s">
        <v>360</v>
      </c>
    </row>
    <row r="915" spans="1:26" s="175" customFormat="1" ht="26.4" hidden="1" x14ac:dyDescent="0.3">
      <c r="A915" s="157"/>
      <c r="B915" s="155">
        <v>201600040</v>
      </c>
      <c r="C915" s="217" t="s">
        <v>193</v>
      </c>
      <c r="D915" s="29" t="s">
        <v>176</v>
      </c>
      <c r="E915" s="248"/>
      <c r="F915" s="242"/>
      <c r="G915" s="242"/>
      <c r="H915" s="242"/>
      <c r="I915" s="242"/>
      <c r="J915" s="243"/>
      <c r="K915" s="242"/>
      <c r="L915" s="242"/>
      <c r="M915" s="242"/>
      <c r="N915" s="242"/>
      <c r="O915" s="242"/>
      <c r="P915" s="242"/>
      <c r="Q915" s="242"/>
      <c r="R915" s="242"/>
      <c r="S915" s="242"/>
      <c r="T915" s="242"/>
      <c r="U915" s="242"/>
      <c r="V915" s="242"/>
      <c r="W915" s="242"/>
      <c r="X915" s="219">
        <v>42894</v>
      </c>
      <c r="Y915" s="150" t="str">
        <f ca="1">IF(ISBLANK(X915), TODAY()-E915,X915- E915 &amp; CHAR(10) &amp; "(closed)")</f>
        <v>42894
(closed)</v>
      </c>
      <c r="Z915" s="149" t="s">
        <v>360</v>
      </c>
    </row>
    <row r="916" spans="1:26" s="175" customFormat="1" ht="26.4" hidden="1" x14ac:dyDescent="0.3">
      <c r="A916" s="157"/>
      <c r="B916" s="155">
        <v>201600041</v>
      </c>
      <c r="C916" s="217" t="s">
        <v>193</v>
      </c>
      <c r="D916" s="29" t="s">
        <v>176</v>
      </c>
      <c r="E916" s="216"/>
      <c r="F916" s="208"/>
      <c r="G916" s="208"/>
      <c r="H916" s="208"/>
      <c r="I916" s="208"/>
      <c r="J916" s="209"/>
      <c r="K916" s="208"/>
      <c r="L916" s="208"/>
      <c r="M916" s="208"/>
      <c r="N916" s="208"/>
      <c r="O916" s="208"/>
      <c r="P916" s="208"/>
      <c r="Q916" s="208"/>
      <c r="R916" s="208"/>
      <c r="S916" s="208"/>
      <c r="T916" s="208"/>
      <c r="U916" s="208"/>
      <c r="V916" s="208"/>
      <c r="W916" s="208"/>
      <c r="X916" s="219">
        <v>42894</v>
      </c>
      <c r="Y916" s="150" t="str">
        <f ca="1">IF(ISBLANK(X916), TODAY()-E916,X916- E916 &amp; CHAR(10) &amp; "(closed)")</f>
        <v>42894
(closed)</v>
      </c>
      <c r="Z916" s="149" t="s">
        <v>360</v>
      </c>
    </row>
    <row r="917" spans="1:26" s="175" customFormat="1" ht="26.4" hidden="1" x14ac:dyDescent="0.3">
      <c r="A917" s="157"/>
      <c r="B917" s="155">
        <v>201600042</v>
      </c>
      <c r="C917" s="217" t="s">
        <v>193</v>
      </c>
      <c r="D917" s="29" t="s">
        <v>176</v>
      </c>
      <c r="E917" s="216"/>
      <c r="F917" s="208"/>
      <c r="G917" s="208"/>
      <c r="H917" s="208"/>
      <c r="I917" s="208"/>
      <c r="J917" s="209"/>
      <c r="K917" s="208"/>
      <c r="L917" s="208"/>
      <c r="M917" s="208"/>
      <c r="N917" s="208"/>
      <c r="O917" s="208"/>
      <c r="P917" s="208"/>
      <c r="Q917" s="208"/>
      <c r="R917" s="208"/>
      <c r="S917" s="208"/>
      <c r="T917" s="208"/>
      <c r="U917" s="208"/>
      <c r="V917" s="208"/>
      <c r="W917" s="208"/>
      <c r="X917" s="219">
        <v>42894</v>
      </c>
      <c r="Y917" s="150" t="str">
        <f ca="1">IF(ISBLANK(X917), TODAY()-E917,X917- E917 &amp; CHAR(10) &amp; "(closed)")</f>
        <v>42894
(closed)</v>
      </c>
      <c r="Z917" s="149" t="s">
        <v>360</v>
      </c>
    </row>
    <row r="918" spans="1:26" s="175" customFormat="1" ht="26.4" hidden="1" x14ac:dyDescent="0.3">
      <c r="A918" s="157"/>
      <c r="B918" s="155">
        <v>201600043</v>
      </c>
      <c r="C918" s="217" t="s">
        <v>193</v>
      </c>
      <c r="D918" s="29" t="s">
        <v>176</v>
      </c>
      <c r="E918" s="247"/>
      <c r="F918" s="219"/>
      <c r="G918" s="219"/>
      <c r="H918" s="219"/>
      <c r="I918" s="219"/>
      <c r="J918" s="246"/>
      <c r="K918" s="219"/>
      <c r="L918" s="219"/>
      <c r="M918" s="219"/>
      <c r="N918" s="219"/>
      <c r="O918" s="219"/>
      <c r="P918" s="219"/>
      <c r="Q918" s="219"/>
      <c r="R918" s="219"/>
      <c r="S918" s="219"/>
      <c r="T918" s="219"/>
      <c r="U918" s="219"/>
      <c r="V918" s="219"/>
      <c r="W918" s="219"/>
      <c r="X918" s="219">
        <v>42894</v>
      </c>
      <c r="Y918" s="150" t="str">
        <f ca="1">IF(ISBLANK(X918), TODAY()-E918,X918- E918 &amp; CHAR(10) &amp; "(closed)")</f>
        <v>42894
(closed)</v>
      </c>
      <c r="Z918" s="149" t="s">
        <v>360</v>
      </c>
    </row>
    <row r="919" spans="1:26" s="175" customFormat="1" ht="26.4" hidden="1" x14ac:dyDescent="0.3">
      <c r="A919" s="157"/>
      <c r="B919" s="155">
        <v>201600044</v>
      </c>
      <c r="C919" s="217" t="s">
        <v>193</v>
      </c>
      <c r="D919" s="29" t="s">
        <v>176</v>
      </c>
      <c r="E919" s="216"/>
      <c r="F919" s="208"/>
      <c r="G919" s="208"/>
      <c r="H919" s="208"/>
      <c r="I919" s="208"/>
      <c r="J919" s="209"/>
      <c r="K919" s="208"/>
      <c r="L919" s="208"/>
      <c r="M919" s="208"/>
      <c r="N919" s="208"/>
      <c r="O919" s="208"/>
      <c r="P919" s="208"/>
      <c r="Q919" s="208"/>
      <c r="R919" s="208"/>
      <c r="S919" s="208"/>
      <c r="T919" s="208"/>
      <c r="U919" s="208"/>
      <c r="V919" s="208"/>
      <c r="W919" s="208"/>
      <c r="X919" s="219">
        <v>42894</v>
      </c>
      <c r="Y919" s="150" t="str">
        <f ca="1">IF(ISBLANK(X919), TODAY()-E919,X919- E919 &amp; CHAR(10) &amp; "(closed)")</f>
        <v>42894
(closed)</v>
      </c>
      <c r="Z919" s="149" t="s">
        <v>360</v>
      </c>
    </row>
    <row r="920" spans="1:26" s="175" customFormat="1" ht="26.4" hidden="1" x14ac:dyDescent="0.3">
      <c r="A920" s="157"/>
      <c r="B920" s="155">
        <v>201600045</v>
      </c>
      <c r="C920" s="217" t="s">
        <v>193</v>
      </c>
      <c r="D920" s="29" t="s">
        <v>176</v>
      </c>
      <c r="E920" s="220" t="s">
        <v>2122</v>
      </c>
      <c r="F920" s="208"/>
      <c r="G920" s="208"/>
      <c r="H920" s="208"/>
      <c r="I920" s="208"/>
      <c r="J920" s="209"/>
      <c r="K920" s="208"/>
      <c r="L920" s="208"/>
      <c r="M920" s="208"/>
      <c r="N920" s="208"/>
      <c r="O920" s="208"/>
      <c r="P920" s="208"/>
      <c r="Q920" s="208"/>
      <c r="R920" s="208"/>
      <c r="S920" s="208"/>
      <c r="T920" s="208"/>
      <c r="U920" s="208"/>
      <c r="V920" s="208"/>
      <c r="W920" s="208"/>
      <c r="X920" s="219">
        <v>42760</v>
      </c>
      <c r="Y920" s="150" t="e">
        <f ca="1">IF(ISBLANK(X920), TODAY()-#REF!,X920 -#REF! &amp; CHAR(10) &amp; "(closed)")</f>
        <v>#REF!</v>
      </c>
      <c r="Z920" s="149" t="s">
        <v>360</v>
      </c>
    </row>
    <row r="921" spans="1:26" s="175" customFormat="1" ht="26.4" hidden="1" x14ac:dyDescent="0.3">
      <c r="A921" s="157"/>
      <c r="B921" s="155">
        <v>201600046</v>
      </c>
      <c r="C921" s="217" t="s">
        <v>193</v>
      </c>
      <c r="D921" s="29" t="s">
        <v>176</v>
      </c>
      <c r="E921" s="216"/>
      <c r="F921" s="208"/>
      <c r="G921" s="208"/>
      <c r="H921" s="208"/>
      <c r="I921" s="208"/>
      <c r="J921" s="209"/>
      <c r="K921" s="208"/>
      <c r="L921" s="208"/>
      <c r="M921" s="208"/>
      <c r="N921" s="208"/>
      <c r="O921" s="208"/>
      <c r="P921" s="208"/>
      <c r="Q921" s="208"/>
      <c r="R921" s="208"/>
      <c r="S921" s="208"/>
      <c r="T921" s="208"/>
      <c r="U921" s="208"/>
      <c r="V921" s="208"/>
      <c r="W921" s="208"/>
      <c r="X921" s="219">
        <v>42894</v>
      </c>
      <c r="Y921" s="150" t="str">
        <f ca="1">IF(ISBLANK(X921), TODAY()-E921,X921- E921 &amp; CHAR(10) &amp; "(closed)")</f>
        <v>42894
(closed)</v>
      </c>
      <c r="Z921" s="149" t="s">
        <v>360</v>
      </c>
    </row>
    <row r="922" spans="1:26" s="175" customFormat="1" ht="26.4" hidden="1" x14ac:dyDescent="0.3">
      <c r="A922" s="157"/>
      <c r="B922" s="155">
        <v>201600047</v>
      </c>
      <c r="C922" s="217" t="s">
        <v>193</v>
      </c>
      <c r="D922" s="29" t="s">
        <v>176</v>
      </c>
      <c r="E922" s="247"/>
      <c r="F922" s="219"/>
      <c r="G922" s="219"/>
      <c r="H922" s="219"/>
      <c r="I922" s="219"/>
      <c r="J922" s="246"/>
      <c r="K922" s="219"/>
      <c r="L922" s="219"/>
      <c r="M922" s="219"/>
      <c r="N922" s="219"/>
      <c r="O922" s="219"/>
      <c r="P922" s="219"/>
      <c r="Q922" s="219"/>
      <c r="R922" s="219"/>
      <c r="S922" s="219"/>
      <c r="T922" s="219"/>
      <c r="U922" s="219"/>
      <c r="V922" s="219"/>
      <c r="W922" s="219"/>
      <c r="X922" s="219">
        <v>42894</v>
      </c>
      <c r="Y922" s="150" t="str">
        <f ca="1">IF(ISBLANK(X922), TODAY()-E922,X922- E922 &amp; CHAR(10) &amp; "(closed)")</f>
        <v>42894
(closed)</v>
      </c>
      <c r="Z922" s="149" t="s">
        <v>360</v>
      </c>
    </row>
    <row r="923" spans="1:26" s="175" customFormat="1" ht="26.4" hidden="1" x14ac:dyDescent="0.3">
      <c r="A923" s="157"/>
      <c r="B923" s="155">
        <v>201600048</v>
      </c>
      <c r="C923" s="217" t="s">
        <v>193</v>
      </c>
      <c r="D923" s="29" t="s">
        <v>176</v>
      </c>
      <c r="E923" s="216"/>
      <c r="F923" s="208"/>
      <c r="G923" s="208"/>
      <c r="H923" s="208"/>
      <c r="I923" s="208"/>
      <c r="J923" s="209"/>
      <c r="K923" s="208"/>
      <c r="L923" s="208"/>
      <c r="M923" s="208"/>
      <c r="N923" s="208"/>
      <c r="O923" s="208"/>
      <c r="P923" s="208"/>
      <c r="Q923" s="208"/>
      <c r="R923" s="208"/>
      <c r="S923" s="208"/>
      <c r="T923" s="208"/>
      <c r="U923" s="208"/>
      <c r="V923" s="208"/>
      <c r="W923" s="208"/>
      <c r="X923" s="219">
        <v>42894</v>
      </c>
      <c r="Y923" s="150" t="str">
        <f ca="1">IF(ISBLANK(X923), TODAY()-E923,X923- E923 &amp; CHAR(10) &amp; "(closed)")</f>
        <v>42894
(closed)</v>
      </c>
      <c r="Z923" s="149" t="s">
        <v>360</v>
      </c>
    </row>
    <row r="924" spans="1:26" s="175" customFormat="1" ht="26.4" hidden="1" x14ac:dyDescent="0.3">
      <c r="A924" s="157"/>
      <c r="B924" s="155">
        <v>201600049</v>
      </c>
      <c r="C924" s="217" t="s">
        <v>193</v>
      </c>
      <c r="D924" s="29" t="s">
        <v>176</v>
      </c>
      <c r="E924" s="216"/>
      <c r="F924" s="208"/>
      <c r="G924" s="208"/>
      <c r="H924" s="208"/>
      <c r="I924" s="208"/>
      <c r="J924" s="209"/>
      <c r="K924" s="208"/>
      <c r="L924" s="208"/>
      <c r="M924" s="208"/>
      <c r="N924" s="208"/>
      <c r="O924" s="208"/>
      <c r="P924" s="208"/>
      <c r="Q924" s="208"/>
      <c r="R924" s="208"/>
      <c r="S924" s="208"/>
      <c r="T924" s="208"/>
      <c r="U924" s="208"/>
      <c r="V924" s="208"/>
      <c r="W924" s="208"/>
      <c r="X924" s="219">
        <v>42894</v>
      </c>
      <c r="Y924" s="150" t="str">
        <f ca="1">IF(ISBLANK(X924), TODAY()-E924,X924- E924 &amp; CHAR(10) &amp; "(closed)")</f>
        <v>42894
(closed)</v>
      </c>
      <c r="Z924" s="149" t="s">
        <v>360</v>
      </c>
    </row>
    <row r="925" spans="1:26" s="175" customFormat="1" ht="26.4" hidden="1" x14ac:dyDescent="0.3">
      <c r="A925" s="157"/>
      <c r="B925" s="155">
        <v>201600050</v>
      </c>
      <c r="C925" s="217" t="s">
        <v>193</v>
      </c>
      <c r="D925" s="29" t="s">
        <v>176</v>
      </c>
      <c r="E925" s="216"/>
      <c r="F925" s="208"/>
      <c r="G925" s="208"/>
      <c r="H925" s="208"/>
      <c r="I925" s="208"/>
      <c r="J925" s="209"/>
      <c r="K925" s="208"/>
      <c r="L925" s="208"/>
      <c r="M925" s="208"/>
      <c r="N925" s="208"/>
      <c r="O925" s="208"/>
      <c r="P925" s="208"/>
      <c r="Q925" s="208"/>
      <c r="R925" s="208"/>
      <c r="S925" s="208"/>
      <c r="T925" s="208"/>
      <c r="U925" s="208"/>
      <c r="V925" s="208"/>
      <c r="W925" s="208"/>
      <c r="X925" s="219">
        <v>42894</v>
      </c>
      <c r="Y925" s="150" t="str">
        <f ca="1">IF(ISBLANK(X925), TODAY()-E925,X925- E925 &amp; CHAR(10) &amp; "(closed)")</f>
        <v>42894
(closed)</v>
      </c>
      <c r="Z925" s="149" t="s">
        <v>360</v>
      </c>
    </row>
    <row r="926" spans="1:26" s="175" customFormat="1" ht="26.4" hidden="1" x14ac:dyDescent="0.3">
      <c r="A926" s="157"/>
      <c r="B926" s="155">
        <v>201600051</v>
      </c>
      <c r="C926" s="217" t="s">
        <v>193</v>
      </c>
      <c r="D926" s="29" t="s">
        <v>176</v>
      </c>
      <c r="E926" s="216"/>
      <c r="F926" s="208"/>
      <c r="G926" s="208"/>
      <c r="H926" s="208"/>
      <c r="I926" s="208"/>
      <c r="J926" s="209"/>
      <c r="K926" s="208"/>
      <c r="L926" s="208"/>
      <c r="M926" s="208"/>
      <c r="N926" s="208"/>
      <c r="O926" s="208"/>
      <c r="P926" s="208"/>
      <c r="Q926" s="208"/>
      <c r="R926" s="208"/>
      <c r="S926" s="208"/>
      <c r="T926" s="208"/>
      <c r="U926" s="208"/>
      <c r="V926" s="208"/>
      <c r="W926" s="208"/>
      <c r="X926" s="219">
        <v>42894</v>
      </c>
      <c r="Y926" s="150" t="str">
        <f ca="1">IF(ISBLANK(X926), TODAY()-E926,X926- E926 &amp; CHAR(10) &amp; "(closed)")</f>
        <v>42894
(closed)</v>
      </c>
      <c r="Z926" s="149" t="s">
        <v>360</v>
      </c>
    </row>
    <row r="927" spans="1:26" s="175" customFormat="1" ht="14.4" hidden="1" x14ac:dyDescent="0.3">
      <c r="A927" s="157"/>
      <c r="B927" s="155">
        <v>201600052</v>
      </c>
      <c r="C927" s="217" t="s">
        <v>389</v>
      </c>
      <c r="D927" s="29" t="s">
        <v>177</v>
      </c>
      <c r="E927" s="220" t="s">
        <v>1589</v>
      </c>
      <c r="F927" s="208"/>
      <c r="G927" s="208"/>
      <c r="H927" s="208"/>
      <c r="I927" s="208"/>
      <c r="J927" s="209"/>
      <c r="K927" s="208"/>
      <c r="L927" s="208"/>
      <c r="M927" s="208"/>
      <c r="N927" s="208"/>
      <c r="O927" s="208"/>
      <c r="P927" s="208"/>
      <c r="Q927" s="208"/>
      <c r="R927" s="208"/>
      <c r="S927" s="208"/>
      <c r="T927" s="208"/>
      <c r="U927" s="208"/>
      <c r="V927" s="208"/>
      <c r="W927" s="208"/>
      <c r="X927" s="219">
        <v>42522</v>
      </c>
      <c r="Y927" s="150" t="e">
        <f ca="1">IF(ISBLANK(X927), TODAY()-#REF!,X927 -#REF! &amp; CHAR(10) &amp; "(closed)")</f>
        <v>#REF!</v>
      </c>
      <c r="Z927" s="149" t="s">
        <v>360</v>
      </c>
    </row>
    <row r="928" spans="1:26" s="175" customFormat="1" ht="14.4" hidden="1" x14ac:dyDescent="0.3">
      <c r="A928" s="157"/>
      <c r="B928" s="155">
        <v>201600053</v>
      </c>
      <c r="C928" s="217" t="s">
        <v>2121</v>
      </c>
      <c r="D928" s="29" t="s">
        <v>179</v>
      </c>
      <c r="E928" s="220" t="s">
        <v>1316</v>
      </c>
      <c r="F928" s="208"/>
      <c r="G928" s="208"/>
      <c r="H928" s="208"/>
      <c r="I928" s="208"/>
      <c r="J928" s="209"/>
      <c r="K928" s="208"/>
      <c r="L928" s="208"/>
      <c r="M928" s="208"/>
      <c r="N928" s="208"/>
      <c r="O928" s="208"/>
      <c r="P928" s="208"/>
      <c r="Q928" s="208"/>
      <c r="R928" s="208"/>
      <c r="S928" s="208"/>
      <c r="T928" s="208"/>
      <c r="U928" s="208"/>
      <c r="V928" s="208"/>
      <c r="W928" s="208"/>
      <c r="X928" s="219">
        <v>42530</v>
      </c>
      <c r="Y928" s="150" t="e">
        <f ca="1">IF(ISBLANK(X928), TODAY()-#REF!,X928 -#REF! &amp; CHAR(10) &amp; "(closed)")</f>
        <v>#REF!</v>
      </c>
      <c r="Z928" s="149" t="s">
        <v>360</v>
      </c>
    </row>
    <row r="929" spans="1:26" s="175" customFormat="1" ht="14.4" hidden="1" x14ac:dyDescent="0.3">
      <c r="A929" s="157"/>
      <c r="B929" s="155">
        <v>201600057</v>
      </c>
      <c r="C929" s="217" t="s">
        <v>2120</v>
      </c>
      <c r="D929" s="29" t="s">
        <v>179</v>
      </c>
      <c r="E929" s="244" t="s">
        <v>2069</v>
      </c>
      <c r="F929" s="208"/>
      <c r="G929" s="208"/>
      <c r="H929" s="208"/>
      <c r="I929" s="208"/>
      <c r="J929" s="209"/>
      <c r="K929" s="208"/>
      <c r="L929" s="208"/>
      <c r="M929" s="208"/>
      <c r="N929" s="208"/>
      <c r="O929" s="208"/>
      <c r="P929" s="208"/>
      <c r="Q929" s="208"/>
      <c r="R929" s="208"/>
      <c r="S929" s="208"/>
      <c r="T929" s="208"/>
      <c r="U929" s="208"/>
      <c r="V929" s="208"/>
      <c r="W929" s="208"/>
      <c r="X929" s="219">
        <v>42480</v>
      </c>
      <c r="Y929" s="150" t="e">
        <f ca="1">IF(ISBLANK(X929), TODAY()-#REF!,X929 -#REF! &amp; CHAR(10) &amp; "(closed)")</f>
        <v>#REF!</v>
      </c>
      <c r="Z929" s="149" t="s">
        <v>360</v>
      </c>
    </row>
    <row r="930" spans="1:26" s="175" customFormat="1" ht="14.4" hidden="1" x14ac:dyDescent="0.3">
      <c r="A930" s="157"/>
      <c r="B930" s="155">
        <v>201600058</v>
      </c>
      <c r="C930" s="217" t="s">
        <v>389</v>
      </c>
      <c r="D930" s="29" t="s">
        <v>179</v>
      </c>
      <c r="E930" s="220" t="s">
        <v>2119</v>
      </c>
      <c r="F930" s="208"/>
      <c r="G930" s="208"/>
      <c r="H930" s="208"/>
      <c r="I930" s="208"/>
      <c r="J930" s="209"/>
      <c r="K930" s="208"/>
      <c r="L930" s="208"/>
      <c r="M930" s="208"/>
      <c r="N930" s="208"/>
      <c r="O930" s="208"/>
      <c r="P930" s="208"/>
      <c r="Q930" s="208"/>
      <c r="R930" s="208"/>
      <c r="S930" s="208"/>
      <c r="T930" s="208"/>
      <c r="U930" s="208"/>
      <c r="V930" s="208"/>
      <c r="W930" s="208"/>
      <c r="X930" s="219">
        <v>42529</v>
      </c>
      <c r="Y930" s="150" t="e">
        <f ca="1">IF(ISBLANK(X930), TODAY()-#REF!,X930 -#REF! &amp; CHAR(10) &amp; "(closed)")</f>
        <v>#REF!</v>
      </c>
      <c r="Z930" s="149" t="s">
        <v>360</v>
      </c>
    </row>
    <row r="931" spans="1:26" s="175" customFormat="1" ht="26.4" hidden="1" x14ac:dyDescent="0.3">
      <c r="A931" s="157"/>
      <c r="B931" s="155">
        <v>201600064</v>
      </c>
      <c r="C931" s="217" t="s">
        <v>1448</v>
      </c>
      <c r="D931" s="29" t="s">
        <v>177</v>
      </c>
      <c r="E931" s="220" t="s">
        <v>2118</v>
      </c>
      <c r="F931" s="208"/>
      <c r="G931" s="208"/>
      <c r="H931" s="208"/>
      <c r="I931" s="208"/>
      <c r="J931" s="209"/>
      <c r="K931" s="208"/>
      <c r="L931" s="208"/>
      <c r="M931" s="208"/>
      <c r="N931" s="208"/>
      <c r="O931" s="208"/>
      <c r="P931" s="208"/>
      <c r="Q931" s="208"/>
      <c r="R931" s="208"/>
      <c r="S931" s="208"/>
      <c r="T931" s="208"/>
      <c r="U931" s="208"/>
      <c r="V931" s="208"/>
      <c r="W931" s="208"/>
      <c r="X931" s="219">
        <v>42621</v>
      </c>
      <c r="Y931" s="150" t="e">
        <f ca="1">IF(ISBLANK(X931), TODAY()-#REF!,X931 -#REF! &amp; CHAR(10) &amp; "(closed)")</f>
        <v>#REF!</v>
      </c>
      <c r="Z931" s="149" t="s">
        <v>360</v>
      </c>
    </row>
    <row r="932" spans="1:26" s="175" customFormat="1" ht="26.4" hidden="1" x14ac:dyDescent="0.3">
      <c r="A932" s="157"/>
      <c r="B932" s="155">
        <v>201600065</v>
      </c>
      <c r="C932" s="217" t="s">
        <v>1448</v>
      </c>
      <c r="D932" s="29" t="s">
        <v>177</v>
      </c>
      <c r="E932" s="216"/>
      <c r="F932" s="208"/>
      <c r="G932" s="208"/>
      <c r="H932" s="208"/>
      <c r="I932" s="208"/>
      <c r="J932" s="209"/>
      <c r="K932" s="208"/>
      <c r="L932" s="208"/>
      <c r="M932" s="208"/>
      <c r="N932" s="208"/>
      <c r="O932" s="208"/>
      <c r="P932" s="208"/>
      <c r="Q932" s="208"/>
      <c r="R932" s="208"/>
      <c r="S932" s="208"/>
      <c r="T932" s="208"/>
      <c r="U932" s="208"/>
      <c r="V932" s="208"/>
      <c r="W932" s="208"/>
      <c r="X932" s="219">
        <v>42621</v>
      </c>
      <c r="Y932" s="150" t="str">
        <f ca="1">IF(ISBLANK(X932), TODAY()-E932,X932- E932 &amp; CHAR(10) &amp; "(closed)")</f>
        <v>42621
(closed)</v>
      </c>
      <c r="Z932" s="149" t="s">
        <v>360</v>
      </c>
    </row>
    <row r="933" spans="1:26" s="175" customFormat="1" ht="28.8" hidden="1" x14ac:dyDescent="0.3">
      <c r="A933" s="157"/>
      <c r="B933" s="155">
        <v>201600066</v>
      </c>
      <c r="C933" s="217" t="s">
        <v>193</v>
      </c>
      <c r="D933" s="29" t="s">
        <v>179</v>
      </c>
      <c r="E933" s="220" t="s">
        <v>1099</v>
      </c>
      <c r="F933" s="152"/>
      <c r="G933" s="152"/>
      <c r="H933" s="152"/>
      <c r="I933" s="152"/>
      <c r="J933" s="153"/>
      <c r="K933" s="152"/>
      <c r="L933" s="152"/>
      <c r="M933" s="152"/>
      <c r="N933" s="152"/>
      <c r="O933" s="152"/>
      <c r="P933" s="152"/>
      <c r="Q933" s="152"/>
      <c r="R933" s="152"/>
      <c r="S933" s="152"/>
      <c r="T933" s="152"/>
      <c r="U933" s="152"/>
      <c r="V933" s="152"/>
      <c r="W933" s="152"/>
      <c r="X933" s="219">
        <v>42579</v>
      </c>
      <c r="Y933" s="195" t="str">
        <f ca="1">IF(ISBLANK(X933), TODAY() - J933, X933 - J933 &amp; CHAR(10) &amp; "(closed)")</f>
        <v>42579
(closed)</v>
      </c>
      <c r="Z933" s="149" t="s">
        <v>360</v>
      </c>
    </row>
    <row r="934" spans="1:26" s="175" customFormat="1" ht="28.8" hidden="1" x14ac:dyDescent="0.3">
      <c r="A934" s="157"/>
      <c r="B934" s="155">
        <v>201600067</v>
      </c>
      <c r="C934" s="217" t="s">
        <v>193</v>
      </c>
      <c r="D934" s="29" t="s">
        <v>179</v>
      </c>
      <c r="E934" s="220" t="s">
        <v>560</v>
      </c>
      <c r="F934" s="208"/>
      <c r="G934" s="208"/>
      <c r="H934" s="208"/>
      <c r="I934" s="208"/>
      <c r="J934" s="209"/>
      <c r="K934" s="208"/>
      <c r="L934" s="208"/>
      <c r="M934" s="208"/>
      <c r="N934" s="208"/>
      <c r="O934" s="208"/>
      <c r="P934" s="208"/>
      <c r="Q934" s="208"/>
      <c r="R934" s="208"/>
      <c r="S934" s="208"/>
      <c r="T934" s="208"/>
      <c r="U934" s="208"/>
      <c r="V934" s="208"/>
      <c r="W934" s="208"/>
      <c r="X934" s="219">
        <v>42551</v>
      </c>
      <c r="Y934" s="195" t="str">
        <f ca="1">IF(ISBLANK(X934), TODAY() - J934, X934 - J934 &amp; CHAR(10) &amp; "(closed)")</f>
        <v>42551
(closed)</v>
      </c>
      <c r="Z934" s="149" t="s">
        <v>360</v>
      </c>
    </row>
    <row r="935" spans="1:26" s="175" customFormat="1" ht="28.8" hidden="1" x14ac:dyDescent="0.3">
      <c r="A935" s="157"/>
      <c r="B935" s="155">
        <v>201600068</v>
      </c>
      <c r="C935" s="217" t="s">
        <v>193</v>
      </c>
      <c r="D935" s="29" t="s">
        <v>179</v>
      </c>
      <c r="E935" s="220" t="s">
        <v>2117</v>
      </c>
      <c r="F935" s="208"/>
      <c r="G935" s="208"/>
      <c r="H935" s="208"/>
      <c r="I935" s="208"/>
      <c r="J935" s="209"/>
      <c r="K935" s="208"/>
      <c r="L935" s="208"/>
      <c r="M935" s="208"/>
      <c r="N935" s="208"/>
      <c r="O935" s="208"/>
      <c r="P935" s="208"/>
      <c r="Q935" s="208"/>
      <c r="R935" s="208"/>
      <c r="S935" s="208"/>
      <c r="T935" s="208"/>
      <c r="U935" s="208"/>
      <c r="V935" s="208"/>
      <c r="W935" s="208"/>
      <c r="X935" s="219">
        <v>42572</v>
      </c>
      <c r="Y935" s="195" t="str">
        <f ca="1">IF(ISBLANK(X935), TODAY() - J935, X935 - J935 &amp; CHAR(10) &amp; "(closed)")</f>
        <v>42572
(closed)</v>
      </c>
      <c r="Z935" s="149" t="s">
        <v>360</v>
      </c>
    </row>
    <row r="936" spans="1:26" s="175" customFormat="1" ht="28.8" hidden="1" x14ac:dyDescent="0.3">
      <c r="A936" s="157"/>
      <c r="B936" s="155">
        <v>201600069</v>
      </c>
      <c r="C936" s="217" t="s">
        <v>804</v>
      </c>
      <c r="D936" s="29" t="s">
        <v>179</v>
      </c>
      <c r="E936" s="220" t="s">
        <v>394</v>
      </c>
      <c r="F936" s="208"/>
      <c r="G936" s="208"/>
      <c r="H936" s="208"/>
      <c r="I936" s="208"/>
      <c r="J936" s="209"/>
      <c r="K936" s="208"/>
      <c r="L936" s="208"/>
      <c r="M936" s="208"/>
      <c r="N936" s="208"/>
      <c r="O936" s="208"/>
      <c r="P936" s="208"/>
      <c r="Q936" s="208"/>
      <c r="R936" s="208"/>
      <c r="S936" s="208"/>
      <c r="T936" s="208"/>
      <c r="U936" s="208"/>
      <c r="V936" s="208"/>
      <c r="W936" s="208"/>
      <c r="X936" s="219">
        <v>42579</v>
      </c>
      <c r="Y936" s="195" t="str">
        <f ca="1">IF(ISBLANK(X936), TODAY() - J936, X936 - J936 &amp; CHAR(10) &amp; "(closed)")</f>
        <v>42579
(closed)</v>
      </c>
      <c r="Z936" s="149" t="s">
        <v>360</v>
      </c>
    </row>
    <row r="937" spans="1:26" s="175" customFormat="1" ht="28.8" hidden="1" x14ac:dyDescent="0.3">
      <c r="A937" s="157"/>
      <c r="B937" s="155">
        <v>201600070</v>
      </c>
      <c r="C937" s="217" t="s">
        <v>689</v>
      </c>
      <c r="D937" s="29" t="s">
        <v>179</v>
      </c>
      <c r="E937" s="220" t="s">
        <v>2116</v>
      </c>
      <c r="F937" s="208"/>
      <c r="G937" s="208"/>
      <c r="H937" s="208"/>
      <c r="I937" s="208"/>
      <c r="J937" s="209"/>
      <c r="K937" s="208"/>
      <c r="L937" s="208"/>
      <c r="M937" s="208"/>
      <c r="N937" s="208"/>
      <c r="O937" s="208"/>
      <c r="P937" s="208"/>
      <c r="Q937" s="208"/>
      <c r="R937" s="208"/>
      <c r="S937" s="208"/>
      <c r="T937" s="208"/>
      <c r="U937" s="208"/>
      <c r="V937" s="208"/>
      <c r="W937" s="208"/>
      <c r="X937" s="219">
        <v>42549</v>
      </c>
      <c r="Y937" s="195" t="str">
        <f ca="1">IF(ISBLANK(X937), TODAY() - J937, X937 - J937 &amp; CHAR(10) &amp; "(closed)")</f>
        <v>42549
(closed)</v>
      </c>
      <c r="Z937" s="149" t="s">
        <v>360</v>
      </c>
    </row>
    <row r="938" spans="1:26" s="175" customFormat="1" ht="28.8" hidden="1" x14ac:dyDescent="0.3">
      <c r="A938" s="157"/>
      <c r="B938" s="155">
        <v>201600073</v>
      </c>
      <c r="C938" s="217" t="s">
        <v>804</v>
      </c>
      <c r="D938" s="29" t="s">
        <v>179</v>
      </c>
      <c r="E938" s="220" t="s">
        <v>1942</v>
      </c>
      <c r="F938" s="208"/>
      <c r="G938" s="208"/>
      <c r="H938" s="208"/>
      <c r="I938" s="208"/>
      <c r="J938" s="209"/>
      <c r="K938" s="208"/>
      <c r="L938" s="208"/>
      <c r="M938" s="208"/>
      <c r="N938" s="208"/>
      <c r="O938" s="208"/>
      <c r="P938" s="208"/>
      <c r="Q938" s="208"/>
      <c r="R938" s="208"/>
      <c r="S938" s="208"/>
      <c r="T938" s="208"/>
      <c r="U938" s="208"/>
      <c r="V938" s="208"/>
      <c r="W938" s="208"/>
      <c r="X938" s="219">
        <v>42614</v>
      </c>
      <c r="Y938" s="195" t="str">
        <f ca="1">IF(ISBLANK(X938), TODAY() - J938, X938 - J938 &amp; CHAR(10) &amp; "(closed)")</f>
        <v>42614
(closed)</v>
      </c>
      <c r="Z938" s="149" t="s">
        <v>360</v>
      </c>
    </row>
    <row r="939" spans="1:26" s="175" customFormat="1" ht="28.8" hidden="1" x14ac:dyDescent="0.3">
      <c r="A939" s="157"/>
      <c r="B939" s="155">
        <v>201600075</v>
      </c>
      <c r="C939" s="217" t="s">
        <v>389</v>
      </c>
      <c r="D939" s="29" t="s">
        <v>179</v>
      </c>
      <c r="E939" s="220" t="s">
        <v>2115</v>
      </c>
      <c r="F939" s="208"/>
      <c r="G939" s="208"/>
      <c r="H939" s="208"/>
      <c r="I939" s="208"/>
      <c r="J939" s="209"/>
      <c r="K939" s="208"/>
      <c r="L939" s="208"/>
      <c r="M939" s="208"/>
      <c r="N939" s="208"/>
      <c r="O939" s="208"/>
      <c r="P939" s="208"/>
      <c r="Q939" s="208"/>
      <c r="R939" s="208"/>
      <c r="S939" s="208"/>
      <c r="T939" s="208"/>
      <c r="U939" s="208"/>
      <c r="V939" s="208"/>
      <c r="W939" s="208"/>
      <c r="X939" s="219">
        <v>42591</v>
      </c>
      <c r="Y939" s="195" t="str">
        <f ca="1">IF(ISBLANK(X939), TODAY() - J939, X939 - J939 &amp; CHAR(10) &amp; "(closed)")</f>
        <v>42591
(closed)</v>
      </c>
      <c r="Z939" s="149" t="s">
        <v>360</v>
      </c>
    </row>
    <row r="940" spans="1:26" s="175" customFormat="1" ht="26.4" hidden="1" x14ac:dyDescent="0.3">
      <c r="A940" s="157"/>
      <c r="B940" s="155">
        <v>201600078</v>
      </c>
      <c r="C940" s="217" t="s">
        <v>804</v>
      </c>
      <c r="D940" s="29" t="s">
        <v>176</v>
      </c>
      <c r="E940" s="220" t="s">
        <v>2114</v>
      </c>
      <c r="F940" s="208"/>
      <c r="G940" s="208"/>
      <c r="H940" s="208"/>
      <c r="I940" s="208"/>
      <c r="J940" s="209"/>
      <c r="K940" s="208"/>
      <c r="L940" s="208"/>
      <c r="M940" s="208"/>
      <c r="N940" s="208"/>
      <c r="O940" s="208"/>
      <c r="P940" s="208"/>
      <c r="Q940" s="208"/>
      <c r="R940" s="208"/>
      <c r="S940" s="208"/>
      <c r="T940" s="208"/>
      <c r="U940" s="208"/>
      <c r="V940" s="208"/>
      <c r="W940" s="208"/>
      <c r="X940" s="219" t="s">
        <v>2113</v>
      </c>
      <c r="Y940" s="195" t="e">
        <f ca="1">IF(ISBLANK(X940), TODAY() - J940, X940 - J940 &amp; CHAR(10) &amp; "(closed)")</f>
        <v>#VALUE!</v>
      </c>
      <c r="Z940" s="149" t="s">
        <v>360</v>
      </c>
    </row>
    <row r="941" spans="1:26" s="175" customFormat="1" ht="28.8" hidden="1" x14ac:dyDescent="0.3">
      <c r="A941" s="157"/>
      <c r="B941" s="155">
        <v>201600079</v>
      </c>
      <c r="C941" s="217" t="s">
        <v>804</v>
      </c>
      <c r="D941" s="29" t="s">
        <v>176</v>
      </c>
      <c r="E941" s="220" t="s">
        <v>2112</v>
      </c>
      <c r="F941" s="208"/>
      <c r="G941" s="208"/>
      <c r="H941" s="208"/>
      <c r="I941" s="208"/>
      <c r="J941" s="209"/>
      <c r="K941" s="208"/>
      <c r="L941" s="208"/>
      <c r="M941" s="208"/>
      <c r="N941" s="208"/>
      <c r="O941" s="208"/>
      <c r="P941" s="208"/>
      <c r="Q941" s="208"/>
      <c r="R941" s="208"/>
      <c r="S941" s="208"/>
      <c r="T941" s="208"/>
      <c r="U941" s="208"/>
      <c r="V941" s="208"/>
      <c r="W941" s="208"/>
      <c r="X941" s="219">
        <v>42556</v>
      </c>
      <c r="Y941" s="195" t="str">
        <f ca="1">IF(ISBLANK(X941), TODAY() - J941, X941 - J941 &amp; CHAR(10) &amp; "(closed)")</f>
        <v>42556
(closed)</v>
      </c>
      <c r="Z941" s="149" t="s">
        <v>360</v>
      </c>
    </row>
    <row r="942" spans="1:26" s="175" customFormat="1" ht="28.8" hidden="1" x14ac:dyDescent="0.3">
      <c r="A942" s="157"/>
      <c r="B942" s="155">
        <v>201600080</v>
      </c>
      <c r="C942" s="217" t="s">
        <v>804</v>
      </c>
      <c r="D942" s="29" t="s">
        <v>176</v>
      </c>
      <c r="E942" s="220" t="s">
        <v>2111</v>
      </c>
      <c r="F942" s="208"/>
      <c r="G942" s="208"/>
      <c r="H942" s="208"/>
      <c r="I942" s="208"/>
      <c r="J942" s="209"/>
      <c r="K942" s="208"/>
      <c r="L942" s="208"/>
      <c r="M942" s="208"/>
      <c r="N942" s="208"/>
      <c r="O942" s="208"/>
      <c r="P942" s="208"/>
      <c r="Q942" s="208"/>
      <c r="R942" s="208"/>
      <c r="S942" s="208"/>
      <c r="T942" s="208"/>
      <c r="U942" s="208"/>
      <c r="V942" s="208"/>
      <c r="W942" s="208"/>
      <c r="X942" s="219">
        <v>42592</v>
      </c>
      <c r="Y942" s="195" t="str">
        <f ca="1">IF(ISBLANK(X942), TODAY() - J942, X942 - J942 &amp; CHAR(10) &amp; "(closed)")</f>
        <v>42592
(closed)</v>
      </c>
      <c r="Z942" s="149" t="s">
        <v>360</v>
      </c>
    </row>
    <row r="943" spans="1:26" s="175" customFormat="1" ht="28.8" hidden="1" x14ac:dyDescent="0.3">
      <c r="A943" s="157"/>
      <c r="B943" s="155">
        <v>201600081</v>
      </c>
      <c r="C943" s="217" t="s">
        <v>193</v>
      </c>
      <c r="D943" s="29" t="s">
        <v>179</v>
      </c>
      <c r="E943" s="220" t="s">
        <v>2110</v>
      </c>
      <c r="F943" s="208"/>
      <c r="G943" s="208"/>
      <c r="H943" s="208"/>
      <c r="I943" s="208"/>
      <c r="J943" s="209"/>
      <c r="K943" s="208"/>
      <c r="L943" s="208"/>
      <c r="M943" s="208"/>
      <c r="N943" s="208"/>
      <c r="O943" s="208"/>
      <c r="P943" s="208"/>
      <c r="Q943" s="208"/>
      <c r="R943" s="208"/>
      <c r="S943" s="208"/>
      <c r="T943" s="208"/>
      <c r="U943" s="208"/>
      <c r="V943" s="208"/>
      <c r="W943" s="208"/>
      <c r="X943" s="219">
        <v>42570</v>
      </c>
      <c r="Y943" s="195" t="str">
        <f ca="1">IF(ISBLANK(X943), TODAY() - J943, X943 - J943 &amp; CHAR(10) &amp; "(closed)")</f>
        <v>42570
(closed)</v>
      </c>
      <c r="Z943" s="149" t="s">
        <v>360</v>
      </c>
    </row>
    <row r="944" spans="1:26" s="175" customFormat="1" ht="28.8" hidden="1" x14ac:dyDescent="0.3">
      <c r="A944" s="157"/>
      <c r="B944" s="155">
        <v>201600082</v>
      </c>
      <c r="C944" s="217" t="s">
        <v>193</v>
      </c>
      <c r="D944" s="29" t="s">
        <v>179</v>
      </c>
      <c r="E944" s="220" t="s">
        <v>2109</v>
      </c>
      <c r="F944" s="208"/>
      <c r="G944" s="208"/>
      <c r="H944" s="208"/>
      <c r="I944" s="208"/>
      <c r="J944" s="209"/>
      <c r="K944" s="208"/>
      <c r="L944" s="208"/>
      <c r="M944" s="208"/>
      <c r="N944" s="208"/>
      <c r="O944" s="208"/>
      <c r="P944" s="208"/>
      <c r="Q944" s="208"/>
      <c r="R944" s="208"/>
      <c r="S944" s="208"/>
      <c r="T944" s="208"/>
      <c r="U944" s="208"/>
      <c r="V944" s="208"/>
      <c r="W944" s="208"/>
      <c r="X944" s="219">
        <v>42542</v>
      </c>
      <c r="Y944" s="195" t="str">
        <f ca="1">IF(ISBLANK(X944), TODAY() - J944, X944 - J944 &amp; CHAR(10) &amp; "(closed)")</f>
        <v>42542
(closed)</v>
      </c>
      <c r="Z944" s="149" t="s">
        <v>360</v>
      </c>
    </row>
    <row r="945" spans="1:26" s="175" customFormat="1" ht="28.8" hidden="1" x14ac:dyDescent="0.3">
      <c r="A945" s="157"/>
      <c r="B945" s="155">
        <v>201600083</v>
      </c>
      <c r="C945" s="217" t="s">
        <v>193</v>
      </c>
      <c r="D945" s="29" t="s">
        <v>179</v>
      </c>
      <c r="E945" s="220" t="s">
        <v>395</v>
      </c>
      <c r="F945" s="208"/>
      <c r="G945" s="208"/>
      <c r="H945" s="208"/>
      <c r="I945" s="208"/>
      <c r="J945" s="209"/>
      <c r="K945" s="208"/>
      <c r="L945" s="208"/>
      <c r="M945" s="208"/>
      <c r="N945" s="208"/>
      <c r="O945" s="208"/>
      <c r="P945" s="208"/>
      <c r="Q945" s="208"/>
      <c r="R945" s="208"/>
      <c r="S945" s="208"/>
      <c r="T945" s="208"/>
      <c r="U945" s="208"/>
      <c r="V945" s="208"/>
      <c r="W945" s="208"/>
      <c r="X945" s="219">
        <v>42572</v>
      </c>
      <c r="Y945" s="195" t="str">
        <f ca="1">IF(ISBLANK(X945), TODAY() - J945, X945 - J945 &amp; CHAR(10) &amp; "(closed)")</f>
        <v>42572
(closed)</v>
      </c>
      <c r="Z945" s="149" t="s">
        <v>360</v>
      </c>
    </row>
    <row r="946" spans="1:26" s="175" customFormat="1" ht="28.8" hidden="1" x14ac:dyDescent="0.3">
      <c r="A946" s="157"/>
      <c r="B946" s="155">
        <v>201600084</v>
      </c>
      <c r="C946" s="217" t="s">
        <v>193</v>
      </c>
      <c r="D946" s="29" t="s">
        <v>179</v>
      </c>
      <c r="E946" s="220" t="s">
        <v>749</v>
      </c>
      <c r="F946" s="208"/>
      <c r="G946" s="208"/>
      <c r="H946" s="208"/>
      <c r="I946" s="208"/>
      <c r="J946" s="209"/>
      <c r="K946" s="208"/>
      <c r="L946" s="208"/>
      <c r="M946" s="208"/>
      <c r="N946" s="208"/>
      <c r="O946" s="208"/>
      <c r="P946" s="208"/>
      <c r="Q946" s="208"/>
      <c r="R946" s="208"/>
      <c r="S946" s="208"/>
      <c r="T946" s="208"/>
      <c r="U946" s="208"/>
      <c r="V946" s="208"/>
      <c r="W946" s="208"/>
      <c r="X946" s="219">
        <v>42572</v>
      </c>
      <c r="Y946" s="195" t="str">
        <f ca="1">IF(ISBLANK(X946), TODAY() - J946, X946 - J946 &amp; CHAR(10) &amp; "(closed)")</f>
        <v>42572
(closed)</v>
      </c>
      <c r="Z946" s="149" t="s">
        <v>360</v>
      </c>
    </row>
    <row r="947" spans="1:26" s="175" customFormat="1" ht="28.8" hidden="1" x14ac:dyDescent="0.3">
      <c r="A947" s="157"/>
      <c r="B947" s="155">
        <v>201600085</v>
      </c>
      <c r="C947" s="217" t="s">
        <v>193</v>
      </c>
      <c r="D947" s="29" t="s">
        <v>179</v>
      </c>
      <c r="E947" s="220" t="s">
        <v>2108</v>
      </c>
      <c r="F947" s="208"/>
      <c r="G947" s="208"/>
      <c r="H947" s="208"/>
      <c r="I947" s="208"/>
      <c r="J947" s="209"/>
      <c r="K947" s="208"/>
      <c r="L947" s="208"/>
      <c r="M947" s="208"/>
      <c r="N947" s="208"/>
      <c r="O947" s="208"/>
      <c r="P947" s="208"/>
      <c r="Q947" s="208"/>
      <c r="R947" s="208"/>
      <c r="S947" s="208"/>
      <c r="T947" s="208"/>
      <c r="U947" s="208"/>
      <c r="V947" s="208"/>
      <c r="W947" s="208"/>
      <c r="X947" s="219">
        <v>42565</v>
      </c>
      <c r="Y947" s="195" t="str">
        <f ca="1">IF(ISBLANK(X947), TODAY() - J947, X947 - J947 &amp; CHAR(10) &amp; "(closed)")</f>
        <v>42565
(closed)</v>
      </c>
      <c r="Z947" s="149" t="s">
        <v>360</v>
      </c>
    </row>
    <row r="948" spans="1:26" s="175" customFormat="1" ht="28.8" hidden="1" x14ac:dyDescent="0.3">
      <c r="A948" s="157"/>
      <c r="B948" s="155">
        <v>201600086</v>
      </c>
      <c r="C948" s="217" t="s">
        <v>804</v>
      </c>
      <c r="D948" s="29" t="s">
        <v>176</v>
      </c>
      <c r="E948" s="220" t="s">
        <v>2107</v>
      </c>
      <c r="F948" s="208"/>
      <c r="G948" s="208"/>
      <c r="H948" s="208"/>
      <c r="I948" s="208"/>
      <c r="J948" s="209"/>
      <c r="K948" s="208"/>
      <c r="L948" s="208"/>
      <c r="M948" s="208"/>
      <c r="N948" s="208"/>
      <c r="O948" s="208"/>
      <c r="P948" s="208"/>
      <c r="Q948" s="208"/>
      <c r="R948" s="208"/>
      <c r="S948" s="208"/>
      <c r="T948" s="208"/>
      <c r="U948" s="208"/>
      <c r="V948" s="208"/>
      <c r="W948" s="208"/>
      <c r="X948" s="219">
        <v>42598</v>
      </c>
      <c r="Y948" s="195" t="str">
        <f ca="1">IF(ISBLANK(X948), TODAY() - J948, X948 - J948 &amp; CHAR(10) &amp; "(closed)")</f>
        <v>42598
(closed)</v>
      </c>
      <c r="Z948" s="149" t="s">
        <v>360</v>
      </c>
    </row>
    <row r="949" spans="1:26" s="175" customFormat="1" ht="28.8" hidden="1" x14ac:dyDescent="0.3">
      <c r="A949" s="157"/>
      <c r="B949" s="155">
        <v>201600087</v>
      </c>
      <c r="C949" s="217" t="s">
        <v>804</v>
      </c>
      <c r="D949" s="29" t="s">
        <v>176</v>
      </c>
      <c r="E949" s="220" t="s">
        <v>2106</v>
      </c>
      <c r="F949" s="208"/>
      <c r="G949" s="208"/>
      <c r="H949" s="208"/>
      <c r="I949" s="208"/>
      <c r="J949" s="209"/>
      <c r="K949" s="208"/>
      <c r="L949" s="208"/>
      <c r="M949" s="208"/>
      <c r="N949" s="208"/>
      <c r="O949" s="208"/>
      <c r="P949" s="208"/>
      <c r="Q949" s="208"/>
      <c r="R949" s="208"/>
      <c r="S949" s="208"/>
      <c r="T949" s="208"/>
      <c r="U949" s="208"/>
      <c r="V949" s="208"/>
      <c r="W949" s="208"/>
      <c r="X949" s="219">
        <v>42585</v>
      </c>
      <c r="Y949" s="195" t="str">
        <f ca="1">IF(ISBLANK(X949), TODAY() - J949, X949 - J949 &amp; CHAR(10) &amp; "(closed)")</f>
        <v>42585
(closed)</v>
      </c>
      <c r="Z949" s="149" t="s">
        <v>360</v>
      </c>
    </row>
    <row r="950" spans="1:26" s="175" customFormat="1" ht="28.8" hidden="1" x14ac:dyDescent="0.3">
      <c r="A950" s="157"/>
      <c r="B950" s="155">
        <v>201600088</v>
      </c>
      <c r="C950" s="217" t="s">
        <v>804</v>
      </c>
      <c r="D950" s="29" t="s">
        <v>176</v>
      </c>
      <c r="E950" s="220" t="s">
        <v>2105</v>
      </c>
      <c r="F950" s="208"/>
      <c r="G950" s="208"/>
      <c r="H950" s="208"/>
      <c r="I950" s="208"/>
      <c r="J950" s="209"/>
      <c r="K950" s="208"/>
      <c r="L950" s="208"/>
      <c r="M950" s="208"/>
      <c r="N950" s="208"/>
      <c r="O950" s="208"/>
      <c r="P950" s="208"/>
      <c r="Q950" s="208"/>
      <c r="R950" s="208"/>
      <c r="S950" s="208"/>
      <c r="T950" s="208"/>
      <c r="U950" s="208"/>
      <c r="V950" s="208"/>
      <c r="W950" s="208"/>
      <c r="X950" s="219">
        <v>42579</v>
      </c>
      <c r="Y950" s="195" t="str">
        <f ca="1">IF(ISBLANK(X950), TODAY() - J950, X950 - J950 &amp; CHAR(10) &amp; "(closed)")</f>
        <v>42579
(closed)</v>
      </c>
      <c r="Z950" s="149" t="s">
        <v>360</v>
      </c>
    </row>
    <row r="951" spans="1:26" s="175" customFormat="1" ht="28.8" hidden="1" x14ac:dyDescent="0.3">
      <c r="A951" s="157"/>
      <c r="B951" s="155">
        <v>201600089</v>
      </c>
      <c r="C951" s="217" t="s">
        <v>291</v>
      </c>
      <c r="D951" s="29" t="s">
        <v>179</v>
      </c>
      <c r="E951" s="220" t="s">
        <v>2024</v>
      </c>
      <c r="F951" s="208"/>
      <c r="G951" s="208"/>
      <c r="H951" s="208"/>
      <c r="I951" s="208"/>
      <c r="J951" s="209"/>
      <c r="K951" s="208"/>
      <c r="L951" s="208"/>
      <c r="M951" s="208"/>
      <c r="N951" s="208"/>
      <c r="O951" s="208"/>
      <c r="P951" s="208"/>
      <c r="Q951" s="208"/>
      <c r="R951" s="208"/>
      <c r="S951" s="208"/>
      <c r="T951" s="208"/>
      <c r="U951" s="208"/>
      <c r="V951" s="208"/>
      <c r="W951" s="208"/>
      <c r="X951" s="219">
        <v>42584</v>
      </c>
      <c r="Y951" s="195" t="str">
        <f ca="1">IF(ISBLANK(X951), TODAY() - J951, X951 - J951 &amp; CHAR(10) &amp; "(closed)")</f>
        <v>42584
(closed)</v>
      </c>
      <c r="Z951" s="149" t="s">
        <v>360</v>
      </c>
    </row>
    <row r="952" spans="1:26" s="175" customFormat="1" ht="28.8" hidden="1" x14ac:dyDescent="0.3">
      <c r="A952" s="157"/>
      <c r="B952" s="155">
        <v>201600090</v>
      </c>
      <c r="C952" s="217" t="s">
        <v>291</v>
      </c>
      <c r="D952" s="29" t="s">
        <v>179</v>
      </c>
      <c r="E952" s="220" t="s">
        <v>2104</v>
      </c>
      <c r="F952" s="219"/>
      <c r="G952" s="219"/>
      <c r="H952" s="219"/>
      <c r="I952" s="219"/>
      <c r="J952" s="246"/>
      <c r="K952" s="219"/>
      <c r="L952" s="219"/>
      <c r="M952" s="219"/>
      <c r="N952" s="219"/>
      <c r="O952" s="219"/>
      <c r="P952" s="219"/>
      <c r="Q952" s="219"/>
      <c r="R952" s="219"/>
      <c r="S952" s="219"/>
      <c r="T952" s="219"/>
      <c r="U952" s="219"/>
      <c r="V952" s="219"/>
      <c r="W952" s="219"/>
      <c r="X952" s="219">
        <v>42570</v>
      </c>
      <c r="Y952" s="195" t="str">
        <f ca="1">IF(ISBLANK(X952), TODAY() - J952, X952 - J952 &amp; CHAR(10) &amp; "(closed)")</f>
        <v>42570
(closed)</v>
      </c>
      <c r="Z952" s="149" t="s">
        <v>360</v>
      </c>
    </row>
    <row r="953" spans="1:26" s="175" customFormat="1" ht="28.8" hidden="1" x14ac:dyDescent="0.3">
      <c r="A953" s="157"/>
      <c r="B953" s="155">
        <v>201600093</v>
      </c>
      <c r="C953" s="217" t="s">
        <v>1926</v>
      </c>
      <c r="D953" s="29" t="s">
        <v>179</v>
      </c>
      <c r="E953" s="220" t="s">
        <v>1236</v>
      </c>
      <c r="F953" s="208"/>
      <c r="G953" s="208"/>
      <c r="H953" s="208"/>
      <c r="I953" s="208"/>
      <c r="J953" s="209"/>
      <c r="K953" s="208"/>
      <c r="L953" s="208"/>
      <c r="M953" s="208"/>
      <c r="N953" s="208"/>
      <c r="O953" s="208"/>
      <c r="P953" s="208"/>
      <c r="Q953" s="208"/>
      <c r="R953" s="208"/>
      <c r="S953" s="208"/>
      <c r="T953" s="208"/>
      <c r="U953" s="208"/>
      <c r="V953" s="208"/>
      <c r="W953" s="208"/>
      <c r="X953" s="219">
        <v>42585</v>
      </c>
      <c r="Y953" s="195" t="str">
        <f ca="1">IF(ISBLANK(X953), TODAY() - J953, X953 - J953 &amp; CHAR(10) &amp; "(closed)")</f>
        <v>42585
(closed)</v>
      </c>
      <c r="Z953" s="149" t="s">
        <v>360</v>
      </c>
    </row>
    <row r="954" spans="1:26" s="175" customFormat="1" ht="28.8" hidden="1" x14ac:dyDescent="0.3">
      <c r="A954" s="157"/>
      <c r="B954" s="155">
        <v>201600095</v>
      </c>
      <c r="C954" s="217" t="s">
        <v>689</v>
      </c>
      <c r="D954" s="29" t="s">
        <v>179</v>
      </c>
      <c r="E954" s="220" t="s">
        <v>2032</v>
      </c>
      <c r="F954" s="208"/>
      <c r="G954" s="208"/>
      <c r="H954" s="208"/>
      <c r="I954" s="208"/>
      <c r="J954" s="209"/>
      <c r="K954" s="208"/>
      <c r="L954" s="208"/>
      <c r="M954" s="208"/>
      <c r="N954" s="208"/>
      <c r="O954" s="208"/>
      <c r="P954" s="208"/>
      <c r="Q954" s="208"/>
      <c r="R954" s="208"/>
      <c r="S954" s="208"/>
      <c r="T954" s="208"/>
      <c r="U954" s="208"/>
      <c r="V954" s="208"/>
      <c r="W954" s="208"/>
      <c r="X954" s="219">
        <v>42565</v>
      </c>
      <c r="Y954" s="195" t="str">
        <f ca="1">IF(ISBLANK(X954), TODAY() - J954, X954 - J954 &amp; CHAR(10) &amp; "(closed)")</f>
        <v>42565
(closed)</v>
      </c>
      <c r="Z954" s="149" t="s">
        <v>360</v>
      </c>
    </row>
    <row r="955" spans="1:26" s="175" customFormat="1" ht="28.8" hidden="1" x14ac:dyDescent="0.3">
      <c r="A955" s="33" t="s">
        <v>953</v>
      </c>
      <c r="B955" s="33">
        <v>201600096</v>
      </c>
      <c r="C955" s="41" t="s">
        <v>1862</v>
      </c>
      <c r="D955" s="29" t="s">
        <v>172</v>
      </c>
      <c r="E955" s="245" t="s">
        <v>2103</v>
      </c>
      <c r="F955" s="40"/>
      <c r="G955" s="40"/>
      <c r="H955" s="198"/>
      <c r="I955" s="198"/>
      <c r="J955" s="34"/>
      <c r="K955" s="38"/>
      <c r="L955" s="38"/>
      <c r="M955" s="38"/>
      <c r="N955" s="38"/>
      <c r="O955" s="196"/>
      <c r="P955" s="36"/>
      <c r="Q955" s="196"/>
      <c r="R955" s="36"/>
      <c r="S955" s="36"/>
      <c r="T955" s="46"/>
      <c r="U955" s="36"/>
      <c r="V955" s="36"/>
      <c r="W955" s="74"/>
      <c r="X955" s="34">
        <v>43776</v>
      </c>
      <c r="Y955" s="195" t="str">
        <f ca="1">IF(ISBLANK(X955), TODAY() - J955, X955 - J955 &amp; CHAR(10) &amp; "(closed)")</f>
        <v>43776
(closed)</v>
      </c>
      <c r="Z955" s="194" t="s">
        <v>360</v>
      </c>
    </row>
    <row r="956" spans="1:26" s="175" customFormat="1" ht="26.4" hidden="1" x14ac:dyDescent="0.3">
      <c r="A956" s="157"/>
      <c r="B956" s="155">
        <v>201600099</v>
      </c>
      <c r="C956" s="217" t="s">
        <v>804</v>
      </c>
      <c r="D956" s="29" t="s">
        <v>176</v>
      </c>
      <c r="E956" s="220" t="s">
        <v>2102</v>
      </c>
      <c r="F956" s="208"/>
      <c r="G956" s="208"/>
      <c r="H956" s="208"/>
      <c r="I956" s="208"/>
      <c r="J956" s="209"/>
      <c r="K956" s="208"/>
      <c r="L956" s="208"/>
      <c r="M956" s="208"/>
      <c r="N956" s="208"/>
      <c r="O956" s="208"/>
      <c r="P956" s="208"/>
      <c r="Q956" s="208"/>
      <c r="R956" s="208"/>
      <c r="S956" s="208"/>
      <c r="T956" s="208"/>
      <c r="U956" s="208"/>
      <c r="V956" s="208"/>
      <c r="W956" s="208"/>
      <c r="X956" s="219">
        <v>42570</v>
      </c>
      <c r="Y956" s="150" t="e">
        <f ca="1">IF(ISBLANK(X956), TODAY()-#REF!,X956 -#REF! &amp; CHAR(10) &amp; "(closed)")</f>
        <v>#REF!</v>
      </c>
      <c r="Z956" s="149" t="s">
        <v>360</v>
      </c>
    </row>
    <row r="957" spans="1:26" s="175" customFormat="1" ht="26.4" hidden="1" x14ac:dyDescent="0.3">
      <c r="A957" s="157"/>
      <c r="B957" s="155">
        <v>201600100</v>
      </c>
      <c r="C957" s="217" t="s">
        <v>804</v>
      </c>
      <c r="D957" s="29" t="s">
        <v>176</v>
      </c>
      <c r="E957" s="220" t="s">
        <v>2101</v>
      </c>
      <c r="F957" s="208"/>
      <c r="G957" s="208"/>
      <c r="H957" s="208"/>
      <c r="I957" s="208"/>
      <c r="J957" s="209"/>
      <c r="K957" s="208"/>
      <c r="L957" s="208"/>
      <c r="M957" s="208"/>
      <c r="N957" s="208"/>
      <c r="O957" s="208"/>
      <c r="P957" s="208"/>
      <c r="Q957" s="208"/>
      <c r="R957" s="208"/>
      <c r="S957" s="208"/>
      <c r="T957" s="208"/>
      <c r="U957" s="208"/>
      <c r="V957" s="208"/>
      <c r="W957" s="208"/>
      <c r="X957" s="219">
        <v>42598</v>
      </c>
      <c r="Y957" s="150" t="e">
        <f ca="1">IF(ISBLANK(X957), TODAY()-#REF!,X957 -#REF! &amp; CHAR(10) &amp; "(closed)")</f>
        <v>#REF!</v>
      </c>
      <c r="Z957" s="149" t="s">
        <v>360</v>
      </c>
    </row>
    <row r="958" spans="1:26" s="175" customFormat="1" ht="14.4" hidden="1" x14ac:dyDescent="0.3">
      <c r="A958" s="157"/>
      <c r="B958" s="155">
        <v>201600102</v>
      </c>
      <c r="C958" s="217" t="s">
        <v>1903</v>
      </c>
      <c r="D958" s="29" t="s">
        <v>179</v>
      </c>
      <c r="E958" s="220" t="s">
        <v>2100</v>
      </c>
      <c r="F958" s="208"/>
      <c r="G958" s="208"/>
      <c r="H958" s="208"/>
      <c r="I958" s="208"/>
      <c r="J958" s="209"/>
      <c r="K958" s="208"/>
      <c r="L958" s="208"/>
      <c r="M958" s="208"/>
      <c r="N958" s="208"/>
      <c r="O958" s="208"/>
      <c r="P958" s="208"/>
      <c r="Q958" s="208"/>
      <c r="R958" s="208"/>
      <c r="S958" s="208"/>
      <c r="T958" s="208"/>
      <c r="U958" s="208"/>
      <c r="V958" s="208"/>
      <c r="W958" s="208"/>
      <c r="X958" s="219">
        <v>42585</v>
      </c>
      <c r="Y958" s="150" t="e">
        <f ca="1">IF(ISBLANK(X958), TODAY()-#REF!,X958 -#REF! &amp; CHAR(10) &amp; "(closed)")</f>
        <v>#REF!</v>
      </c>
      <c r="Z958" s="149" t="s">
        <v>360</v>
      </c>
    </row>
    <row r="959" spans="1:26" s="175" customFormat="1" ht="14.4" hidden="1" x14ac:dyDescent="0.3">
      <c r="A959" s="157"/>
      <c r="B959" s="155">
        <v>201600105</v>
      </c>
      <c r="C959" s="217" t="s">
        <v>1903</v>
      </c>
      <c r="D959" s="29" t="s">
        <v>177</v>
      </c>
      <c r="E959" s="220" t="s">
        <v>2099</v>
      </c>
      <c r="F959" s="208"/>
      <c r="G959" s="208"/>
      <c r="H959" s="208"/>
      <c r="I959" s="208"/>
      <c r="J959" s="209"/>
      <c r="K959" s="208"/>
      <c r="L959" s="208"/>
      <c r="M959" s="208"/>
      <c r="N959" s="208"/>
      <c r="O959" s="208"/>
      <c r="P959" s="208"/>
      <c r="Q959" s="208"/>
      <c r="R959" s="208"/>
      <c r="S959" s="208"/>
      <c r="T959" s="208"/>
      <c r="U959" s="208"/>
      <c r="V959" s="208"/>
      <c r="W959" s="208"/>
      <c r="X959" s="219">
        <v>42579</v>
      </c>
      <c r="Y959" s="150" t="e">
        <f ca="1">IF(ISBLANK(X959), TODAY()-#REF!,X959 -#REF! &amp; CHAR(10) &amp; "(closed)")</f>
        <v>#REF!</v>
      </c>
      <c r="Z959" s="149" t="s">
        <v>360</v>
      </c>
    </row>
    <row r="960" spans="1:26" s="175" customFormat="1" ht="14.4" hidden="1" x14ac:dyDescent="0.3">
      <c r="A960" s="157"/>
      <c r="B960" s="155">
        <v>201600106</v>
      </c>
      <c r="C960" s="217" t="s">
        <v>1903</v>
      </c>
      <c r="D960" s="29" t="s">
        <v>179</v>
      </c>
      <c r="E960" s="220" t="s">
        <v>2098</v>
      </c>
      <c r="F960" s="208"/>
      <c r="G960" s="208"/>
      <c r="H960" s="208"/>
      <c r="I960" s="208"/>
      <c r="J960" s="209"/>
      <c r="K960" s="208"/>
      <c r="L960" s="208"/>
      <c r="M960" s="208"/>
      <c r="N960" s="208"/>
      <c r="O960" s="208"/>
      <c r="P960" s="208"/>
      <c r="Q960" s="208"/>
      <c r="R960" s="208"/>
      <c r="S960" s="208"/>
      <c r="T960" s="208"/>
      <c r="U960" s="208"/>
      <c r="V960" s="208"/>
      <c r="W960" s="208"/>
      <c r="X960" s="219">
        <v>42593</v>
      </c>
      <c r="Y960" s="150" t="e">
        <f ca="1">IF(ISBLANK(X960), TODAY()-#REF!,X960 -#REF! &amp; CHAR(10) &amp; "(closed)")</f>
        <v>#REF!</v>
      </c>
      <c r="Z960" s="149" t="s">
        <v>360</v>
      </c>
    </row>
    <row r="961" spans="1:26" s="175" customFormat="1" ht="14.4" hidden="1" x14ac:dyDescent="0.3">
      <c r="A961" s="157"/>
      <c r="B961" s="155">
        <v>201600129</v>
      </c>
      <c r="C961" s="217" t="s">
        <v>1903</v>
      </c>
      <c r="D961" s="29" t="s">
        <v>177</v>
      </c>
      <c r="E961" s="220" t="s">
        <v>2097</v>
      </c>
      <c r="F961" s="208"/>
      <c r="G961" s="208"/>
      <c r="H961" s="208"/>
      <c r="I961" s="208"/>
      <c r="J961" s="209"/>
      <c r="K961" s="208"/>
      <c r="L961" s="208"/>
      <c r="M961" s="208"/>
      <c r="N961" s="208"/>
      <c r="O961" s="208"/>
      <c r="P961" s="208"/>
      <c r="Q961" s="208"/>
      <c r="R961" s="208"/>
      <c r="S961" s="208"/>
      <c r="T961" s="208"/>
      <c r="U961" s="208"/>
      <c r="V961" s="208"/>
      <c r="W961" s="208"/>
      <c r="X961" s="219">
        <v>42551</v>
      </c>
      <c r="Y961" s="150" t="e">
        <f ca="1">IF(ISBLANK(X961), TODAY()-#REF!,X961 -#REF! &amp; CHAR(10) &amp; "(closed)")</f>
        <v>#REF!</v>
      </c>
      <c r="Z961" s="149" t="s">
        <v>360</v>
      </c>
    </row>
    <row r="962" spans="1:26" s="175" customFormat="1" ht="26.4" hidden="1" x14ac:dyDescent="0.3">
      <c r="A962" s="157"/>
      <c r="B962" s="155">
        <v>201600130</v>
      </c>
      <c r="C962" s="217" t="s">
        <v>804</v>
      </c>
      <c r="D962" s="29" t="s">
        <v>176</v>
      </c>
      <c r="E962" s="220" t="s">
        <v>2096</v>
      </c>
      <c r="F962" s="208"/>
      <c r="G962" s="208"/>
      <c r="H962" s="208"/>
      <c r="I962" s="208"/>
      <c r="J962" s="209"/>
      <c r="K962" s="208"/>
      <c r="L962" s="208"/>
      <c r="M962" s="208"/>
      <c r="N962" s="208"/>
      <c r="O962" s="208"/>
      <c r="P962" s="208"/>
      <c r="Q962" s="208"/>
      <c r="R962" s="208"/>
      <c r="S962" s="208"/>
      <c r="T962" s="208"/>
      <c r="U962" s="208"/>
      <c r="V962" s="208"/>
      <c r="W962" s="208"/>
      <c r="X962" s="219">
        <v>42579</v>
      </c>
      <c r="Y962" s="150" t="e">
        <f ca="1">IF(ISBLANK(X962), TODAY()-#REF!,X962 -#REF! &amp; CHAR(10) &amp; "(closed)")</f>
        <v>#REF!</v>
      </c>
      <c r="Z962" s="149" t="s">
        <v>360</v>
      </c>
    </row>
    <row r="963" spans="1:26" s="175" customFormat="1" ht="14.4" hidden="1" x14ac:dyDescent="0.3">
      <c r="A963" s="157"/>
      <c r="B963" s="155">
        <v>201600133</v>
      </c>
      <c r="C963" s="217" t="s">
        <v>1096</v>
      </c>
      <c r="D963" s="29" t="s">
        <v>179</v>
      </c>
      <c r="E963" s="220" t="s">
        <v>2095</v>
      </c>
      <c r="F963" s="208"/>
      <c r="G963" s="208"/>
      <c r="H963" s="208"/>
      <c r="I963" s="208"/>
      <c r="J963" s="209"/>
      <c r="K963" s="208"/>
      <c r="L963" s="208"/>
      <c r="M963" s="208"/>
      <c r="N963" s="208"/>
      <c r="O963" s="208"/>
      <c r="P963" s="208"/>
      <c r="Q963" s="208"/>
      <c r="R963" s="208"/>
      <c r="S963" s="208"/>
      <c r="T963" s="208"/>
      <c r="U963" s="208"/>
      <c r="V963" s="208"/>
      <c r="W963" s="208"/>
      <c r="X963" s="219">
        <v>42599</v>
      </c>
      <c r="Y963" s="150" t="e">
        <f ca="1">IF(ISBLANK(X963), TODAY()-#REF!,X963 -#REF! &amp; CHAR(10) &amp; "(closed)")</f>
        <v>#REF!</v>
      </c>
      <c r="Z963" s="149" t="s">
        <v>360</v>
      </c>
    </row>
    <row r="964" spans="1:26" s="175" customFormat="1" ht="14.4" hidden="1" x14ac:dyDescent="0.3">
      <c r="A964" s="157"/>
      <c r="B964" s="155">
        <v>201600134</v>
      </c>
      <c r="C964" s="217" t="s">
        <v>1096</v>
      </c>
      <c r="D964" s="29" t="s">
        <v>177</v>
      </c>
      <c r="E964" s="220" t="s">
        <v>2094</v>
      </c>
      <c r="F964" s="208"/>
      <c r="G964" s="208"/>
      <c r="H964" s="208"/>
      <c r="I964" s="208"/>
      <c r="J964" s="209"/>
      <c r="K964" s="208"/>
      <c r="L964" s="208"/>
      <c r="M964" s="208"/>
      <c r="N964" s="208"/>
      <c r="O964" s="208"/>
      <c r="P964" s="208"/>
      <c r="Q964" s="208"/>
      <c r="R964" s="208"/>
      <c r="S964" s="208"/>
      <c r="T964" s="208"/>
      <c r="U964" s="208"/>
      <c r="V964" s="208"/>
      <c r="W964" s="208"/>
      <c r="X964" s="219">
        <v>42579</v>
      </c>
      <c r="Y964" s="150" t="e">
        <f ca="1">IF(ISBLANK(X964), TODAY()-#REF!,X964 -#REF! &amp; CHAR(10) &amp; "(closed)")</f>
        <v>#REF!</v>
      </c>
      <c r="Z964" s="149" t="s">
        <v>360</v>
      </c>
    </row>
    <row r="965" spans="1:26" s="175" customFormat="1" ht="14.4" hidden="1" x14ac:dyDescent="0.3">
      <c r="A965" s="157"/>
      <c r="B965" s="155">
        <v>201600135</v>
      </c>
      <c r="C965" s="217" t="s">
        <v>1408</v>
      </c>
      <c r="D965" s="29" t="s">
        <v>179</v>
      </c>
      <c r="E965" s="220" t="s">
        <v>2093</v>
      </c>
      <c r="F965" s="208"/>
      <c r="G965" s="208"/>
      <c r="H965" s="208"/>
      <c r="I965" s="208"/>
      <c r="J965" s="209"/>
      <c r="K965" s="208"/>
      <c r="L965" s="208"/>
      <c r="M965" s="208"/>
      <c r="N965" s="208"/>
      <c r="O965" s="208"/>
      <c r="P965" s="208"/>
      <c r="Q965" s="208"/>
      <c r="R965" s="208"/>
      <c r="S965" s="208"/>
      <c r="T965" s="208"/>
      <c r="U965" s="208"/>
      <c r="V965" s="208"/>
      <c r="W965" s="208"/>
      <c r="X965" s="219">
        <v>42599</v>
      </c>
      <c r="Y965" s="150" t="e">
        <f ca="1">IF(ISBLANK(X965), TODAY()-#REF!,X965 -#REF! &amp; CHAR(10) &amp; "(closed)")</f>
        <v>#REF!</v>
      </c>
      <c r="Z965" s="149" t="s">
        <v>360</v>
      </c>
    </row>
    <row r="966" spans="1:26" s="175" customFormat="1" ht="14.4" hidden="1" x14ac:dyDescent="0.3">
      <c r="A966" s="157"/>
      <c r="B966" s="155">
        <v>201600135</v>
      </c>
      <c r="C966" s="217" t="s">
        <v>1408</v>
      </c>
      <c r="D966" s="29" t="s">
        <v>179</v>
      </c>
      <c r="E966" s="220" t="s">
        <v>2093</v>
      </c>
      <c r="F966" s="208"/>
      <c r="G966" s="208"/>
      <c r="H966" s="208"/>
      <c r="I966" s="208"/>
      <c r="J966" s="209"/>
      <c r="K966" s="208"/>
      <c r="L966" s="208"/>
      <c r="M966" s="208"/>
      <c r="N966" s="208"/>
      <c r="O966" s="208"/>
      <c r="P966" s="208"/>
      <c r="Q966" s="208"/>
      <c r="R966" s="208"/>
      <c r="S966" s="208"/>
      <c r="T966" s="208"/>
      <c r="U966" s="208"/>
      <c r="V966" s="208"/>
      <c r="W966" s="208"/>
      <c r="X966" s="219">
        <v>42599</v>
      </c>
      <c r="Y966" s="150" t="e">
        <f ca="1">IF(ISBLANK(X966), TODAY()-#REF!,X966 -#REF! &amp; CHAR(10) &amp; "(closed)")</f>
        <v>#REF!</v>
      </c>
      <c r="Z966" s="149" t="s">
        <v>360</v>
      </c>
    </row>
    <row r="967" spans="1:26" s="175" customFormat="1" ht="26.4" hidden="1" x14ac:dyDescent="0.3">
      <c r="A967" s="157"/>
      <c r="B967" s="155">
        <v>201600137</v>
      </c>
      <c r="C967" s="217" t="s">
        <v>193</v>
      </c>
      <c r="D967" s="29" t="s">
        <v>179</v>
      </c>
      <c r="E967" s="216"/>
      <c r="F967" s="208"/>
      <c r="G967" s="208"/>
      <c r="H967" s="208"/>
      <c r="I967" s="208"/>
      <c r="J967" s="209"/>
      <c r="K967" s="208"/>
      <c r="L967" s="208"/>
      <c r="M967" s="208"/>
      <c r="N967" s="208"/>
      <c r="O967" s="208"/>
      <c r="P967" s="208"/>
      <c r="Q967" s="208"/>
      <c r="R967" s="208"/>
      <c r="S967" s="208"/>
      <c r="T967" s="208"/>
      <c r="U967" s="208"/>
      <c r="V967" s="208"/>
      <c r="W967" s="208"/>
      <c r="X967" s="219">
        <v>43510</v>
      </c>
      <c r="Y967" s="150" t="str">
        <f ca="1">IF(ISBLANK(X967), TODAY()-E967,X967- E967 &amp; CHAR(10) &amp; "(closed)")</f>
        <v>43510
(closed)</v>
      </c>
      <c r="Z967" s="149" t="s">
        <v>360</v>
      </c>
    </row>
    <row r="968" spans="1:26" s="175" customFormat="1" ht="14.4" hidden="1" x14ac:dyDescent="0.3">
      <c r="A968" s="157"/>
      <c r="B968" s="155">
        <v>201600138</v>
      </c>
      <c r="C968" s="217" t="s">
        <v>804</v>
      </c>
      <c r="D968" s="29" t="s">
        <v>179</v>
      </c>
      <c r="E968" s="244" t="s">
        <v>2092</v>
      </c>
      <c r="F968" s="208"/>
      <c r="G968" s="208"/>
      <c r="H968" s="208"/>
      <c r="I968" s="208"/>
      <c r="J968" s="209"/>
      <c r="K968" s="208"/>
      <c r="L968" s="208"/>
      <c r="M968" s="208"/>
      <c r="N968" s="208"/>
      <c r="O968" s="208"/>
      <c r="P968" s="208"/>
      <c r="Q968" s="208"/>
      <c r="R968" s="208"/>
      <c r="S968" s="208"/>
      <c r="T968" s="208"/>
      <c r="U968" s="208"/>
      <c r="V968" s="208"/>
      <c r="W968" s="208"/>
      <c r="X968" s="219">
        <v>42488</v>
      </c>
      <c r="Y968" s="150" t="e">
        <f ca="1">IF(ISBLANK(X968), TODAY()-#REF!,X968 -#REF! &amp; CHAR(10) &amp; "(closed)")</f>
        <v>#REF!</v>
      </c>
      <c r="Z968" s="149" t="s">
        <v>360</v>
      </c>
    </row>
    <row r="969" spans="1:26" s="175" customFormat="1" ht="14.4" hidden="1" x14ac:dyDescent="0.3">
      <c r="A969" s="157"/>
      <c r="B969" s="155">
        <v>201600140</v>
      </c>
      <c r="C969" s="217" t="s">
        <v>193</v>
      </c>
      <c r="D969" s="29" t="s">
        <v>179</v>
      </c>
      <c r="E969" s="220" t="s">
        <v>1987</v>
      </c>
      <c r="F969" s="208"/>
      <c r="G969" s="208"/>
      <c r="H969" s="208"/>
      <c r="I969" s="208"/>
      <c r="J969" s="209"/>
      <c r="K969" s="208"/>
      <c r="L969" s="208"/>
      <c r="M969" s="208"/>
      <c r="N969" s="208"/>
      <c r="O969" s="208"/>
      <c r="P969" s="208"/>
      <c r="Q969" s="208"/>
      <c r="R969" s="208"/>
      <c r="S969" s="208"/>
      <c r="T969" s="208"/>
      <c r="U969" s="208"/>
      <c r="V969" s="208"/>
      <c r="W969" s="208"/>
      <c r="X969" s="219">
        <v>42599</v>
      </c>
      <c r="Y969" s="150" t="e">
        <f ca="1">IF(ISBLANK(X969), TODAY()-#REF!,X969 -#REF! &amp; CHAR(10) &amp; "(closed)")</f>
        <v>#REF!</v>
      </c>
      <c r="Z969" s="149" t="s">
        <v>360</v>
      </c>
    </row>
    <row r="970" spans="1:26" s="175" customFormat="1" ht="14.4" hidden="1" x14ac:dyDescent="0.3">
      <c r="A970" s="157"/>
      <c r="B970" s="155">
        <v>201600141</v>
      </c>
      <c r="C970" s="217" t="s">
        <v>193</v>
      </c>
      <c r="D970" s="29" t="s">
        <v>179</v>
      </c>
      <c r="E970" s="220" t="s">
        <v>1333</v>
      </c>
      <c r="F970" s="208"/>
      <c r="G970" s="208"/>
      <c r="H970" s="208"/>
      <c r="I970" s="208"/>
      <c r="J970" s="209"/>
      <c r="K970" s="208"/>
      <c r="L970" s="208"/>
      <c r="M970" s="208"/>
      <c r="N970" s="208"/>
      <c r="O970" s="208"/>
      <c r="P970" s="208"/>
      <c r="Q970" s="208"/>
      <c r="R970" s="208"/>
      <c r="S970" s="208"/>
      <c r="T970" s="208"/>
      <c r="U970" s="208"/>
      <c r="V970" s="208"/>
      <c r="W970" s="208"/>
      <c r="X970" s="219">
        <v>42586</v>
      </c>
      <c r="Y970" s="150" t="e">
        <f ca="1">IF(ISBLANK(X970), TODAY()-#REF!,X970 -#REF! &amp; CHAR(10) &amp; "(closed)")</f>
        <v>#REF!</v>
      </c>
      <c r="Z970" s="149" t="s">
        <v>360</v>
      </c>
    </row>
    <row r="971" spans="1:26" s="175" customFormat="1" ht="26.4" hidden="1" x14ac:dyDescent="0.3">
      <c r="A971" s="157"/>
      <c r="B971" s="155">
        <v>201600142</v>
      </c>
      <c r="C971" s="217" t="s">
        <v>291</v>
      </c>
      <c r="D971" s="29" t="s">
        <v>179</v>
      </c>
      <c r="E971" s="216"/>
      <c r="F971" s="208"/>
      <c r="G971" s="208"/>
      <c r="H971" s="208"/>
      <c r="I971" s="208"/>
      <c r="J971" s="209"/>
      <c r="K971" s="208"/>
      <c r="L971" s="208"/>
      <c r="M971" s="208"/>
      <c r="N971" s="208"/>
      <c r="O971" s="208"/>
      <c r="P971" s="208"/>
      <c r="Q971" s="208"/>
      <c r="R971" s="208"/>
      <c r="S971" s="208"/>
      <c r="T971" s="208"/>
      <c r="U971" s="208"/>
      <c r="V971" s="208"/>
      <c r="W971" s="208"/>
      <c r="X971" s="219">
        <v>43501</v>
      </c>
      <c r="Y971" s="150" t="str">
        <f ca="1">IF(ISBLANK(X971), TODAY()-E971,X971- E971 &amp; CHAR(10) &amp; "(closed)")</f>
        <v>43501
(closed)</v>
      </c>
      <c r="Z971" s="149" t="s">
        <v>360</v>
      </c>
    </row>
    <row r="972" spans="1:26" s="175" customFormat="1" ht="14.4" hidden="1" x14ac:dyDescent="0.3">
      <c r="A972" s="157"/>
      <c r="B972" s="155">
        <v>201600143</v>
      </c>
      <c r="C972" s="217" t="s">
        <v>291</v>
      </c>
      <c r="D972" s="29" t="s">
        <v>179</v>
      </c>
      <c r="E972" s="220" t="s">
        <v>2091</v>
      </c>
      <c r="F972" s="208"/>
      <c r="G972" s="208"/>
      <c r="H972" s="208"/>
      <c r="I972" s="208"/>
      <c r="J972" s="209"/>
      <c r="K972" s="208"/>
      <c r="L972" s="208"/>
      <c r="M972" s="208"/>
      <c r="N972" s="208"/>
      <c r="O972" s="208"/>
      <c r="P972" s="208"/>
      <c r="Q972" s="208"/>
      <c r="R972" s="208"/>
      <c r="S972" s="208"/>
      <c r="T972" s="208"/>
      <c r="U972" s="208"/>
      <c r="V972" s="208"/>
      <c r="W972" s="208"/>
      <c r="X972" s="219">
        <v>42626</v>
      </c>
      <c r="Y972" s="150" t="e">
        <f ca="1">IF(ISBLANK(X972), TODAY()-#REF!,X972 -#REF! &amp; CHAR(10) &amp; "(closed)")</f>
        <v>#REF!</v>
      </c>
      <c r="Z972" s="149" t="s">
        <v>360</v>
      </c>
    </row>
    <row r="973" spans="1:26" s="175" customFormat="1" ht="14.4" hidden="1" x14ac:dyDescent="0.3">
      <c r="A973" s="157"/>
      <c r="B973" s="155">
        <v>201600144</v>
      </c>
      <c r="C973" s="217" t="s">
        <v>1934</v>
      </c>
      <c r="D973" s="29" t="s">
        <v>179</v>
      </c>
      <c r="E973" s="31" t="s">
        <v>263</v>
      </c>
      <c r="F973" s="208"/>
      <c r="G973" s="208"/>
      <c r="H973" s="208"/>
      <c r="I973" s="208"/>
      <c r="J973" s="209"/>
      <c r="K973" s="208"/>
      <c r="L973" s="208"/>
      <c r="M973" s="208"/>
      <c r="N973" s="208"/>
      <c r="O973" s="208"/>
      <c r="P973" s="208"/>
      <c r="Q973" s="208"/>
      <c r="R973" s="208"/>
      <c r="S973" s="208"/>
      <c r="T973" s="208"/>
      <c r="U973" s="208"/>
      <c r="V973" s="208"/>
      <c r="W973" s="208"/>
      <c r="X973" s="219">
        <v>42579</v>
      </c>
      <c r="Y973" s="150" t="e">
        <f ca="1">IF(ISBLANK(X973), TODAY()-#REF!,X973 -#REF! &amp; CHAR(10) &amp; "(closed)")</f>
        <v>#REF!</v>
      </c>
      <c r="Z973" s="149" t="s">
        <v>360</v>
      </c>
    </row>
    <row r="974" spans="1:26" s="175" customFormat="1" ht="14.4" hidden="1" x14ac:dyDescent="0.3">
      <c r="A974" s="157"/>
      <c r="B974" s="155">
        <v>201600146</v>
      </c>
      <c r="C974" s="217" t="s">
        <v>1934</v>
      </c>
      <c r="D974" s="29" t="s">
        <v>179</v>
      </c>
      <c r="E974" s="220" t="s">
        <v>2090</v>
      </c>
      <c r="F974" s="208"/>
      <c r="G974" s="208"/>
      <c r="H974" s="208"/>
      <c r="I974" s="208"/>
      <c r="J974" s="209"/>
      <c r="K974" s="208"/>
      <c r="L974" s="208"/>
      <c r="M974" s="208"/>
      <c r="N974" s="208"/>
      <c r="O974" s="208"/>
      <c r="P974" s="208"/>
      <c r="Q974" s="208"/>
      <c r="R974" s="208"/>
      <c r="S974" s="208"/>
      <c r="T974" s="208"/>
      <c r="U974" s="208"/>
      <c r="V974" s="208"/>
      <c r="W974" s="208"/>
      <c r="X974" s="219">
        <v>42620</v>
      </c>
      <c r="Y974" s="150" t="e">
        <f ca="1">IF(ISBLANK(X974), TODAY()-#REF!,X974 -#REF! &amp; CHAR(10) &amp; "(closed)")</f>
        <v>#REF!</v>
      </c>
      <c r="Z974" s="149" t="s">
        <v>360</v>
      </c>
    </row>
    <row r="975" spans="1:26" s="175" customFormat="1" ht="26.4" hidden="1" x14ac:dyDescent="0.3">
      <c r="A975" s="157"/>
      <c r="B975" s="155">
        <v>201600147</v>
      </c>
      <c r="C975" s="217" t="s">
        <v>804</v>
      </c>
      <c r="D975" s="29" t="s">
        <v>176</v>
      </c>
      <c r="E975" s="216"/>
      <c r="F975" s="208"/>
      <c r="G975" s="208"/>
      <c r="H975" s="208"/>
      <c r="I975" s="208"/>
      <c r="J975" s="209"/>
      <c r="K975" s="208"/>
      <c r="L975" s="208"/>
      <c r="M975" s="208"/>
      <c r="N975" s="208"/>
      <c r="O975" s="208"/>
      <c r="P975" s="208"/>
      <c r="Q975" s="208"/>
      <c r="R975" s="208"/>
      <c r="S975" s="208"/>
      <c r="T975" s="208"/>
      <c r="U975" s="208"/>
      <c r="V975" s="208"/>
      <c r="W975" s="208"/>
      <c r="X975" s="219">
        <v>43545</v>
      </c>
      <c r="Y975" s="150" t="str">
        <f ca="1">IF(ISBLANK(X975), TODAY()-E975,X975- E975 &amp; CHAR(10) &amp; "(closed)")</f>
        <v>43545
(closed)</v>
      </c>
      <c r="Z975" s="149" t="s">
        <v>360</v>
      </c>
    </row>
    <row r="976" spans="1:26" s="175" customFormat="1" ht="14.4" hidden="1" x14ac:dyDescent="0.3">
      <c r="A976" s="157"/>
      <c r="B976" s="155">
        <v>201600149</v>
      </c>
      <c r="C976" s="217" t="s">
        <v>1903</v>
      </c>
      <c r="D976" s="29" t="s">
        <v>179</v>
      </c>
      <c r="E976" s="220" t="s">
        <v>2089</v>
      </c>
      <c r="F976" s="208"/>
      <c r="G976" s="208"/>
      <c r="H976" s="208"/>
      <c r="I976" s="208"/>
      <c r="J976" s="209"/>
      <c r="K976" s="208"/>
      <c r="L976" s="208"/>
      <c r="M976" s="208"/>
      <c r="N976" s="208"/>
      <c r="O976" s="208"/>
      <c r="P976" s="208"/>
      <c r="Q976" s="208"/>
      <c r="R976" s="208"/>
      <c r="S976" s="208"/>
      <c r="T976" s="208"/>
      <c r="U976" s="208"/>
      <c r="V976" s="208"/>
      <c r="W976" s="208"/>
      <c r="X976" s="219">
        <v>42586</v>
      </c>
      <c r="Y976" s="150" t="e">
        <f ca="1">IF(ISBLANK(X976), TODAY()-#REF!,X976 -#REF! &amp; CHAR(10) &amp; "(closed)")</f>
        <v>#REF!</v>
      </c>
      <c r="Z976" s="149" t="s">
        <v>360</v>
      </c>
    </row>
    <row r="977" spans="1:26" s="175" customFormat="1" ht="14.4" hidden="1" x14ac:dyDescent="0.3">
      <c r="A977" s="157"/>
      <c r="B977" s="155">
        <v>201600150</v>
      </c>
      <c r="C977" s="217" t="s">
        <v>2088</v>
      </c>
      <c r="D977" s="29" t="s">
        <v>177</v>
      </c>
      <c r="E977" s="220" t="s">
        <v>438</v>
      </c>
      <c r="F977" s="208"/>
      <c r="G977" s="208"/>
      <c r="H977" s="208"/>
      <c r="I977" s="208"/>
      <c r="J977" s="209"/>
      <c r="K977" s="208"/>
      <c r="L977" s="208"/>
      <c r="M977" s="208"/>
      <c r="N977" s="208"/>
      <c r="O977" s="208"/>
      <c r="P977" s="208"/>
      <c r="Q977" s="208"/>
      <c r="R977" s="208"/>
      <c r="S977" s="208"/>
      <c r="T977" s="208"/>
      <c r="U977" s="208"/>
      <c r="V977" s="208"/>
      <c r="W977" s="208"/>
      <c r="X977" s="219">
        <v>42612</v>
      </c>
      <c r="Y977" s="150" t="e">
        <f ca="1">IF(ISBLANK(X977), TODAY()-#REF!,X977 -#REF! &amp; CHAR(10) &amp; "(closed)")</f>
        <v>#REF!</v>
      </c>
      <c r="Z977" s="149" t="s">
        <v>360</v>
      </c>
    </row>
    <row r="978" spans="1:26" s="175" customFormat="1" ht="26.4" hidden="1" x14ac:dyDescent="0.3">
      <c r="A978" s="157"/>
      <c r="B978" s="155">
        <v>201600152</v>
      </c>
      <c r="C978" s="217" t="s">
        <v>193</v>
      </c>
      <c r="D978" s="29" t="s">
        <v>179</v>
      </c>
      <c r="E978" s="216"/>
      <c r="F978" s="208"/>
      <c r="G978" s="208"/>
      <c r="H978" s="208"/>
      <c r="I978" s="208"/>
      <c r="J978" s="209"/>
      <c r="K978" s="208"/>
      <c r="L978" s="208"/>
      <c r="M978" s="208"/>
      <c r="N978" s="208"/>
      <c r="O978" s="208"/>
      <c r="P978" s="208"/>
      <c r="Q978" s="208"/>
      <c r="R978" s="208"/>
      <c r="S978" s="208"/>
      <c r="T978" s="208"/>
      <c r="U978" s="208"/>
      <c r="V978" s="208"/>
      <c r="W978" s="208"/>
      <c r="X978" s="219">
        <v>43510</v>
      </c>
      <c r="Y978" s="150" t="str">
        <f ca="1">IF(ISBLANK(X978), TODAY()-E978,X978- E978 &amp; CHAR(10) &amp; "(closed)")</f>
        <v>43510
(closed)</v>
      </c>
      <c r="Z978" s="149" t="s">
        <v>360</v>
      </c>
    </row>
    <row r="979" spans="1:26" s="175" customFormat="1" ht="26.4" hidden="1" x14ac:dyDescent="0.3">
      <c r="A979" s="157"/>
      <c r="B979" s="155">
        <v>201600153</v>
      </c>
      <c r="C979" s="217" t="s">
        <v>1448</v>
      </c>
      <c r="D979" s="29" t="s">
        <v>179</v>
      </c>
      <c r="E979" s="220" t="s">
        <v>2087</v>
      </c>
      <c r="F979" s="208"/>
      <c r="G979" s="208"/>
      <c r="H979" s="208"/>
      <c r="I979" s="208"/>
      <c r="J979" s="209"/>
      <c r="K979" s="208"/>
      <c r="L979" s="208"/>
      <c r="M979" s="208"/>
      <c r="N979" s="208"/>
      <c r="O979" s="208"/>
      <c r="P979" s="208"/>
      <c r="Q979" s="208"/>
      <c r="R979" s="208"/>
      <c r="S979" s="208"/>
      <c r="T979" s="208"/>
      <c r="U979" s="208"/>
      <c r="V979" s="208"/>
      <c r="W979" s="208"/>
      <c r="X979" s="219">
        <v>42593</v>
      </c>
      <c r="Y979" s="150" t="e">
        <f ca="1">IF(ISBLANK(X979), TODAY()-#REF!,X979 -#REF! &amp; CHAR(10) &amp; "(closed)")</f>
        <v>#REF!</v>
      </c>
      <c r="Z979" s="149" t="s">
        <v>360</v>
      </c>
    </row>
    <row r="980" spans="1:26" s="175" customFormat="1" ht="14.4" hidden="1" x14ac:dyDescent="0.3">
      <c r="A980" s="157"/>
      <c r="B980" s="155">
        <v>201600155</v>
      </c>
      <c r="C980" s="217" t="s">
        <v>1162</v>
      </c>
      <c r="D980" s="29" t="s">
        <v>179</v>
      </c>
      <c r="E980" s="220" t="s">
        <v>886</v>
      </c>
      <c r="F980" s="208"/>
      <c r="G980" s="208"/>
      <c r="H980" s="208"/>
      <c r="I980" s="208"/>
      <c r="J980" s="209"/>
      <c r="K980" s="208"/>
      <c r="L980" s="208"/>
      <c r="M980" s="208"/>
      <c r="N980" s="208"/>
      <c r="O980" s="208"/>
      <c r="P980" s="208"/>
      <c r="Q980" s="208"/>
      <c r="R980" s="208"/>
      <c r="S980" s="208"/>
      <c r="T980" s="208"/>
      <c r="U980" s="208"/>
      <c r="V980" s="208"/>
      <c r="W980" s="208"/>
      <c r="X980" s="219">
        <v>42633</v>
      </c>
      <c r="Y980" s="150" t="e">
        <f ca="1">IF(ISBLANK(X980), TODAY()-#REF!,X980 -#REF! &amp; CHAR(10) &amp; "(closed)")</f>
        <v>#REF!</v>
      </c>
      <c r="Z980" s="149" t="s">
        <v>360</v>
      </c>
    </row>
    <row r="981" spans="1:26" s="175" customFormat="1" ht="14.4" hidden="1" x14ac:dyDescent="0.3">
      <c r="A981" s="157"/>
      <c r="B981" s="155">
        <v>201600172</v>
      </c>
      <c r="C981" s="217" t="s">
        <v>193</v>
      </c>
      <c r="D981" s="29" t="s">
        <v>179</v>
      </c>
      <c r="E981" s="220" t="s">
        <v>2086</v>
      </c>
      <c r="F981" s="208"/>
      <c r="G981" s="208"/>
      <c r="H981" s="208"/>
      <c r="I981" s="208"/>
      <c r="J981" s="209"/>
      <c r="K981" s="208"/>
      <c r="L981" s="208"/>
      <c r="M981" s="208"/>
      <c r="N981" s="208"/>
      <c r="O981" s="208"/>
      <c r="P981" s="208"/>
      <c r="Q981" s="208"/>
      <c r="R981" s="208"/>
      <c r="S981" s="208"/>
      <c r="T981" s="208"/>
      <c r="U981" s="208"/>
      <c r="V981" s="208"/>
      <c r="W981" s="208"/>
      <c r="X981" s="219">
        <v>42627</v>
      </c>
      <c r="Y981" s="150" t="e">
        <f ca="1">IF(ISBLANK(X981), TODAY()-#REF!,X981 -#REF! &amp; CHAR(10) &amp; "(closed)")</f>
        <v>#REF!</v>
      </c>
      <c r="Z981" s="149" t="s">
        <v>360</v>
      </c>
    </row>
    <row r="982" spans="1:26" s="175" customFormat="1" ht="26.4" hidden="1" x14ac:dyDescent="0.3">
      <c r="A982" s="157"/>
      <c r="B982" s="155">
        <v>201600173</v>
      </c>
      <c r="C982" s="217" t="s">
        <v>193</v>
      </c>
      <c r="D982" s="29" t="s">
        <v>179</v>
      </c>
      <c r="E982" s="216"/>
      <c r="F982" s="208"/>
      <c r="G982" s="208"/>
      <c r="H982" s="208"/>
      <c r="I982" s="208"/>
      <c r="J982" s="209"/>
      <c r="K982" s="208"/>
      <c r="L982" s="208"/>
      <c r="M982" s="208"/>
      <c r="N982" s="208"/>
      <c r="O982" s="208"/>
      <c r="P982" s="208"/>
      <c r="Q982" s="208"/>
      <c r="R982" s="208"/>
      <c r="S982" s="208"/>
      <c r="T982" s="208"/>
      <c r="U982" s="208"/>
      <c r="V982" s="208"/>
      <c r="W982" s="208"/>
      <c r="X982" s="219">
        <v>43207</v>
      </c>
      <c r="Y982" s="150" t="str">
        <f ca="1">IF(ISBLANK(X982), TODAY()-E982,X982- E982 &amp; CHAR(10) &amp; "(closed)")</f>
        <v>43207
(closed)</v>
      </c>
      <c r="Z982" s="149" t="s">
        <v>360</v>
      </c>
    </row>
    <row r="983" spans="1:26" s="175" customFormat="1" ht="26.4" hidden="1" x14ac:dyDescent="0.3">
      <c r="A983" s="157"/>
      <c r="B983" s="155">
        <v>201600183</v>
      </c>
      <c r="C983" s="217" t="s">
        <v>804</v>
      </c>
      <c r="D983" s="29" t="s">
        <v>176</v>
      </c>
      <c r="E983" s="220" t="s">
        <v>2085</v>
      </c>
      <c r="F983" s="208"/>
      <c r="G983" s="208"/>
      <c r="H983" s="208"/>
      <c r="I983" s="208"/>
      <c r="J983" s="209"/>
      <c r="K983" s="208"/>
      <c r="L983" s="208"/>
      <c r="M983" s="208"/>
      <c r="N983" s="208"/>
      <c r="O983" s="208"/>
      <c r="P983" s="208"/>
      <c r="Q983" s="208"/>
      <c r="R983" s="208"/>
      <c r="S983" s="208"/>
      <c r="T983" s="208"/>
      <c r="U983" s="208"/>
      <c r="V983" s="208"/>
      <c r="W983" s="208"/>
      <c r="X983" s="219">
        <v>42669</v>
      </c>
      <c r="Y983" s="150" t="e">
        <f ca="1">IF(ISBLANK(X983), TODAY()-#REF!,X983 -#REF! &amp; CHAR(10) &amp; "(closed)")</f>
        <v>#REF!</v>
      </c>
      <c r="Z983" s="149" t="s">
        <v>360</v>
      </c>
    </row>
    <row r="984" spans="1:26" s="175" customFormat="1" ht="14.4" hidden="1" x14ac:dyDescent="0.3">
      <c r="A984" s="157"/>
      <c r="B984" s="155">
        <v>201600184</v>
      </c>
      <c r="C984" s="217" t="s">
        <v>804</v>
      </c>
      <c r="D984" s="29" t="s">
        <v>176</v>
      </c>
      <c r="E984" s="220" t="s">
        <v>2084</v>
      </c>
      <c r="F984" s="208"/>
      <c r="G984" s="208"/>
      <c r="H984" s="208"/>
      <c r="I984" s="208"/>
      <c r="J984" s="209"/>
      <c r="K984" s="208"/>
      <c r="L984" s="208"/>
      <c r="M984" s="208"/>
      <c r="N984" s="208"/>
      <c r="O984" s="208"/>
      <c r="P984" s="208"/>
      <c r="Q984" s="208"/>
      <c r="R984" s="208"/>
      <c r="S984" s="208"/>
      <c r="T984" s="208"/>
      <c r="U984" s="208"/>
      <c r="V984" s="208"/>
      <c r="W984" s="208"/>
      <c r="X984" s="219">
        <v>42593</v>
      </c>
      <c r="Y984" s="150" t="e">
        <f ca="1">IF(ISBLANK(X984), TODAY()-#REF!,X984 -#REF! &amp; CHAR(10) &amp; "(closed)")</f>
        <v>#REF!</v>
      </c>
      <c r="Z984" s="149" t="s">
        <v>360</v>
      </c>
    </row>
    <row r="985" spans="1:26" s="175" customFormat="1" ht="26.4" hidden="1" x14ac:dyDescent="0.3">
      <c r="A985" s="157"/>
      <c r="B985" s="155">
        <v>201600185</v>
      </c>
      <c r="C985" s="217" t="s">
        <v>804</v>
      </c>
      <c r="D985" s="29" t="s">
        <v>176</v>
      </c>
      <c r="E985" s="220" t="s">
        <v>2083</v>
      </c>
      <c r="F985" s="208"/>
      <c r="G985" s="208"/>
      <c r="H985" s="208"/>
      <c r="I985" s="208"/>
      <c r="J985" s="209"/>
      <c r="K985" s="208"/>
      <c r="L985" s="208"/>
      <c r="M985" s="208"/>
      <c r="N985" s="208"/>
      <c r="O985" s="208"/>
      <c r="P985" s="208"/>
      <c r="Q985" s="208"/>
      <c r="R985" s="208"/>
      <c r="S985" s="208"/>
      <c r="T985" s="208"/>
      <c r="U985" s="208"/>
      <c r="V985" s="208"/>
      <c r="W985" s="208"/>
      <c r="X985" s="219">
        <v>42593</v>
      </c>
      <c r="Y985" s="150" t="e">
        <f ca="1">IF(ISBLANK(X985), TODAY()-#REF!,X985 -#REF! &amp; CHAR(10) &amp; "(closed)")</f>
        <v>#REF!</v>
      </c>
      <c r="Z985" s="149" t="s">
        <v>360</v>
      </c>
    </row>
    <row r="986" spans="1:26" s="175" customFormat="1" ht="14.4" hidden="1" x14ac:dyDescent="0.3">
      <c r="A986" s="157"/>
      <c r="B986" s="155">
        <v>201600186</v>
      </c>
      <c r="C986" s="217" t="s">
        <v>804</v>
      </c>
      <c r="D986" s="29" t="s">
        <v>176</v>
      </c>
      <c r="E986" s="220" t="s">
        <v>2082</v>
      </c>
      <c r="F986" s="208"/>
      <c r="G986" s="208"/>
      <c r="H986" s="208"/>
      <c r="I986" s="208"/>
      <c r="J986" s="209"/>
      <c r="K986" s="208"/>
      <c r="L986" s="208"/>
      <c r="M986" s="208"/>
      <c r="N986" s="208"/>
      <c r="O986" s="208"/>
      <c r="P986" s="208"/>
      <c r="Q986" s="208"/>
      <c r="R986" s="208"/>
      <c r="S986" s="208"/>
      <c r="T986" s="208"/>
      <c r="U986" s="208"/>
      <c r="V986" s="208"/>
      <c r="W986" s="208"/>
      <c r="X986" s="219">
        <v>42593</v>
      </c>
      <c r="Y986" s="150" t="e">
        <f ca="1">IF(ISBLANK(X986), TODAY()-#REF!,X986 -#REF! &amp; CHAR(10) &amp; "(closed)")</f>
        <v>#REF!</v>
      </c>
      <c r="Z986" s="149" t="s">
        <v>360</v>
      </c>
    </row>
    <row r="987" spans="1:26" s="175" customFormat="1" ht="14.4" hidden="1" x14ac:dyDescent="0.3">
      <c r="A987" s="157"/>
      <c r="B987" s="155">
        <v>201600187</v>
      </c>
      <c r="C987" s="217" t="s">
        <v>804</v>
      </c>
      <c r="D987" s="29" t="s">
        <v>176</v>
      </c>
      <c r="E987" s="220" t="s">
        <v>2081</v>
      </c>
      <c r="F987" s="208"/>
      <c r="G987" s="208"/>
      <c r="H987" s="208"/>
      <c r="I987" s="208"/>
      <c r="J987" s="209"/>
      <c r="K987" s="208"/>
      <c r="L987" s="208"/>
      <c r="M987" s="208"/>
      <c r="N987" s="208"/>
      <c r="O987" s="208"/>
      <c r="P987" s="208"/>
      <c r="Q987" s="208"/>
      <c r="R987" s="208"/>
      <c r="S987" s="208"/>
      <c r="T987" s="208"/>
      <c r="U987" s="208"/>
      <c r="V987" s="208"/>
      <c r="W987" s="208"/>
      <c r="X987" s="219">
        <v>42593</v>
      </c>
      <c r="Y987" s="150" t="e">
        <f ca="1">IF(ISBLANK(X987), TODAY()-#REF!,X987 -#REF! &amp; CHAR(10) &amp; "(closed)")</f>
        <v>#REF!</v>
      </c>
      <c r="Z987" s="149" t="s">
        <v>360</v>
      </c>
    </row>
    <row r="988" spans="1:26" s="175" customFormat="1" ht="26.4" hidden="1" x14ac:dyDescent="0.3">
      <c r="A988" s="157"/>
      <c r="B988" s="155">
        <v>201600188</v>
      </c>
      <c r="C988" s="217" t="s">
        <v>804</v>
      </c>
      <c r="D988" s="29" t="s">
        <v>176</v>
      </c>
      <c r="E988" s="220" t="s">
        <v>2080</v>
      </c>
      <c r="F988" s="208"/>
      <c r="G988" s="208"/>
      <c r="H988" s="208"/>
      <c r="I988" s="208"/>
      <c r="J988" s="209"/>
      <c r="K988" s="208"/>
      <c r="L988" s="208"/>
      <c r="M988" s="208"/>
      <c r="N988" s="208"/>
      <c r="O988" s="208"/>
      <c r="P988" s="208"/>
      <c r="Q988" s="208"/>
      <c r="R988" s="208"/>
      <c r="S988" s="208"/>
      <c r="T988" s="208"/>
      <c r="U988" s="208"/>
      <c r="V988" s="208"/>
      <c r="W988" s="208"/>
      <c r="X988" s="219">
        <v>42668</v>
      </c>
      <c r="Y988" s="150" t="e">
        <f ca="1">IF(ISBLANK(X988), TODAY()-#REF!,X988 -#REF! &amp; CHAR(10) &amp; "(closed)")</f>
        <v>#REF!</v>
      </c>
      <c r="Z988" s="149" t="s">
        <v>360</v>
      </c>
    </row>
    <row r="989" spans="1:26" s="175" customFormat="1" ht="14.4" hidden="1" x14ac:dyDescent="0.3">
      <c r="A989" s="157"/>
      <c r="B989" s="155">
        <v>201600195</v>
      </c>
      <c r="C989" s="217" t="s">
        <v>193</v>
      </c>
      <c r="D989" s="29" t="s">
        <v>179</v>
      </c>
      <c r="E989" s="220" t="s">
        <v>2079</v>
      </c>
      <c r="F989" s="208"/>
      <c r="G989" s="208"/>
      <c r="H989" s="208"/>
      <c r="I989" s="208"/>
      <c r="J989" s="209"/>
      <c r="K989" s="208"/>
      <c r="L989" s="208"/>
      <c r="M989" s="208"/>
      <c r="N989" s="208"/>
      <c r="O989" s="208"/>
      <c r="P989" s="208"/>
      <c r="Q989" s="208"/>
      <c r="R989" s="208"/>
      <c r="S989" s="208"/>
      <c r="T989" s="208"/>
      <c r="U989" s="208"/>
      <c r="V989" s="208"/>
      <c r="W989" s="208"/>
      <c r="X989" s="219">
        <v>42668</v>
      </c>
      <c r="Y989" s="150" t="e">
        <f ca="1">IF(ISBLANK(X989), TODAY()-#REF!,X989 -#REF! &amp; CHAR(10) &amp; "(closed)")</f>
        <v>#REF!</v>
      </c>
      <c r="Z989" s="149" t="s">
        <v>360</v>
      </c>
    </row>
    <row r="990" spans="1:26" s="175" customFormat="1" ht="14.4" hidden="1" x14ac:dyDescent="0.3">
      <c r="A990" s="157"/>
      <c r="B990" s="155">
        <v>201600196</v>
      </c>
      <c r="C990" s="217" t="s">
        <v>193</v>
      </c>
      <c r="D990" s="29" t="s">
        <v>179</v>
      </c>
      <c r="E990" s="220" t="s">
        <v>2078</v>
      </c>
      <c r="F990" s="208"/>
      <c r="G990" s="208"/>
      <c r="H990" s="208"/>
      <c r="I990" s="208"/>
      <c r="J990" s="209"/>
      <c r="K990" s="208"/>
      <c r="L990" s="208"/>
      <c r="M990" s="208"/>
      <c r="N990" s="208"/>
      <c r="O990" s="208"/>
      <c r="P990" s="208"/>
      <c r="Q990" s="208"/>
      <c r="R990" s="208"/>
      <c r="S990" s="208"/>
      <c r="T990" s="208"/>
      <c r="U990" s="208"/>
      <c r="V990" s="208"/>
      <c r="W990" s="208"/>
      <c r="X990" s="219">
        <v>42668</v>
      </c>
      <c r="Y990" s="150" t="e">
        <f ca="1">IF(ISBLANK(X990), TODAY()-#REF!,X990 -#REF! &amp; CHAR(10) &amp; "(closed)")</f>
        <v>#REF!</v>
      </c>
      <c r="Z990" s="149" t="s">
        <v>360</v>
      </c>
    </row>
    <row r="991" spans="1:26" s="175" customFormat="1" ht="26.4" hidden="1" x14ac:dyDescent="0.3">
      <c r="A991" s="157"/>
      <c r="B991" s="155">
        <v>201600245</v>
      </c>
      <c r="C991" s="217" t="s">
        <v>804</v>
      </c>
      <c r="D991" s="29" t="s">
        <v>176</v>
      </c>
      <c r="E991" s="220" t="s">
        <v>2055</v>
      </c>
      <c r="F991" s="208"/>
      <c r="G991" s="208"/>
      <c r="H991" s="208"/>
      <c r="I991" s="208"/>
      <c r="J991" s="209"/>
      <c r="K991" s="208"/>
      <c r="L991" s="208"/>
      <c r="M991" s="208"/>
      <c r="N991" s="208"/>
      <c r="O991" s="208"/>
      <c r="P991" s="208"/>
      <c r="Q991" s="208"/>
      <c r="R991" s="208"/>
      <c r="S991" s="208"/>
      <c r="T991" s="208"/>
      <c r="U991" s="208"/>
      <c r="V991" s="208"/>
      <c r="W991" s="208"/>
      <c r="X991" s="219">
        <v>42669</v>
      </c>
      <c r="Y991" s="150" t="e">
        <f ca="1">IF(ISBLANK(X991), TODAY()-#REF!,X991 -#REF! &amp; CHAR(10) &amp; "(closed)")</f>
        <v>#REF!</v>
      </c>
      <c r="Z991" s="149" t="s">
        <v>360</v>
      </c>
    </row>
    <row r="992" spans="1:26" s="175" customFormat="1" ht="14.4" hidden="1" x14ac:dyDescent="0.3">
      <c r="A992" s="157"/>
      <c r="B992" s="155">
        <v>201600247</v>
      </c>
      <c r="C992" s="217" t="s">
        <v>242</v>
      </c>
      <c r="D992" s="29" t="s">
        <v>179</v>
      </c>
      <c r="E992" s="220" t="s">
        <v>2077</v>
      </c>
      <c r="F992" s="242"/>
      <c r="G992" s="242"/>
      <c r="H992" s="242"/>
      <c r="I992" s="242"/>
      <c r="J992" s="243"/>
      <c r="K992" s="242"/>
      <c r="L992" s="242"/>
      <c r="M992" s="242"/>
      <c r="N992" s="242"/>
      <c r="O992" s="242"/>
      <c r="P992" s="242"/>
      <c r="Q992" s="242"/>
      <c r="R992" s="242"/>
      <c r="S992" s="242"/>
      <c r="T992" s="242"/>
      <c r="U992" s="242"/>
      <c r="V992" s="242"/>
      <c r="W992" s="242"/>
      <c r="X992" s="219">
        <v>42668</v>
      </c>
      <c r="Y992" s="150" t="e">
        <f ca="1">IF(ISBLANK(X992), TODAY()-#REF!,X992 -#REF! &amp; CHAR(10) &amp; "(closed)")</f>
        <v>#REF!</v>
      </c>
      <c r="Z992" s="149" t="s">
        <v>360</v>
      </c>
    </row>
    <row r="993" spans="1:26" s="175" customFormat="1" ht="14.4" hidden="1" x14ac:dyDescent="0.3">
      <c r="A993" s="157"/>
      <c r="B993" s="155">
        <v>201600248</v>
      </c>
      <c r="C993" s="217" t="s">
        <v>242</v>
      </c>
      <c r="D993" s="29" t="s">
        <v>179</v>
      </c>
      <c r="E993" s="220" t="s">
        <v>2076</v>
      </c>
      <c r="F993" s="208"/>
      <c r="G993" s="208"/>
      <c r="H993" s="208"/>
      <c r="I993" s="208"/>
      <c r="J993" s="209"/>
      <c r="K993" s="208"/>
      <c r="L993" s="208"/>
      <c r="M993" s="208"/>
      <c r="N993" s="208"/>
      <c r="O993" s="208"/>
      <c r="P993" s="208"/>
      <c r="Q993" s="208"/>
      <c r="R993" s="208"/>
      <c r="S993" s="208"/>
      <c r="T993" s="208"/>
      <c r="U993" s="208"/>
      <c r="V993" s="208"/>
      <c r="W993" s="208"/>
      <c r="X993" s="219">
        <v>42739</v>
      </c>
      <c r="Y993" s="150" t="e">
        <f ca="1">IF(ISBLANK(X993), TODAY()-#REF!,X993 -#REF! &amp; CHAR(10) &amp; "(closed)")</f>
        <v>#REF!</v>
      </c>
      <c r="Z993" s="149" t="s">
        <v>360</v>
      </c>
    </row>
    <row r="994" spans="1:26" s="175" customFormat="1" ht="14.4" hidden="1" x14ac:dyDescent="0.3">
      <c r="A994" s="157"/>
      <c r="B994" s="155">
        <v>201600249</v>
      </c>
      <c r="C994" s="217" t="s">
        <v>242</v>
      </c>
      <c r="D994" s="29" t="s">
        <v>179</v>
      </c>
      <c r="E994" s="220" t="s">
        <v>2075</v>
      </c>
      <c r="F994" s="208"/>
      <c r="G994" s="208"/>
      <c r="H994" s="208"/>
      <c r="I994" s="208"/>
      <c r="J994" s="209"/>
      <c r="K994" s="208"/>
      <c r="L994" s="208"/>
      <c r="M994" s="208"/>
      <c r="N994" s="208"/>
      <c r="O994" s="208"/>
      <c r="P994" s="208"/>
      <c r="Q994" s="208"/>
      <c r="R994" s="208"/>
      <c r="S994" s="208"/>
      <c r="T994" s="208"/>
      <c r="U994" s="208"/>
      <c r="V994" s="208"/>
      <c r="W994" s="208"/>
      <c r="X994" s="219">
        <v>42739</v>
      </c>
      <c r="Y994" s="150" t="e">
        <f ca="1">IF(ISBLANK(X994), TODAY()-#REF!,X994 -#REF! &amp; CHAR(10) &amp; "(closed)")</f>
        <v>#REF!</v>
      </c>
      <c r="Z994" s="149" t="s">
        <v>360</v>
      </c>
    </row>
    <row r="995" spans="1:26" s="175" customFormat="1" ht="26.4" hidden="1" x14ac:dyDescent="0.3">
      <c r="A995" s="157"/>
      <c r="B995" s="155">
        <v>201600249</v>
      </c>
      <c r="C995" s="217" t="s">
        <v>460</v>
      </c>
      <c r="D995" s="29" t="s">
        <v>179</v>
      </c>
      <c r="E995" s="216"/>
      <c r="F995" s="208"/>
      <c r="G995" s="208"/>
      <c r="H995" s="208"/>
      <c r="I995" s="208"/>
      <c r="J995" s="209"/>
      <c r="K995" s="208"/>
      <c r="L995" s="208"/>
      <c r="M995" s="208"/>
      <c r="N995" s="208"/>
      <c r="O995" s="208"/>
      <c r="P995" s="208"/>
      <c r="Q995" s="208"/>
      <c r="R995" s="208"/>
      <c r="S995" s="208"/>
      <c r="T995" s="208"/>
      <c r="U995" s="208"/>
      <c r="V995" s="208"/>
      <c r="W995" s="208"/>
      <c r="X995" s="219">
        <v>42739</v>
      </c>
      <c r="Y995" s="150" t="str">
        <f ca="1">IF(ISBLANK(X995), TODAY()-E995,X995- E995 &amp; CHAR(10) &amp; "(closed)")</f>
        <v>42739
(closed)</v>
      </c>
      <c r="Z995" s="149" t="s">
        <v>360</v>
      </c>
    </row>
    <row r="996" spans="1:26" s="175" customFormat="1" ht="14.4" hidden="1" x14ac:dyDescent="0.3">
      <c r="A996" s="157"/>
      <c r="B996" s="155">
        <v>201600251</v>
      </c>
      <c r="C996" s="217" t="s">
        <v>460</v>
      </c>
      <c r="D996" s="29" t="s">
        <v>179</v>
      </c>
      <c r="E996" s="220" t="s">
        <v>322</v>
      </c>
      <c r="F996" s="208"/>
      <c r="G996" s="208"/>
      <c r="H996" s="208"/>
      <c r="I996" s="208"/>
      <c r="J996" s="209"/>
      <c r="K996" s="208"/>
      <c r="L996" s="208"/>
      <c r="M996" s="208"/>
      <c r="N996" s="208"/>
      <c r="O996" s="208"/>
      <c r="P996" s="208"/>
      <c r="Q996" s="208"/>
      <c r="R996" s="208"/>
      <c r="S996" s="208"/>
      <c r="T996" s="208"/>
      <c r="U996" s="208"/>
      <c r="V996" s="208"/>
      <c r="W996" s="208"/>
      <c r="X996" s="219">
        <v>42669</v>
      </c>
      <c r="Y996" s="150" t="e">
        <f ca="1">IF(ISBLANK(X996), TODAY()-#REF!,X996 -#REF! &amp; CHAR(10) &amp; "(closed)")</f>
        <v>#REF!</v>
      </c>
      <c r="Z996" s="149" t="s">
        <v>360</v>
      </c>
    </row>
    <row r="997" spans="1:26" s="175" customFormat="1" ht="14.4" hidden="1" x14ac:dyDescent="0.3">
      <c r="A997" s="157"/>
      <c r="B997" s="155">
        <v>201600252</v>
      </c>
      <c r="C997" s="217" t="s">
        <v>242</v>
      </c>
      <c r="D997" s="29" t="s">
        <v>179</v>
      </c>
      <c r="E997" s="220" t="s">
        <v>2074</v>
      </c>
      <c r="F997" s="208"/>
      <c r="G997" s="208"/>
      <c r="H997" s="208"/>
      <c r="I997" s="208"/>
      <c r="J997" s="209"/>
      <c r="K997" s="208"/>
      <c r="L997" s="208"/>
      <c r="M997" s="208"/>
      <c r="N997" s="208"/>
      <c r="O997" s="208"/>
      <c r="P997" s="208"/>
      <c r="Q997" s="208"/>
      <c r="R997" s="208"/>
      <c r="S997" s="208"/>
      <c r="T997" s="208"/>
      <c r="U997" s="208"/>
      <c r="V997" s="208"/>
      <c r="W997" s="208"/>
      <c r="X997" s="219">
        <v>42668</v>
      </c>
      <c r="Y997" s="150" t="e">
        <f ca="1">IF(ISBLANK(X997), TODAY()-#REF!,X997 -#REF! &amp; CHAR(10) &amp; "(closed)")</f>
        <v>#REF!</v>
      </c>
      <c r="Z997" s="149" t="s">
        <v>360</v>
      </c>
    </row>
    <row r="998" spans="1:26" s="175" customFormat="1" ht="14.4" hidden="1" x14ac:dyDescent="0.3">
      <c r="A998" s="157"/>
      <c r="B998" s="155">
        <v>201600253</v>
      </c>
      <c r="C998" s="217" t="s">
        <v>242</v>
      </c>
      <c r="D998" s="29" t="s">
        <v>179</v>
      </c>
      <c r="E998" s="220" t="s">
        <v>2073</v>
      </c>
      <c r="F998" s="208"/>
      <c r="G998" s="208"/>
      <c r="H998" s="208"/>
      <c r="I998" s="208"/>
      <c r="J998" s="209"/>
      <c r="K998" s="208"/>
      <c r="L998" s="208"/>
      <c r="M998" s="208"/>
      <c r="N998" s="208"/>
      <c r="O998" s="208"/>
      <c r="P998" s="208"/>
      <c r="Q998" s="208"/>
      <c r="R998" s="208"/>
      <c r="S998" s="208"/>
      <c r="T998" s="208"/>
      <c r="U998" s="208"/>
      <c r="V998" s="208"/>
      <c r="W998" s="208"/>
      <c r="X998" s="219">
        <v>42668</v>
      </c>
      <c r="Y998" s="150" t="e">
        <f ca="1">IF(ISBLANK(X998), TODAY()-#REF!,X998 -#REF! &amp; CHAR(10) &amp; "(closed)")</f>
        <v>#REF!</v>
      </c>
      <c r="Z998" s="149" t="s">
        <v>360</v>
      </c>
    </row>
    <row r="999" spans="1:26" s="175" customFormat="1" ht="14.4" hidden="1" x14ac:dyDescent="0.3">
      <c r="A999" s="157"/>
      <c r="B999" s="155">
        <v>201600254</v>
      </c>
      <c r="C999" s="217" t="s">
        <v>242</v>
      </c>
      <c r="D999" s="29" t="s">
        <v>179</v>
      </c>
      <c r="E999" s="220" t="s">
        <v>2072</v>
      </c>
      <c r="F999" s="208"/>
      <c r="G999" s="208"/>
      <c r="H999" s="208"/>
      <c r="I999" s="208"/>
      <c r="J999" s="209"/>
      <c r="K999" s="208"/>
      <c r="L999" s="208"/>
      <c r="M999" s="208"/>
      <c r="N999" s="208"/>
      <c r="O999" s="208"/>
      <c r="P999" s="208"/>
      <c r="Q999" s="208"/>
      <c r="R999" s="208"/>
      <c r="S999" s="208"/>
      <c r="T999" s="208"/>
      <c r="U999" s="208"/>
      <c r="V999" s="208"/>
      <c r="W999" s="208"/>
      <c r="X999" s="219">
        <v>42669</v>
      </c>
      <c r="Y999" s="150" t="e">
        <f ca="1">IF(ISBLANK(X999), TODAY()-#REF!,X999 -#REF! &amp; CHAR(10) &amp; "(closed)")</f>
        <v>#REF!</v>
      </c>
      <c r="Z999" s="149" t="s">
        <v>360</v>
      </c>
    </row>
    <row r="1000" spans="1:26" s="175" customFormat="1" ht="14.4" hidden="1" x14ac:dyDescent="0.3">
      <c r="A1000" s="157"/>
      <c r="B1000" s="155">
        <v>201600255</v>
      </c>
      <c r="C1000" s="217" t="s">
        <v>460</v>
      </c>
      <c r="D1000" s="29" t="s">
        <v>179</v>
      </c>
      <c r="E1000" s="220" t="s">
        <v>2071</v>
      </c>
      <c r="F1000" s="208"/>
      <c r="G1000" s="208"/>
      <c r="H1000" s="208"/>
      <c r="I1000" s="208"/>
      <c r="J1000" s="209"/>
      <c r="K1000" s="208"/>
      <c r="L1000" s="208"/>
      <c r="M1000" s="208"/>
      <c r="N1000" s="208"/>
      <c r="O1000" s="208"/>
      <c r="P1000" s="208"/>
      <c r="Q1000" s="208"/>
      <c r="R1000" s="208"/>
      <c r="S1000" s="208"/>
      <c r="T1000" s="208"/>
      <c r="U1000" s="208"/>
      <c r="V1000" s="208"/>
      <c r="W1000" s="208"/>
      <c r="X1000" s="219">
        <v>42668</v>
      </c>
      <c r="Y1000" s="150" t="e">
        <f ca="1">IF(ISBLANK(X1000), TODAY()-#REF!,X1000 -#REF! &amp; CHAR(10) &amp; "(closed)")</f>
        <v>#REF!</v>
      </c>
      <c r="Z1000" s="149" t="s">
        <v>360</v>
      </c>
    </row>
    <row r="1001" spans="1:26" s="175" customFormat="1" ht="14.4" hidden="1" x14ac:dyDescent="0.3">
      <c r="A1001" s="157"/>
      <c r="B1001" s="155">
        <v>201600258</v>
      </c>
      <c r="C1001" s="217" t="s">
        <v>2070</v>
      </c>
      <c r="D1001" s="29" t="s">
        <v>179</v>
      </c>
      <c r="E1001" s="220" t="s">
        <v>867</v>
      </c>
      <c r="F1001" s="208"/>
      <c r="G1001" s="208"/>
      <c r="H1001" s="208"/>
      <c r="I1001" s="208"/>
      <c r="J1001" s="209"/>
      <c r="K1001" s="208"/>
      <c r="L1001" s="208"/>
      <c r="M1001" s="208"/>
      <c r="N1001" s="208"/>
      <c r="O1001" s="208"/>
      <c r="P1001" s="208"/>
      <c r="Q1001" s="208"/>
      <c r="R1001" s="208"/>
      <c r="S1001" s="208"/>
      <c r="T1001" s="208"/>
      <c r="U1001" s="208"/>
      <c r="V1001" s="208"/>
      <c r="W1001" s="208"/>
      <c r="X1001" s="219">
        <v>42668</v>
      </c>
      <c r="Y1001" s="150" t="e">
        <f ca="1">IF(ISBLANK(X1001), TODAY()-#REF!,X1001 -#REF! &amp; CHAR(10) &amp; "(closed)")</f>
        <v>#REF!</v>
      </c>
      <c r="Z1001" s="149" t="s">
        <v>360</v>
      </c>
    </row>
    <row r="1002" spans="1:26" s="175" customFormat="1" ht="14.4" hidden="1" x14ac:dyDescent="0.3">
      <c r="A1002" s="157"/>
      <c r="B1002" s="155">
        <v>201600259</v>
      </c>
      <c r="C1002" s="217" t="s">
        <v>2070</v>
      </c>
      <c r="D1002" s="29" t="s">
        <v>179</v>
      </c>
      <c r="E1002" s="220" t="s">
        <v>2069</v>
      </c>
      <c r="F1002" s="208"/>
      <c r="G1002" s="208"/>
      <c r="H1002" s="208"/>
      <c r="I1002" s="208"/>
      <c r="J1002" s="209"/>
      <c r="K1002" s="208"/>
      <c r="L1002" s="208"/>
      <c r="M1002" s="208"/>
      <c r="N1002" s="208"/>
      <c r="O1002" s="208"/>
      <c r="P1002" s="208"/>
      <c r="Q1002" s="208"/>
      <c r="R1002" s="208"/>
      <c r="S1002" s="208"/>
      <c r="T1002" s="208"/>
      <c r="U1002" s="208"/>
      <c r="V1002" s="208"/>
      <c r="W1002" s="208"/>
      <c r="X1002" s="219">
        <v>42669</v>
      </c>
      <c r="Y1002" s="150" t="e">
        <f ca="1">IF(ISBLANK(X1002), TODAY()-#REF!,X1002 -#REF! &amp; CHAR(10) &amp; "(closed)")</f>
        <v>#REF!</v>
      </c>
      <c r="Z1002" s="149" t="s">
        <v>360</v>
      </c>
    </row>
    <row r="1003" spans="1:26" s="175" customFormat="1" ht="14.4" hidden="1" x14ac:dyDescent="0.3">
      <c r="A1003" s="157"/>
      <c r="B1003" s="155">
        <v>201600261</v>
      </c>
      <c r="C1003" s="217" t="s">
        <v>1998</v>
      </c>
      <c r="D1003" s="29" t="s">
        <v>179</v>
      </c>
      <c r="E1003" s="220" t="s">
        <v>1997</v>
      </c>
      <c r="F1003" s="208"/>
      <c r="G1003" s="208"/>
      <c r="H1003" s="208"/>
      <c r="I1003" s="208"/>
      <c r="J1003" s="209"/>
      <c r="K1003" s="208"/>
      <c r="L1003" s="208"/>
      <c r="M1003" s="208"/>
      <c r="N1003" s="208"/>
      <c r="O1003" s="208"/>
      <c r="P1003" s="208"/>
      <c r="Q1003" s="208"/>
      <c r="R1003" s="208"/>
      <c r="S1003" s="208"/>
      <c r="T1003" s="208"/>
      <c r="U1003" s="208"/>
      <c r="V1003" s="208"/>
      <c r="W1003" s="208"/>
      <c r="X1003" s="219">
        <v>42612</v>
      </c>
      <c r="Y1003" s="150" t="e">
        <f ca="1">IF(ISBLANK(X1003), TODAY()-#REF!,X1003 -#REF! &amp; CHAR(10) &amp; "(closed)")</f>
        <v>#REF!</v>
      </c>
      <c r="Z1003" s="149" t="s">
        <v>360</v>
      </c>
    </row>
    <row r="1004" spans="1:26" s="175" customFormat="1" ht="14.4" hidden="1" x14ac:dyDescent="0.3">
      <c r="A1004" s="157"/>
      <c r="B1004" s="155">
        <v>201600262</v>
      </c>
      <c r="C1004" s="217" t="s">
        <v>1998</v>
      </c>
      <c r="D1004" s="29" t="s">
        <v>179</v>
      </c>
      <c r="E1004" s="220" t="s">
        <v>1999</v>
      </c>
      <c r="F1004" s="208"/>
      <c r="G1004" s="208"/>
      <c r="H1004" s="208"/>
      <c r="I1004" s="208"/>
      <c r="J1004" s="209"/>
      <c r="K1004" s="208"/>
      <c r="L1004" s="208"/>
      <c r="M1004" s="208"/>
      <c r="N1004" s="208"/>
      <c r="O1004" s="208"/>
      <c r="P1004" s="208"/>
      <c r="Q1004" s="208"/>
      <c r="R1004" s="208"/>
      <c r="S1004" s="208"/>
      <c r="T1004" s="208"/>
      <c r="U1004" s="208"/>
      <c r="V1004" s="208"/>
      <c r="W1004" s="208"/>
      <c r="X1004" s="219">
        <v>42612</v>
      </c>
      <c r="Y1004" s="150" t="e">
        <f ca="1">IF(ISBLANK(X1004), TODAY()-#REF!,X1004 -#REF! &amp; CHAR(10) &amp; "(closed)")</f>
        <v>#REF!</v>
      </c>
      <c r="Z1004" s="149" t="s">
        <v>360</v>
      </c>
    </row>
    <row r="1005" spans="1:26" s="175" customFormat="1" ht="14.4" hidden="1" x14ac:dyDescent="0.3">
      <c r="A1005" s="157"/>
      <c r="B1005" s="155">
        <v>201600264</v>
      </c>
      <c r="C1005" s="217" t="s">
        <v>1096</v>
      </c>
      <c r="D1005" s="29" t="s">
        <v>176</v>
      </c>
      <c r="E1005" s="220" t="s">
        <v>2068</v>
      </c>
      <c r="F1005" s="208"/>
      <c r="G1005" s="208"/>
      <c r="H1005" s="208"/>
      <c r="I1005" s="208"/>
      <c r="J1005" s="209"/>
      <c r="K1005" s="208"/>
      <c r="L1005" s="208"/>
      <c r="M1005" s="208"/>
      <c r="N1005" s="208"/>
      <c r="O1005" s="208"/>
      <c r="P1005" s="208"/>
      <c r="Q1005" s="208"/>
      <c r="R1005" s="208"/>
      <c r="S1005" s="208"/>
      <c r="T1005" s="208"/>
      <c r="U1005" s="208"/>
      <c r="V1005" s="208"/>
      <c r="W1005" s="208"/>
      <c r="X1005" s="219">
        <v>42668</v>
      </c>
      <c r="Y1005" s="150" t="e">
        <f ca="1">IF(ISBLANK(X1005), TODAY()-#REF!,X1005 -#REF! &amp; CHAR(10) &amp; "(closed)")</f>
        <v>#REF!</v>
      </c>
      <c r="Z1005" s="149" t="s">
        <v>360</v>
      </c>
    </row>
    <row r="1006" spans="1:26" s="175" customFormat="1" ht="14.4" hidden="1" x14ac:dyDescent="0.3">
      <c r="A1006" s="157"/>
      <c r="B1006" s="155">
        <v>201600266</v>
      </c>
      <c r="C1006" s="217" t="s">
        <v>804</v>
      </c>
      <c r="D1006" s="29" t="s">
        <v>176</v>
      </c>
      <c r="E1006" s="220" t="s">
        <v>2067</v>
      </c>
      <c r="F1006" s="208"/>
      <c r="G1006" s="208"/>
      <c r="H1006" s="208"/>
      <c r="I1006" s="208"/>
      <c r="J1006" s="209"/>
      <c r="K1006" s="208"/>
      <c r="L1006" s="208"/>
      <c r="M1006" s="208"/>
      <c r="N1006" s="208"/>
      <c r="O1006" s="208"/>
      <c r="P1006" s="208"/>
      <c r="Q1006" s="208"/>
      <c r="R1006" s="208"/>
      <c r="S1006" s="208"/>
      <c r="T1006" s="208"/>
      <c r="U1006" s="208"/>
      <c r="V1006" s="208"/>
      <c r="W1006" s="208"/>
      <c r="X1006" s="219">
        <v>42613</v>
      </c>
      <c r="Y1006" s="150" t="e">
        <f ca="1">IF(ISBLANK(X1006), TODAY()-#REF!,X1006 -#REF! &amp; CHAR(10) &amp; "(closed)")</f>
        <v>#REF!</v>
      </c>
      <c r="Z1006" s="149" t="s">
        <v>360</v>
      </c>
    </row>
    <row r="1007" spans="1:26" s="175" customFormat="1" ht="14.4" hidden="1" x14ac:dyDescent="0.3">
      <c r="A1007" s="157"/>
      <c r="B1007" s="155">
        <v>201600267</v>
      </c>
      <c r="C1007" s="217" t="s">
        <v>193</v>
      </c>
      <c r="D1007" s="29" t="s">
        <v>179</v>
      </c>
      <c r="E1007" s="220" t="s">
        <v>2066</v>
      </c>
      <c r="F1007" s="208"/>
      <c r="G1007" s="208"/>
      <c r="H1007" s="208"/>
      <c r="I1007" s="208"/>
      <c r="J1007" s="209"/>
      <c r="K1007" s="208"/>
      <c r="L1007" s="208"/>
      <c r="M1007" s="208"/>
      <c r="N1007" s="208"/>
      <c r="O1007" s="208"/>
      <c r="P1007" s="208"/>
      <c r="Q1007" s="208"/>
      <c r="R1007" s="208"/>
      <c r="S1007" s="208"/>
      <c r="T1007" s="208"/>
      <c r="U1007" s="208"/>
      <c r="V1007" s="208"/>
      <c r="W1007" s="208"/>
      <c r="X1007" s="219">
        <v>42668</v>
      </c>
      <c r="Y1007" s="150" t="e">
        <f ca="1">IF(ISBLANK(X1007), TODAY()-#REF!,X1007 -#REF! &amp; CHAR(10) &amp; "(closed)")</f>
        <v>#REF!</v>
      </c>
      <c r="Z1007" s="149" t="s">
        <v>360</v>
      </c>
    </row>
    <row r="1008" spans="1:26" s="175" customFormat="1" ht="14.4" hidden="1" x14ac:dyDescent="0.3">
      <c r="A1008" s="157"/>
      <c r="B1008" s="155">
        <v>201600270</v>
      </c>
      <c r="C1008" s="217" t="s">
        <v>1926</v>
      </c>
      <c r="D1008" s="29" t="s">
        <v>179</v>
      </c>
      <c r="E1008" s="220" t="s">
        <v>2065</v>
      </c>
      <c r="F1008" s="208"/>
      <c r="G1008" s="208"/>
      <c r="H1008" s="208"/>
      <c r="I1008" s="208"/>
      <c r="J1008" s="209"/>
      <c r="K1008" s="208"/>
      <c r="L1008" s="208"/>
      <c r="M1008" s="208"/>
      <c r="N1008" s="208"/>
      <c r="O1008" s="208"/>
      <c r="P1008" s="208"/>
      <c r="Q1008" s="208"/>
      <c r="R1008" s="208"/>
      <c r="S1008" s="208"/>
      <c r="T1008" s="208"/>
      <c r="U1008" s="208"/>
      <c r="V1008" s="208"/>
      <c r="W1008" s="208"/>
      <c r="X1008" s="219">
        <v>42668</v>
      </c>
      <c r="Y1008" s="150" t="e">
        <f ca="1">IF(ISBLANK(X1008), TODAY()-#REF!,X1008 -#REF! &amp; CHAR(10) &amp; "(closed)")</f>
        <v>#REF!</v>
      </c>
      <c r="Z1008" s="149" t="s">
        <v>360</v>
      </c>
    </row>
    <row r="1009" spans="1:26" s="175" customFormat="1" ht="39.6" hidden="1" x14ac:dyDescent="0.3">
      <c r="A1009" s="157"/>
      <c r="B1009" s="155">
        <v>201600271</v>
      </c>
      <c r="C1009" s="217" t="s">
        <v>1843</v>
      </c>
      <c r="D1009" s="29" t="s">
        <v>177</v>
      </c>
      <c r="E1009" s="220" t="s">
        <v>2064</v>
      </c>
      <c r="F1009" s="208"/>
      <c r="G1009" s="208"/>
      <c r="H1009" s="208"/>
      <c r="I1009" s="208"/>
      <c r="J1009" s="209"/>
      <c r="K1009" s="208"/>
      <c r="L1009" s="208"/>
      <c r="M1009" s="208"/>
      <c r="N1009" s="208"/>
      <c r="O1009" s="208"/>
      <c r="P1009" s="208"/>
      <c r="Q1009" s="208"/>
      <c r="R1009" s="208"/>
      <c r="S1009" s="208"/>
      <c r="T1009" s="208"/>
      <c r="U1009" s="208"/>
      <c r="V1009" s="208"/>
      <c r="W1009" s="208"/>
      <c r="X1009" s="219">
        <v>42669</v>
      </c>
      <c r="Y1009" s="150" t="e">
        <f ca="1">IF(ISBLANK(X1009), TODAY()-#REF!,X1009 -#REF! &amp; CHAR(10) &amp; "(closed)")</f>
        <v>#REF!</v>
      </c>
      <c r="Z1009" s="149" t="s">
        <v>360</v>
      </c>
    </row>
    <row r="1010" spans="1:26" s="175" customFormat="1" ht="14.4" hidden="1" x14ac:dyDescent="0.3">
      <c r="A1010" s="157"/>
      <c r="B1010" s="155">
        <v>201600275</v>
      </c>
      <c r="C1010" s="217" t="s">
        <v>804</v>
      </c>
      <c r="D1010" s="29" t="s">
        <v>176</v>
      </c>
      <c r="E1010" s="220" t="s">
        <v>2063</v>
      </c>
      <c r="F1010" s="208"/>
      <c r="G1010" s="208"/>
      <c r="H1010" s="208"/>
      <c r="I1010" s="208"/>
      <c r="J1010" s="209"/>
      <c r="K1010" s="208"/>
      <c r="L1010" s="208"/>
      <c r="M1010" s="208"/>
      <c r="N1010" s="208"/>
      <c r="O1010" s="208"/>
      <c r="P1010" s="208"/>
      <c r="Q1010" s="208"/>
      <c r="R1010" s="208"/>
      <c r="S1010" s="208"/>
      <c r="T1010" s="208"/>
      <c r="U1010" s="208"/>
      <c r="V1010" s="208"/>
      <c r="W1010" s="208"/>
      <c r="X1010" s="219">
        <v>42668</v>
      </c>
      <c r="Y1010" s="150" t="e">
        <f ca="1">IF(ISBLANK(X1010), TODAY()-#REF!,X1010 -#REF! &amp; CHAR(10) &amp; "(closed)")</f>
        <v>#REF!</v>
      </c>
      <c r="Z1010" s="149" t="s">
        <v>360</v>
      </c>
    </row>
    <row r="1011" spans="1:26" s="175" customFormat="1" ht="14.4" hidden="1" x14ac:dyDescent="0.3">
      <c r="A1011" s="157"/>
      <c r="B1011" s="155">
        <v>201600276</v>
      </c>
      <c r="C1011" s="217" t="s">
        <v>804</v>
      </c>
      <c r="D1011" s="29" t="s">
        <v>176</v>
      </c>
      <c r="E1011" s="220" t="s">
        <v>2062</v>
      </c>
      <c r="F1011" s="208"/>
      <c r="G1011" s="208"/>
      <c r="H1011" s="208"/>
      <c r="I1011" s="208"/>
      <c r="J1011" s="209"/>
      <c r="K1011" s="208"/>
      <c r="L1011" s="208"/>
      <c r="M1011" s="208"/>
      <c r="N1011" s="208"/>
      <c r="O1011" s="208"/>
      <c r="P1011" s="208"/>
      <c r="Q1011" s="208"/>
      <c r="R1011" s="208"/>
      <c r="S1011" s="208"/>
      <c r="T1011" s="208"/>
      <c r="U1011" s="208"/>
      <c r="V1011" s="208"/>
      <c r="W1011" s="208"/>
      <c r="X1011" s="219">
        <v>42668</v>
      </c>
      <c r="Y1011" s="150" t="e">
        <f ca="1">IF(ISBLANK(X1011), TODAY()-#REF!,X1011 -#REF! &amp; CHAR(10) &amp; "(closed)")</f>
        <v>#REF!</v>
      </c>
      <c r="Z1011" s="149" t="s">
        <v>360</v>
      </c>
    </row>
    <row r="1012" spans="1:26" s="175" customFormat="1" ht="14.4" hidden="1" x14ac:dyDescent="0.3">
      <c r="A1012" s="157"/>
      <c r="B1012" s="155">
        <v>201600277</v>
      </c>
      <c r="C1012" s="217" t="s">
        <v>1096</v>
      </c>
      <c r="D1012" s="29" t="s">
        <v>179</v>
      </c>
      <c r="E1012" s="220" t="s">
        <v>2061</v>
      </c>
      <c r="F1012" s="208"/>
      <c r="G1012" s="208"/>
      <c r="H1012" s="208"/>
      <c r="I1012" s="208"/>
      <c r="J1012" s="209"/>
      <c r="K1012" s="208"/>
      <c r="L1012" s="208"/>
      <c r="M1012" s="208"/>
      <c r="N1012" s="208"/>
      <c r="O1012" s="208"/>
      <c r="P1012" s="208"/>
      <c r="Q1012" s="208"/>
      <c r="R1012" s="208"/>
      <c r="S1012" s="208"/>
      <c r="T1012" s="208"/>
      <c r="U1012" s="208"/>
      <c r="V1012" s="208"/>
      <c r="W1012" s="208"/>
      <c r="X1012" s="219">
        <v>42669</v>
      </c>
      <c r="Y1012" s="150" t="e">
        <f ca="1">IF(ISBLANK(X1012), TODAY()-#REF!,X1012 -#REF! &amp; CHAR(10) &amp; "(closed)")</f>
        <v>#REF!</v>
      </c>
      <c r="Z1012" s="149" t="s">
        <v>360</v>
      </c>
    </row>
    <row r="1013" spans="1:26" s="175" customFormat="1" ht="14.4" hidden="1" x14ac:dyDescent="0.3">
      <c r="A1013" s="157"/>
      <c r="B1013" s="155">
        <v>201600278</v>
      </c>
      <c r="C1013" s="217" t="s">
        <v>1096</v>
      </c>
      <c r="D1013" s="29" t="s">
        <v>179</v>
      </c>
      <c r="E1013" s="220" t="s">
        <v>2060</v>
      </c>
      <c r="F1013" s="208"/>
      <c r="G1013" s="208"/>
      <c r="H1013" s="208"/>
      <c r="I1013" s="208"/>
      <c r="J1013" s="209"/>
      <c r="K1013" s="208"/>
      <c r="L1013" s="208"/>
      <c r="M1013" s="208"/>
      <c r="N1013" s="208"/>
      <c r="O1013" s="208"/>
      <c r="P1013" s="208"/>
      <c r="Q1013" s="208"/>
      <c r="R1013" s="208"/>
      <c r="S1013" s="208"/>
      <c r="T1013" s="208"/>
      <c r="U1013" s="208"/>
      <c r="V1013" s="208"/>
      <c r="W1013" s="208"/>
      <c r="X1013" s="219">
        <v>42669</v>
      </c>
      <c r="Y1013" s="150" t="e">
        <f ca="1">IF(ISBLANK(X1013), TODAY()-#REF!,X1013 -#REF! &amp; CHAR(10) &amp; "(closed)")</f>
        <v>#REF!</v>
      </c>
      <c r="Z1013" s="149" t="s">
        <v>360</v>
      </c>
    </row>
    <row r="1014" spans="1:26" s="175" customFormat="1" ht="14.4" hidden="1" x14ac:dyDescent="0.3">
      <c r="A1014" s="157"/>
      <c r="B1014" s="155">
        <v>201600283</v>
      </c>
      <c r="C1014" s="217" t="s">
        <v>193</v>
      </c>
      <c r="D1014" s="29" t="s">
        <v>179</v>
      </c>
      <c r="E1014" s="220" t="s">
        <v>2059</v>
      </c>
      <c r="F1014" s="208"/>
      <c r="G1014" s="208"/>
      <c r="H1014" s="208"/>
      <c r="I1014" s="208"/>
      <c r="J1014" s="209"/>
      <c r="K1014" s="208"/>
      <c r="L1014" s="208"/>
      <c r="M1014" s="208"/>
      <c r="N1014" s="208"/>
      <c r="O1014" s="208"/>
      <c r="P1014" s="208"/>
      <c r="Q1014" s="208"/>
      <c r="R1014" s="208"/>
      <c r="S1014" s="208"/>
      <c r="T1014" s="208"/>
      <c r="U1014" s="208"/>
      <c r="V1014" s="208"/>
      <c r="W1014" s="208"/>
      <c r="X1014" s="219">
        <v>42668</v>
      </c>
      <c r="Y1014" s="150" t="e">
        <f ca="1">IF(ISBLANK(X1014), TODAY()-#REF!,X1014 -#REF! &amp; CHAR(10) &amp; "(closed)")</f>
        <v>#REF!</v>
      </c>
      <c r="Z1014" s="149" t="s">
        <v>360</v>
      </c>
    </row>
    <row r="1015" spans="1:26" s="175" customFormat="1" ht="14.4" hidden="1" x14ac:dyDescent="0.3">
      <c r="A1015" s="157"/>
      <c r="B1015" s="155">
        <v>201600286</v>
      </c>
      <c r="C1015" s="217" t="s">
        <v>804</v>
      </c>
      <c r="D1015" s="29" t="s">
        <v>176</v>
      </c>
      <c r="E1015" s="220" t="s">
        <v>2058</v>
      </c>
      <c r="F1015" s="208"/>
      <c r="G1015" s="208"/>
      <c r="H1015" s="208"/>
      <c r="I1015" s="208"/>
      <c r="J1015" s="209"/>
      <c r="K1015" s="208"/>
      <c r="L1015" s="208"/>
      <c r="M1015" s="208"/>
      <c r="N1015" s="208"/>
      <c r="O1015" s="208"/>
      <c r="P1015" s="208"/>
      <c r="Q1015" s="208"/>
      <c r="R1015" s="208"/>
      <c r="S1015" s="208"/>
      <c r="T1015" s="208"/>
      <c r="U1015" s="208"/>
      <c r="V1015" s="208"/>
      <c r="W1015" s="208"/>
      <c r="X1015" s="219">
        <v>42668</v>
      </c>
      <c r="Y1015" s="150" t="e">
        <f ca="1">IF(ISBLANK(X1015), TODAY()-#REF!,X1015 -#REF! &amp; CHAR(10) &amp; "(closed)")</f>
        <v>#REF!</v>
      </c>
      <c r="Z1015" s="149" t="s">
        <v>360</v>
      </c>
    </row>
    <row r="1016" spans="1:26" s="175" customFormat="1" ht="14.4" hidden="1" x14ac:dyDescent="0.3">
      <c r="A1016" s="157"/>
      <c r="B1016" s="155">
        <v>201600291</v>
      </c>
      <c r="C1016" s="217" t="s">
        <v>1998</v>
      </c>
      <c r="D1016" s="29" t="s">
        <v>179</v>
      </c>
      <c r="E1016" s="220" t="s">
        <v>2057</v>
      </c>
      <c r="F1016" s="208"/>
      <c r="G1016" s="208"/>
      <c r="H1016" s="208"/>
      <c r="I1016" s="208"/>
      <c r="J1016" s="209"/>
      <c r="K1016" s="208"/>
      <c r="L1016" s="208"/>
      <c r="M1016" s="208"/>
      <c r="N1016" s="208"/>
      <c r="O1016" s="208"/>
      <c r="P1016" s="208"/>
      <c r="Q1016" s="208"/>
      <c r="R1016" s="208"/>
      <c r="S1016" s="208"/>
      <c r="T1016" s="208"/>
      <c r="U1016" s="208"/>
      <c r="V1016" s="208"/>
      <c r="W1016" s="208"/>
      <c r="X1016" s="219">
        <v>42668</v>
      </c>
      <c r="Y1016" s="150" t="e">
        <f ca="1">IF(ISBLANK(X1016), TODAY()-#REF!,X1016 -#REF! &amp; CHAR(10) &amp; "(closed)")</f>
        <v>#REF!</v>
      </c>
      <c r="Z1016" s="149" t="s">
        <v>360</v>
      </c>
    </row>
    <row r="1017" spans="1:26" s="175" customFormat="1" ht="39.6" hidden="1" x14ac:dyDescent="0.3">
      <c r="A1017" s="157"/>
      <c r="B1017" s="155">
        <v>201600292</v>
      </c>
      <c r="C1017" s="217" t="s">
        <v>1843</v>
      </c>
      <c r="D1017" s="29" t="s">
        <v>177</v>
      </c>
      <c r="E1017" s="220" t="s">
        <v>2056</v>
      </c>
      <c r="F1017" s="208"/>
      <c r="G1017" s="208"/>
      <c r="H1017" s="208"/>
      <c r="I1017" s="208"/>
      <c r="J1017" s="209"/>
      <c r="K1017" s="208"/>
      <c r="L1017" s="208"/>
      <c r="M1017" s="208"/>
      <c r="N1017" s="208"/>
      <c r="O1017" s="208"/>
      <c r="P1017" s="208"/>
      <c r="Q1017" s="208"/>
      <c r="R1017" s="208"/>
      <c r="S1017" s="208"/>
      <c r="T1017" s="208"/>
      <c r="U1017" s="208"/>
      <c r="V1017" s="208"/>
      <c r="W1017" s="208"/>
      <c r="X1017" s="219">
        <v>42649</v>
      </c>
      <c r="Y1017" s="150" t="e">
        <f ca="1">IF(ISBLANK(X1017), TODAY()-#REF!,X1017 -#REF! &amp; CHAR(10) &amp; "(closed)")</f>
        <v>#REF!</v>
      </c>
      <c r="Z1017" s="149" t="s">
        <v>360</v>
      </c>
    </row>
    <row r="1018" spans="1:26" s="175" customFormat="1" ht="26.4" hidden="1" x14ac:dyDescent="0.3">
      <c r="A1018" s="157"/>
      <c r="B1018" s="155">
        <v>201600296</v>
      </c>
      <c r="C1018" s="217" t="s">
        <v>804</v>
      </c>
      <c r="D1018" s="29" t="s">
        <v>176</v>
      </c>
      <c r="E1018" s="220" t="s">
        <v>2055</v>
      </c>
      <c r="F1018" s="208"/>
      <c r="G1018" s="208"/>
      <c r="H1018" s="208"/>
      <c r="I1018" s="208"/>
      <c r="J1018" s="209"/>
      <c r="K1018" s="208"/>
      <c r="L1018" s="208"/>
      <c r="M1018" s="208"/>
      <c r="N1018" s="208"/>
      <c r="O1018" s="208"/>
      <c r="P1018" s="208"/>
      <c r="Q1018" s="208"/>
      <c r="R1018" s="208"/>
      <c r="S1018" s="208"/>
      <c r="T1018" s="208"/>
      <c r="U1018" s="208"/>
      <c r="V1018" s="208"/>
      <c r="W1018" s="208"/>
      <c r="X1018" s="219">
        <v>42668</v>
      </c>
      <c r="Y1018" s="150" t="e">
        <f ca="1">IF(ISBLANK(X1018), TODAY()-#REF!,X1018 -#REF! &amp; CHAR(10) &amp; "(closed)")</f>
        <v>#REF!</v>
      </c>
      <c r="Z1018" s="149" t="s">
        <v>360</v>
      </c>
    </row>
    <row r="1019" spans="1:26" s="175" customFormat="1" ht="14.4" hidden="1" x14ac:dyDescent="0.3">
      <c r="A1019" s="157"/>
      <c r="B1019" s="155">
        <v>201600301</v>
      </c>
      <c r="C1019" s="217" t="s">
        <v>291</v>
      </c>
      <c r="D1019" s="29" t="s">
        <v>176</v>
      </c>
      <c r="E1019" s="171" t="s">
        <v>984</v>
      </c>
      <c r="F1019" s="208"/>
      <c r="G1019" s="208"/>
      <c r="H1019" s="208"/>
      <c r="I1019" s="208"/>
      <c r="J1019" s="209"/>
      <c r="K1019" s="208"/>
      <c r="L1019" s="208"/>
      <c r="M1019" s="208"/>
      <c r="N1019" s="208"/>
      <c r="O1019" s="208"/>
      <c r="P1019" s="208"/>
      <c r="Q1019" s="208"/>
      <c r="R1019" s="208"/>
      <c r="S1019" s="208"/>
      <c r="T1019" s="208"/>
      <c r="U1019" s="208"/>
      <c r="V1019" s="208"/>
      <c r="W1019" s="208"/>
      <c r="X1019" s="219">
        <v>42671</v>
      </c>
      <c r="Y1019" s="150" t="e">
        <f ca="1">IF(ISBLANK(X1019), TODAY()-#REF!,X1019 -#REF! &amp; CHAR(10) &amp; "(closed)")</f>
        <v>#REF!</v>
      </c>
      <c r="Z1019" s="149" t="s">
        <v>360</v>
      </c>
    </row>
    <row r="1020" spans="1:26" s="175" customFormat="1" ht="26.4" hidden="1" x14ac:dyDescent="0.3">
      <c r="A1020" s="157"/>
      <c r="B1020" s="155">
        <v>201600313</v>
      </c>
      <c r="C1020" s="217" t="s">
        <v>1714</v>
      </c>
      <c r="D1020" s="29" t="s">
        <v>179</v>
      </c>
      <c r="E1020" s="220" t="s">
        <v>2054</v>
      </c>
      <c r="F1020" s="208"/>
      <c r="G1020" s="208"/>
      <c r="H1020" s="208"/>
      <c r="I1020" s="208"/>
      <c r="J1020" s="209"/>
      <c r="K1020" s="208"/>
      <c r="L1020" s="208"/>
      <c r="M1020" s="208"/>
      <c r="N1020" s="208"/>
      <c r="O1020" s="208"/>
      <c r="P1020" s="208"/>
      <c r="Q1020" s="208"/>
      <c r="R1020" s="208"/>
      <c r="S1020" s="208"/>
      <c r="T1020" s="208"/>
      <c r="U1020" s="208"/>
      <c r="V1020" s="208"/>
      <c r="W1020" s="208"/>
      <c r="X1020" s="219">
        <v>42668</v>
      </c>
      <c r="Y1020" s="150" t="e">
        <f ca="1">IF(ISBLANK(X1020), TODAY()-#REF!,X1020 -#REF! &amp; CHAR(10) &amp; "(closed)")</f>
        <v>#REF!</v>
      </c>
      <c r="Z1020" s="149" t="s">
        <v>360</v>
      </c>
    </row>
    <row r="1021" spans="1:26" s="175" customFormat="1" ht="14.4" hidden="1" x14ac:dyDescent="0.3">
      <c r="A1021" s="157"/>
      <c r="B1021" s="155">
        <v>201600315</v>
      </c>
      <c r="C1021" s="217" t="s">
        <v>291</v>
      </c>
      <c r="D1021" s="29" t="s">
        <v>179</v>
      </c>
      <c r="E1021" s="220" t="s">
        <v>2053</v>
      </c>
      <c r="F1021" s="208"/>
      <c r="G1021" s="208"/>
      <c r="H1021" s="208"/>
      <c r="I1021" s="208"/>
      <c r="J1021" s="209"/>
      <c r="K1021" s="208"/>
      <c r="L1021" s="208"/>
      <c r="M1021" s="208"/>
      <c r="N1021" s="208"/>
      <c r="O1021" s="208"/>
      <c r="P1021" s="208"/>
      <c r="Q1021" s="208"/>
      <c r="R1021" s="208"/>
      <c r="S1021" s="208"/>
      <c r="T1021" s="208"/>
      <c r="U1021" s="208"/>
      <c r="V1021" s="208"/>
      <c r="W1021" s="208"/>
      <c r="X1021" s="219">
        <v>42668</v>
      </c>
      <c r="Y1021" s="150" t="e">
        <f ca="1">IF(ISBLANK(X1021), TODAY()-#REF!,X1021 -#REF! &amp; CHAR(10) &amp; "(closed)")</f>
        <v>#REF!</v>
      </c>
      <c r="Z1021" s="149" t="s">
        <v>360</v>
      </c>
    </row>
    <row r="1022" spans="1:26" s="175" customFormat="1" ht="14.4" hidden="1" x14ac:dyDescent="0.3">
      <c r="A1022" s="157"/>
      <c r="B1022" s="155">
        <v>201600322</v>
      </c>
      <c r="C1022" s="217" t="s">
        <v>1096</v>
      </c>
      <c r="D1022" s="29" t="s">
        <v>179</v>
      </c>
      <c r="E1022" s="220" t="s">
        <v>2052</v>
      </c>
      <c r="F1022" s="208"/>
      <c r="G1022" s="208"/>
      <c r="H1022" s="208"/>
      <c r="I1022" s="208"/>
      <c r="J1022" s="209"/>
      <c r="K1022" s="208"/>
      <c r="L1022" s="208"/>
      <c r="M1022" s="208"/>
      <c r="N1022" s="208"/>
      <c r="O1022" s="208"/>
      <c r="P1022" s="208"/>
      <c r="Q1022" s="208"/>
      <c r="R1022" s="208"/>
      <c r="S1022" s="208"/>
      <c r="T1022" s="208"/>
      <c r="U1022" s="208"/>
      <c r="V1022" s="208"/>
      <c r="W1022" s="208"/>
      <c r="X1022" s="219">
        <v>42668</v>
      </c>
      <c r="Y1022" s="150" t="e">
        <f ca="1">IF(ISBLANK(X1022), TODAY()-#REF!,X1022 -#REF! &amp; CHAR(10) &amp; "(closed)")</f>
        <v>#REF!</v>
      </c>
      <c r="Z1022" s="149" t="s">
        <v>360</v>
      </c>
    </row>
    <row r="1023" spans="1:26" s="175" customFormat="1" ht="14.4" hidden="1" x14ac:dyDescent="0.3">
      <c r="A1023" s="157"/>
      <c r="B1023" s="155">
        <v>201600323</v>
      </c>
      <c r="C1023" s="217" t="s">
        <v>1096</v>
      </c>
      <c r="D1023" s="29" t="s">
        <v>179</v>
      </c>
      <c r="E1023" s="220" t="s">
        <v>2052</v>
      </c>
      <c r="F1023" s="208"/>
      <c r="G1023" s="208"/>
      <c r="H1023" s="208"/>
      <c r="I1023" s="208"/>
      <c r="J1023" s="209"/>
      <c r="K1023" s="208"/>
      <c r="L1023" s="208"/>
      <c r="M1023" s="208"/>
      <c r="N1023" s="208"/>
      <c r="O1023" s="208"/>
      <c r="P1023" s="208"/>
      <c r="Q1023" s="208"/>
      <c r="R1023" s="208"/>
      <c r="S1023" s="208"/>
      <c r="T1023" s="208"/>
      <c r="U1023" s="208"/>
      <c r="V1023" s="208"/>
      <c r="W1023" s="208"/>
      <c r="X1023" s="219">
        <v>42674</v>
      </c>
      <c r="Y1023" s="150" t="e">
        <f ca="1">IF(ISBLANK(X1023), TODAY()-#REF!,X1023 -#REF! &amp; CHAR(10) &amp; "(closed)")</f>
        <v>#REF!</v>
      </c>
      <c r="Z1023" s="149" t="s">
        <v>360</v>
      </c>
    </row>
    <row r="1024" spans="1:26" s="175" customFormat="1" ht="14.4" hidden="1" x14ac:dyDescent="0.3">
      <c r="A1024" s="157"/>
      <c r="B1024" s="155">
        <v>201600324</v>
      </c>
      <c r="C1024" s="217" t="s">
        <v>1096</v>
      </c>
      <c r="D1024" s="29" t="s">
        <v>179</v>
      </c>
      <c r="E1024" s="220" t="s">
        <v>2051</v>
      </c>
      <c r="F1024" s="208"/>
      <c r="G1024" s="208"/>
      <c r="H1024" s="208"/>
      <c r="I1024" s="208"/>
      <c r="J1024" s="209"/>
      <c r="K1024" s="208"/>
      <c r="L1024" s="208"/>
      <c r="M1024" s="208"/>
      <c r="N1024" s="208"/>
      <c r="O1024" s="208"/>
      <c r="P1024" s="208"/>
      <c r="Q1024" s="208"/>
      <c r="R1024" s="208"/>
      <c r="S1024" s="208"/>
      <c r="T1024" s="208"/>
      <c r="U1024" s="208"/>
      <c r="V1024" s="208"/>
      <c r="W1024" s="208"/>
      <c r="X1024" s="219">
        <v>42692</v>
      </c>
      <c r="Y1024" s="150" t="e">
        <f ca="1">IF(ISBLANK(X1024), TODAY()-#REF!,X1024 -#REF! &amp; CHAR(10) &amp; "(closed)")</f>
        <v>#REF!</v>
      </c>
      <c r="Z1024" s="149" t="s">
        <v>360</v>
      </c>
    </row>
    <row r="1025" spans="1:26" s="175" customFormat="1" ht="14.4" hidden="1" x14ac:dyDescent="0.3">
      <c r="A1025" s="157"/>
      <c r="B1025" s="155">
        <v>201600326</v>
      </c>
      <c r="C1025" s="217" t="s">
        <v>1096</v>
      </c>
      <c r="D1025" s="29" t="s">
        <v>179</v>
      </c>
      <c r="E1025" s="220" t="s">
        <v>2050</v>
      </c>
      <c r="F1025" s="208"/>
      <c r="G1025" s="208"/>
      <c r="H1025" s="208"/>
      <c r="I1025" s="208"/>
      <c r="J1025" s="209"/>
      <c r="K1025" s="208"/>
      <c r="L1025" s="208"/>
      <c r="M1025" s="208"/>
      <c r="N1025" s="208"/>
      <c r="O1025" s="208"/>
      <c r="P1025" s="208"/>
      <c r="Q1025" s="208"/>
      <c r="R1025" s="208"/>
      <c r="S1025" s="208"/>
      <c r="T1025" s="208"/>
      <c r="U1025" s="208"/>
      <c r="V1025" s="208"/>
      <c r="W1025" s="208"/>
      <c r="X1025" s="219">
        <v>42697</v>
      </c>
      <c r="Y1025" s="150" t="e">
        <f ca="1">IF(ISBLANK(X1025), TODAY()-#REF!,X1025 -#REF! &amp; CHAR(10) &amp; "(closed)")</f>
        <v>#REF!</v>
      </c>
      <c r="Z1025" s="149" t="s">
        <v>360</v>
      </c>
    </row>
    <row r="1026" spans="1:26" s="175" customFormat="1" ht="26.4" hidden="1" x14ac:dyDescent="0.3">
      <c r="A1026" s="157"/>
      <c r="B1026" s="155">
        <v>201600327</v>
      </c>
      <c r="C1026" s="217" t="s">
        <v>1096</v>
      </c>
      <c r="D1026" s="66" t="s">
        <v>176</v>
      </c>
      <c r="E1026" s="220" t="s">
        <v>2049</v>
      </c>
      <c r="F1026" s="208"/>
      <c r="G1026" s="208"/>
      <c r="H1026" s="208"/>
      <c r="I1026" s="208"/>
      <c r="J1026" s="209"/>
      <c r="K1026" s="208"/>
      <c r="L1026" s="208"/>
      <c r="M1026" s="208"/>
      <c r="N1026" s="208"/>
      <c r="O1026" s="208"/>
      <c r="P1026" s="208"/>
      <c r="Q1026" s="208"/>
      <c r="R1026" s="208"/>
      <c r="S1026" s="208"/>
      <c r="T1026" s="208"/>
      <c r="U1026" s="208"/>
      <c r="V1026" s="208"/>
      <c r="W1026" s="208"/>
      <c r="X1026" s="219">
        <v>42697</v>
      </c>
      <c r="Y1026" s="150" t="e">
        <f ca="1">IF(ISBLANK(X1026), TODAY()-#REF!,X1026 -#REF! &amp; CHAR(10) &amp; "(closed)")</f>
        <v>#REF!</v>
      </c>
      <c r="Z1026" s="149" t="s">
        <v>360</v>
      </c>
    </row>
    <row r="1027" spans="1:26" s="175" customFormat="1" ht="14.4" hidden="1" x14ac:dyDescent="0.3">
      <c r="A1027" s="157"/>
      <c r="B1027" s="155">
        <v>201600331</v>
      </c>
      <c r="C1027" s="217" t="s">
        <v>193</v>
      </c>
      <c r="D1027" s="29" t="s">
        <v>179</v>
      </c>
      <c r="E1027" s="220" t="s">
        <v>308</v>
      </c>
      <c r="F1027" s="208"/>
      <c r="G1027" s="208"/>
      <c r="H1027" s="208"/>
      <c r="I1027" s="208"/>
      <c r="J1027" s="209"/>
      <c r="K1027" s="208"/>
      <c r="L1027" s="208"/>
      <c r="M1027" s="208"/>
      <c r="N1027" s="208"/>
      <c r="O1027" s="208"/>
      <c r="P1027" s="208"/>
      <c r="Q1027" s="208"/>
      <c r="R1027" s="208"/>
      <c r="S1027" s="208"/>
      <c r="T1027" s="208"/>
      <c r="U1027" s="208"/>
      <c r="V1027" s="208"/>
      <c r="W1027" s="208"/>
      <c r="X1027" s="219">
        <v>42697</v>
      </c>
      <c r="Y1027" s="150" t="e">
        <f ca="1">IF(ISBLANK(X1027), TODAY()-#REF!,X1027 -#REF! &amp; CHAR(10) &amp; "(closed)")</f>
        <v>#REF!</v>
      </c>
      <c r="Z1027" s="149" t="s">
        <v>360</v>
      </c>
    </row>
    <row r="1028" spans="1:26" s="175" customFormat="1" ht="14.4" hidden="1" x14ac:dyDescent="0.3">
      <c r="A1028" s="157"/>
      <c r="B1028" s="155">
        <v>201600332</v>
      </c>
      <c r="C1028" s="217" t="s">
        <v>193</v>
      </c>
      <c r="D1028" s="29" t="s">
        <v>179</v>
      </c>
      <c r="E1028" s="220" t="s">
        <v>2048</v>
      </c>
      <c r="F1028" s="208"/>
      <c r="G1028" s="208"/>
      <c r="H1028" s="208"/>
      <c r="I1028" s="208"/>
      <c r="J1028" s="209"/>
      <c r="K1028" s="208"/>
      <c r="L1028" s="208"/>
      <c r="M1028" s="208"/>
      <c r="N1028" s="208"/>
      <c r="O1028" s="208"/>
      <c r="P1028" s="208"/>
      <c r="Q1028" s="208"/>
      <c r="R1028" s="208"/>
      <c r="S1028" s="208"/>
      <c r="T1028" s="208"/>
      <c r="U1028" s="208"/>
      <c r="V1028" s="208"/>
      <c r="W1028" s="208"/>
      <c r="X1028" s="219">
        <v>42691</v>
      </c>
      <c r="Y1028" s="150" t="e">
        <f ca="1">IF(ISBLANK(X1028), TODAY()-#REF!,X1028 -#REF! &amp; CHAR(10) &amp; "(closed)")</f>
        <v>#REF!</v>
      </c>
      <c r="Z1028" s="149" t="s">
        <v>360</v>
      </c>
    </row>
    <row r="1029" spans="1:26" s="175" customFormat="1" ht="14.4" hidden="1" x14ac:dyDescent="0.3">
      <c r="A1029" s="157"/>
      <c r="B1029" s="155">
        <v>201600333</v>
      </c>
      <c r="C1029" s="217" t="s">
        <v>193</v>
      </c>
      <c r="D1029" s="29" t="s">
        <v>179</v>
      </c>
      <c r="E1029" s="220" t="s">
        <v>1057</v>
      </c>
      <c r="F1029" s="208"/>
      <c r="G1029" s="208"/>
      <c r="H1029" s="208"/>
      <c r="I1029" s="208"/>
      <c r="J1029" s="209"/>
      <c r="K1029" s="208"/>
      <c r="L1029" s="208"/>
      <c r="M1029" s="208"/>
      <c r="N1029" s="208"/>
      <c r="O1029" s="208"/>
      <c r="P1029" s="208"/>
      <c r="Q1029" s="208"/>
      <c r="R1029" s="208"/>
      <c r="S1029" s="208"/>
      <c r="T1029" s="208"/>
      <c r="U1029" s="208"/>
      <c r="V1029" s="208"/>
      <c r="W1029" s="208"/>
      <c r="X1029" s="219">
        <v>42703</v>
      </c>
      <c r="Y1029" s="150" t="e">
        <f ca="1">IF(ISBLANK(X1029), TODAY()-#REF!,X1029 -#REF! &amp; CHAR(10) &amp; "(closed)")</f>
        <v>#REF!</v>
      </c>
      <c r="Z1029" s="149" t="s">
        <v>360</v>
      </c>
    </row>
    <row r="1030" spans="1:26" s="175" customFormat="1" ht="14.4" hidden="1" x14ac:dyDescent="0.3">
      <c r="A1030" s="157"/>
      <c r="B1030" s="155">
        <v>201600334</v>
      </c>
      <c r="C1030" s="217" t="s">
        <v>193</v>
      </c>
      <c r="D1030" s="29" t="s">
        <v>177</v>
      </c>
      <c r="E1030" s="220" t="s">
        <v>1603</v>
      </c>
      <c r="F1030" s="208"/>
      <c r="G1030" s="208"/>
      <c r="H1030" s="208"/>
      <c r="I1030" s="208"/>
      <c r="J1030" s="209"/>
      <c r="K1030" s="208"/>
      <c r="L1030" s="208"/>
      <c r="M1030" s="208"/>
      <c r="N1030" s="208"/>
      <c r="O1030" s="208"/>
      <c r="P1030" s="208"/>
      <c r="Q1030" s="208"/>
      <c r="R1030" s="208"/>
      <c r="S1030" s="208"/>
      <c r="T1030" s="208"/>
      <c r="U1030" s="208"/>
      <c r="V1030" s="208"/>
      <c r="W1030" s="208"/>
      <c r="X1030" s="219">
        <v>42702</v>
      </c>
      <c r="Y1030" s="150" t="e">
        <f ca="1">IF(ISBLANK(X1030), TODAY()-#REF!,X1030 -#REF! &amp; CHAR(10) &amp; "(closed)")</f>
        <v>#REF!</v>
      </c>
      <c r="Z1030" s="149" t="s">
        <v>360</v>
      </c>
    </row>
    <row r="1031" spans="1:26" s="175" customFormat="1" ht="14.4" hidden="1" x14ac:dyDescent="0.3">
      <c r="A1031" s="157"/>
      <c r="B1031" s="155">
        <v>201600335</v>
      </c>
      <c r="C1031" s="217" t="s">
        <v>193</v>
      </c>
      <c r="D1031" s="29" t="s">
        <v>179</v>
      </c>
      <c r="E1031" s="220" t="s">
        <v>2047</v>
      </c>
      <c r="F1031" s="208"/>
      <c r="G1031" s="208"/>
      <c r="H1031" s="208"/>
      <c r="I1031" s="208"/>
      <c r="J1031" s="209"/>
      <c r="K1031" s="208"/>
      <c r="L1031" s="208"/>
      <c r="M1031" s="208"/>
      <c r="N1031" s="208"/>
      <c r="O1031" s="208"/>
      <c r="P1031" s="208"/>
      <c r="Q1031" s="208"/>
      <c r="R1031" s="208"/>
      <c r="S1031" s="208"/>
      <c r="T1031" s="208"/>
      <c r="U1031" s="208"/>
      <c r="V1031" s="208"/>
      <c r="W1031" s="208"/>
      <c r="X1031" s="219">
        <v>42695</v>
      </c>
      <c r="Y1031" s="150" t="e">
        <f ca="1">IF(ISBLANK(X1031), TODAY()-#REF!,X1031 -#REF! &amp; CHAR(10) &amp; "(closed)")</f>
        <v>#REF!</v>
      </c>
      <c r="Z1031" s="149" t="s">
        <v>360</v>
      </c>
    </row>
    <row r="1032" spans="1:26" s="175" customFormat="1" ht="26.4" hidden="1" x14ac:dyDescent="0.3">
      <c r="A1032" s="157"/>
      <c r="B1032" s="155">
        <v>201600336</v>
      </c>
      <c r="C1032" s="217" t="s">
        <v>193</v>
      </c>
      <c r="D1032" s="29" t="s">
        <v>179</v>
      </c>
      <c r="E1032" s="220" t="s">
        <v>2046</v>
      </c>
      <c r="F1032" s="208"/>
      <c r="G1032" s="208"/>
      <c r="H1032" s="208"/>
      <c r="I1032" s="208"/>
      <c r="J1032" s="209"/>
      <c r="K1032" s="208"/>
      <c r="L1032" s="208"/>
      <c r="M1032" s="208"/>
      <c r="N1032" s="208"/>
      <c r="O1032" s="208"/>
      <c r="P1032" s="208"/>
      <c r="Q1032" s="208"/>
      <c r="R1032" s="208"/>
      <c r="S1032" s="208"/>
      <c r="T1032" s="208"/>
      <c r="U1032" s="208"/>
      <c r="V1032" s="208"/>
      <c r="W1032" s="208"/>
      <c r="X1032" s="219">
        <v>42688</v>
      </c>
      <c r="Y1032" s="150" t="e">
        <f ca="1">IF(ISBLANK(X1032), TODAY()-#REF!,X1032 -#REF! &amp; CHAR(10) &amp; "(closed)")</f>
        <v>#REF!</v>
      </c>
      <c r="Z1032" s="149" t="s">
        <v>360</v>
      </c>
    </row>
    <row r="1033" spans="1:26" s="175" customFormat="1" ht="26.4" hidden="1" x14ac:dyDescent="0.3">
      <c r="A1033" s="157"/>
      <c r="B1033" s="155">
        <v>201600337</v>
      </c>
      <c r="C1033" s="217" t="s">
        <v>193</v>
      </c>
      <c r="D1033" s="29" t="s">
        <v>179</v>
      </c>
      <c r="E1033" s="220" t="s">
        <v>2045</v>
      </c>
      <c r="F1033" s="208"/>
      <c r="G1033" s="208"/>
      <c r="H1033" s="208"/>
      <c r="I1033" s="208"/>
      <c r="J1033" s="209"/>
      <c r="K1033" s="208"/>
      <c r="L1033" s="208"/>
      <c r="M1033" s="208"/>
      <c r="N1033" s="208"/>
      <c r="O1033" s="208"/>
      <c r="P1033" s="208"/>
      <c r="Q1033" s="208"/>
      <c r="R1033" s="208"/>
      <c r="S1033" s="208"/>
      <c r="T1033" s="208"/>
      <c r="U1033" s="208"/>
      <c r="V1033" s="208"/>
      <c r="W1033" s="208"/>
      <c r="X1033" s="219">
        <v>42688</v>
      </c>
      <c r="Y1033" s="150" t="e">
        <f ca="1">IF(ISBLANK(X1033), TODAY()-#REF!,X1033 -#REF! &amp; CHAR(10) &amp; "(closed)")</f>
        <v>#REF!</v>
      </c>
      <c r="Z1033" s="149" t="s">
        <v>360</v>
      </c>
    </row>
    <row r="1034" spans="1:26" s="175" customFormat="1" ht="14.4" hidden="1" x14ac:dyDescent="0.3">
      <c r="A1034" s="157"/>
      <c r="B1034" s="155">
        <v>201600338</v>
      </c>
      <c r="C1034" s="217" t="s">
        <v>193</v>
      </c>
      <c r="D1034" s="29" t="s">
        <v>179</v>
      </c>
      <c r="E1034" s="220" t="s">
        <v>645</v>
      </c>
      <c r="F1034" s="208"/>
      <c r="G1034" s="208"/>
      <c r="H1034" s="208"/>
      <c r="I1034" s="208"/>
      <c r="J1034" s="209"/>
      <c r="K1034" s="208"/>
      <c r="L1034" s="208"/>
      <c r="M1034" s="208"/>
      <c r="N1034" s="208"/>
      <c r="O1034" s="208"/>
      <c r="P1034" s="208"/>
      <c r="Q1034" s="208"/>
      <c r="R1034" s="208"/>
      <c r="S1034" s="208"/>
      <c r="T1034" s="208"/>
      <c r="U1034" s="208"/>
      <c r="V1034" s="208"/>
      <c r="W1034" s="208"/>
      <c r="X1034" s="219">
        <v>42690</v>
      </c>
      <c r="Y1034" s="150" t="e">
        <f ca="1">IF(ISBLANK(X1034), TODAY()-#REF!,X1034 -#REF! &amp; CHAR(10) &amp; "(closed)")</f>
        <v>#REF!</v>
      </c>
      <c r="Z1034" s="149" t="s">
        <v>360</v>
      </c>
    </row>
    <row r="1035" spans="1:26" s="175" customFormat="1" ht="14.4" hidden="1" x14ac:dyDescent="0.3">
      <c r="A1035" s="157"/>
      <c r="B1035" s="155">
        <v>201600339</v>
      </c>
      <c r="C1035" s="217" t="s">
        <v>193</v>
      </c>
      <c r="D1035" s="29" t="s">
        <v>179</v>
      </c>
      <c r="E1035" s="220" t="s">
        <v>2044</v>
      </c>
      <c r="F1035" s="208"/>
      <c r="G1035" s="208"/>
      <c r="H1035" s="208"/>
      <c r="I1035" s="208"/>
      <c r="J1035" s="209"/>
      <c r="K1035" s="208"/>
      <c r="L1035" s="208"/>
      <c r="M1035" s="208"/>
      <c r="N1035" s="208"/>
      <c r="O1035" s="208"/>
      <c r="P1035" s="208"/>
      <c r="Q1035" s="208"/>
      <c r="R1035" s="208"/>
      <c r="S1035" s="208"/>
      <c r="T1035" s="208"/>
      <c r="U1035" s="208"/>
      <c r="V1035" s="208"/>
      <c r="W1035" s="208"/>
      <c r="X1035" s="219">
        <v>42703</v>
      </c>
      <c r="Y1035" s="150" t="e">
        <f ca="1">IF(ISBLANK(X1035), TODAY()-#REF!,X1035 -#REF! &amp; CHAR(10) &amp; "(closed)")</f>
        <v>#REF!</v>
      </c>
      <c r="Z1035" s="149" t="s">
        <v>360</v>
      </c>
    </row>
    <row r="1036" spans="1:26" s="175" customFormat="1" ht="14.4" hidden="1" x14ac:dyDescent="0.3">
      <c r="A1036" s="157"/>
      <c r="B1036" s="155">
        <v>201600342</v>
      </c>
      <c r="C1036" s="217" t="s">
        <v>1998</v>
      </c>
      <c r="D1036" s="29" t="s">
        <v>179</v>
      </c>
      <c r="E1036" s="220" t="s">
        <v>2043</v>
      </c>
      <c r="F1036" s="208"/>
      <c r="G1036" s="208"/>
      <c r="H1036" s="208"/>
      <c r="I1036" s="208"/>
      <c r="J1036" s="209"/>
      <c r="K1036" s="208"/>
      <c r="L1036" s="208"/>
      <c r="M1036" s="208"/>
      <c r="N1036" s="208"/>
      <c r="O1036" s="208"/>
      <c r="P1036" s="208"/>
      <c r="Q1036" s="208"/>
      <c r="R1036" s="208"/>
      <c r="S1036" s="208"/>
      <c r="T1036" s="208"/>
      <c r="U1036" s="208"/>
      <c r="V1036" s="208"/>
      <c r="W1036" s="208"/>
      <c r="X1036" s="219">
        <v>42697</v>
      </c>
      <c r="Y1036" s="150" t="e">
        <f ca="1">IF(ISBLANK(X1036), TODAY()-#REF!,X1036 -#REF! &amp; CHAR(10) &amp; "(closed)")</f>
        <v>#REF!</v>
      </c>
      <c r="Z1036" s="149" t="s">
        <v>360</v>
      </c>
    </row>
    <row r="1037" spans="1:26" s="175" customFormat="1" ht="26.4" hidden="1" x14ac:dyDescent="0.3">
      <c r="A1037" s="157"/>
      <c r="B1037" s="155">
        <v>201600345</v>
      </c>
      <c r="C1037" s="217" t="s">
        <v>1938</v>
      </c>
      <c r="D1037" s="29" t="s">
        <v>179</v>
      </c>
      <c r="E1037" s="220" t="s">
        <v>2042</v>
      </c>
      <c r="F1037" s="208"/>
      <c r="G1037" s="208"/>
      <c r="H1037" s="208"/>
      <c r="I1037" s="208"/>
      <c r="J1037" s="209"/>
      <c r="K1037" s="208"/>
      <c r="L1037" s="208"/>
      <c r="M1037" s="208"/>
      <c r="N1037" s="208"/>
      <c r="O1037" s="208"/>
      <c r="P1037" s="208"/>
      <c r="Q1037" s="208"/>
      <c r="R1037" s="208"/>
      <c r="S1037" s="208"/>
      <c r="T1037" s="208"/>
      <c r="U1037" s="208"/>
      <c r="V1037" s="208"/>
      <c r="W1037" s="208"/>
      <c r="X1037" s="219">
        <v>42695</v>
      </c>
      <c r="Y1037" s="150" t="e">
        <f ca="1">IF(ISBLANK(X1037), TODAY()-#REF!,X1037 -#REF! &amp; CHAR(10) &amp; "(closed)")</f>
        <v>#REF!</v>
      </c>
      <c r="Z1037" s="149" t="s">
        <v>360</v>
      </c>
    </row>
    <row r="1038" spans="1:26" s="175" customFormat="1" ht="14.4" hidden="1" x14ac:dyDescent="0.3">
      <c r="A1038" s="157"/>
      <c r="B1038" s="155">
        <v>201600347</v>
      </c>
      <c r="C1038" s="217" t="s">
        <v>804</v>
      </c>
      <c r="D1038" s="29" t="s">
        <v>177</v>
      </c>
      <c r="E1038" s="220" t="s">
        <v>1056</v>
      </c>
      <c r="F1038" s="152"/>
      <c r="G1038" s="152"/>
      <c r="H1038" s="152"/>
      <c r="I1038" s="152"/>
      <c r="J1038" s="153"/>
      <c r="K1038" s="152"/>
      <c r="L1038" s="152"/>
      <c r="M1038" s="152"/>
      <c r="N1038" s="152"/>
      <c r="O1038" s="152"/>
      <c r="P1038" s="152"/>
      <c r="Q1038" s="152"/>
      <c r="R1038" s="152"/>
      <c r="S1038" s="152"/>
      <c r="T1038" s="152"/>
      <c r="U1038" s="152"/>
      <c r="V1038" s="152"/>
      <c r="W1038" s="152"/>
      <c r="X1038" s="219">
        <v>42668</v>
      </c>
      <c r="Y1038" s="150" t="e">
        <f ca="1">IF(ISBLANK(X1038), TODAY()-#REF!,X1038 -#REF! &amp; CHAR(10) &amp; "(closed)")</f>
        <v>#REF!</v>
      </c>
      <c r="Z1038" s="149" t="s">
        <v>360</v>
      </c>
    </row>
    <row r="1039" spans="1:26" s="175" customFormat="1" ht="14.4" hidden="1" x14ac:dyDescent="0.3">
      <c r="A1039" s="157"/>
      <c r="B1039" s="155">
        <v>201600352</v>
      </c>
      <c r="C1039" s="217" t="s">
        <v>1998</v>
      </c>
      <c r="D1039" s="29" t="s">
        <v>179</v>
      </c>
      <c r="E1039" s="220" t="s">
        <v>1997</v>
      </c>
      <c r="F1039" s="208"/>
      <c r="G1039" s="208"/>
      <c r="H1039" s="208"/>
      <c r="I1039" s="208"/>
      <c r="J1039" s="209"/>
      <c r="K1039" s="208"/>
      <c r="L1039" s="208"/>
      <c r="M1039" s="208"/>
      <c r="N1039" s="208"/>
      <c r="O1039" s="208"/>
      <c r="P1039" s="208"/>
      <c r="Q1039" s="208"/>
      <c r="R1039" s="208"/>
      <c r="S1039" s="208"/>
      <c r="T1039" s="208"/>
      <c r="U1039" s="208"/>
      <c r="V1039" s="208"/>
      <c r="W1039" s="208"/>
      <c r="X1039" s="219">
        <v>42684</v>
      </c>
      <c r="Y1039" s="150" t="e">
        <f ca="1">IF(ISBLANK(X1039), TODAY()-#REF!,X1039 -#REF! &amp; CHAR(10) &amp; "(closed)")</f>
        <v>#REF!</v>
      </c>
      <c r="Z1039" s="149" t="s">
        <v>360</v>
      </c>
    </row>
    <row r="1040" spans="1:26" s="175" customFormat="1" ht="14.4" hidden="1" x14ac:dyDescent="0.3">
      <c r="A1040" s="157"/>
      <c r="B1040" s="155">
        <v>201600353</v>
      </c>
      <c r="C1040" s="217" t="s">
        <v>1998</v>
      </c>
      <c r="D1040" s="29" t="s">
        <v>179</v>
      </c>
      <c r="E1040" s="220" t="s">
        <v>1999</v>
      </c>
      <c r="F1040" s="208"/>
      <c r="G1040" s="208"/>
      <c r="H1040" s="208"/>
      <c r="I1040" s="208"/>
      <c r="J1040" s="209"/>
      <c r="K1040" s="208"/>
      <c r="L1040" s="208"/>
      <c r="M1040" s="208"/>
      <c r="N1040" s="208"/>
      <c r="O1040" s="208"/>
      <c r="P1040" s="208"/>
      <c r="Q1040" s="208"/>
      <c r="R1040" s="208"/>
      <c r="S1040" s="208"/>
      <c r="T1040" s="208"/>
      <c r="U1040" s="208"/>
      <c r="V1040" s="208"/>
      <c r="W1040" s="208"/>
      <c r="X1040" s="219">
        <v>42713</v>
      </c>
      <c r="Y1040" s="150" t="e">
        <f ca="1">IF(ISBLANK(X1040), TODAY()-#REF!,X1040 -#REF! &amp; CHAR(10) &amp; "(closed)")</f>
        <v>#REF!</v>
      </c>
      <c r="Z1040" s="149" t="s">
        <v>360</v>
      </c>
    </row>
    <row r="1041" spans="1:26" s="175" customFormat="1" ht="14.4" hidden="1" x14ac:dyDescent="0.3">
      <c r="A1041" s="157"/>
      <c r="B1041" s="155">
        <v>201600354</v>
      </c>
      <c r="C1041" s="217" t="s">
        <v>193</v>
      </c>
      <c r="D1041" s="29" t="s">
        <v>179</v>
      </c>
      <c r="E1041" s="220" t="s">
        <v>2041</v>
      </c>
      <c r="F1041" s="208"/>
      <c r="G1041" s="208"/>
      <c r="H1041" s="208"/>
      <c r="I1041" s="208"/>
      <c r="J1041" s="209"/>
      <c r="K1041" s="208"/>
      <c r="L1041" s="208"/>
      <c r="M1041" s="208"/>
      <c r="N1041" s="208"/>
      <c r="O1041" s="208"/>
      <c r="P1041" s="208"/>
      <c r="Q1041" s="208"/>
      <c r="R1041" s="208"/>
      <c r="S1041" s="208"/>
      <c r="T1041" s="208"/>
      <c r="U1041" s="208"/>
      <c r="V1041" s="208"/>
      <c r="W1041" s="208"/>
      <c r="X1041" s="219">
        <v>42704</v>
      </c>
      <c r="Y1041" s="150" t="e">
        <f ca="1">IF(ISBLANK(X1041), TODAY()-E1041,X1041- E1041 &amp; CHAR(10) &amp; "(closed)")</f>
        <v>#VALUE!</v>
      </c>
      <c r="Z1041" s="149" t="s">
        <v>360</v>
      </c>
    </row>
    <row r="1042" spans="1:26" s="175" customFormat="1" ht="14.4" hidden="1" x14ac:dyDescent="0.3">
      <c r="A1042" s="157"/>
      <c r="B1042" s="155">
        <v>201600355</v>
      </c>
      <c r="C1042" s="217" t="s">
        <v>193</v>
      </c>
      <c r="D1042" s="29" t="s">
        <v>179</v>
      </c>
      <c r="E1042" s="220" t="s">
        <v>2036</v>
      </c>
      <c r="F1042" s="208"/>
      <c r="G1042" s="208"/>
      <c r="H1042" s="208"/>
      <c r="I1042" s="208"/>
      <c r="J1042" s="209"/>
      <c r="K1042" s="208"/>
      <c r="L1042" s="208"/>
      <c r="M1042" s="208"/>
      <c r="N1042" s="208"/>
      <c r="O1042" s="208"/>
      <c r="P1042" s="208"/>
      <c r="Q1042" s="208"/>
      <c r="R1042" s="208"/>
      <c r="S1042" s="208"/>
      <c r="T1042" s="208"/>
      <c r="U1042" s="208"/>
      <c r="V1042" s="208"/>
      <c r="W1042" s="208"/>
      <c r="X1042" s="219">
        <v>42622</v>
      </c>
      <c r="Y1042" s="150" t="e">
        <f ca="1">IF(ISBLANK(X1042), TODAY()-#REF!,X1042 -#REF! &amp; CHAR(10) &amp; "(closed)")</f>
        <v>#REF!</v>
      </c>
      <c r="Z1042" s="149" t="s">
        <v>360</v>
      </c>
    </row>
    <row r="1043" spans="1:26" s="175" customFormat="1" ht="14.4" hidden="1" x14ac:dyDescent="0.3">
      <c r="A1043" s="157"/>
      <c r="B1043" s="155">
        <v>201600356</v>
      </c>
      <c r="C1043" s="217" t="s">
        <v>193</v>
      </c>
      <c r="D1043" s="29" t="s">
        <v>179</v>
      </c>
      <c r="E1043" s="220" t="s">
        <v>2040</v>
      </c>
      <c r="F1043" s="208"/>
      <c r="G1043" s="208"/>
      <c r="H1043" s="208"/>
      <c r="I1043" s="208"/>
      <c r="J1043" s="209"/>
      <c r="K1043" s="208"/>
      <c r="L1043" s="208"/>
      <c r="M1043" s="208"/>
      <c r="N1043" s="208"/>
      <c r="O1043" s="208"/>
      <c r="P1043" s="208"/>
      <c r="Q1043" s="208"/>
      <c r="R1043" s="208"/>
      <c r="S1043" s="208"/>
      <c r="T1043" s="208"/>
      <c r="U1043" s="208"/>
      <c r="V1043" s="208"/>
      <c r="W1043" s="208"/>
      <c r="X1043" s="219">
        <v>42713</v>
      </c>
      <c r="Y1043" s="150" t="e">
        <f ca="1">IF(ISBLANK(X1043), TODAY()-#REF!,X1043 -#REF! &amp; CHAR(10) &amp; "(closed)")</f>
        <v>#REF!</v>
      </c>
      <c r="Z1043" s="149" t="s">
        <v>360</v>
      </c>
    </row>
    <row r="1044" spans="1:26" s="175" customFormat="1" ht="14.4" hidden="1" x14ac:dyDescent="0.3">
      <c r="A1044" s="157"/>
      <c r="B1044" s="155">
        <v>201600357</v>
      </c>
      <c r="C1044" s="217" t="s">
        <v>193</v>
      </c>
      <c r="D1044" s="29" t="s">
        <v>179</v>
      </c>
      <c r="E1044" s="220" t="s">
        <v>2039</v>
      </c>
      <c r="F1044" s="208"/>
      <c r="G1044" s="208"/>
      <c r="H1044" s="208"/>
      <c r="I1044" s="208"/>
      <c r="J1044" s="209"/>
      <c r="K1044" s="208"/>
      <c r="L1044" s="208"/>
      <c r="M1044" s="208"/>
      <c r="N1044" s="208"/>
      <c r="O1044" s="208"/>
      <c r="P1044" s="208"/>
      <c r="Q1044" s="208"/>
      <c r="R1044" s="208"/>
      <c r="S1044" s="208"/>
      <c r="T1044" s="208"/>
      <c r="U1044" s="208"/>
      <c r="V1044" s="208"/>
      <c r="W1044" s="208"/>
      <c r="X1044" s="219">
        <v>42713</v>
      </c>
      <c r="Y1044" s="150" t="e">
        <f ca="1">IF(ISBLANK(X1044), TODAY()-#REF!,X1044 -#REF! &amp; CHAR(10) &amp; "(closed)")</f>
        <v>#REF!</v>
      </c>
      <c r="Z1044" s="149" t="s">
        <v>360</v>
      </c>
    </row>
    <row r="1045" spans="1:26" s="175" customFormat="1" ht="14.4" hidden="1" x14ac:dyDescent="0.3">
      <c r="A1045" s="157"/>
      <c r="B1045" s="155">
        <v>201600360</v>
      </c>
      <c r="C1045" s="217" t="s">
        <v>1998</v>
      </c>
      <c r="D1045" s="29" t="s">
        <v>179</v>
      </c>
      <c r="E1045" s="220" t="s">
        <v>1131</v>
      </c>
      <c r="F1045" s="208"/>
      <c r="G1045" s="208"/>
      <c r="H1045" s="208"/>
      <c r="I1045" s="208"/>
      <c r="J1045" s="209"/>
      <c r="K1045" s="208"/>
      <c r="L1045" s="208"/>
      <c r="M1045" s="208"/>
      <c r="N1045" s="208"/>
      <c r="O1045" s="208"/>
      <c r="P1045" s="208"/>
      <c r="Q1045" s="208"/>
      <c r="R1045" s="208"/>
      <c r="S1045" s="208"/>
      <c r="T1045" s="208"/>
      <c r="U1045" s="208"/>
      <c r="V1045" s="208"/>
      <c r="W1045" s="208"/>
      <c r="X1045" s="219">
        <v>42726</v>
      </c>
      <c r="Y1045" s="150" t="e">
        <f ca="1">IF(ISBLANK(X1045), TODAY()-#REF!,X1045 -#REF! &amp; CHAR(10) &amp; "(closed)")</f>
        <v>#REF!</v>
      </c>
      <c r="Z1045" s="149" t="s">
        <v>360</v>
      </c>
    </row>
    <row r="1046" spans="1:26" s="175" customFormat="1" ht="14.4" hidden="1" x14ac:dyDescent="0.3">
      <c r="A1046" s="157"/>
      <c r="B1046" s="155">
        <v>201600361</v>
      </c>
      <c r="C1046" s="217" t="s">
        <v>804</v>
      </c>
      <c r="D1046" s="29" t="s">
        <v>176</v>
      </c>
      <c r="E1046" s="220" t="s">
        <v>2038</v>
      </c>
      <c r="F1046" s="208"/>
      <c r="G1046" s="208"/>
      <c r="H1046" s="208"/>
      <c r="I1046" s="208"/>
      <c r="J1046" s="209"/>
      <c r="K1046" s="208"/>
      <c r="L1046" s="208"/>
      <c r="M1046" s="208"/>
      <c r="N1046" s="208"/>
      <c r="O1046" s="208"/>
      <c r="P1046" s="208"/>
      <c r="Q1046" s="208"/>
      <c r="R1046" s="208"/>
      <c r="S1046" s="208"/>
      <c r="T1046" s="208"/>
      <c r="U1046" s="208"/>
      <c r="V1046" s="208"/>
      <c r="W1046" s="208"/>
      <c r="X1046" s="219">
        <v>42725</v>
      </c>
      <c r="Y1046" s="150" t="e">
        <f ca="1">IF(ISBLANK(X1046), TODAY()-#REF!,X1046 -#REF! &amp; CHAR(10) &amp; "(closed)")</f>
        <v>#REF!</v>
      </c>
      <c r="Z1046" s="149" t="s">
        <v>360</v>
      </c>
    </row>
    <row r="1047" spans="1:26" s="175" customFormat="1" ht="14.4" hidden="1" x14ac:dyDescent="0.3">
      <c r="A1047" s="157"/>
      <c r="B1047" s="155">
        <v>201600362</v>
      </c>
      <c r="C1047" s="217" t="s">
        <v>804</v>
      </c>
      <c r="D1047" s="29" t="s">
        <v>176</v>
      </c>
      <c r="E1047" s="220" t="s">
        <v>2037</v>
      </c>
      <c r="F1047" s="208"/>
      <c r="G1047" s="208"/>
      <c r="H1047" s="208"/>
      <c r="I1047" s="208"/>
      <c r="J1047" s="209"/>
      <c r="K1047" s="208"/>
      <c r="L1047" s="208"/>
      <c r="M1047" s="208"/>
      <c r="N1047" s="208"/>
      <c r="O1047" s="208"/>
      <c r="P1047" s="208"/>
      <c r="Q1047" s="208"/>
      <c r="R1047" s="208"/>
      <c r="S1047" s="208"/>
      <c r="T1047" s="208"/>
      <c r="U1047" s="208"/>
      <c r="V1047" s="208"/>
      <c r="W1047" s="208"/>
      <c r="X1047" s="219">
        <v>42710</v>
      </c>
      <c r="Y1047" s="150" t="e">
        <f ca="1">IF(ISBLANK(X1047), TODAY()-#REF!,X1047 -#REF! &amp; CHAR(10) &amp; "(closed)")</f>
        <v>#REF!</v>
      </c>
      <c r="Z1047" s="149" t="s">
        <v>360</v>
      </c>
    </row>
    <row r="1048" spans="1:26" s="175" customFormat="1" ht="14.4" hidden="1" x14ac:dyDescent="0.3">
      <c r="A1048" s="157"/>
      <c r="B1048" s="155">
        <v>201600363</v>
      </c>
      <c r="C1048" s="217" t="s">
        <v>193</v>
      </c>
      <c r="D1048" s="29" t="s">
        <v>179</v>
      </c>
      <c r="E1048" s="220" t="s">
        <v>2036</v>
      </c>
      <c r="F1048" s="208"/>
      <c r="G1048" s="208"/>
      <c r="H1048" s="208"/>
      <c r="I1048" s="208"/>
      <c r="J1048" s="209"/>
      <c r="K1048" s="208"/>
      <c r="L1048" s="208"/>
      <c r="M1048" s="208"/>
      <c r="N1048" s="208"/>
      <c r="O1048" s="208"/>
      <c r="P1048" s="208"/>
      <c r="Q1048" s="208"/>
      <c r="R1048" s="208"/>
      <c r="S1048" s="208"/>
      <c r="T1048" s="208"/>
      <c r="U1048" s="208"/>
      <c r="V1048" s="208"/>
      <c r="W1048" s="208"/>
      <c r="X1048" s="219">
        <v>42726</v>
      </c>
      <c r="Y1048" s="150" t="e">
        <f ca="1">IF(ISBLANK(X1048), TODAY()-#REF!,X1048 -#REF! &amp; CHAR(10) &amp; "(closed)")</f>
        <v>#REF!</v>
      </c>
      <c r="Z1048" s="149" t="s">
        <v>360</v>
      </c>
    </row>
    <row r="1049" spans="1:26" s="175" customFormat="1" ht="14.4" hidden="1" x14ac:dyDescent="0.3">
      <c r="A1049" s="157"/>
      <c r="B1049" s="155">
        <v>201600364</v>
      </c>
      <c r="C1049" s="217" t="s">
        <v>193</v>
      </c>
      <c r="D1049" s="29" t="s">
        <v>177</v>
      </c>
      <c r="E1049" s="220" t="s">
        <v>941</v>
      </c>
      <c r="F1049" s="208"/>
      <c r="G1049" s="208"/>
      <c r="H1049" s="208"/>
      <c r="I1049" s="208"/>
      <c r="J1049" s="209"/>
      <c r="K1049" s="208"/>
      <c r="L1049" s="208"/>
      <c r="M1049" s="208"/>
      <c r="N1049" s="208"/>
      <c r="O1049" s="208"/>
      <c r="P1049" s="208"/>
      <c r="Q1049" s="208"/>
      <c r="R1049" s="208"/>
      <c r="S1049" s="208"/>
      <c r="T1049" s="208"/>
      <c r="U1049" s="208"/>
      <c r="V1049" s="208"/>
      <c r="W1049" s="208"/>
      <c r="X1049" s="219">
        <v>42725</v>
      </c>
      <c r="Y1049" s="150" t="e">
        <f ca="1">IF(ISBLANK(X1049), TODAY()-#REF!,X1049 -#REF! &amp; CHAR(10) &amp; "(closed)")</f>
        <v>#REF!</v>
      </c>
      <c r="Z1049" s="149" t="s">
        <v>360</v>
      </c>
    </row>
    <row r="1050" spans="1:26" s="175" customFormat="1" ht="14.4" hidden="1" x14ac:dyDescent="0.3">
      <c r="A1050" s="157"/>
      <c r="B1050" s="155">
        <v>201600365</v>
      </c>
      <c r="C1050" s="217" t="s">
        <v>193</v>
      </c>
      <c r="D1050" s="29" t="s">
        <v>176</v>
      </c>
      <c r="E1050" s="220" t="s">
        <v>2035</v>
      </c>
      <c r="F1050" s="208"/>
      <c r="G1050" s="208"/>
      <c r="H1050" s="208"/>
      <c r="I1050" s="208"/>
      <c r="J1050" s="209"/>
      <c r="K1050" s="208"/>
      <c r="L1050" s="208"/>
      <c r="M1050" s="208"/>
      <c r="N1050" s="208"/>
      <c r="O1050" s="208"/>
      <c r="P1050" s="208"/>
      <c r="Q1050" s="208"/>
      <c r="R1050" s="208"/>
      <c r="S1050" s="208"/>
      <c r="T1050" s="208"/>
      <c r="U1050" s="208"/>
      <c r="V1050" s="208"/>
      <c r="W1050" s="208"/>
      <c r="X1050" s="219">
        <v>42695</v>
      </c>
      <c r="Y1050" s="150" t="e">
        <f ca="1">IF(ISBLANK(X1050), TODAY()-#REF!,X1050 -#REF! &amp; CHAR(10) &amp; "(closed)")</f>
        <v>#REF!</v>
      </c>
      <c r="Z1050" s="149" t="s">
        <v>360</v>
      </c>
    </row>
    <row r="1051" spans="1:26" s="175" customFormat="1" ht="14.4" hidden="1" x14ac:dyDescent="0.3">
      <c r="A1051" s="157"/>
      <c r="B1051" s="155">
        <v>201600367</v>
      </c>
      <c r="C1051" s="217" t="s">
        <v>1686</v>
      </c>
      <c r="D1051" s="29" t="s">
        <v>179</v>
      </c>
      <c r="E1051" s="220" t="s">
        <v>2034</v>
      </c>
      <c r="F1051" s="208"/>
      <c r="G1051" s="208"/>
      <c r="H1051" s="208"/>
      <c r="I1051" s="208"/>
      <c r="J1051" s="209"/>
      <c r="K1051" s="208"/>
      <c r="L1051" s="208"/>
      <c r="M1051" s="208"/>
      <c r="N1051" s="208"/>
      <c r="O1051" s="208"/>
      <c r="P1051" s="208"/>
      <c r="Q1051" s="208"/>
      <c r="R1051" s="208"/>
      <c r="S1051" s="208"/>
      <c r="T1051" s="208"/>
      <c r="U1051" s="208"/>
      <c r="V1051" s="208"/>
      <c r="W1051" s="208"/>
      <c r="X1051" s="219">
        <v>42719</v>
      </c>
      <c r="Y1051" s="150" t="e">
        <f ca="1">IF(ISBLANK(X1051), TODAY()-#REF!,X1051 -#REF! &amp; CHAR(10) &amp; "(closed)")</f>
        <v>#REF!</v>
      </c>
      <c r="Z1051" s="149" t="s">
        <v>360</v>
      </c>
    </row>
    <row r="1052" spans="1:26" s="175" customFormat="1" ht="14.4" hidden="1" x14ac:dyDescent="0.3">
      <c r="A1052" s="157"/>
      <c r="B1052" s="155">
        <v>201600368</v>
      </c>
      <c r="C1052" s="217" t="s">
        <v>804</v>
      </c>
      <c r="D1052" s="29" t="s">
        <v>179</v>
      </c>
      <c r="E1052" s="220" t="s">
        <v>2033</v>
      </c>
      <c r="F1052" s="208"/>
      <c r="G1052" s="208"/>
      <c r="H1052" s="208"/>
      <c r="I1052" s="208"/>
      <c r="J1052" s="209"/>
      <c r="K1052" s="208"/>
      <c r="L1052" s="208"/>
      <c r="M1052" s="208"/>
      <c r="N1052" s="208"/>
      <c r="O1052" s="208"/>
      <c r="P1052" s="208"/>
      <c r="Q1052" s="208"/>
      <c r="R1052" s="208"/>
      <c r="S1052" s="208"/>
      <c r="T1052" s="208"/>
      <c r="U1052" s="208"/>
      <c r="V1052" s="208"/>
      <c r="W1052" s="208"/>
      <c r="X1052" s="219">
        <v>42718</v>
      </c>
      <c r="Y1052" s="150" t="e">
        <f ca="1">IF(ISBLANK(X1052), TODAY()-#REF!,X1052 -#REF! &amp; CHAR(10) &amp; "(closed)")</f>
        <v>#REF!</v>
      </c>
      <c r="Z1052" s="149" t="s">
        <v>360</v>
      </c>
    </row>
    <row r="1053" spans="1:26" s="175" customFormat="1" ht="14.4" hidden="1" x14ac:dyDescent="0.3">
      <c r="A1053" s="157"/>
      <c r="B1053" s="155">
        <v>201600369</v>
      </c>
      <c r="C1053" s="217" t="s">
        <v>112</v>
      </c>
      <c r="D1053" s="29" t="s">
        <v>179</v>
      </c>
      <c r="E1053" s="220" t="s">
        <v>2032</v>
      </c>
      <c r="F1053" s="208"/>
      <c r="G1053" s="208"/>
      <c r="H1053" s="208"/>
      <c r="I1053" s="208"/>
      <c r="J1053" s="209"/>
      <c r="K1053" s="208"/>
      <c r="L1053" s="208"/>
      <c r="M1053" s="208"/>
      <c r="N1053" s="208"/>
      <c r="O1053" s="208"/>
      <c r="P1053" s="208"/>
      <c r="Q1053" s="208"/>
      <c r="R1053" s="208"/>
      <c r="S1053" s="208"/>
      <c r="T1053" s="208"/>
      <c r="U1053" s="208"/>
      <c r="V1053" s="208"/>
      <c r="W1053" s="208"/>
      <c r="X1053" s="219">
        <v>42706</v>
      </c>
      <c r="Y1053" s="150" t="e">
        <f ca="1">IF(ISBLANK(X1053), TODAY()-#REF!,X1053 -#REF! &amp; CHAR(10) &amp; "(closed)")</f>
        <v>#REF!</v>
      </c>
      <c r="Z1053" s="149" t="s">
        <v>360</v>
      </c>
    </row>
    <row r="1054" spans="1:26" s="175" customFormat="1" ht="14.4" hidden="1" x14ac:dyDescent="0.3">
      <c r="A1054" s="157"/>
      <c r="B1054" s="155">
        <v>201600370</v>
      </c>
      <c r="C1054" s="217" t="s">
        <v>1998</v>
      </c>
      <c r="D1054" s="29" t="s">
        <v>179</v>
      </c>
      <c r="E1054" s="220" t="s">
        <v>2031</v>
      </c>
      <c r="F1054" s="208"/>
      <c r="G1054" s="208"/>
      <c r="H1054" s="208"/>
      <c r="I1054" s="208"/>
      <c r="J1054" s="209"/>
      <c r="K1054" s="208"/>
      <c r="L1054" s="208"/>
      <c r="M1054" s="208"/>
      <c r="N1054" s="208"/>
      <c r="O1054" s="208"/>
      <c r="P1054" s="208"/>
      <c r="Q1054" s="208"/>
      <c r="R1054" s="208"/>
      <c r="S1054" s="208"/>
      <c r="T1054" s="208"/>
      <c r="U1054" s="208"/>
      <c r="V1054" s="208"/>
      <c r="W1054" s="208"/>
      <c r="X1054" s="219">
        <v>42739</v>
      </c>
      <c r="Y1054" s="150" t="e">
        <f ca="1">IF(ISBLANK(X1054), TODAY()-#REF!,X1054 -#REF! &amp; CHAR(10) &amp; "(closed)")</f>
        <v>#REF!</v>
      </c>
      <c r="Z1054" s="149" t="s">
        <v>360</v>
      </c>
    </row>
    <row r="1055" spans="1:26" s="175" customFormat="1" ht="14.4" hidden="1" x14ac:dyDescent="0.3">
      <c r="A1055" s="157"/>
      <c r="B1055" s="155">
        <v>201600371</v>
      </c>
      <c r="C1055" s="217" t="s">
        <v>1096</v>
      </c>
      <c r="D1055" s="29" t="s">
        <v>179</v>
      </c>
      <c r="E1055" s="220" t="s">
        <v>1250</v>
      </c>
      <c r="F1055" s="208"/>
      <c r="G1055" s="208"/>
      <c r="H1055" s="208"/>
      <c r="I1055" s="208"/>
      <c r="J1055" s="209"/>
      <c r="K1055" s="208"/>
      <c r="L1055" s="208"/>
      <c r="M1055" s="208"/>
      <c r="N1055" s="208"/>
      <c r="O1055" s="208"/>
      <c r="P1055" s="208"/>
      <c r="Q1055" s="208"/>
      <c r="R1055" s="208"/>
      <c r="S1055" s="208"/>
      <c r="T1055" s="208"/>
      <c r="U1055" s="208"/>
      <c r="V1055" s="208"/>
      <c r="W1055" s="208"/>
      <c r="X1055" s="219">
        <v>42738</v>
      </c>
      <c r="Y1055" s="150" t="e">
        <f ca="1">IF(ISBLANK(X1055), TODAY()-#REF!,X1055 -#REF! &amp; CHAR(10) &amp; "(closed)")</f>
        <v>#REF!</v>
      </c>
      <c r="Z1055" s="149" t="s">
        <v>360</v>
      </c>
    </row>
    <row r="1056" spans="1:26" s="175" customFormat="1" ht="14.4" hidden="1" x14ac:dyDescent="0.3">
      <c r="A1056" s="157"/>
      <c r="B1056" s="155">
        <v>201600372</v>
      </c>
      <c r="C1056" s="217" t="s">
        <v>1096</v>
      </c>
      <c r="D1056" s="29" t="s">
        <v>176</v>
      </c>
      <c r="E1056" s="220" t="s">
        <v>1402</v>
      </c>
      <c r="F1056" s="208"/>
      <c r="G1056" s="208"/>
      <c r="H1056" s="208"/>
      <c r="I1056" s="208"/>
      <c r="J1056" s="209"/>
      <c r="K1056" s="208"/>
      <c r="L1056" s="208"/>
      <c r="M1056" s="208"/>
      <c r="N1056" s="208"/>
      <c r="O1056" s="208"/>
      <c r="P1056" s="208"/>
      <c r="Q1056" s="208"/>
      <c r="R1056" s="208"/>
      <c r="S1056" s="208"/>
      <c r="T1056" s="208"/>
      <c r="U1056" s="208"/>
      <c r="V1056" s="208"/>
      <c r="W1056" s="208"/>
      <c r="X1056" s="219">
        <v>42734</v>
      </c>
      <c r="Y1056" s="150" t="e">
        <f ca="1">IF(ISBLANK(X1056), TODAY()-#REF!,X1056 -#REF! &amp; CHAR(10) &amp; "(closed)")</f>
        <v>#REF!</v>
      </c>
      <c r="Z1056" s="149" t="s">
        <v>360</v>
      </c>
    </row>
    <row r="1057" spans="1:26" s="175" customFormat="1" ht="14.4" hidden="1" x14ac:dyDescent="0.3">
      <c r="A1057" s="157"/>
      <c r="B1057" s="155">
        <v>201600373</v>
      </c>
      <c r="C1057" s="217" t="s">
        <v>1096</v>
      </c>
      <c r="D1057" s="29" t="s">
        <v>179</v>
      </c>
      <c r="E1057" s="220" t="s">
        <v>2030</v>
      </c>
      <c r="F1057" s="208"/>
      <c r="G1057" s="208"/>
      <c r="H1057" s="208"/>
      <c r="I1057" s="208"/>
      <c r="J1057" s="209"/>
      <c r="K1057" s="208"/>
      <c r="L1057" s="208"/>
      <c r="M1057" s="208"/>
      <c r="N1057" s="208"/>
      <c r="O1057" s="208"/>
      <c r="P1057" s="208"/>
      <c r="Q1057" s="208"/>
      <c r="R1057" s="208"/>
      <c r="S1057" s="208"/>
      <c r="T1057" s="208"/>
      <c r="U1057" s="208"/>
      <c r="V1057" s="208"/>
      <c r="W1057" s="208"/>
      <c r="X1057" s="219">
        <v>42695</v>
      </c>
      <c r="Y1057" s="150" t="e">
        <f ca="1">IF(ISBLANK(X1057), TODAY()-#REF!,X1057 -#REF! &amp; CHAR(10) &amp; "(closed)")</f>
        <v>#REF!</v>
      </c>
      <c r="Z1057" s="149" t="s">
        <v>360</v>
      </c>
    </row>
    <row r="1058" spans="1:26" s="175" customFormat="1" ht="14.4" hidden="1" x14ac:dyDescent="0.3">
      <c r="A1058" s="157"/>
      <c r="B1058" s="155">
        <v>201600375</v>
      </c>
      <c r="C1058" s="217" t="s">
        <v>1096</v>
      </c>
      <c r="D1058" s="29" t="s">
        <v>179</v>
      </c>
      <c r="E1058" s="220" t="s">
        <v>2029</v>
      </c>
      <c r="F1058" s="208"/>
      <c r="G1058" s="208"/>
      <c r="H1058" s="208"/>
      <c r="I1058" s="208"/>
      <c r="J1058" s="209"/>
      <c r="K1058" s="208"/>
      <c r="L1058" s="208"/>
      <c r="M1058" s="208"/>
      <c r="N1058" s="208"/>
      <c r="O1058" s="208"/>
      <c r="P1058" s="208"/>
      <c r="Q1058" s="208"/>
      <c r="R1058" s="208"/>
      <c r="S1058" s="208"/>
      <c r="T1058" s="208"/>
      <c r="U1058" s="208"/>
      <c r="V1058" s="208"/>
      <c r="W1058" s="208"/>
      <c r="X1058" s="219">
        <v>42733</v>
      </c>
      <c r="Y1058" s="150" t="e">
        <f ca="1">IF(ISBLANK(X1058), TODAY()-#REF!,X1058 -#REF! &amp; CHAR(10) &amp; "(closed)")</f>
        <v>#REF!</v>
      </c>
      <c r="Z1058" s="149" t="s">
        <v>360</v>
      </c>
    </row>
    <row r="1059" spans="1:26" s="175" customFormat="1" ht="14.4" hidden="1" x14ac:dyDescent="0.3">
      <c r="A1059" s="157"/>
      <c r="B1059" s="155">
        <v>201600376</v>
      </c>
      <c r="C1059" s="217" t="s">
        <v>1096</v>
      </c>
      <c r="D1059" s="29" t="s">
        <v>179</v>
      </c>
      <c r="E1059" s="220" t="s">
        <v>2028</v>
      </c>
      <c r="F1059" s="208"/>
      <c r="G1059" s="208"/>
      <c r="H1059" s="208"/>
      <c r="I1059" s="208"/>
      <c r="J1059" s="209"/>
      <c r="K1059" s="208"/>
      <c r="L1059" s="208"/>
      <c r="M1059" s="208"/>
      <c r="N1059" s="208"/>
      <c r="O1059" s="208"/>
      <c r="P1059" s="208"/>
      <c r="Q1059" s="208"/>
      <c r="R1059" s="208"/>
      <c r="S1059" s="208"/>
      <c r="T1059" s="208"/>
      <c r="U1059" s="208"/>
      <c r="V1059" s="208"/>
      <c r="W1059" s="208"/>
      <c r="X1059" s="219">
        <v>42719</v>
      </c>
      <c r="Y1059" s="150" t="e">
        <f ca="1">IF(ISBLANK(X1059), TODAY()-#REF!,X1059 -#REF! &amp; CHAR(10) &amp; "(closed)")</f>
        <v>#REF!</v>
      </c>
      <c r="Z1059" s="149" t="s">
        <v>360</v>
      </c>
    </row>
    <row r="1060" spans="1:26" s="175" customFormat="1" ht="26.4" hidden="1" x14ac:dyDescent="0.3">
      <c r="A1060" s="157"/>
      <c r="B1060" s="155">
        <v>201600381</v>
      </c>
      <c r="C1060" s="217" t="s">
        <v>193</v>
      </c>
      <c r="D1060" s="29" t="s">
        <v>177</v>
      </c>
      <c r="E1060" s="220" t="s">
        <v>2027</v>
      </c>
      <c r="F1060" s="208"/>
      <c r="G1060" s="208"/>
      <c r="H1060" s="208"/>
      <c r="I1060" s="208"/>
      <c r="J1060" s="209"/>
      <c r="K1060" s="208"/>
      <c r="L1060" s="208"/>
      <c r="M1060" s="208"/>
      <c r="N1060" s="208"/>
      <c r="O1060" s="208"/>
      <c r="P1060" s="208"/>
      <c r="Q1060" s="208"/>
      <c r="R1060" s="208"/>
      <c r="S1060" s="208"/>
      <c r="T1060" s="208"/>
      <c r="U1060" s="208"/>
      <c r="V1060" s="208"/>
      <c r="W1060" s="208"/>
      <c r="X1060" s="219">
        <v>42744</v>
      </c>
      <c r="Y1060" s="150" t="e">
        <f ca="1">IF(ISBLANK(X1060), TODAY()-#REF!,X1060 -#REF! &amp; CHAR(10) &amp; "(closed)")</f>
        <v>#REF!</v>
      </c>
      <c r="Z1060" s="149" t="s">
        <v>360</v>
      </c>
    </row>
    <row r="1061" spans="1:26" s="175" customFormat="1" ht="14.4" hidden="1" x14ac:dyDescent="0.3">
      <c r="A1061" s="157"/>
      <c r="B1061" s="155">
        <v>201600382</v>
      </c>
      <c r="C1061" s="217" t="s">
        <v>193</v>
      </c>
      <c r="D1061" s="29" t="s">
        <v>179</v>
      </c>
      <c r="E1061" s="220" t="s">
        <v>1214</v>
      </c>
      <c r="F1061" s="208"/>
      <c r="G1061" s="208"/>
      <c r="H1061" s="208"/>
      <c r="I1061" s="208"/>
      <c r="J1061" s="209"/>
      <c r="K1061" s="208"/>
      <c r="L1061" s="208"/>
      <c r="M1061" s="208"/>
      <c r="N1061" s="208"/>
      <c r="O1061" s="208"/>
      <c r="P1061" s="208"/>
      <c r="Q1061" s="208"/>
      <c r="R1061" s="208"/>
      <c r="S1061" s="208"/>
      <c r="T1061" s="208"/>
      <c r="U1061" s="208"/>
      <c r="V1061" s="208"/>
      <c r="W1061" s="208"/>
      <c r="X1061" s="219">
        <v>42711</v>
      </c>
      <c r="Y1061" s="150" t="e">
        <f ca="1">IF(ISBLANK(X1061), TODAY()-#REF!,X1061 -#REF! &amp; CHAR(10) &amp; "(closed)")</f>
        <v>#REF!</v>
      </c>
      <c r="Z1061" s="149" t="s">
        <v>360</v>
      </c>
    </row>
    <row r="1062" spans="1:26" s="175" customFormat="1" ht="14.4" hidden="1" x14ac:dyDescent="0.3">
      <c r="A1062" s="157"/>
      <c r="B1062" s="155">
        <v>201600383</v>
      </c>
      <c r="C1062" s="217" t="s">
        <v>193</v>
      </c>
      <c r="D1062" s="29" t="s">
        <v>179</v>
      </c>
      <c r="E1062" s="220" t="s">
        <v>2026</v>
      </c>
      <c r="F1062" s="208"/>
      <c r="G1062" s="208"/>
      <c r="H1062" s="208"/>
      <c r="I1062" s="208"/>
      <c r="J1062" s="209"/>
      <c r="K1062" s="208"/>
      <c r="L1062" s="208"/>
      <c r="M1062" s="208"/>
      <c r="N1062" s="208"/>
      <c r="O1062" s="208"/>
      <c r="P1062" s="208"/>
      <c r="Q1062" s="208"/>
      <c r="R1062" s="208"/>
      <c r="S1062" s="208"/>
      <c r="T1062" s="208"/>
      <c r="U1062" s="208"/>
      <c r="V1062" s="208"/>
      <c r="W1062" s="208"/>
      <c r="X1062" s="219">
        <v>42740</v>
      </c>
      <c r="Y1062" s="150" t="e">
        <f ca="1">IF(ISBLANK(X1062), TODAY()-#REF!,X1062 -#REF! &amp; CHAR(10) &amp; "(closed)")</f>
        <v>#REF!</v>
      </c>
      <c r="Z1062" s="149" t="s">
        <v>360</v>
      </c>
    </row>
    <row r="1063" spans="1:26" s="175" customFormat="1" ht="14.4" hidden="1" x14ac:dyDescent="0.3">
      <c r="A1063" s="157"/>
      <c r="B1063" s="155">
        <v>201600384</v>
      </c>
      <c r="C1063" s="217" t="s">
        <v>1111</v>
      </c>
      <c r="D1063" s="29" t="s">
        <v>179</v>
      </c>
      <c r="E1063" s="220" t="s">
        <v>2025</v>
      </c>
      <c r="F1063" s="208"/>
      <c r="G1063" s="208"/>
      <c r="H1063" s="208"/>
      <c r="I1063" s="208"/>
      <c r="J1063" s="209"/>
      <c r="K1063" s="208"/>
      <c r="L1063" s="208"/>
      <c r="M1063" s="208"/>
      <c r="N1063" s="208"/>
      <c r="O1063" s="208"/>
      <c r="P1063" s="208"/>
      <c r="Q1063" s="208"/>
      <c r="R1063" s="208"/>
      <c r="S1063" s="208"/>
      <c r="T1063" s="208"/>
      <c r="U1063" s="208"/>
      <c r="V1063" s="208"/>
      <c r="W1063" s="208"/>
      <c r="X1063" s="219">
        <v>42738</v>
      </c>
      <c r="Y1063" s="150" t="e">
        <f ca="1">IF(ISBLANK(X1063), TODAY()-#REF!,X1063 -#REF! &amp; CHAR(10) &amp; "(closed)")</f>
        <v>#REF!</v>
      </c>
      <c r="Z1063" s="149" t="s">
        <v>360</v>
      </c>
    </row>
    <row r="1064" spans="1:26" s="175" customFormat="1" ht="14.4" hidden="1" x14ac:dyDescent="0.3">
      <c r="A1064" s="157"/>
      <c r="B1064" s="155">
        <v>201600385</v>
      </c>
      <c r="C1064" s="217" t="s">
        <v>389</v>
      </c>
      <c r="D1064" s="29" t="s">
        <v>179</v>
      </c>
      <c r="E1064" s="220" t="s">
        <v>2024</v>
      </c>
      <c r="F1064" s="208"/>
      <c r="G1064" s="208"/>
      <c r="H1064" s="208"/>
      <c r="I1064" s="208"/>
      <c r="J1064" s="209"/>
      <c r="K1064" s="208"/>
      <c r="L1064" s="208"/>
      <c r="M1064" s="208"/>
      <c r="N1064" s="208"/>
      <c r="O1064" s="208"/>
      <c r="P1064" s="208"/>
      <c r="Q1064" s="208"/>
      <c r="R1064" s="208"/>
      <c r="S1064" s="208"/>
      <c r="T1064" s="208"/>
      <c r="U1064" s="208"/>
      <c r="V1064" s="208"/>
      <c r="W1064" s="208"/>
      <c r="X1064" s="219">
        <v>42726</v>
      </c>
      <c r="Y1064" s="150" t="e">
        <f ca="1">IF(ISBLANK(X1064), TODAY()-#REF!,X1064 -#REF! &amp; CHAR(10) &amp; "(closed)")</f>
        <v>#REF!</v>
      </c>
      <c r="Z1064" s="149" t="s">
        <v>360</v>
      </c>
    </row>
    <row r="1065" spans="1:26" s="175" customFormat="1" ht="14.4" hidden="1" x14ac:dyDescent="0.3">
      <c r="A1065" s="157"/>
      <c r="B1065" s="155">
        <v>201600386</v>
      </c>
      <c r="C1065" s="217" t="s">
        <v>389</v>
      </c>
      <c r="D1065" s="29" t="s">
        <v>176</v>
      </c>
      <c r="E1065" s="220" t="s">
        <v>1429</v>
      </c>
      <c r="F1065" s="208"/>
      <c r="G1065" s="208"/>
      <c r="H1065" s="208"/>
      <c r="I1065" s="208"/>
      <c r="J1065" s="209"/>
      <c r="K1065" s="208"/>
      <c r="L1065" s="208"/>
      <c r="M1065" s="208"/>
      <c r="N1065" s="208"/>
      <c r="O1065" s="208"/>
      <c r="P1065" s="208"/>
      <c r="Q1065" s="208"/>
      <c r="R1065" s="208"/>
      <c r="S1065" s="208"/>
      <c r="T1065" s="208"/>
      <c r="U1065" s="208"/>
      <c r="V1065" s="208"/>
      <c r="W1065" s="208"/>
      <c r="X1065" s="219">
        <v>42738</v>
      </c>
      <c r="Y1065" s="150" t="e">
        <f ca="1">IF(ISBLANK(X1065), TODAY()-#REF!,X1065 -#REF! &amp; CHAR(10) &amp; "(closed)")</f>
        <v>#REF!</v>
      </c>
      <c r="Z1065" s="149" t="s">
        <v>360</v>
      </c>
    </row>
    <row r="1066" spans="1:26" s="175" customFormat="1" ht="14.4" hidden="1" x14ac:dyDescent="0.3">
      <c r="A1066" s="157"/>
      <c r="B1066" s="155">
        <v>201600387</v>
      </c>
      <c r="C1066" s="217" t="s">
        <v>291</v>
      </c>
      <c r="D1066" s="29" t="s">
        <v>179</v>
      </c>
      <c r="E1066" s="220" t="s">
        <v>425</v>
      </c>
      <c r="F1066" s="208"/>
      <c r="G1066" s="208"/>
      <c r="H1066" s="208"/>
      <c r="I1066" s="208"/>
      <c r="J1066" s="209"/>
      <c r="K1066" s="208"/>
      <c r="L1066" s="208"/>
      <c r="M1066" s="208"/>
      <c r="N1066" s="208"/>
      <c r="O1066" s="208"/>
      <c r="P1066" s="208"/>
      <c r="Q1066" s="208"/>
      <c r="R1066" s="208"/>
      <c r="S1066" s="208"/>
      <c r="T1066" s="208"/>
      <c r="U1066" s="208"/>
      <c r="V1066" s="208"/>
      <c r="W1066" s="208"/>
      <c r="X1066" s="219">
        <v>42726</v>
      </c>
      <c r="Y1066" s="150" t="e">
        <f ca="1">IF(ISBLANK(X1066), TODAY()-#REF!,X1066 -#REF! &amp; CHAR(10) &amp; "(closed)")</f>
        <v>#REF!</v>
      </c>
      <c r="Z1066" s="149" t="s">
        <v>360</v>
      </c>
    </row>
    <row r="1067" spans="1:26" s="175" customFormat="1" ht="14.4" hidden="1" x14ac:dyDescent="0.3">
      <c r="A1067" s="157"/>
      <c r="B1067" s="155">
        <v>201600388</v>
      </c>
      <c r="C1067" s="217" t="s">
        <v>291</v>
      </c>
      <c r="D1067" s="29" t="s">
        <v>179</v>
      </c>
      <c r="E1067" s="220" t="s">
        <v>2023</v>
      </c>
      <c r="F1067" s="208"/>
      <c r="G1067" s="208"/>
      <c r="H1067" s="208"/>
      <c r="I1067" s="208"/>
      <c r="J1067" s="209"/>
      <c r="K1067" s="208"/>
      <c r="L1067" s="208"/>
      <c r="M1067" s="208"/>
      <c r="N1067" s="208"/>
      <c r="O1067" s="208"/>
      <c r="P1067" s="208"/>
      <c r="Q1067" s="208"/>
      <c r="R1067" s="208"/>
      <c r="S1067" s="208"/>
      <c r="T1067" s="208"/>
      <c r="U1067" s="208"/>
      <c r="V1067" s="208"/>
      <c r="W1067" s="208"/>
      <c r="X1067" s="219">
        <v>42732</v>
      </c>
      <c r="Y1067" s="150" t="e">
        <f ca="1">IF(ISBLANK(X1067), TODAY()-#REF!,X1067 -#REF! &amp; CHAR(10) &amp; "(closed)")</f>
        <v>#REF!</v>
      </c>
      <c r="Z1067" s="149" t="s">
        <v>360</v>
      </c>
    </row>
    <row r="1068" spans="1:26" s="175" customFormat="1" ht="14.4" hidden="1" x14ac:dyDescent="0.3">
      <c r="A1068" s="157"/>
      <c r="B1068" s="155">
        <v>201600389</v>
      </c>
      <c r="C1068" s="217" t="s">
        <v>291</v>
      </c>
      <c r="D1068" s="29" t="s">
        <v>179</v>
      </c>
      <c r="E1068" s="220" t="s">
        <v>1576</v>
      </c>
      <c r="F1068" s="208"/>
      <c r="G1068" s="208"/>
      <c r="H1068" s="208"/>
      <c r="I1068" s="208"/>
      <c r="J1068" s="209"/>
      <c r="K1068" s="208"/>
      <c r="L1068" s="208"/>
      <c r="M1068" s="208"/>
      <c r="N1068" s="208"/>
      <c r="O1068" s="208"/>
      <c r="P1068" s="208"/>
      <c r="Q1068" s="208"/>
      <c r="R1068" s="208"/>
      <c r="S1068" s="208"/>
      <c r="T1068" s="208"/>
      <c r="U1068" s="208"/>
      <c r="V1068" s="208"/>
      <c r="W1068" s="208"/>
      <c r="X1068" s="219">
        <v>42724</v>
      </c>
      <c r="Y1068" s="150" t="e">
        <f ca="1">IF(ISBLANK(X1068), TODAY()-#REF!,X1068 -#REF! &amp; CHAR(10) &amp; "(closed)")</f>
        <v>#REF!</v>
      </c>
      <c r="Z1068" s="149" t="s">
        <v>360</v>
      </c>
    </row>
    <row r="1069" spans="1:26" s="175" customFormat="1" ht="14.4" hidden="1" x14ac:dyDescent="0.3">
      <c r="A1069" s="157"/>
      <c r="B1069" s="155">
        <v>201600390</v>
      </c>
      <c r="C1069" s="217" t="s">
        <v>291</v>
      </c>
      <c r="D1069" s="29" t="s">
        <v>179</v>
      </c>
      <c r="E1069" s="220" t="s">
        <v>2022</v>
      </c>
      <c r="F1069" s="151"/>
      <c r="G1069" s="151"/>
      <c r="H1069" s="151"/>
      <c r="I1069" s="151"/>
      <c r="J1069" s="177"/>
      <c r="K1069" s="151"/>
      <c r="L1069" s="151"/>
      <c r="M1069" s="151"/>
      <c r="N1069" s="151"/>
      <c r="O1069" s="151"/>
      <c r="P1069" s="151"/>
      <c r="Q1069" s="151"/>
      <c r="R1069" s="151"/>
      <c r="S1069" s="151"/>
      <c r="T1069" s="151"/>
      <c r="U1069" s="151"/>
      <c r="V1069" s="151"/>
      <c r="W1069" s="151"/>
      <c r="X1069" s="219">
        <v>42745</v>
      </c>
      <c r="Y1069" s="150" t="e">
        <f ca="1">IF(ISBLANK(X1069), TODAY()-#REF!,X1069 -#REF! &amp; CHAR(10) &amp; "(closed)")</f>
        <v>#REF!</v>
      </c>
      <c r="Z1069" s="149" t="s">
        <v>360</v>
      </c>
    </row>
    <row r="1070" spans="1:26" s="175" customFormat="1" ht="14.4" hidden="1" x14ac:dyDescent="0.3">
      <c r="A1070" s="157"/>
      <c r="B1070" s="155">
        <v>201600392</v>
      </c>
      <c r="C1070" s="217" t="s">
        <v>193</v>
      </c>
      <c r="D1070" s="29" t="s">
        <v>179</v>
      </c>
      <c r="E1070" s="220" t="s">
        <v>2021</v>
      </c>
      <c r="F1070" s="208"/>
      <c r="G1070" s="208"/>
      <c r="H1070" s="208"/>
      <c r="I1070" s="208"/>
      <c r="J1070" s="209"/>
      <c r="K1070" s="208"/>
      <c r="L1070" s="208"/>
      <c r="M1070" s="208"/>
      <c r="N1070" s="208"/>
      <c r="O1070" s="208"/>
      <c r="P1070" s="208"/>
      <c r="Q1070" s="208"/>
      <c r="R1070" s="208"/>
      <c r="S1070" s="208"/>
      <c r="T1070" s="208"/>
      <c r="U1070" s="208"/>
      <c r="V1070" s="208"/>
      <c r="W1070" s="208"/>
      <c r="X1070" s="219">
        <v>42744</v>
      </c>
      <c r="Y1070" s="150" t="e">
        <f ca="1">IF(ISBLANK(X1070), TODAY()-#REF!,X1070 -#REF! &amp; CHAR(10) &amp; "(closed)")</f>
        <v>#REF!</v>
      </c>
      <c r="Z1070" s="149" t="s">
        <v>360</v>
      </c>
    </row>
    <row r="1071" spans="1:26" s="175" customFormat="1" ht="14.4" hidden="1" x14ac:dyDescent="0.3">
      <c r="A1071" s="157"/>
      <c r="B1071" s="155">
        <v>201600393</v>
      </c>
      <c r="C1071" s="217" t="s">
        <v>193</v>
      </c>
      <c r="D1071" s="29" t="s">
        <v>177</v>
      </c>
      <c r="E1071" s="220" t="s">
        <v>1068</v>
      </c>
      <c r="F1071" s="208"/>
      <c r="G1071" s="208"/>
      <c r="H1071" s="208"/>
      <c r="I1071" s="208"/>
      <c r="J1071" s="209"/>
      <c r="K1071" s="208"/>
      <c r="L1071" s="208"/>
      <c r="M1071" s="208"/>
      <c r="N1071" s="208"/>
      <c r="O1071" s="208"/>
      <c r="P1071" s="208"/>
      <c r="Q1071" s="208"/>
      <c r="R1071" s="208"/>
      <c r="S1071" s="208"/>
      <c r="T1071" s="208"/>
      <c r="U1071" s="208"/>
      <c r="V1071" s="208"/>
      <c r="W1071" s="208"/>
      <c r="X1071" s="219">
        <v>42752</v>
      </c>
      <c r="Y1071" s="150" t="e">
        <f ca="1">IF(ISBLANK(X1071), TODAY()-#REF!,X1071 -#REF! &amp; CHAR(10) &amp; "(closed)")</f>
        <v>#REF!</v>
      </c>
      <c r="Z1071" s="149" t="s">
        <v>360</v>
      </c>
    </row>
    <row r="1072" spans="1:26" s="175" customFormat="1" ht="14.4" hidden="1" x14ac:dyDescent="0.3">
      <c r="A1072" s="157"/>
      <c r="B1072" s="155">
        <v>201600394</v>
      </c>
      <c r="C1072" s="217" t="s">
        <v>193</v>
      </c>
      <c r="D1072" s="29" t="s">
        <v>179</v>
      </c>
      <c r="E1072" s="220" t="s">
        <v>2020</v>
      </c>
      <c r="F1072" s="208"/>
      <c r="G1072" s="208"/>
      <c r="H1072" s="208"/>
      <c r="I1072" s="208"/>
      <c r="J1072" s="209"/>
      <c r="K1072" s="208"/>
      <c r="L1072" s="208"/>
      <c r="M1072" s="208"/>
      <c r="N1072" s="208"/>
      <c r="O1072" s="208"/>
      <c r="P1072" s="208"/>
      <c r="Q1072" s="208"/>
      <c r="R1072" s="208"/>
      <c r="S1072" s="208"/>
      <c r="T1072" s="208"/>
      <c r="U1072" s="208"/>
      <c r="V1072" s="208"/>
      <c r="W1072" s="208"/>
      <c r="X1072" s="219">
        <v>42727</v>
      </c>
      <c r="Y1072" s="150" t="e">
        <f ca="1">IF(ISBLANK(X1072), TODAY()-#REF!,X1072 -#REF! &amp; CHAR(10) &amp; "(closed)")</f>
        <v>#REF!</v>
      </c>
      <c r="Z1072" s="149" t="s">
        <v>360</v>
      </c>
    </row>
    <row r="1073" spans="1:26" s="175" customFormat="1" ht="14.4" hidden="1" x14ac:dyDescent="0.3">
      <c r="A1073" s="157"/>
      <c r="B1073" s="155">
        <v>201600395</v>
      </c>
      <c r="C1073" s="217" t="s">
        <v>193</v>
      </c>
      <c r="D1073" s="29" t="s">
        <v>179</v>
      </c>
      <c r="E1073" s="220" t="s">
        <v>2019</v>
      </c>
      <c r="F1073" s="208"/>
      <c r="G1073" s="208"/>
      <c r="H1073" s="208"/>
      <c r="I1073" s="208"/>
      <c r="J1073" s="209"/>
      <c r="K1073" s="208"/>
      <c r="L1073" s="208"/>
      <c r="M1073" s="208"/>
      <c r="N1073" s="208"/>
      <c r="O1073" s="208"/>
      <c r="P1073" s="208"/>
      <c r="Q1073" s="208"/>
      <c r="R1073" s="208"/>
      <c r="S1073" s="208"/>
      <c r="T1073" s="208"/>
      <c r="U1073" s="208"/>
      <c r="V1073" s="208"/>
      <c r="W1073" s="208"/>
      <c r="X1073" s="219">
        <v>42753</v>
      </c>
      <c r="Y1073" s="150" t="e">
        <f ca="1">IF(ISBLANK(X1073), TODAY()-#REF!,X1073 -#REF! &amp; CHAR(10) &amp; "(closed)")</f>
        <v>#REF!</v>
      </c>
      <c r="Z1073" s="149" t="s">
        <v>360</v>
      </c>
    </row>
    <row r="1074" spans="1:26" s="175" customFormat="1" ht="14.4" hidden="1" x14ac:dyDescent="0.3">
      <c r="A1074" s="157"/>
      <c r="B1074" s="155">
        <v>201600396</v>
      </c>
      <c r="C1074" s="217" t="s">
        <v>193</v>
      </c>
      <c r="D1074" s="29" t="s">
        <v>177</v>
      </c>
      <c r="E1074" s="220" t="s">
        <v>1090</v>
      </c>
      <c r="F1074" s="208"/>
      <c r="G1074" s="208"/>
      <c r="H1074" s="208"/>
      <c r="I1074" s="208"/>
      <c r="J1074" s="209"/>
      <c r="K1074" s="208"/>
      <c r="L1074" s="208"/>
      <c r="M1074" s="208"/>
      <c r="N1074" s="208"/>
      <c r="O1074" s="208"/>
      <c r="P1074" s="208"/>
      <c r="Q1074" s="208"/>
      <c r="R1074" s="208"/>
      <c r="S1074" s="208"/>
      <c r="T1074" s="208"/>
      <c r="U1074" s="208"/>
      <c r="V1074" s="208"/>
      <c r="W1074" s="208"/>
      <c r="X1074" s="219">
        <v>42752</v>
      </c>
      <c r="Y1074" s="150" t="e">
        <f ca="1">IF(ISBLANK(X1074), TODAY()-#REF!,X1074 -#REF! &amp; CHAR(10) &amp; "(closed)")</f>
        <v>#REF!</v>
      </c>
      <c r="Z1074" s="149" t="s">
        <v>360</v>
      </c>
    </row>
    <row r="1075" spans="1:26" s="175" customFormat="1" ht="14.4" hidden="1" x14ac:dyDescent="0.3">
      <c r="A1075" s="157"/>
      <c r="B1075" s="155">
        <v>201600397</v>
      </c>
      <c r="C1075" s="217" t="s">
        <v>193</v>
      </c>
      <c r="D1075" s="29" t="s">
        <v>179</v>
      </c>
      <c r="E1075" s="220" t="s">
        <v>2018</v>
      </c>
      <c r="F1075" s="208"/>
      <c r="G1075" s="208"/>
      <c r="H1075" s="208"/>
      <c r="I1075" s="208"/>
      <c r="J1075" s="209"/>
      <c r="K1075" s="208"/>
      <c r="L1075" s="208"/>
      <c r="M1075" s="208"/>
      <c r="N1075" s="208"/>
      <c r="O1075" s="208"/>
      <c r="P1075" s="208"/>
      <c r="Q1075" s="208"/>
      <c r="R1075" s="208"/>
      <c r="S1075" s="208"/>
      <c r="T1075" s="208"/>
      <c r="U1075" s="208"/>
      <c r="V1075" s="208"/>
      <c r="W1075" s="208"/>
      <c r="X1075" s="219">
        <v>42734</v>
      </c>
      <c r="Y1075" s="150" t="e">
        <f ca="1">IF(ISBLANK(X1075), TODAY()-#REF!,X1075 -#REF! &amp; CHAR(10) &amp; "(closed)")</f>
        <v>#REF!</v>
      </c>
      <c r="Z1075" s="149" t="s">
        <v>360</v>
      </c>
    </row>
    <row r="1076" spans="1:26" s="175" customFormat="1" ht="14.4" hidden="1" x14ac:dyDescent="0.3">
      <c r="A1076" s="157"/>
      <c r="B1076" s="155">
        <v>201600398</v>
      </c>
      <c r="C1076" s="217" t="s">
        <v>193</v>
      </c>
      <c r="D1076" s="29" t="s">
        <v>179</v>
      </c>
      <c r="E1076" s="220" t="s">
        <v>2017</v>
      </c>
      <c r="F1076" s="208"/>
      <c r="G1076" s="208"/>
      <c r="H1076" s="208"/>
      <c r="I1076" s="208"/>
      <c r="J1076" s="209"/>
      <c r="K1076" s="208"/>
      <c r="L1076" s="208"/>
      <c r="M1076" s="208"/>
      <c r="N1076" s="208"/>
      <c r="O1076" s="208"/>
      <c r="P1076" s="208"/>
      <c r="Q1076" s="208"/>
      <c r="R1076" s="208"/>
      <c r="S1076" s="208"/>
      <c r="T1076" s="208"/>
      <c r="U1076" s="208"/>
      <c r="V1076" s="208"/>
      <c r="W1076" s="208"/>
      <c r="X1076" s="219">
        <v>42753</v>
      </c>
      <c r="Y1076" s="150" t="e">
        <f ca="1">IF(ISBLANK(X1076), TODAY()-#REF!,X1076 -#REF! &amp; CHAR(10) &amp; "(closed)")</f>
        <v>#REF!</v>
      </c>
      <c r="Z1076" s="149" t="s">
        <v>360</v>
      </c>
    </row>
    <row r="1077" spans="1:26" s="175" customFormat="1" ht="14.4" hidden="1" x14ac:dyDescent="0.3">
      <c r="A1077" s="157"/>
      <c r="B1077" s="155">
        <v>201600399</v>
      </c>
      <c r="C1077" s="217" t="s">
        <v>193</v>
      </c>
      <c r="D1077" s="29" t="s">
        <v>179</v>
      </c>
      <c r="E1077" s="220" t="s">
        <v>1378</v>
      </c>
      <c r="F1077" s="208"/>
      <c r="G1077" s="208"/>
      <c r="H1077" s="208"/>
      <c r="I1077" s="208"/>
      <c r="J1077" s="209"/>
      <c r="K1077" s="208"/>
      <c r="L1077" s="208"/>
      <c r="M1077" s="208"/>
      <c r="N1077" s="208"/>
      <c r="O1077" s="208"/>
      <c r="P1077" s="208"/>
      <c r="Q1077" s="208"/>
      <c r="R1077" s="208"/>
      <c r="S1077" s="208"/>
      <c r="T1077" s="208"/>
      <c r="U1077" s="208"/>
      <c r="V1077" s="208"/>
      <c r="W1077" s="208"/>
      <c r="X1077" s="219">
        <v>42744</v>
      </c>
      <c r="Y1077" s="150" t="e">
        <f ca="1">IF(ISBLANK(X1077), TODAY()-#REF!,X1077 -#REF! &amp; CHAR(10) &amp; "(closed)")</f>
        <v>#REF!</v>
      </c>
      <c r="Z1077" s="149" t="s">
        <v>360</v>
      </c>
    </row>
    <row r="1078" spans="1:26" s="175" customFormat="1" ht="14.4" hidden="1" x14ac:dyDescent="0.3">
      <c r="A1078" s="157"/>
      <c r="B1078" s="155">
        <v>201600400</v>
      </c>
      <c r="C1078" s="217" t="s">
        <v>242</v>
      </c>
      <c r="D1078" s="29" t="s">
        <v>179</v>
      </c>
      <c r="E1078" s="220" t="s">
        <v>654</v>
      </c>
      <c r="F1078" s="208"/>
      <c r="G1078" s="208"/>
      <c r="H1078" s="208"/>
      <c r="I1078" s="208"/>
      <c r="J1078" s="209"/>
      <c r="K1078" s="208"/>
      <c r="L1078" s="208"/>
      <c r="M1078" s="208"/>
      <c r="N1078" s="208"/>
      <c r="O1078" s="208"/>
      <c r="P1078" s="208"/>
      <c r="Q1078" s="208"/>
      <c r="R1078" s="208"/>
      <c r="S1078" s="208"/>
      <c r="T1078" s="208"/>
      <c r="U1078" s="208"/>
      <c r="V1078" s="208"/>
      <c r="W1078" s="208"/>
      <c r="X1078" s="219">
        <v>42733</v>
      </c>
      <c r="Y1078" s="150" t="e">
        <f ca="1">IF(ISBLANK(X1078), TODAY()-#REF!,X1078 -#REF! &amp; CHAR(10) &amp; "(closed)")</f>
        <v>#REF!</v>
      </c>
      <c r="Z1078" s="149" t="s">
        <v>360</v>
      </c>
    </row>
    <row r="1079" spans="1:26" s="175" customFormat="1" ht="14.4" hidden="1" x14ac:dyDescent="0.3">
      <c r="A1079" s="157"/>
      <c r="B1079" s="155">
        <v>201600401</v>
      </c>
      <c r="C1079" s="217" t="s">
        <v>242</v>
      </c>
      <c r="D1079" s="29" t="s">
        <v>177</v>
      </c>
      <c r="E1079" s="220" t="s">
        <v>2016</v>
      </c>
      <c r="F1079" s="208"/>
      <c r="G1079" s="208"/>
      <c r="H1079" s="208"/>
      <c r="I1079" s="208"/>
      <c r="J1079" s="209"/>
      <c r="K1079" s="208"/>
      <c r="L1079" s="208"/>
      <c r="M1079" s="208"/>
      <c r="N1079" s="208"/>
      <c r="O1079" s="208"/>
      <c r="P1079" s="208"/>
      <c r="Q1079" s="208"/>
      <c r="R1079" s="208"/>
      <c r="S1079" s="208"/>
      <c r="T1079" s="208"/>
      <c r="U1079" s="208"/>
      <c r="V1079" s="208"/>
      <c r="W1079" s="208"/>
      <c r="X1079" s="219">
        <v>42739</v>
      </c>
      <c r="Y1079" s="150" t="e">
        <f ca="1">IF(ISBLANK(X1079), TODAY()-#REF!,X1079 -#REF! &amp; CHAR(10) &amp; "(closed)")</f>
        <v>#REF!</v>
      </c>
      <c r="Z1079" s="149" t="s">
        <v>360</v>
      </c>
    </row>
    <row r="1080" spans="1:26" s="175" customFormat="1" ht="14.4" hidden="1" x14ac:dyDescent="0.3">
      <c r="A1080" s="157"/>
      <c r="B1080" s="155">
        <v>201600402</v>
      </c>
      <c r="C1080" s="217" t="s">
        <v>242</v>
      </c>
      <c r="D1080" s="29" t="s">
        <v>177</v>
      </c>
      <c r="E1080" s="220" t="s">
        <v>2015</v>
      </c>
      <c r="F1080" s="208"/>
      <c r="G1080" s="208"/>
      <c r="H1080" s="208"/>
      <c r="I1080" s="208"/>
      <c r="J1080" s="209"/>
      <c r="K1080" s="208"/>
      <c r="L1080" s="208"/>
      <c r="M1080" s="208"/>
      <c r="N1080" s="208"/>
      <c r="O1080" s="208"/>
      <c r="P1080" s="208"/>
      <c r="Q1080" s="208"/>
      <c r="R1080" s="208"/>
      <c r="S1080" s="208"/>
      <c r="T1080" s="208"/>
      <c r="U1080" s="208"/>
      <c r="V1080" s="208"/>
      <c r="W1080" s="208"/>
      <c r="X1080" s="219">
        <v>42690</v>
      </c>
      <c r="Y1080" s="150" t="e">
        <f ca="1">IF(ISBLANK(X1080), TODAY()-#REF!,X1080 -#REF! &amp; CHAR(10) &amp; "(closed)")</f>
        <v>#REF!</v>
      </c>
      <c r="Z1080" s="149" t="s">
        <v>360</v>
      </c>
    </row>
    <row r="1081" spans="1:26" s="175" customFormat="1" ht="14.4" hidden="1" x14ac:dyDescent="0.3">
      <c r="A1081" s="157"/>
      <c r="B1081" s="155">
        <v>201600403</v>
      </c>
      <c r="C1081" s="217" t="s">
        <v>242</v>
      </c>
      <c r="D1081" s="29" t="s">
        <v>179</v>
      </c>
      <c r="E1081" s="220" t="s">
        <v>310</v>
      </c>
      <c r="F1081" s="208"/>
      <c r="G1081" s="208"/>
      <c r="H1081" s="208"/>
      <c r="I1081" s="208"/>
      <c r="J1081" s="209"/>
      <c r="K1081" s="208"/>
      <c r="L1081" s="208"/>
      <c r="M1081" s="208"/>
      <c r="N1081" s="208"/>
      <c r="O1081" s="208"/>
      <c r="P1081" s="208"/>
      <c r="Q1081" s="208"/>
      <c r="R1081" s="208"/>
      <c r="S1081" s="208"/>
      <c r="T1081" s="208"/>
      <c r="U1081" s="208"/>
      <c r="V1081" s="208"/>
      <c r="W1081" s="208"/>
      <c r="X1081" s="219">
        <v>42734</v>
      </c>
      <c r="Y1081" s="150" t="e">
        <f ca="1">IF(ISBLANK(X1081), TODAY()-#REF!,X1081 -#REF! &amp; CHAR(10) &amp; "(closed)")</f>
        <v>#REF!</v>
      </c>
      <c r="Z1081" s="149" t="s">
        <v>360</v>
      </c>
    </row>
    <row r="1082" spans="1:26" s="175" customFormat="1" ht="14.4" hidden="1" x14ac:dyDescent="0.3">
      <c r="A1082" s="157"/>
      <c r="B1082" s="155">
        <v>201600404</v>
      </c>
      <c r="C1082" s="217" t="s">
        <v>242</v>
      </c>
      <c r="D1082" s="29" t="s">
        <v>179</v>
      </c>
      <c r="E1082" s="220" t="s">
        <v>2014</v>
      </c>
      <c r="F1082" s="208"/>
      <c r="G1082" s="208"/>
      <c r="H1082" s="208"/>
      <c r="I1082" s="208"/>
      <c r="J1082" s="209"/>
      <c r="K1082" s="208"/>
      <c r="L1082" s="208"/>
      <c r="M1082" s="208"/>
      <c r="N1082" s="208"/>
      <c r="O1082" s="208"/>
      <c r="P1082" s="208"/>
      <c r="Q1082" s="208"/>
      <c r="R1082" s="208"/>
      <c r="S1082" s="208"/>
      <c r="T1082" s="208"/>
      <c r="U1082" s="208"/>
      <c r="V1082" s="208"/>
      <c r="W1082" s="208"/>
      <c r="X1082" s="219">
        <v>42732</v>
      </c>
      <c r="Y1082" s="150" t="e">
        <f ca="1">IF(ISBLANK(X1082), TODAY()-#REF!,X1082 -#REF! &amp; CHAR(10) &amp; "(closed)")</f>
        <v>#REF!</v>
      </c>
      <c r="Z1082" s="149" t="s">
        <v>360</v>
      </c>
    </row>
    <row r="1083" spans="1:26" s="175" customFormat="1" ht="14.4" hidden="1" x14ac:dyDescent="0.3">
      <c r="A1083" s="157"/>
      <c r="B1083" s="155">
        <v>201600405</v>
      </c>
      <c r="C1083" s="217" t="s">
        <v>242</v>
      </c>
      <c r="D1083" s="29" t="s">
        <v>179</v>
      </c>
      <c r="E1083" s="220" t="s">
        <v>1291</v>
      </c>
      <c r="F1083" s="208"/>
      <c r="G1083" s="208"/>
      <c r="H1083" s="208"/>
      <c r="I1083" s="208"/>
      <c r="J1083" s="209"/>
      <c r="K1083" s="208"/>
      <c r="L1083" s="208"/>
      <c r="M1083" s="208"/>
      <c r="N1083" s="208"/>
      <c r="O1083" s="208"/>
      <c r="P1083" s="208"/>
      <c r="Q1083" s="208"/>
      <c r="R1083" s="208"/>
      <c r="S1083" s="208"/>
      <c r="T1083" s="208"/>
      <c r="U1083" s="208"/>
      <c r="V1083" s="208"/>
      <c r="W1083" s="208"/>
      <c r="X1083" s="219">
        <v>42732</v>
      </c>
      <c r="Y1083" s="150" t="e">
        <f ca="1">IF(ISBLANK(X1083), TODAY()-E1083,X1083- E1083 &amp; CHAR(10) &amp; "(closed)")</f>
        <v>#VALUE!</v>
      </c>
      <c r="Z1083" s="149" t="s">
        <v>360</v>
      </c>
    </row>
    <row r="1084" spans="1:26" s="175" customFormat="1" ht="14.4" hidden="1" x14ac:dyDescent="0.3">
      <c r="A1084" s="157"/>
      <c r="B1084" s="155">
        <v>201600409</v>
      </c>
      <c r="C1084" s="217" t="s">
        <v>1714</v>
      </c>
      <c r="D1084" s="29" t="s">
        <v>177</v>
      </c>
      <c r="E1084" s="220" t="s">
        <v>1889</v>
      </c>
      <c r="F1084" s="208"/>
      <c r="G1084" s="208"/>
      <c r="H1084" s="208"/>
      <c r="I1084" s="208"/>
      <c r="J1084" s="209"/>
      <c r="K1084" s="208"/>
      <c r="L1084" s="208"/>
      <c r="M1084" s="208"/>
      <c r="N1084" s="208"/>
      <c r="O1084" s="208"/>
      <c r="P1084" s="208"/>
      <c r="Q1084" s="208"/>
      <c r="R1084" s="208"/>
      <c r="S1084" s="208"/>
      <c r="T1084" s="208"/>
      <c r="U1084" s="208"/>
      <c r="V1084" s="208"/>
      <c r="W1084" s="208"/>
      <c r="X1084" s="219">
        <v>42753</v>
      </c>
      <c r="Y1084" s="150" t="e">
        <f ca="1">IF(ISBLANK(X1084), TODAY()-#REF!,X1084 -#REF! &amp; CHAR(10) &amp; "(closed)")</f>
        <v>#REF!</v>
      </c>
      <c r="Z1084" s="149" t="s">
        <v>360</v>
      </c>
    </row>
    <row r="1085" spans="1:26" s="175" customFormat="1" ht="14.4" hidden="1" x14ac:dyDescent="0.3">
      <c r="A1085" s="157"/>
      <c r="B1085" s="155">
        <v>201600410</v>
      </c>
      <c r="C1085" s="217" t="s">
        <v>1714</v>
      </c>
      <c r="D1085" s="29" t="s">
        <v>177</v>
      </c>
      <c r="E1085" s="220" t="s">
        <v>2013</v>
      </c>
      <c r="F1085" s="208"/>
      <c r="G1085" s="208"/>
      <c r="H1085" s="208"/>
      <c r="I1085" s="208"/>
      <c r="J1085" s="209"/>
      <c r="K1085" s="208"/>
      <c r="L1085" s="208"/>
      <c r="M1085" s="208"/>
      <c r="N1085" s="208"/>
      <c r="O1085" s="208"/>
      <c r="P1085" s="208"/>
      <c r="Q1085" s="208"/>
      <c r="R1085" s="208"/>
      <c r="S1085" s="208"/>
      <c r="T1085" s="208"/>
      <c r="U1085" s="208"/>
      <c r="V1085" s="208"/>
      <c r="W1085" s="208"/>
      <c r="X1085" s="219">
        <v>42744</v>
      </c>
      <c r="Y1085" s="150" t="e">
        <f ca="1">IF(ISBLANK(X1085), TODAY()-#REF!,X1085 -#REF! &amp; CHAR(10) &amp; "(closed)")</f>
        <v>#REF!</v>
      </c>
      <c r="Z1085" s="149" t="s">
        <v>360</v>
      </c>
    </row>
    <row r="1086" spans="1:26" s="175" customFormat="1" ht="14.4" hidden="1" x14ac:dyDescent="0.3">
      <c r="A1086" s="157"/>
      <c r="B1086" s="155">
        <v>201600411</v>
      </c>
      <c r="C1086" s="217" t="s">
        <v>193</v>
      </c>
      <c r="D1086" s="29" t="s">
        <v>177</v>
      </c>
      <c r="E1086" s="220" t="s">
        <v>2012</v>
      </c>
      <c r="F1086" s="208"/>
      <c r="G1086" s="208"/>
      <c r="H1086" s="208"/>
      <c r="I1086" s="208"/>
      <c r="J1086" s="209"/>
      <c r="K1086" s="208"/>
      <c r="L1086" s="208"/>
      <c r="M1086" s="208"/>
      <c r="N1086" s="208"/>
      <c r="O1086" s="208"/>
      <c r="P1086" s="208"/>
      <c r="Q1086" s="208"/>
      <c r="R1086" s="208"/>
      <c r="S1086" s="208"/>
      <c r="T1086" s="208"/>
      <c r="U1086" s="208"/>
      <c r="V1086" s="208"/>
      <c r="W1086" s="208"/>
      <c r="X1086" s="219">
        <v>42753</v>
      </c>
      <c r="Y1086" s="150" t="e">
        <f ca="1">IF(ISBLANK(X1086), TODAY()-#REF!,X1086 -#REF! &amp; CHAR(10) &amp; "(closed)")</f>
        <v>#REF!</v>
      </c>
      <c r="Z1086" s="149" t="s">
        <v>360</v>
      </c>
    </row>
    <row r="1087" spans="1:26" s="175" customFormat="1" ht="14.4" hidden="1" x14ac:dyDescent="0.3">
      <c r="A1087" s="157"/>
      <c r="B1087" s="155">
        <v>201600412</v>
      </c>
      <c r="C1087" s="217" t="s">
        <v>193</v>
      </c>
      <c r="D1087" s="29" t="s">
        <v>177</v>
      </c>
      <c r="E1087" s="220" t="s">
        <v>2011</v>
      </c>
      <c r="F1087" s="208"/>
      <c r="G1087" s="208"/>
      <c r="H1087" s="208"/>
      <c r="I1087" s="208"/>
      <c r="J1087" s="209"/>
      <c r="K1087" s="208"/>
      <c r="L1087" s="208"/>
      <c r="M1087" s="208"/>
      <c r="N1087" s="208"/>
      <c r="O1087" s="208"/>
      <c r="P1087" s="208"/>
      <c r="Q1087" s="208"/>
      <c r="R1087" s="208"/>
      <c r="S1087" s="208"/>
      <c r="T1087" s="208"/>
      <c r="U1087" s="208"/>
      <c r="V1087" s="208"/>
      <c r="W1087" s="208"/>
      <c r="X1087" s="219">
        <v>42745</v>
      </c>
      <c r="Y1087" s="150" t="e">
        <f ca="1">IF(ISBLANK(X1087), TODAY()-#REF!,X1087 -#REF! &amp; CHAR(10) &amp; "(closed)")</f>
        <v>#REF!</v>
      </c>
      <c r="Z1087" s="149" t="s">
        <v>360</v>
      </c>
    </row>
    <row r="1088" spans="1:26" s="175" customFormat="1" ht="14.4" hidden="1" x14ac:dyDescent="0.3">
      <c r="A1088" s="157"/>
      <c r="B1088" s="155">
        <v>201600413</v>
      </c>
      <c r="C1088" s="217" t="s">
        <v>193</v>
      </c>
      <c r="D1088" s="29" t="s">
        <v>177</v>
      </c>
      <c r="E1088" s="220" t="s">
        <v>2010</v>
      </c>
      <c r="F1088" s="208"/>
      <c r="G1088" s="208"/>
      <c r="H1088" s="208"/>
      <c r="I1088" s="208"/>
      <c r="J1088" s="209"/>
      <c r="K1088" s="208"/>
      <c r="L1088" s="208"/>
      <c r="M1088" s="208"/>
      <c r="N1088" s="208"/>
      <c r="O1088" s="208"/>
      <c r="P1088" s="208"/>
      <c r="Q1088" s="208"/>
      <c r="R1088" s="208"/>
      <c r="S1088" s="208"/>
      <c r="T1088" s="208"/>
      <c r="U1088" s="208"/>
      <c r="V1088" s="208"/>
      <c r="W1088" s="208"/>
      <c r="X1088" s="219">
        <v>42732</v>
      </c>
      <c r="Y1088" s="150" t="e">
        <f ca="1">IF(ISBLANK(X1088), TODAY()-#REF!,X1088 -#REF! &amp; CHAR(10) &amp; "(closed)")</f>
        <v>#REF!</v>
      </c>
      <c r="Z1088" s="149" t="s">
        <v>360</v>
      </c>
    </row>
    <row r="1089" spans="1:26" s="175" customFormat="1" ht="14.4" hidden="1" x14ac:dyDescent="0.3">
      <c r="A1089" s="157"/>
      <c r="B1089" s="155">
        <v>201600414</v>
      </c>
      <c r="C1089" s="217" t="s">
        <v>193</v>
      </c>
      <c r="D1089" s="29" t="s">
        <v>177</v>
      </c>
      <c r="E1089" s="220" t="s">
        <v>2009</v>
      </c>
      <c r="F1089" s="208"/>
      <c r="G1089" s="208"/>
      <c r="H1089" s="208"/>
      <c r="I1089" s="208"/>
      <c r="J1089" s="209"/>
      <c r="K1089" s="208"/>
      <c r="L1089" s="208"/>
      <c r="M1089" s="208"/>
      <c r="N1089" s="208"/>
      <c r="O1089" s="208"/>
      <c r="P1089" s="208"/>
      <c r="Q1089" s="208"/>
      <c r="R1089" s="208"/>
      <c r="S1089" s="208"/>
      <c r="T1089" s="208"/>
      <c r="U1089" s="208"/>
      <c r="V1089" s="208"/>
      <c r="W1089" s="208"/>
      <c r="X1089" s="219">
        <v>42752</v>
      </c>
      <c r="Y1089" s="150" t="e">
        <f ca="1">IF(ISBLANK(X1089), TODAY()-#REF!,X1089 -#REF! &amp; CHAR(10) &amp; "(closed)")</f>
        <v>#REF!</v>
      </c>
      <c r="Z1089" s="149" t="s">
        <v>360</v>
      </c>
    </row>
    <row r="1090" spans="1:26" s="175" customFormat="1" ht="14.4" hidden="1" x14ac:dyDescent="0.3">
      <c r="A1090" s="157"/>
      <c r="B1090" s="155">
        <v>201600415</v>
      </c>
      <c r="C1090" s="217" t="s">
        <v>193</v>
      </c>
      <c r="D1090" s="29" t="s">
        <v>177</v>
      </c>
      <c r="E1090" s="220" t="s">
        <v>2008</v>
      </c>
      <c r="F1090" s="208"/>
      <c r="G1090" s="208"/>
      <c r="H1090" s="208"/>
      <c r="I1090" s="208"/>
      <c r="J1090" s="209"/>
      <c r="K1090" s="208"/>
      <c r="L1090" s="208"/>
      <c r="M1090" s="208"/>
      <c r="N1090" s="208"/>
      <c r="O1090" s="208"/>
      <c r="P1090" s="208"/>
      <c r="Q1090" s="208"/>
      <c r="R1090" s="208"/>
      <c r="S1090" s="208"/>
      <c r="T1090" s="208"/>
      <c r="U1090" s="208"/>
      <c r="V1090" s="208"/>
      <c r="W1090" s="208"/>
      <c r="X1090" s="219">
        <v>42739</v>
      </c>
      <c r="Y1090" s="150" t="e">
        <f ca="1">IF(ISBLANK(X1090), TODAY()-#REF!,X1090 -#REF! &amp; CHAR(10) &amp; "(closed)")</f>
        <v>#REF!</v>
      </c>
      <c r="Z1090" s="149" t="s">
        <v>360</v>
      </c>
    </row>
    <row r="1091" spans="1:26" s="175" customFormat="1" ht="14.4" hidden="1" x14ac:dyDescent="0.3">
      <c r="A1091" s="157"/>
      <c r="B1091" s="155">
        <v>201600416</v>
      </c>
      <c r="C1091" s="217" t="s">
        <v>193</v>
      </c>
      <c r="D1091" s="29" t="s">
        <v>177</v>
      </c>
      <c r="E1091" s="220" t="s">
        <v>2007</v>
      </c>
      <c r="F1091" s="208"/>
      <c r="G1091" s="208"/>
      <c r="H1091" s="208"/>
      <c r="I1091" s="208"/>
      <c r="J1091" s="209"/>
      <c r="K1091" s="208"/>
      <c r="L1091" s="208"/>
      <c r="M1091" s="208"/>
      <c r="N1091" s="208"/>
      <c r="O1091" s="208"/>
      <c r="P1091" s="208"/>
      <c r="Q1091" s="208"/>
      <c r="R1091" s="208"/>
      <c r="S1091" s="208"/>
      <c r="T1091" s="208"/>
      <c r="U1091" s="208"/>
      <c r="V1091" s="208"/>
      <c r="W1091" s="208"/>
      <c r="X1091" s="219">
        <v>42732</v>
      </c>
      <c r="Y1091" s="150" t="e">
        <f ca="1">IF(ISBLANK(X1091), TODAY()-#REF!,X1091 -#REF! &amp; CHAR(10) &amp; "(closed)")</f>
        <v>#REF!</v>
      </c>
      <c r="Z1091" s="149" t="s">
        <v>360</v>
      </c>
    </row>
    <row r="1092" spans="1:26" s="175" customFormat="1" ht="26.4" hidden="1" x14ac:dyDescent="0.3">
      <c r="A1092" s="157"/>
      <c r="B1092" s="155">
        <v>201600417</v>
      </c>
      <c r="C1092" s="217" t="s">
        <v>193</v>
      </c>
      <c r="D1092" s="29" t="s">
        <v>177</v>
      </c>
      <c r="E1092" s="220" t="s">
        <v>2006</v>
      </c>
      <c r="F1092" s="208"/>
      <c r="G1092" s="208"/>
      <c r="H1092" s="208"/>
      <c r="I1092" s="208"/>
      <c r="J1092" s="209"/>
      <c r="K1092" s="208"/>
      <c r="L1092" s="208"/>
      <c r="M1092" s="208"/>
      <c r="N1092" s="208"/>
      <c r="O1092" s="208"/>
      <c r="P1092" s="208"/>
      <c r="Q1092" s="208"/>
      <c r="R1092" s="208"/>
      <c r="S1092" s="208"/>
      <c r="T1092" s="208"/>
      <c r="U1092" s="208"/>
      <c r="V1092" s="208"/>
      <c r="W1092" s="208"/>
      <c r="X1092" s="219">
        <v>42741</v>
      </c>
      <c r="Y1092" s="150" t="e">
        <f ca="1">IF(ISBLANK(X1092), TODAY()-#REF!,X1092 -#REF! &amp; CHAR(10) &amp; "(closed)")</f>
        <v>#REF!</v>
      </c>
      <c r="Z1092" s="149" t="s">
        <v>360</v>
      </c>
    </row>
    <row r="1093" spans="1:26" s="175" customFormat="1" ht="14.4" hidden="1" x14ac:dyDescent="0.3">
      <c r="A1093" s="157"/>
      <c r="B1093" s="155">
        <v>201600418</v>
      </c>
      <c r="C1093" s="217" t="s">
        <v>193</v>
      </c>
      <c r="D1093" s="29" t="s">
        <v>177</v>
      </c>
      <c r="E1093" s="220" t="s">
        <v>712</v>
      </c>
      <c r="F1093" s="208"/>
      <c r="G1093" s="208"/>
      <c r="H1093" s="208"/>
      <c r="I1093" s="208"/>
      <c r="J1093" s="209"/>
      <c r="K1093" s="208"/>
      <c r="L1093" s="208"/>
      <c r="M1093" s="208"/>
      <c r="N1093" s="208"/>
      <c r="O1093" s="208"/>
      <c r="P1093" s="208"/>
      <c r="Q1093" s="208"/>
      <c r="R1093" s="208"/>
      <c r="S1093" s="208"/>
      <c r="T1093" s="208"/>
      <c r="U1093" s="208"/>
      <c r="V1093" s="208"/>
      <c r="W1093" s="208"/>
      <c r="X1093" s="219">
        <v>42732</v>
      </c>
      <c r="Y1093" s="150" t="e">
        <f ca="1">IF(ISBLANK(X1093), TODAY()-#REF!,X1093 -#REF! &amp; CHAR(10) &amp; "(closed)")</f>
        <v>#REF!</v>
      </c>
      <c r="Z1093" s="149" t="s">
        <v>360</v>
      </c>
    </row>
    <row r="1094" spans="1:26" s="175" customFormat="1" ht="26.4" hidden="1" x14ac:dyDescent="0.3">
      <c r="A1094" s="157"/>
      <c r="B1094" s="155">
        <v>201600420</v>
      </c>
      <c r="C1094" s="217" t="s">
        <v>804</v>
      </c>
      <c r="D1094" s="29" t="s">
        <v>176</v>
      </c>
      <c r="E1094" s="220" t="s">
        <v>2005</v>
      </c>
      <c r="F1094" s="208"/>
      <c r="G1094" s="208"/>
      <c r="H1094" s="208"/>
      <c r="I1094" s="208"/>
      <c r="J1094" s="209"/>
      <c r="K1094" s="208"/>
      <c r="L1094" s="208"/>
      <c r="M1094" s="208"/>
      <c r="N1094" s="208"/>
      <c r="O1094" s="208"/>
      <c r="P1094" s="208"/>
      <c r="Q1094" s="208"/>
      <c r="R1094" s="208"/>
      <c r="S1094" s="208"/>
      <c r="T1094" s="208"/>
      <c r="U1094" s="208"/>
      <c r="V1094" s="208"/>
      <c r="W1094" s="208"/>
      <c r="X1094" s="219">
        <v>42724</v>
      </c>
      <c r="Y1094" s="150" t="e">
        <f ca="1">IF(ISBLANK(X1094), TODAY()-#REF!,X1094 -#REF! &amp; CHAR(10) &amp; "(closed)")</f>
        <v>#REF!</v>
      </c>
      <c r="Z1094" s="149" t="s">
        <v>360</v>
      </c>
    </row>
    <row r="1095" spans="1:26" s="175" customFormat="1" ht="14.4" hidden="1" x14ac:dyDescent="0.3">
      <c r="A1095" s="157"/>
      <c r="B1095" s="155">
        <v>201600421</v>
      </c>
      <c r="C1095" s="217" t="s">
        <v>291</v>
      </c>
      <c r="D1095" s="29" t="s">
        <v>179</v>
      </c>
      <c r="E1095" s="220" t="s">
        <v>758</v>
      </c>
      <c r="F1095" s="208"/>
      <c r="G1095" s="208"/>
      <c r="H1095" s="208"/>
      <c r="I1095" s="208"/>
      <c r="J1095" s="209"/>
      <c r="K1095" s="208"/>
      <c r="L1095" s="208"/>
      <c r="M1095" s="208"/>
      <c r="N1095" s="208"/>
      <c r="O1095" s="208"/>
      <c r="P1095" s="208"/>
      <c r="Q1095" s="208"/>
      <c r="R1095" s="208"/>
      <c r="S1095" s="208"/>
      <c r="T1095" s="208"/>
      <c r="U1095" s="208"/>
      <c r="V1095" s="208"/>
      <c r="W1095" s="208"/>
      <c r="X1095" s="219">
        <v>42740</v>
      </c>
      <c r="Y1095" s="150" t="e">
        <f ca="1">IF(ISBLANK(X1095), TODAY()-#REF!,X1095 -#REF! &amp; CHAR(10) &amp; "(closed)")</f>
        <v>#REF!</v>
      </c>
      <c r="Z1095" s="149" t="s">
        <v>360</v>
      </c>
    </row>
    <row r="1096" spans="1:26" s="175" customFormat="1" ht="14.4" hidden="1" x14ac:dyDescent="0.3">
      <c r="A1096" s="157"/>
      <c r="B1096" s="155">
        <v>201600423</v>
      </c>
      <c r="C1096" s="217" t="s">
        <v>193</v>
      </c>
      <c r="D1096" s="29" t="s">
        <v>179</v>
      </c>
      <c r="E1096" s="220" t="s">
        <v>611</v>
      </c>
      <c r="F1096" s="208"/>
      <c r="G1096" s="208"/>
      <c r="H1096" s="208"/>
      <c r="I1096" s="208"/>
      <c r="J1096" s="209"/>
      <c r="K1096" s="208"/>
      <c r="L1096" s="208"/>
      <c r="M1096" s="208"/>
      <c r="N1096" s="208"/>
      <c r="O1096" s="208"/>
      <c r="P1096" s="208"/>
      <c r="Q1096" s="208"/>
      <c r="R1096" s="208"/>
      <c r="S1096" s="208"/>
      <c r="T1096" s="208"/>
      <c r="U1096" s="208"/>
      <c r="V1096" s="208"/>
      <c r="W1096" s="208"/>
      <c r="X1096" s="219">
        <v>42755</v>
      </c>
      <c r="Y1096" s="150" t="e">
        <f ca="1">IF(ISBLANK(X1096), TODAY()-#REF!,X1096 -#REF! &amp; CHAR(10) &amp; "(closed)")</f>
        <v>#REF!</v>
      </c>
      <c r="Z1096" s="149" t="s">
        <v>360</v>
      </c>
    </row>
    <row r="1097" spans="1:26" s="175" customFormat="1" ht="14.4" hidden="1" x14ac:dyDescent="0.3">
      <c r="A1097" s="157"/>
      <c r="B1097" s="155">
        <v>201600424</v>
      </c>
      <c r="C1097" s="217" t="s">
        <v>193</v>
      </c>
      <c r="D1097" s="29" t="s">
        <v>179</v>
      </c>
      <c r="E1097" s="220" t="s">
        <v>1545</v>
      </c>
      <c r="F1097" s="208"/>
      <c r="G1097" s="208"/>
      <c r="H1097" s="208"/>
      <c r="I1097" s="208"/>
      <c r="J1097" s="209"/>
      <c r="K1097" s="208"/>
      <c r="L1097" s="208"/>
      <c r="M1097" s="208"/>
      <c r="N1097" s="208"/>
      <c r="O1097" s="208"/>
      <c r="P1097" s="208"/>
      <c r="Q1097" s="208"/>
      <c r="R1097" s="208"/>
      <c r="S1097" s="208"/>
      <c r="T1097" s="208"/>
      <c r="U1097" s="208"/>
      <c r="V1097" s="208"/>
      <c r="W1097" s="208"/>
      <c r="X1097" s="219">
        <v>42732</v>
      </c>
      <c r="Y1097" s="150" t="e">
        <f ca="1">IF(ISBLANK(X1097), TODAY()-#REF!,X1097 -#REF! &amp; CHAR(10) &amp; "(closed)")</f>
        <v>#REF!</v>
      </c>
      <c r="Z1097" s="149" t="s">
        <v>360</v>
      </c>
    </row>
    <row r="1098" spans="1:26" s="175" customFormat="1" ht="26.4" hidden="1" x14ac:dyDescent="0.3">
      <c r="A1098" s="157"/>
      <c r="B1098" s="155">
        <v>201600425</v>
      </c>
      <c r="C1098" s="217" t="s">
        <v>193</v>
      </c>
      <c r="D1098" s="29" t="s">
        <v>179</v>
      </c>
      <c r="E1098" s="220" t="s">
        <v>2004</v>
      </c>
      <c r="F1098" s="208"/>
      <c r="G1098" s="208"/>
      <c r="H1098" s="208"/>
      <c r="I1098" s="208"/>
      <c r="J1098" s="209"/>
      <c r="K1098" s="208"/>
      <c r="L1098" s="208"/>
      <c r="M1098" s="208"/>
      <c r="N1098" s="208"/>
      <c r="O1098" s="208"/>
      <c r="P1098" s="208"/>
      <c r="Q1098" s="208"/>
      <c r="R1098" s="208"/>
      <c r="S1098" s="208"/>
      <c r="T1098" s="208"/>
      <c r="U1098" s="208"/>
      <c r="V1098" s="208"/>
      <c r="W1098" s="208"/>
      <c r="X1098" s="219">
        <v>42755</v>
      </c>
      <c r="Y1098" s="150" t="e">
        <f ca="1">IF(ISBLANK(X1098), TODAY()-#REF!,X1098 -#REF! &amp; CHAR(10) &amp; "(closed)")</f>
        <v>#REF!</v>
      </c>
      <c r="Z1098" s="149" t="s">
        <v>360</v>
      </c>
    </row>
    <row r="1099" spans="1:26" s="175" customFormat="1" ht="14.4" hidden="1" x14ac:dyDescent="0.3">
      <c r="A1099" s="157"/>
      <c r="B1099" s="155">
        <v>201600426</v>
      </c>
      <c r="C1099" s="217" t="s">
        <v>193</v>
      </c>
      <c r="D1099" s="29" t="s">
        <v>179</v>
      </c>
      <c r="E1099" s="220" t="s">
        <v>2003</v>
      </c>
      <c r="F1099" s="208"/>
      <c r="G1099" s="208"/>
      <c r="H1099" s="208"/>
      <c r="I1099" s="208"/>
      <c r="J1099" s="209"/>
      <c r="K1099" s="208"/>
      <c r="L1099" s="208"/>
      <c r="M1099" s="208"/>
      <c r="N1099" s="208"/>
      <c r="O1099" s="208"/>
      <c r="P1099" s="208"/>
      <c r="Q1099" s="208"/>
      <c r="R1099" s="208"/>
      <c r="S1099" s="208"/>
      <c r="T1099" s="208"/>
      <c r="U1099" s="208"/>
      <c r="V1099" s="208"/>
      <c r="W1099" s="208"/>
      <c r="X1099" s="219">
        <v>42739</v>
      </c>
      <c r="Y1099" s="150" t="e">
        <f ca="1">IF(ISBLANK(X1099), TODAY()-#REF!,X1099 -#REF! &amp; CHAR(10) &amp; "(closed)")</f>
        <v>#REF!</v>
      </c>
      <c r="Z1099" s="149" t="s">
        <v>360</v>
      </c>
    </row>
    <row r="1100" spans="1:26" s="175" customFormat="1" ht="14.4" hidden="1" x14ac:dyDescent="0.3">
      <c r="A1100" s="157"/>
      <c r="B1100" s="155">
        <v>201600427</v>
      </c>
      <c r="C1100" s="217" t="s">
        <v>193</v>
      </c>
      <c r="D1100" s="29" t="s">
        <v>179</v>
      </c>
      <c r="E1100" s="220" t="s">
        <v>2002</v>
      </c>
      <c r="F1100" s="208"/>
      <c r="G1100" s="208"/>
      <c r="H1100" s="208"/>
      <c r="I1100" s="208"/>
      <c r="J1100" s="209"/>
      <c r="K1100" s="208"/>
      <c r="L1100" s="208"/>
      <c r="M1100" s="208"/>
      <c r="N1100" s="208"/>
      <c r="O1100" s="208"/>
      <c r="P1100" s="208"/>
      <c r="Q1100" s="208"/>
      <c r="R1100" s="208"/>
      <c r="S1100" s="208"/>
      <c r="T1100" s="208"/>
      <c r="U1100" s="208"/>
      <c r="V1100" s="208"/>
      <c r="W1100" s="208"/>
      <c r="X1100" s="219">
        <v>42754</v>
      </c>
      <c r="Y1100" s="150" t="e">
        <f ca="1">IF(ISBLANK(X1100), TODAY()-#REF!,X1100 -#REF! &amp; CHAR(10) &amp; "(closed)")</f>
        <v>#REF!</v>
      </c>
      <c r="Z1100" s="149" t="s">
        <v>360</v>
      </c>
    </row>
    <row r="1101" spans="1:26" s="175" customFormat="1" ht="14.4" hidden="1" x14ac:dyDescent="0.3">
      <c r="A1101" s="157"/>
      <c r="B1101" s="155">
        <v>201600428</v>
      </c>
      <c r="C1101" s="217" t="s">
        <v>193</v>
      </c>
      <c r="D1101" s="29" t="s">
        <v>179</v>
      </c>
      <c r="E1101" s="220" t="s">
        <v>2001</v>
      </c>
      <c r="F1101" s="208"/>
      <c r="G1101" s="208"/>
      <c r="H1101" s="208"/>
      <c r="I1101" s="208"/>
      <c r="J1101" s="209"/>
      <c r="K1101" s="208"/>
      <c r="L1101" s="208"/>
      <c r="M1101" s="208"/>
      <c r="N1101" s="208"/>
      <c r="O1101" s="208"/>
      <c r="P1101" s="208"/>
      <c r="Q1101" s="208"/>
      <c r="R1101" s="208"/>
      <c r="S1101" s="208"/>
      <c r="T1101" s="208"/>
      <c r="U1101" s="208"/>
      <c r="V1101" s="208"/>
      <c r="W1101" s="208"/>
      <c r="X1101" s="219">
        <v>42758</v>
      </c>
      <c r="Y1101" s="150" t="e">
        <f ca="1">IF(ISBLANK(X1101), TODAY()-#REF!,X1101 -#REF! &amp; CHAR(10) &amp; "(closed)")</f>
        <v>#REF!</v>
      </c>
      <c r="Z1101" s="149" t="s">
        <v>360</v>
      </c>
    </row>
    <row r="1102" spans="1:26" s="175" customFormat="1" ht="14.4" hidden="1" x14ac:dyDescent="0.3">
      <c r="A1102" s="157"/>
      <c r="B1102" s="155">
        <v>201600429</v>
      </c>
      <c r="C1102" s="217" t="s">
        <v>193</v>
      </c>
      <c r="D1102" s="29" t="s">
        <v>179</v>
      </c>
      <c r="E1102" s="220" t="s">
        <v>1043</v>
      </c>
      <c r="F1102" s="208"/>
      <c r="G1102" s="208"/>
      <c r="H1102" s="208"/>
      <c r="I1102" s="208"/>
      <c r="J1102" s="209"/>
      <c r="K1102" s="208"/>
      <c r="L1102" s="208"/>
      <c r="M1102" s="208"/>
      <c r="N1102" s="208"/>
      <c r="O1102" s="208"/>
      <c r="P1102" s="208"/>
      <c r="Q1102" s="208"/>
      <c r="R1102" s="208"/>
      <c r="S1102" s="208"/>
      <c r="T1102" s="208"/>
      <c r="U1102" s="208"/>
      <c r="V1102" s="208"/>
      <c r="W1102" s="208"/>
      <c r="X1102" s="219">
        <v>42738</v>
      </c>
      <c r="Y1102" s="150" t="e">
        <f ca="1">IF(ISBLANK(X1102), TODAY()-#REF!,X1102 -#REF! &amp; CHAR(10) &amp; "(closed)")</f>
        <v>#REF!</v>
      </c>
      <c r="Z1102" s="149" t="s">
        <v>360</v>
      </c>
    </row>
    <row r="1103" spans="1:26" s="175" customFormat="1" ht="26.4" hidden="1" x14ac:dyDescent="0.3">
      <c r="A1103" s="157"/>
      <c r="B1103" s="155">
        <v>201600433</v>
      </c>
      <c r="C1103" s="217" t="s">
        <v>1121</v>
      </c>
      <c r="D1103" s="66" t="s">
        <v>11</v>
      </c>
      <c r="E1103" s="220" t="s">
        <v>2000</v>
      </c>
      <c r="F1103" s="208"/>
      <c r="G1103" s="208"/>
      <c r="H1103" s="208"/>
      <c r="I1103" s="208"/>
      <c r="J1103" s="209"/>
      <c r="K1103" s="208"/>
      <c r="L1103" s="208"/>
      <c r="M1103" s="208"/>
      <c r="N1103" s="208"/>
      <c r="O1103" s="208"/>
      <c r="P1103" s="208"/>
      <c r="Q1103" s="208"/>
      <c r="R1103" s="208"/>
      <c r="S1103" s="208"/>
      <c r="T1103" s="208"/>
      <c r="U1103" s="208"/>
      <c r="V1103" s="208"/>
      <c r="W1103" s="208"/>
      <c r="X1103" s="219">
        <v>42670</v>
      </c>
      <c r="Y1103" s="150" t="e">
        <f ca="1">IF(ISBLANK(X1103), TODAY()-#REF!,X1103 -#REF! &amp; CHAR(10) &amp; "(closed)")</f>
        <v>#REF!</v>
      </c>
      <c r="Z1103" s="149" t="s">
        <v>360</v>
      </c>
    </row>
    <row r="1104" spans="1:26" s="175" customFormat="1" ht="14.4" hidden="1" x14ac:dyDescent="0.3">
      <c r="A1104" s="157"/>
      <c r="B1104" s="155">
        <v>201600434</v>
      </c>
      <c r="C1104" s="217" t="s">
        <v>1998</v>
      </c>
      <c r="D1104" s="29" t="s">
        <v>179</v>
      </c>
      <c r="E1104" s="220" t="s">
        <v>1999</v>
      </c>
      <c r="F1104" s="208"/>
      <c r="G1104" s="208"/>
      <c r="H1104" s="208"/>
      <c r="I1104" s="208"/>
      <c r="J1104" s="209"/>
      <c r="K1104" s="208"/>
      <c r="L1104" s="208"/>
      <c r="M1104" s="208"/>
      <c r="N1104" s="208"/>
      <c r="O1104" s="208"/>
      <c r="P1104" s="208"/>
      <c r="Q1104" s="208"/>
      <c r="R1104" s="208"/>
      <c r="S1104" s="208"/>
      <c r="T1104" s="208"/>
      <c r="U1104" s="208"/>
      <c r="V1104" s="208"/>
      <c r="W1104" s="208"/>
      <c r="X1104" s="219">
        <v>42758</v>
      </c>
      <c r="Y1104" s="150" t="e">
        <f ca="1">IF(ISBLANK(X1104), TODAY()-#REF!,X1104 -#REF! &amp; CHAR(10) &amp; "(closed)")</f>
        <v>#REF!</v>
      </c>
      <c r="Z1104" s="149" t="s">
        <v>360</v>
      </c>
    </row>
    <row r="1105" spans="1:26" s="175" customFormat="1" ht="14.4" hidden="1" x14ac:dyDescent="0.3">
      <c r="A1105" s="157"/>
      <c r="B1105" s="155">
        <v>201600435</v>
      </c>
      <c r="C1105" s="217" t="s">
        <v>1998</v>
      </c>
      <c r="D1105" s="29" t="s">
        <v>179</v>
      </c>
      <c r="E1105" s="220" t="s">
        <v>1997</v>
      </c>
      <c r="F1105" s="208"/>
      <c r="G1105" s="208"/>
      <c r="H1105" s="208"/>
      <c r="I1105" s="208"/>
      <c r="J1105" s="209"/>
      <c r="K1105" s="208"/>
      <c r="L1105" s="208"/>
      <c r="M1105" s="208"/>
      <c r="N1105" s="208"/>
      <c r="O1105" s="208"/>
      <c r="P1105" s="208"/>
      <c r="Q1105" s="208"/>
      <c r="R1105" s="208"/>
      <c r="S1105" s="208"/>
      <c r="T1105" s="208"/>
      <c r="U1105" s="208"/>
      <c r="V1105" s="208"/>
      <c r="W1105" s="208"/>
      <c r="X1105" s="219">
        <v>42739</v>
      </c>
      <c r="Y1105" s="150" t="e">
        <f ca="1">IF(ISBLANK(X1105), TODAY()-#REF!,X1105 -#REF! &amp; CHAR(10) &amp; "(closed)")</f>
        <v>#REF!</v>
      </c>
      <c r="Z1105" s="149" t="s">
        <v>360</v>
      </c>
    </row>
    <row r="1106" spans="1:26" s="175" customFormat="1" ht="14.4" hidden="1" x14ac:dyDescent="0.3">
      <c r="A1106" s="157"/>
      <c r="B1106" s="155">
        <v>201600436</v>
      </c>
      <c r="C1106" s="217" t="s">
        <v>112</v>
      </c>
      <c r="D1106" s="29" t="s">
        <v>179</v>
      </c>
      <c r="E1106" s="220" t="s">
        <v>1996</v>
      </c>
      <c r="F1106" s="208"/>
      <c r="G1106" s="208"/>
      <c r="H1106" s="208"/>
      <c r="I1106" s="208"/>
      <c r="J1106" s="209"/>
      <c r="K1106" s="208"/>
      <c r="L1106" s="208"/>
      <c r="M1106" s="208"/>
      <c r="N1106" s="208"/>
      <c r="O1106" s="208"/>
      <c r="P1106" s="208"/>
      <c r="Q1106" s="208"/>
      <c r="R1106" s="208"/>
      <c r="S1106" s="208"/>
      <c r="T1106" s="208"/>
      <c r="U1106" s="208"/>
      <c r="V1106" s="208"/>
      <c r="W1106" s="208"/>
      <c r="X1106" s="219">
        <v>42739</v>
      </c>
      <c r="Y1106" s="150" t="e">
        <f ca="1">IF(ISBLANK(X1106), TODAY()-#REF!,X1106 -#REF! &amp; CHAR(10) &amp; "(closed)")</f>
        <v>#REF!</v>
      </c>
      <c r="Z1106" s="149" t="s">
        <v>360</v>
      </c>
    </row>
    <row r="1107" spans="1:26" s="175" customFormat="1" ht="14.4" hidden="1" x14ac:dyDescent="0.3">
      <c r="A1107" s="157"/>
      <c r="B1107" s="155">
        <v>201600437</v>
      </c>
      <c r="C1107" s="217" t="s">
        <v>804</v>
      </c>
      <c r="D1107" s="29" t="s">
        <v>176</v>
      </c>
      <c r="E1107" s="220" t="s">
        <v>1995</v>
      </c>
      <c r="F1107" s="208"/>
      <c r="G1107" s="208"/>
      <c r="H1107" s="208"/>
      <c r="I1107" s="208"/>
      <c r="J1107" s="209"/>
      <c r="K1107" s="208"/>
      <c r="L1107" s="208"/>
      <c r="M1107" s="208"/>
      <c r="N1107" s="208"/>
      <c r="O1107" s="208"/>
      <c r="P1107" s="208"/>
      <c r="Q1107" s="208"/>
      <c r="R1107" s="208"/>
      <c r="S1107" s="208"/>
      <c r="T1107" s="208"/>
      <c r="U1107" s="208"/>
      <c r="V1107" s="208"/>
      <c r="W1107" s="208"/>
      <c r="X1107" s="219">
        <v>42741</v>
      </c>
      <c r="Y1107" s="150" t="e">
        <f ca="1">IF(ISBLANK(X1107), TODAY()-#REF!,X1107 -#REF! &amp; CHAR(10) &amp; "(closed)")</f>
        <v>#REF!</v>
      </c>
      <c r="Z1107" s="149" t="s">
        <v>360</v>
      </c>
    </row>
    <row r="1108" spans="1:26" s="175" customFormat="1" ht="14.4" hidden="1" x14ac:dyDescent="0.3">
      <c r="A1108" s="157"/>
      <c r="B1108" s="155">
        <v>201600438</v>
      </c>
      <c r="C1108" s="217" t="s">
        <v>291</v>
      </c>
      <c r="D1108" s="29" t="s">
        <v>179</v>
      </c>
      <c r="E1108" s="220" t="s">
        <v>645</v>
      </c>
      <c r="F1108" s="208"/>
      <c r="G1108" s="208"/>
      <c r="H1108" s="208"/>
      <c r="I1108" s="208"/>
      <c r="J1108" s="209"/>
      <c r="K1108" s="208"/>
      <c r="L1108" s="208"/>
      <c r="M1108" s="208"/>
      <c r="N1108" s="208"/>
      <c r="O1108" s="208"/>
      <c r="P1108" s="208"/>
      <c r="Q1108" s="208"/>
      <c r="R1108" s="208"/>
      <c r="S1108" s="208"/>
      <c r="T1108" s="208"/>
      <c r="U1108" s="208"/>
      <c r="V1108" s="208"/>
      <c r="W1108" s="208"/>
      <c r="X1108" s="219">
        <v>42753</v>
      </c>
      <c r="Y1108" s="150" t="e">
        <f ca="1">IF(ISBLANK(X1108), TODAY()-#REF!,X1108 -#REF! &amp; CHAR(10) &amp; "(closed)")</f>
        <v>#REF!</v>
      </c>
      <c r="Z1108" s="149" t="s">
        <v>360</v>
      </c>
    </row>
    <row r="1109" spans="1:26" s="175" customFormat="1" ht="26.4" hidden="1" x14ac:dyDescent="0.3">
      <c r="A1109" s="157"/>
      <c r="B1109" s="155">
        <v>201600442</v>
      </c>
      <c r="C1109" s="217" t="s">
        <v>1938</v>
      </c>
      <c r="D1109" s="29" t="s">
        <v>179</v>
      </c>
      <c r="E1109" s="220" t="s">
        <v>1994</v>
      </c>
      <c r="F1109" s="208"/>
      <c r="G1109" s="208"/>
      <c r="H1109" s="208"/>
      <c r="I1109" s="208"/>
      <c r="J1109" s="209"/>
      <c r="K1109" s="208"/>
      <c r="L1109" s="208"/>
      <c r="M1109" s="208"/>
      <c r="N1109" s="208"/>
      <c r="O1109" s="208"/>
      <c r="P1109" s="208"/>
      <c r="Q1109" s="208"/>
      <c r="R1109" s="208"/>
      <c r="S1109" s="208"/>
      <c r="T1109" s="208"/>
      <c r="U1109" s="208"/>
      <c r="V1109" s="208"/>
      <c r="W1109" s="208"/>
      <c r="X1109" s="219">
        <v>42760</v>
      </c>
      <c r="Y1109" s="150" t="e">
        <f ca="1">IF(ISBLANK(X1109), TODAY()-#REF!,X1109 -#REF! &amp; CHAR(10) &amp; "(closed)")</f>
        <v>#REF!</v>
      </c>
      <c r="Z1109" s="149" t="s">
        <v>360</v>
      </c>
    </row>
    <row r="1110" spans="1:26" s="175" customFormat="1" ht="14.4" hidden="1" x14ac:dyDescent="0.3">
      <c r="A1110" s="157"/>
      <c r="B1110" s="155">
        <v>201600444</v>
      </c>
      <c r="C1110" s="217" t="s">
        <v>193</v>
      </c>
      <c r="D1110" s="29" t="s">
        <v>179</v>
      </c>
      <c r="E1110" s="220" t="s">
        <v>1993</v>
      </c>
      <c r="F1110" s="208"/>
      <c r="G1110" s="208"/>
      <c r="H1110" s="208"/>
      <c r="I1110" s="208"/>
      <c r="J1110" s="209"/>
      <c r="K1110" s="208"/>
      <c r="L1110" s="208"/>
      <c r="M1110" s="208"/>
      <c r="N1110" s="208"/>
      <c r="O1110" s="208"/>
      <c r="P1110" s="208"/>
      <c r="Q1110" s="208"/>
      <c r="R1110" s="208"/>
      <c r="S1110" s="208"/>
      <c r="T1110" s="208"/>
      <c r="U1110" s="208"/>
      <c r="V1110" s="208"/>
      <c r="W1110" s="208"/>
      <c r="X1110" s="219">
        <v>42768</v>
      </c>
      <c r="Y1110" s="150" t="e">
        <f ca="1">IF(ISBLANK(X1110), TODAY()-#REF!,X1110 -#REF! &amp; CHAR(10) &amp; "(closed)")</f>
        <v>#REF!</v>
      </c>
      <c r="Z1110" s="149" t="s">
        <v>360</v>
      </c>
    </row>
    <row r="1111" spans="1:26" s="175" customFormat="1" ht="14.4" hidden="1" x14ac:dyDescent="0.3">
      <c r="A1111" s="157"/>
      <c r="B1111" s="155">
        <v>201600445</v>
      </c>
      <c r="C1111" s="217" t="s">
        <v>193</v>
      </c>
      <c r="D1111" s="29" t="s">
        <v>179</v>
      </c>
      <c r="E1111" s="220" t="s">
        <v>1300</v>
      </c>
      <c r="F1111" s="208"/>
      <c r="G1111" s="208"/>
      <c r="H1111" s="208"/>
      <c r="I1111" s="208"/>
      <c r="J1111" s="209"/>
      <c r="K1111" s="208"/>
      <c r="L1111" s="208"/>
      <c r="M1111" s="208"/>
      <c r="N1111" s="208"/>
      <c r="O1111" s="208"/>
      <c r="P1111" s="208"/>
      <c r="Q1111" s="208"/>
      <c r="R1111" s="208"/>
      <c r="S1111" s="208"/>
      <c r="T1111" s="208"/>
      <c r="U1111" s="208"/>
      <c r="V1111" s="208"/>
      <c r="W1111" s="208"/>
      <c r="X1111" s="219">
        <v>42768</v>
      </c>
      <c r="Y1111" s="150" t="e">
        <f ca="1">IF(ISBLANK(X1111), TODAY()-#REF!,X1111 -#REF! &amp; CHAR(10) &amp; "(closed)")</f>
        <v>#REF!</v>
      </c>
      <c r="Z1111" s="149" t="s">
        <v>360</v>
      </c>
    </row>
    <row r="1112" spans="1:26" s="175" customFormat="1" ht="14.4" hidden="1" x14ac:dyDescent="0.3">
      <c r="A1112" s="157"/>
      <c r="B1112" s="155">
        <v>201600446</v>
      </c>
      <c r="C1112" s="217" t="s">
        <v>193</v>
      </c>
      <c r="D1112" s="29" t="s">
        <v>179</v>
      </c>
      <c r="E1112" s="220" t="s">
        <v>1992</v>
      </c>
      <c r="F1112" s="208"/>
      <c r="G1112" s="208"/>
      <c r="H1112" s="208"/>
      <c r="I1112" s="208"/>
      <c r="J1112" s="209"/>
      <c r="K1112" s="208"/>
      <c r="L1112" s="208"/>
      <c r="M1112" s="208"/>
      <c r="N1112" s="208"/>
      <c r="O1112" s="208"/>
      <c r="P1112" s="208"/>
      <c r="Q1112" s="208"/>
      <c r="R1112" s="208"/>
      <c r="S1112" s="208"/>
      <c r="T1112" s="208"/>
      <c r="U1112" s="208"/>
      <c r="V1112" s="208"/>
      <c r="W1112" s="208"/>
      <c r="X1112" s="219">
        <v>42769</v>
      </c>
      <c r="Y1112" s="150" t="e">
        <f ca="1">IF(ISBLANK(X1112), TODAY()-#REF!,X1112 -#REF! &amp; CHAR(10) &amp; "(closed)")</f>
        <v>#REF!</v>
      </c>
      <c r="Z1112" s="149" t="s">
        <v>360</v>
      </c>
    </row>
    <row r="1113" spans="1:26" s="175" customFormat="1" ht="14.4" hidden="1" x14ac:dyDescent="0.3">
      <c r="A1113" s="157"/>
      <c r="B1113" s="155">
        <v>201600447</v>
      </c>
      <c r="C1113" s="217" t="s">
        <v>193</v>
      </c>
      <c r="D1113" s="29" t="s">
        <v>177</v>
      </c>
      <c r="E1113" s="220" t="s">
        <v>1202</v>
      </c>
      <c r="F1113" s="208"/>
      <c r="G1113" s="208"/>
      <c r="H1113" s="208"/>
      <c r="I1113" s="208"/>
      <c r="J1113" s="209"/>
      <c r="K1113" s="208"/>
      <c r="L1113" s="208"/>
      <c r="M1113" s="208"/>
      <c r="N1113" s="208"/>
      <c r="O1113" s="208"/>
      <c r="P1113" s="208"/>
      <c r="Q1113" s="208"/>
      <c r="R1113" s="208"/>
      <c r="S1113" s="208"/>
      <c r="T1113" s="208"/>
      <c r="U1113" s="208"/>
      <c r="V1113" s="208"/>
      <c r="W1113" s="208"/>
      <c r="X1113" s="219">
        <v>42765</v>
      </c>
      <c r="Y1113" s="150" t="e">
        <f ca="1">IF(ISBLANK(X1113), TODAY()-#REF!,X1113 -#REF! &amp; CHAR(10) &amp; "(closed)")</f>
        <v>#REF!</v>
      </c>
      <c r="Z1113" s="149" t="s">
        <v>360</v>
      </c>
    </row>
    <row r="1114" spans="1:26" s="175" customFormat="1" ht="14.4" hidden="1" x14ac:dyDescent="0.3">
      <c r="A1114" s="157"/>
      <c r="B1114" s="155">
        <v>201600448</v>
      </c>
      <c r="C1114" s="217" t="s">
        <v>193</v>
      </c>
      <c r="D1114" s="29" t="s">
        <v>179</v>
      </c>
      <c r="E1114" s="220" t="s">
        <v>634</v>
      </c>
      <c r="F1114" s="208"/>
      <c r="G1114" s="208"/>
      <c r="H1114" s="208"/>
      <c r="I1114" s="208"/>
      <c r="J1114" s="209"/>
      <c r="K1114" s="208"/>
      <c r="L1114" s="208"/>
      <c r="M1114" s="208"/>
      <c r="N1114" s="208"/>
      <c r="O1114" s="208"/>
      <c r="P1114" s="208"/>
      <c r="Q1114" s="208"/>
      <c r="R1114" s="208"/>
      <c r="S1114" s="208"/>
      <c r="T1114" s="208"/>
      <c r="U1114" s="208"/>
      <c r="V1114" s="208"/>
      <c r="W1114" s="208"/>
      <c r="X1114" s="219">
        <v>42769</v>
      </c>
      <c r="Y1114" s="150" t="e">
        <f ca="1">IF(ISBLANK(X1114), TODAY()-#REF!,X1114 -#REF! &amp; CHAR(10) &amp; "(closed)")</f>
        <v>#REF!</v>
      </c>
      <c r="Z1114" s="149" t="s">
        <v>360</v>
      </c>
    </row>
    <row r="1115" spans="1:26" s="175" customFormat="1" ht="14.4" hidden="1" x14ac:dyDescent="0.3">
      <c r="A1115" s="157"/>
      <c r="B1115" s="155">
        <v>201600449</v>
      </c>
      <c r="C1115" s="217" t="s">
        <v>193</v>
      </c>
      <c r="D1115" s="29" t="s">
        <v>179</v>
      </c>
      <c r="E1115" s="220" t="s">
        <v>605</v>
      </c>
      <c r="F1115" s="208"/>
      <c r="G1115" s="208"/>
      <c r="H1115" s="208"/>
      <c r="I1115" s="208"/>
      <c r="J1115" s="209"/>
      <c r="K1115" s="208"/>
      <c r="L1115" s="208"/>
      <c r="M1115" s="208"/>
      <c r="N1115" s="208"/>
      <c r="O1115" s="208"/>
      <c r="P1115" s="208"/>
      <c r="Q1115" s="208"/>
      <c r="R1115" s="208"/>
      <c r="S1115" s="208"/>
      <c r="T1115" s="208"/>
      <c r="U1115" s="208"/>
      <c r="V1115" s="208"/>
      <c r="W1115" s="208"/>
      <c r="X1115" s="219">
        <v>42768</v>
      </c>
      <c r="Y1115" s="150" t="e">
        <f ca="1">IF(ISBLANK(X1115), TODAY()-#REF!,X1115 -#REF! &amp; CHAR(10) &amp; "(closed)")</f>
        <v>#REF!</v>
      </c>
      <c r="Z1115" s="149" t="s">
        <v>360</v>
      </c>
    </row>
    <row r="1116" spans="1:26" s="175" customFormat="1" ht="14.4" hidden="1" x14ac:dyDescent="0.3">
      <c r="A1116" s="157"/>
      <c r="B1116" s="155">
        <v>201600450</v>
      </c>
      <c r="C1116" s="217" t="s">
        <v>193</v>
      </c>
      <c r="D1116" s="29" t="s">
        <v>179</v>
      </c>
      <c r="E1116" s="220" t="s">
        <v>940</v>
      </c>
      <c r="F1116" s="208"/>
      <c r="G1116" s="208"/>
      <c r="H1116" s="208"/>
      <c r="I1116" s="208"/>
      <c r="J1116" s="209"/>
      <c r="K1116" s="208"/>
      <c r="L1116" s="208"/>
      <c r="M1116" s="208"/>
      <c r="N1116" s="208"/>
      <c r="O1116" s="208"/>
      <c r="P1116" s="208"/>
      <c r="Q1116" s="208"/>
      <c r="R1116" s="208"/>
      <c r="S1116" s="208"/>
      <c r="T1116" s="208"/>
      <c r="U1116" s="208"/>
      <c r="V1116" s="208"/>
      <c r="W1116" s="208"/>
      <c r="X1116" s="219">
        <v>42738</v>
      </c>
      <c r="Y1116" s="150" t="e">
        <f ca="1">IF(ISBLANK(X1116), TODAY()-#REF!,X1116 -#REF! &amp; CHAR(10) &amp; "(closed)")</f>
        <v>#REF!</v>
      </c>
      <c r="Z1116" s="149" t="s">
        <v>360</v>
      </c>
    </row>
    <row r="1117" spans="1:26" s="175" customFormat="1" ht="14.4" hidden="1" x14ac:dyDescent="0.3">
      <c r="A1117" s="157"/>
      <c r="B1117" s="155">
        <v>201600451</v>
      </c>
      <c r="C1117" s="217" t="s">
        <v>193</v>
      </c>
      <c r="D1117" s="29" t="s">
        <v>177</v>
      </c>
      <c r="E1117" s="220" t="s">
        <v>1000</v>
      </c>
      <c r="F1117" s="208"/>
      <c r="G1117" s="208"/>
      <c r="H1117" s="208"/>
      <c r="I1117" s="208"/>
      <c r="J1117" s="209"/>
      <c r="K1117" s="208"/>
      <c r="L1117" s="208"/>
      <c r="M1117" s="208"/>
      <c r="N1117" s="208"/>
      <c r="O1117" s="208"/>
      <c r="P1117" s="208"/>
      <c r="Q1117" s="208"/>
      <c r="R1117" s="208"/>
      <c r="S1117" s="208"/>
      <c r="T1117" s="208"/>
      <c r="U1117" s="208"/>
      <c r="V1117" s="208"/>
      <c r="W1117" s="208"/>
      <c r="X1117" s="219">
        <v>42765</v>
      </c>
      <c r="Y1117" s="150" t="e">
        <f ca="1">IF(ISBLANK(X1117), TODAY()-#REF!,X1117 -#REF! &amp; CHAR(10) &amp; "(closed)")</f>
        <v>#REF!</v>
      </c>
      <c r="Z1117" s="149" t="s">
        <v>360</v>
      </c>
    </row>
    <row r="1118" spans="1:26" s="175" customFormat="1" ht="26.4" hidden="1" x14ac:dyDescent="0.3">
      <c r="A1118" s="157"/>
      <c r="B1118" s="155">
        <v>201600452</v>
      </c>
      <c r="C1118" s="217" t="s">
        <v>1991</v>
      </c>
      <c r="D1118" s="29" t="s">
        <v>179</v>
      </c>
      <c r="E1118" s="220" t="s">
        <v>1990</v>
      </c>
      <c r="F1118" s="208"/>
      <c r="G1118" s="208"/>
      <c r="H1118" s="208"/>
      <c r="I1118" s="208"/>
      <c r="J1118" s="209"/>
      <c r="K1118" s="208"/>
      <c r="L1118" s="208"/>
      <c r="M1118" s="208"/>
      <c r="N1118" s="208"/>
      <c r="O1118" s="208"/>
      <c r="P1118" s="208"/>
      <c r="Q1118" s="208"/>
      <c r="R1118" s="208"/>
      <c r="S1118" s="208"/>
      <c r="T1118" s="208"/>
      <c r="U1118" s="208"/>
      <c r="V1118" s="208"/>
      <c r="W1118" s="208"/>
      <c r="X1118" s="219">
        <v>42761</v>
      </c>
      <c r="Y1118" s="150" t="e">
        <f ca="1">IF(ISBLANK(X1118), TODAY()-#REF!,X1118 -#REF! &amp; CHAR(10) &amp; "(closed)")</f>
        <v>#REF!</v>
      </c>
      <c r="Z1118" s="149" t="s">
        <v>360</v>
      </c>
    </row>
    <row r="1119" spans="1:26" s="175" customFormat="1" ht="14.4" hidden="1" x14ac:dyDescent="0.3">
      <c r="A1119" s="157"/>
      <c r="B1119" s="155">
        <v>201600454</v>
      </c>
      <c r="C1119" s="217" t="s">
        <v>804</v>
      </c>
      <c r="D1119" s="29" t="s">
        <v>177</v>
      </c>
      <c r="E1119" s="220" t="s">
        <v>1989</v>
      </c>
      <c r="F1119" s="208"/>
      <c r="G1119" s="208"/>
      <c r="H1119" s="208"/>
      <c r="I1119" s="208"/>
      <c r="J1119" s="209"/>
      <c r="K1119" s="208"/>
      <c r="L1119" s="208"/>
      <c r="M1119" s="208"/>
      <c r="N1119" s="208"/>
      <c r="O1119" s="208"/>
      <c r="P1119" s="208"/>
      <c r="Q1119" s="208"/>
      <c r="R1119" s="208"/>
      <c r="S1119" s="208"/>
      <c r="T1119" s="208"/>
      <c r="U1119" s="208"/>
      <c r="V1119" s="208"/>
      <c r="W1119" s="208"/>
      <c r="X1119" s="219">
        <v>42762</v>
      </c>
      <c r="Y1119" s="150" t="e">
        <f ca="1">IF(ISBLANK(X1119), TODAY()-#REF!,X1119 -#REF! &amp; CHAR(10) &amp; "(closed)")</f>
        <v>#REF!</v>
      </c>
      <c r="Z1119" s="149" t="s">
        <v>360</v>
      </c>
    </row>
    <row r="1120" spans="1:26" s="175" customFormat="1" ht="26.4" hidden="1" x14ac:dyDescent="0.3">
      <c r="A1120" s="157"/>
      <c r="B1120" s="155">
        <v>201600456</v>
      </c>
      <c r="C1120" s="217" t="s">
        <v>389</v>
      </c>
      <c r="D1120" s="29" t="s">
        <v>176</v>
      </c>
      <c r="E1120" s="220" t="s">
        <v>1988</v>
      </c>
      <c r="F1120" s="208"/>
      <c r="G1120" s="208"/>
      <c r="H1120" s="208"/>
      <c r="I1120" s="208"/>
      <c r="J1120" s="209"/>
      <c r="K1120" s="208"/>
      <c r="L1120" s="208"/>
      <c r="M1120" s="208"/>
      <c r="N1120" s="208"/>
      <c r="O1120" s="208"/>
      <c r="P1120" s="208"/>
      <c r="Q1120" s="208"/>
      <c r="R1120" s="208"/>
      <c r="S1120" s="208"/>
      <c r="T1120" s="208"/>
      <c r="U1120" s="208"/>
      <c r="V1120" s="208"/>
      <c r="W1120" s="208"/>
      <c r="X1120" s="219">
        <v>42779</v>
      </c>
      <c r="Y1120" s="150" t="e">
        <f ca="1">IF(ISBLANK(X1120), TODAY()-#REF!,X1120 -#REF! &amp; CHAR(10) &amp; "(closed)")</f>
        <v>#REF!</v>
      </c>
      <c r="Z1120" s="149" t="s">
        <v>360</v>
      </c>
    </row>
    <row r="1121" spans="1:26" s="175" customFormat="1" ht="14.4" hidden="1" x14ac:dyDescent="0.3">
      <c r="A1121" s="157"/>
      <c r="B1121" s="155">
        <v>201600459</v>
      </c>
      <c r="C1121" s="217" t="s">
        <v>193</v>
      </c>
      <c r="D1121" s="29" t="s">
        <v>179</v>
      </c>
      <c r="E1121" s="220" t="s">
        <v>1306</v>
      </c>
      <c r="F1121" s="208"/>
      <c r="G1121" s="208"/>
      <c r="H1121" s="208"/>
      <c r="I1121" s="208"/>
      <c r="J1121" s="209"/>
      <c r="K1121" s="208"/>
      <c r="L1121" s="208"/>
      <c r="M1121" s="208"/>
      <c r="N1121" s="208"/>
      <c r="O1121" s="208"/>
      <c r="P1121" s="208"/>
      <c r="Q1121" s="208"/>
      <c r="R1121" s="208"/>
      <c r="S1121" s="208"/>
      <c r="T1121" s="208"/>
      <c r="U1121" s="208"/>
      <c r="V1121" s="208"/>
      <c r="W1121" s="208"/>
      <c r="X1121" s="219">
        <v>42762</v>
      </c>
      <c r="Y1121" s="150" t="e">
        <f ca="1">IF(ISBLANK(X1121), TODAY()-#REF!,X1121 -#REF! &amp; CHAR(10) &amp; "(closed)")</f>
        <v>#REF!</v>
      </c>
      <c r="Z1121" s="149" t="s">
        <v>360</v>
      </c>
    </row>
    <row r="1122" spans="1:26" s="175" customFormat="1" ht="14.4" hidden="1" x14ac:dyDescent="0.3">
      <c r="A1122" s="157"/>
      <c r="B1122" s="155">
        <v>201600460</v>
      </c>
      <c r="C1122" s="217" t="s">
        <v>193</v>
      </c>
      <c r="D1122" s="29" t="s">
        <v>179</v>
      </c>
      <c r="E1122" s="220" t="s">
        <v>1253</v>
      </c>
      <c r="F1122" s="208"/>
      <c r="G1122" s="208"/>
      <c r="H1122" s="208"/>
      <c r="I1122" s="208"/>
      <c r="J1122" s="209"/>
      <c r="K1122" s="208"/>
      <c r="L1122" s="208"/>
      <c r="M1122" s="208"/>
      <c r="N1122" s="208"/>
      <c r="O1122" s="208"/>
      <c r="P1122" s="208"/>
      <c r="Q1122" s="208"/>
      <c r="R1122" s="208"/>
      <c r="S1122" s="208"/>
      <c r="T1122" s="208"/>
      <c r="U1122" s="208"/>
      <c r="V1122" s="208"/>
      <c r="W1122" s="208"/>
      <c r="X1122" s="219">
        <v>42781</v>
      </c>
      <c r="Y1122" s="150" t="e">
        <f ca="1">IF(ISBLANK(X1122), TODAY()-#REF!,X1122 -#REF! &amp; CHAR(10) &amp; "(closed)")</f>
        <v>#REF!</v>
      </c>
      <c r="Z1122" s="149" t="s">
        <v>360</v>
      </c>
    </row>
    <row r="1123" spans="1:26" s="175" customFormat="1" ht="14.4" hidden="1" x14ac:dyDescent="0.3">
      <c r="A1123" s="157"/>
      <c r="B1123" s="155">
        <v>201600461</v>
      </c>
      <c r="C1123" s="217" t="s">
        <v>193</v>
      </c>
      <c r="D1123" s="29" t="s">
        <v>179</v>
      </c>
      <c r="E1123" s="220" t="s">
        <v>1590</v>
      </c>
      <c r="F1123" s="208"/>
      <c r="G1123" s="208"/>
      <c r="H1123" s="208"/>
      <c r="I1123" s="208"/>
      <c r="J1123" s="209"/>
      <c r="K1123" s="208"/>
      <c r="L1123" s="208"/>
      <c r="M1123" s="208"/>
      <c r="N1123" s="208"/>
      <c r="O1123" s="208"/>
      <c r="P1123" s="208"/>
      <c r="Q1123" s="208"/>
      <c r="R1123" s="208"/>
      <c r="S1123" s="208"/>
      <c r="T1123" s="208"/>
      <c r="U1123" s="208"/>
      <c r="V1123" s="208"/>
      <c r="W1123" s="208"/>
      <c r="X1123" s="219">
        <v>42774</v>
      </c>
      <c r="Y1123" s="150" t="e">
        <f ca="1">IF(ISBLANK(X1123), TODAY()-#REF!,X1123 -#REF! &amp; CHAR(10) &amp; "(closed)")</f>
        <v>#REF!</v>
      </c>
      <c r="Z1123" s="149" t="s">
        <v>360</v>
      </c>
    </row>
    <row r="1124" spans="1:26" s="175" customFormat="1" ht="14.4" hidden="1" x14ac:dyDescent="0.3">
      <c r="A1124" s="157"/>
      <c r="B1124" s="155">
        <v>201600462</v>
      </c>
      <c r="C1124" s="217" t="s">
        <v>193</v>
      </c>
      <c r="D1124" s="29" t="s">
        <v>179</v>
      </c>
      <c r="E1124" s="220" t="s">
        <v>393</v>
      </c>
      <c r="F1124" s="151"/>
      <c r="G1124" s="151"/>
      <c r="H1124" s="151"/>
      <c r="I1124" s="151"/>
      <c r="J1124" s="177"/>
      <c r="K1124" s="151"/>
      <c r="L1124" s="151"/>
      <c r="M1124" s="151"/>
      <c r="N1124" s="151"/>
      <c r="O1124" s="151"/>
      <c r="P1124" s="151"/>
      <c r="Q1124" s="151"/>
      <c r="R1124" s="151"/>
      <c r="S1124" s="151"/>
      <c r="T1124" s="151"/>
      <c r="U1124" s="151"/>
      <c r="V1124" s="151"/>
      <c r="W1124" s="151"/>
      <c r="X1124" s="219">
        <v>42768</v>
      </c>
      <c r="Y1124" s="150" t="e">
        <f ca="1">IF(ISBLANK(X1124), TODAY()-#REF!,X1124 -#REF! &amp; CHAR(10) &amp; "(closed)")</f>
        <v>#REF!</v>
      </c>
      <c r="Z1124" s="149" t="s">
        <v>360</v>
      </c>
    </row>
    <row r="1125" spans="1:26" s="175" customFormat="1" ht="14.4" hidden="1" x14ac:dyDescent="0.3">
      <c r="A1125" s="157"/>
      <c r="B1125" s="155">
        <v>201600463</v>
      </c>
      <c r="C1125" s="217" t="s">
        <v>193</v>
      </c>
      <c r="D1125" s="29" t="s">
        <v>179</v>
      </c>
      <c r="E1125" s="220" t="s">
        <v>1987</v>
      </c>
      <c r="F1125" s="208"/>
      <c r="G1125" s="208"/>
      <c r="H1125" s="208"/>
      <c r="I1125" s="208"/>
      <c r="J1125" s="209"/>
      <c r="K1125" s="208"/>
      <c r="L1125" s="208"/>
      <c r="M1125" s="208"/>
      <c r="N1125" s="208"/>
      <c r="O1125" s="208"/>
      <c r="P1125" s="208"/>
      <c r="Q1125" s="208"/>
      <c r="R1125" s="208"/>
      <c r="S1125" s="208"/>
      <c r="T1125" s="208"/>
      <c r="U1125" s="208"/>
      <c r="V1125" s="208"/>
      <c r="W1125" s="208"/>
      <c r="X1125" s="219">
        <v>42780</v>
      </c>
      <c r="Y1125" s="150" t="e">
        <f ca="1">IF(ISBLANK(X1125), TODAY()-#REF!,X1125 -#REF! &amp; CHAR(10) &amp; "(closed)")</f>
        <v>#REF!</v>
      </c>
      <c r="Z1125" s="149" t="s">
        <v>360</v>
      </c>
    </row>
    <row r="1126" spans="1:26" s="175" customFormat="1" ht="14.4" hidden="1" x14ac:dyDescent="0.3">
      <c r="A1126" s="157"/>
      <c r="B1126" s="155">
        <v>201600464</v>
      </c>
      <c r="C1126" s="217" t="s">
        <v>193</v>
      </c>
      <c r="D1126" s="29" t="s">
        <v>179</v>
      </c>
      <c r="E1126" s="220" t="s">
        <v>1986</v>
      </c>
      <c r="F1126" s="208"/>
      <c r="G1126" s="208"/>
      <c r="H1126" s="208"/>
      <c r="I1126" s="208"/>
      <c r="J1126" s="209"/>
      <c r="K1126" s="208"/>
      <c r="L1126" s="208"/>
      <c r="M1126" s="208"/>
      <c r="N1126" s="208"/>
      <c r="O1126" s="208"/>
      <c r="P1126" s="208"/>
      <c r="Q1126" s="208"/>
      <c r="R1126" s="208"/>
      <c r="S1126" s="208"/>
      <c r="T1126" s="208"/>
      <c r="U1126" s="208"/>
      <c r="V1126" s="208"/>
      <c r="W1126" s="208"/>
      <c r="X1126" s="219">
        <v>42760</v>
      </c>
      <c r="Y1126" s="150" t="e">
        <f ca="1">IF(ISBLANK(X1126), TODAY()-#REF!,X1126 -#REF! &amp; CHAR(10) &amp; "(closed)")</f>
        <v>#REF!</v>
      </c>
      <c r="Z1126" s="149" t="s">
        <v>360</v>
      </c>
    </row>
    <row r="1127" spans="1:26" s="175" customFormat="1" ht="14.4" hidden="1" x14ac:dyDescent="0.3">
      <c r="A1127" s="157"/>
      <c r="B1127" s="155">
        <v>201600465</v>
      </c>
      <c r="C1127" s="217" t="s">
        <v>193</v>
      </c>
      <c r="D1127" s="29" t="s">
        <v>179</v>
      </c>
      <c r="E1127" s="220" t="s">
        <v>1156</v>
      </c>
      <c r="F1127" s="208"/>
      <c r="G1127" s="208"/>
      <c r="H1127" s="208"/>
      <c r="I1127" s="208"/>
      <c r="J1127" s="209"/>
      <c r="K1127" s="208"/>
      <c r="L1127" s="208"/>
      <c r="M1127" s="208"/>
      <c r="N1127" s="208"/>
      <c r="O1127" s="208"/>
      <c r="P1127" s="208"/>
      <c r="Q1127" s="208"/>
      <c r="R1127" s="208"/>
      <c r="S1127" s="208"/>
      <c r="T1127" s="208"/>
      <c r="U1127" s="208"/>
      <c r="V1127" s="208"/>
      <c r="W1127" s="208"/>
      <c r="X1127" s="219">
        <v>42780</v>
      </c>
      <c r="Y1127" s="150" t="e">
        <f ca="1">IF(ISBLANK(X1127), TODAY()-#REF!,X1127 -#REF! &amp; CHAR(10) &amp; "(closed)")</f>
        <v>#REF!</v>
      </c>
      <c r="Z1127" s="149" t="s">
        <v>360</v>
      </c>
    </row>
    <row r="1128" spans="1:26" s="175" customFormat="1" ht="14.4" hidden="1" x14ac:dyDescent="0.3">
      <c r="A1128" s="157"/>
      <c r="B1128" s="155">
        <v>201600466</v>
      </c>
      <c r="C1128" s="217" t="s">
        <v>193</v>
      </c>
      <c r="D1128" s="29" t="s">
        <v>179</v>
      </c>
      <c r="E1128" s="220" t="s">
        <v>1421</v>
      </c>
      <c r="F1128" s="208"/>
      <c r="G1128" s="208"/>
      <c r="H1128" s="208"/>
      <c r="I1128" s="208"/>
      <c r="J1128" s="209"/>
      <c r="K1128" s="208"/>
      <c r="L1128" s="208"/>
      <c r="M1128" s="208"/>
      <c r="N1128" s="208"/>
      <c r="O1128" s="208"/>
      <c r="P1128" s="208"/>
      <c r="Q1128" s="208"/>
      <c r="R1128" s="208"/>
      <c r="S1128" s="208"/>
      <c r="T1128" s="208"/>
      <c r="U1128" s="208"/>
      <c r="V1128" s="208"/>
      <c r="W1128" s="208"/>
      <c r="X1128" s="219">
        <v>42740</v>
      </c>
      <c r="Y1128" s="150" t="e">
        <f ca="1">IF(ISBLANK(X1128), TODAY()-#REF!,X1128 -#REF! &amp; CHAR(10) &amp; "(closed)")</f>
        <v>#REF!</v>
      </c>
      <c r="Z1128" s="149" t="s">
        <v>360</v>
      </c>
    </row>
    <row r="1129" spans="1:26" s="175" customFormat="1" ht="14.4" hidden="1" x14ac:dyDescent="0.3">
      <c r="A1129" s="157"/>
      <c r="B1129" s="155">
        <v>201600467</v>
      </c>
      <c r="C1129" s="217" t="s">
        <v>193</v>
      </c>
      <c r="D1129" s="29" t="s">
        <v>179</v>
      </c>
      <c r="E1129" s="220" t="s">
        <v>1985</v>
      </c>
      <c r="F1129" s="208"/>
      <c r="G1129" s="208"/>
      <c r="H1129" s="208"/>
      <c r="I1129" s="208"/>
      <c r="J1129" s="209"/>
      <c r="K1129" s="208"/>
      <c r="L1129" s="208"/>
      <c r="M1129" s="208"/>
      <c r="N1129" s="208"/>
      <c r="O1129" s="208"/>
      <c r="P1129" s="208"/>
      <c r="Q1129" s="208"/>
      <c r="R1129" s="208"/>
      <c r="S1129" s="208"/>
      <c r="T1129" s="208"/>
      <c r="U1129" s="208"/>
      <c r="V1129" s="208"/>
      <c r="W1129" s="208"/>
      <c r="X1129" s="219">
        <v>42779</v>
      </c>
      <c r="Y1129" s="150" t="e">
        <f ca="1">IF(ISBLANK(X1129), TODAY()-#REF!,X1129 -#REF! &amp; CHAR(10) &amp; "(closed)")</f>
        <v>#REF!</v>
      </c>
      <c r="Z1129" s="149" t="s">
        <v>360</v>
      </c>
    </row>
    <row r="1130" spans="1:26" s="175" customFormat="1" ht="14.4" hidden="1" x14ac:dyDescent="0.3">
      <c r="A1130" s="157"/>
      <c r="B1130" s="155">
        <v>201600472</v>
      </c>
      <c r="C1130" s="217" t="s">
        <v>193</v>
      </c>
      <c r="D1130" s="29" t="s">
        <v>179</v>
      </c>
      <c r="E1130" s="220" t="s">
        <v>1984</v>
      </c>
      <c r="F1130" s="208"/>
      <c r="G1130" s="208"/>
      <c r="H1130" s="208"/>
      <c r="I1130" s="208"/>
      <c r="J1130" s="209"/>
      <c r="K1130" s="208"/>
      <c r="L1130" s="208"/>
      <c r="M1130" s="208"/>
      <c r="N1130" s="208"/>
      <c r="O1130" s="208"/>
      <c r="P1130" s="208"/>
      <c r="Q1130" s="208"/>
      <c r="R1130" s="208"/>
      <c r="S1130" s="208"/>
      <c r="T1130" s="208"/>
      <c r="U1130" s="208"/>
      <c r="V1130" s="208"/>
      <c r="W1130" s="208"/>
      <c r="X1130" s="219">
        <v>42782</v>
      </c>
      <c r="Y1130" s="150" t="e">
        <f ca="1">IF(ISBLANK(X1130), TODAY()-#REF!,X1130 -#REF! &amp; CHAR(10) &amp; "(closed)")</f>
        <v>#REF!</v>
      </c>
      <c r="Z1130" s="149" t="s">
        <v>360</v>
      </c>
    </row>
    <row r="1131" spans="1:26" s="175" customFormat="1" ht="14.4" hidden="1" x14ac:dyDescent="0.3">
      <c r="A1131" s="157"/>
      <c r="B1131" s="155">
        <v>201600473</v>
      </c>
      <c r="C1131" s="217" t="s">
        <v>193</v>
      </c>
      <c r="D1131" s="29" t="s">
        <v>179</v>
      </c>
      <c r="E1131" s="220" t="s">
        <v>557</v>
      </c>
      <c r="F1131" s="208"/>
      <c r="G1131" s="208"/>
      <c r="H1131" s="208"/>
      <c r="I1131" s="208"/>
      <c r="J1131" s="209"/>
      <c r="K1131" s="208"/>
      <c r="L1131" s="208"/>
      <c r="M1131" s="208"/>
      <c r="N1131" s="208"/>
      <c r="O1131" s="208"/>
      <c r="P1131" s="208"/>
      <c r="Q1131" s="208"/>
      <c r="R1131" s="208"/>
      <c r="S1131" s="208"/>
      <c r="T1131" s="208"/>
      <c r="U1131" s="208"/>
      <c r="V1131" s="208"/>
      <c r="W1131" s="208"/>
      <c r="X1131" s="219">
        <v>42774</v>
      </c>
      <c r="Y1131" s="150" t="e">
        <f ca="1">IF(ISBLANK(X1131), TODAY()-#REF!,X1131 -#REF! &amp; CHAR(10) &amp; "(closed)")</f>
        <v>#REF!</v>
      </c>
      <c r="Z1131" s="149" t="s">
        <v>360</v>
      </c>
    </row>
    <row r="1132" spans="1:26" s="175" customFormat="1" ht="14.4" hidden="1" x14ac:dyDescent="0.3">
      <c r="A1132" s="157"/>
      <c r="B1132" s="155">
        <v>201600474</v>
      </c>
      <c r="C1132" s="217" t="s">
        <v>193</v>
      </c>
      <c r="D1132" s="29" t="s">
        <v>177</v>
      </c>
      <c r="E1132" s="220" t="s">
        <v>1008</v>
      </c>
      <c r="F1132" s="208"/>
      <c r="G1132" s="208"/>
      <c r="H1132" s="208"/>
      <c r="I1132" s="208"/>
      <c r="J1132" s="209"/>
      <c r="K1132" s="208"/>
      <c r="L1132" s="208"/>
      <c r="M1132" s="208"/>
      <c r="N1132" s="208"/>
      <c r="O1132" s="208"/>
      <c r="P1132" s="208"/>
      <c r="Q1132" s="208"/>
      <c r="R1132" s="208"/>
      <c r="S1132" s="208"/>
      <c r="T1132" s="208"/>
      <c r="U1132" s="208"/>
      <c r="V1132" s="208"/>
      <c r="W1132" s="208"/>
      <c r="X1132" s="219">
        <v>42774</v>
      </c>
      <c r="Y1132" s="150" t="e">
        <f ca="1">IF(ISBLANK(X1132), TODAY()-#REF!,X1132 -#REF! &amp; CHAR(10) &amp; "(closed)")</f>
        <v>#REF!</v>
      </c>
      <c r="Z1132" s="149" t="s">
        <v>360</v>
      </c>
    </row>
    <row r="1133" spans="1:26" s="175" customFormat="1" ht="14.4" hidden="1" x14ac:dyDescent="0.3">
      <c r="A1133" s="157"/>
      <c r="B1133" s="155">
        <v>201600475</v>
      </c>
      <c r="C1133" s="217" t="s">
        <v>193</v>
      </c>
      <c r="D1133" s="29" t="s">
        <v>179</v>
      </c>
      <c r="E1133" s="220" t="s">
        <v>1983</v>
      </c>
      <c r="F1133" s="208"/>
      <c r="G1133" s="208"/>
      <c r="H1133" s="208"/>
      <c r="I1133" s="208"/>
      <c r="J1133" s="209"/>
      <c r="K1133" s="208"/>
      <c r="L1133" s="208"/>
      <c r="M1133" s="208"/>
      <c r="N1133" s="208"/>
      <c r="O1133" s="208"/>
      <c r="P1133" s="208"/>
      <c r="Q1133" s="208"/>
      <c r="R1133" s="208"/>
      <c r="S1133" s="208"/>
      <c r="T1133" s="208"/>
      <c r="U1133" s="208"/>
      <c r="V1133" s="208"/>
      <c r="W1133" s="208"/>
      <c r="X1133" s="219">
        <v>42783</v>
      </c>
      <c r="Y1133" s="150" t="e">
        <f ca="1">IF(ISBLANK(X1133), TODAY()-#REF!,X1133 -#REF! &amp; CHAR(10) &amp; "(closed)")</f>
        <v>#REF!</v>
      </c>
      <c r="Z1133" s="149" t="s">
        <v>360</v>
      </c>
    </row>
    <row r="1134" spans="1:26" s="175" customFormat="1" ht="14.4" hidden="1" x14ac:dyDescent="0.3">
      <c r="A1134" s="157"/>
      <c r="B1134" s="155">
        <v>201600476</v>
      </c>
      <c r="C1134" s="217" t="s">
        <v>193</v>
      </c>
      <c r="D1134" s="29" t="s">
        <v>179</v>
      </c>
      <c r="E1134" s="220" t="s">
        <v>1982</v>
      </c>
      <c r="F1134" s="208"/>
      <c r="G1134" s="208"/>
      <c r="H1134" s="208"/>
      <c r="I1134" s="208"/>
      <c r="J1134" s="209"/>
      <c r="K1134" s="208"/>
      <c r="L1134" s="208"/>
      <c r="M1134" s="208"/>
      <c r="N1134" s="208"/>
      <c r="O1134" s="208"/>
      <c r="P1134" s="208"/>
      <c r="Q1134" s="208"/>
      <c r="R1134" s="208"/>
      <c r="S1134" s="208"/>
      <c r="T1134" s="208"/>
      <c r="U1134" s="208"/>
      <c r="V1134" s="208"/>
      <c r="W1134" s="208"/>
      <c r="X1134" s="219">
        <v>42740</v>
      </c>
      <c r="Y1134" s="150" t="e">
        <f ca="1">IF(ISBLANK(X1134), TODAY()-#REF!,X1134 -#REF! &amp; CHAR(10) &amp; "(closed)")</f>
        <v>#REF!</v>
      </c>
      <c r="Z1134" s="149" t="s">
        <v>360</v>
      </c>
    </row>
    <row r="1135" spans="1:26" s="175" customFormat="1" ht="14.4" hidden="1" x14ac:dyDescent="0.3">
      <c r="A1135" s="157"/>
      <c r="B1135" s="155">
        <v>201600477</v>
      </c>
      <c r="C1135" s="217" t="s">
        <v>193</v>
      </c>
      <c r="D1135" s="29" t="s">
        <v>179</v>
      </c>
      <c r="E1135" s="220" t="s">
        <v>545</v>
      </c>
      <c r="F1135" s="208"/>
      <c r="G1135" s="208"/>
      <c r="H1135" s="208"/>
      <c r="I1135" s="208"/>
      <c r="J1135" s="209"/>
      <c r="K1135" s="208"/>
      <c r="L1135" s="208"/>
      <c r="M1135" s="208"/>
      <c r="N1135" s="208"/>
      <c r="O1135" s="208"/>
      <c r="P1135" s="208"/>
      <c r="Q1135" s="208"/>
      <c r="R1135" s="208"/>
      <c r="S1135" s="208"/>
      <c r="T1135" s="208"/>
      <c r="U1135" s="208"/>
      <c r="V1135" s="208"/>
      <c r="W1135" s="208"/>
      <c r="X1135" s="219">
        <v>42758</v>
      </c>
      <c r="Y1135" s="150" t="e">
        <f ca="1">IF(ISBLANK(X1135), TODAY()-#REF!,X1135 -#REF! &amp; CHAR(10) &amp; "(closed)")</f>
        <v>#REF!</v>
      </c>
      <c r="Z1135" s="149" t="s">
        <v>360</v>
      </c>
    </row>
    <row r="1136" spans="1:26" s="175" customFormat="1" ht="14.4" hidden="1" x14ac:dyDescent="0.3">
      <c r="A1136" s="157"/>
      <c r="B1136" s="155">
        <v>201600478</v>
      </c>
      <c r="C1136" s="217" t="s">
        <v>193</v>
      </c>
      <c r="D1136" s="29" t="s">
        <v>177</v>
      </c>
      <c r="E1136" s="220" t="s">
        <v>1981</v>
      </c>
      <c r="F1136" s="208"/>
      <c r="G1136" s="208"/>
      <c r="H1136" s="208"/>
      <c r="I1136" s="208"/>
      <c r="J1136" s="209"/>
      <c r="K1136" s="208"/>
      <c r="L1136" s="208"/>
      <c r="M1136" s="208"/>
      <c r="N1136" s="208"/>
      <c r="O1136" s="208"/>
      <c r="P1136" s="208"/>
      <c r="Q1136" s="208"/>
      <c r="R1136" s="208"/>
      <c r="S1136" s="208"/>
      <c r="T1136" s="208"/>
      <c r="U1136" s="208"/>
      <c r="V1136" s="208"/>
      <c r="W1136" s="208"/>
      <c r="X1136" s="219">
        <v>42774</v>
      </c>
      <c r="Y1136" s="150" t="e">
        <f ca="1">IF(ISBLANK(X1136), TODAY()-#REF!,X1136 -#REF! &amp; CHAR(10) &amp; "(closed)")</f>
        <v>#REF!</v>
      </c>
      <c r="Z1136" s="149" t="s">
        <v>360</v>
      </c>
    </row>
    <row r="1137" spans="1:26" s="175" customFormat="1" ht="14.4" hidden="1" x14ac:dyDescent="0.3">
      <c r="A1137" s="157"/>
      <c r="B1137" s="155">
        <v>201600479</v>
      </c>
      <c r="C1137" s="217" t="s">
        <v>193</v>
      </c>
      <c r="D1137" s="29" t="s">
        <v>179</v>
      </c>
      <c r="E1137" s="220" t="s">
        <v>398</v>
      </c>
      <c r="F1137" s="208"/>
      <c r="G1137" s="208"/>
      <c r="H1137" s="208"/>
      <c r="I1137" s="208"/>
      <c r="J1137" s="209"/>
      <c r="K1137" s="208"/>
      <c r="L1137" s="208"/>
      <c r="M1137" s="208"/>
      <c r="N1137" s="208"/>
      <c r="O1137" s="208"/>
      <c r="P1137" s="208"/>
      <c r="Q1137" s="208"/>
      <c r="R1137" s="208"/>
      <c r="S1137" s="208"/>
      <c r="T1137" s="208"/>
      <c r="U1137" s="208"/>
      <c r="V1137" s="208"/>
      <c r="W1137" s="208"/>
      <c r="X1137" s="219">
        <v>42741</v>
      </c>
      <c r="Y1137" s="150" t="e">
        <f ca="1">IF(ISBLANK(X1137), TODAY()-#REF!,X1137 -#REF! &amp; CHAR(10) &amp; "(closed)")</f>
        <v>#REF!</v>
      </c>
      <c r="Z1137" s="149" t="s">
        <v>360</v>
      </c>
    </row>
    <row r="1138" spans="1:26" s="175" customFormat="1" ht="14.4" hidden="1" x14ac:dyDescent="0.3">
      <c r="A1138" s="157"/>
      <c r="B1138" s="155">
        <v>201600480</v>
      </c>
      <c r="C1138" s="31" t="s">
        <v>57</v>
      </c>
      <c r="D1138" s="29" t="s">
        <v>179</v>
      </c>
      <c r="E1138" s="241" t="s">
        <v>1980</v>
      </c>
      <c r="F1138" s="208"/>
      <c r="G1138" s="208"/>
      <c r="H1138" s="208"/>
      <c r="I1138" s="208"/>
      <c r="J1138" s="209"/>
      <c r="K1138" s="208"/>
      <c r="L1138" s="208"/>
      <c r="M1138" s="208"/>
      <c r="N1138" s="208"/>
      <c r="O1138" s="208"/>
      <c r="P1138" s="208"/>
      <c r="Q1138" s="208"/>
      <c r="R1138" s="208"/>
      <c r="S1138" s="208"/>
      <c r="T1138" s="208"/>
      <c r="U1138" s="208"/>
      <c r="V1138" s="208"/>
      <c r="W1138" s="208"/>
      <c r="X1138" s="219">
        <v>42782</v>
      </c>
      <c r="Y1138" s="150" t="e">
        <f ca="1">IF(ISBLANK(X1138), TODAY()-#REF!,X1138 -#REF! &amp; CHAR(10) &amp; "(closed)")</f>
        <v>#REF!</v>
      </c>
      <c r="Z1138" s="149" t="s">
        <v>360</v>
      </c>
    </row>
    <row r="1139" spans="1:26" s="175" customFormat="1" ht="26.4" hidden="1" x14ac:dyDescent="0.3">
      <c r="A1139" s="157"/>
      <c r="B1139" s="155">
        <v>201600481</v>
      </c>
      <c r="C1139" s="217" t="s">
        <v>193</v>
      </c>
      <c r="D1139" s="29" t="s">
        <v>177</v>
      </c>
      <c r="E1139" s="220" t="s">
        <v>1979</v>
      </c>
      <c r="F1139" s="208"/>
      <c r="G1139" s="208"/>
      <c r="H1139" s="208"/>
      <c r="I1139" s="208"/>
      <c r="J1139" s="209"/>
      <c r="K1139" s="208"/>
      <c r="L1139" s="208"/>
      <c r="M1139" s="208"/>
      <c r="N1139" s="208"/>
      <c r="O1139" s="208"/>
      <c r="P1139" s="208"/>
      <c r="Q1139" s="208"/>
      <c r="R1139" s="208"/>
      <c r="S1139" s="208"/>
      <c r="T1139" s="208"/>
      <c r="U1139" s="208"/>
      <c r="V1139" s="208"/>
      <c r="W1139" s="208"/>
      <c r="X1139" s="219">
        <v>42783</v>
      </c>
      <c r="Y1139" s="150" t="e">
        <f ca="1">IF(ISBLANK(X1139), TODAY()-#REF!,X1139 -#REF! &amp; CHAR(10) &amp; "(closed)")</f>
        <v>#REF!</v>
      </c>
      <c r="Z1139" s="149" t="s">
        <v>360</v>
      </c>
    </row>
    <row r="1140" spans="1:26" s="175" customFormat="1" ht="26.4" hidden="1" x14ac:dyDescent="0.3">
      <c r="A1140" s="157"/>
      <c r="B1140" s="155">
        <v>201600482</v>
      </c>
      <c r="C1140" s="217" t="s">
        <v>193</v>
      </c>
      <c r="D1140" s="29" t="s">
        <v>177</v>
      </c>
      <c r="E1140" s="220" t="s">
        <v>1978</v>
      </c>
      <c r="F1140" s="208"/>
      <c r="G1140" s="208"/>
      <c r="H1140" s="208"/>
      <c r="I1140" s="208"/>
      <c r="J1140" s="209"/>
      <c r="K1140" s="208"/>
      <c r="L1140" s="208"/>
      <c r="M1140" s="208"/>
      <c r="N1140" s="208"/>
      <c r="O1140" s="208"/>
      <c r="P1140" s="208"/>
      <c r="Q1140" s="208"/>
      <c r="R1140" s="208"/>
      <c r="S1140" s="208"/>
      <c r="T1140" s="208"/>
      <c r="U1140" s="208"/>
      <c r="V1140" s="208"/>
      <c r="W1140" s="208"/>
      <c r="X1140" s="219">
        <v>42768</v>
      </c>
      <c r="Y1140" s="150" t="e">
        <f ca="1">IF(ISBLANK(X1140), TODAY()-#REF!,X1140 -#REF! &amp; CHAR(10) &amp; "(closed)")</f>
        <v>#REF!</v>
      </c>
      <c r="Z1140" s="149" t="s">
        <v>360</v>
      </c>
    </row>
    <row r="1141" spans="1:26" s="175" customFormat="1" ht="26.4" hidden="1" x14ac:dyDescent="0.3">
      <c r="A1141" s="157"/>
      <c r="B1141" s="155">
        <v>201600483</v>
      </c>
      <c r="C1141" s="217" t="s">
        <v>193</v>
      </c>
      <c r="D1141" s="29" t="s">
        <v>177</v>
      </c>
      <c r="E1141" s="220" t="s">
        <v>1977</v>
      </c>
      <c r="F1141" s="208"/>
      <c r="G1141" s="208"/>
      <c r="H1141" s="208"/>
      <c r="I1141" s="208"/>
      <c r="J1141" s="209"/>
      <c r="K1141" s="208"/>
      <c r="L1141" s="208"/>
      <c r="M1141" s="208"/>
      <c r="N1141" s="208"/>
      <c r="O1141" s="208"/>
      <c r="P1141" s="208"/>
      <c r="Q1141" s="208"/>
      <c r="R1141" s="208"/>
      <c r="S1141" s="208"/>
      <c r="T1141" s="208"/>
      <c r="U1141" s="208"/>
      <c r="V1141" s="208"/>
      <c r="W1141" s="208"/>
      <c r="X1141" s="219">
        <v>42788</v>
      </c>
      <c r="Y1141" s="150" t="e">
        <f ca="1">IF(ISBLANK(X1141), TODAY()-#REF!,X1141 -#REF! &amp; CHAR(10) &amp; "(closed)")</f>
        <v>#REF!</v>
      </c>
      <c r="Z1141" s="149" t="s">
        <v>360</v>
      </c>
    </row>
    <row r="1142" spans="1:26" s="175" customFormat="1" ht="26.4" hidden="1" x14ac:dyDescent="0.3">
      <c r="A1142" s="157"/>
      <c r="B1142" s="155">
        <v>201600484</v>
      </c>
      <c r="C1142" s="217" t="s">
        <v>193</v>
      </c>
      <c r="D1142" s="29" t="s">
        <v>177</v>
      </c>
      <c r="E1142" s="220" t="s">
        <v>1976</v>
      </c>
      <c r="F1142" s="208"/>
      <c r="G1142" s="208"/>
      <c r="H1142" s="208"/>
      <c r="I1142" s="208"/>
      <c r="J1142" s="209"/>
      <c r="K1142" s="208"/>
      <c r="L1142" s="208"/>
      <c r="M1142" s="208"/>
      <c r="N1142" s="208"/>
      <c r="O1142" s="208"/>
      <c r="P1142" s="208"/>
      <c r="Q1142" s="208"/>
      <c r="R1142" s="208"/>
      <c r="S1142" s="208"/>
      <c r="T1142" s="208"/>
      <c r="U1142" s="208"/>
      <c r="V1142" s="208"/>
      <c r="W1142" s="208"/>
      <c r="X1142" s="219">
        <v>42788</v>
      </c>
      <c r="Y1142" s="150" t="e">
        <f ca="1">IF(ISBLANK(X1142), TODAY()-#REF!,X1142 -#REF! &amp; CHAR(10) &amp; "(closed)")</f>
        <v>#REF!</v>
      </c>
      <c r="Z1142" s="149" t="s">
        <v>360</v>
      </c>
    </row>
    <row r="1143" spans="1:26" s="175" customFormat="1" ht="26.4" hidden="1" x14ac:dyDescent="0.3">
      <c r="A1143" s="157"/>
      <c r="B1143" s="155">
        <v>201600485</v>
      </c>
      <c r="C1143" s="217" t="s">
        <v>193</v>
      </c>
      <c r="D1143" s="29" t="s">
        <v>177</v>
      </c>
      <c r="E1143" s="220" t="s">
        <v>1975</v>
      </c>
      <c r="F1143" s="208"/>
      <c r="G1143" s="208"/>
      <c r="H1143" s="208"/>
      <c r="I1143" s="208"/>
      <c r="J1143" s="209"/>
      <c r="K1143" s="208"/>
      <c r="L1143" s="208"/>
      <c r="M1143" s="208"/>
      <c r="N1143" s="208"/>
      <c r="O1143" s="208"/>
      <c r="P1143" s="208"/>
      <c r="Q1143" s="208"/>
      <c r="R1143" s="208"/>
      <c r="S1143" s="208"/>
      <c r="T1143" s="208"/>
      <c r="U1143" s="208"/>
      <c r="V1143" s="208"/>
      <c r="W1143" s="208"/>
      <c r="X1143" s="219">
        <v>42788</v>
      </c>
      <c r="Y1143" s="150" t="e">
        <f ca="1">IF(ISBLANK(X1143), TODAY()-#REF!,X1143 -#REF! &amp; CHAR(10) &amp; "(closed)")</f>
        <v>#REF!</v>
      </c>
      <c r="Z1143" s="149" t="s">
        <v>360</v>
      </c>
    </row>
    <row r="1144" spans="1:26" s="175" customFormat="1" ht="26.4" hidden="1" x14ac:dyDescent="0.3">
      <c r="A1144" s="157"/>
      <c r="B1144" s="155">
        <v>201600486</v>
      </c>
      <c r="C1144" s="217" t="s">
        <v>193</v>
      </c>
      <c r="D1144" s="29" t="s">
        <v>177</v>
      </c>
      <c r="E1144" s="220" t="s">
        <v>1974</v>
      </c>
      <c r="F1144" s="208"/>
      <c r="G1144" s="208"/>
      <c r="H1144" s="208"/>
      <c r="I1144" s="208"/>
      <c r="J1144" s="209"/>
      <c r="K1144" s="208"/>
      <c r="L1144" s="208"/>
      <c r="M1144" s="208"/>
      <c r="N1144" s="208"/>
      <c r="O1144" s="208"/>
      <c r="P1144" s="208"/>
      <c r="Q1144" s="208"/>
      <c r="R1144" s="208"/>
      <c r="S1144" s="208"/>
      <c r="T1144" s="208"/>
      <c r="U1144" s="208"/>
      <c r="V1144" s="208"/>
      <c r="W1144" s="208"/>
      <c r="X1144" s="219">
        <v>42739</v>
      </c>
      <c r="Y1144" s="150" t="e">
        <f ca="1">IF(ISBLANK(X1144), TODAY()-#REF!,X1144 -#REF! &amp; CHAR(10) &amp; "(closed)")</f>
        <v>#REF!</v>
      </c>
      <c r="Z1144" s="149" t="s">
        <v>360</v>
      </c>
    </row>
    <row r="1145" spans="1:26" s="175" customFormat="1" ht="14.4" hidden="1" x14ac:dyDescent="0.3">
      <c r="A1145" s="157"/>
      <c r="B1145" s="155">
        <v>201600487</v>
      </c>
      <c r="C1145" s="217" t="s">
        <v>193</v>
      </c>
      <c r="D1145" s="29" t="s">
        <v>177</v>
      </c>
      <c r="E1145" s="220" t="s">
        <v>1973</v>
      </c>
      <c r="F1145" s="208"/>
      <c r="G1145" s="208"/>
      <c r="H1145" s="208"/>
      <c r="I1145" s="208"/>
      <c r="J1145" s="209"/>
      <c r="K1145" s="208"/>
      <c r="L1145" s="208"/>
      <c r="M1145" s="208"/>
      <c r="N1145" s="208"/>
      <c r="O1145" s="208"/>
      <c r="P1145" s="208"/>
      <c r="Q1145" s="208"/>
      <c r="R1145" s="208"/>
      <c r="S1145" s="208"/>
      <c r="T1145" s="208"/>
      <c r="U1145" s="208"/>
      <c r="V1145" s="208"/>
      <c r="W1145" s="208"/>
      <c r="X1145" s="219">
        <v>42758</v>
      </c>
      <c r="Y1145" s="150" t="e">
        <f ca="1">IF(ISBLANK(X1145), TODAY()-#REF!,X1145 -#REF! &amp; CHAR(10) &amp; "(closed)")</f>
        <v>#REF!</v>
      </c>
      <c r="Z1145" s="149" t="s">
        <v>360</v>
      </c>
    </row>
    <row r="1146" spans="1:26" s="175" customFormat="1" ht="14.4" hidden="1" x14ac:dyDescent="0.3">
      <c r="A1146" s="157"/>
      <c r="B1146" s="155">
        <v>201600488</v>
      </c>
      <c r="C1146" s="217" t="s">
        <v>193</v>
      </c>
      <c r="D1146" s="29" t="s">
        <v>179</v>
      </c>
      <c r="E1146" s="220" t="s">
        <v>1972</v>
      </c>
      <c r="F1146" s="208"/>
      <c r="G1146" s="208"/>
      <c r="H1146" s="208"/>
      <c r="I1146" s="208"/>
      <c r="J1146" s="209"/>
      <c r="K1146" s="208"/>
      <c r="L1146" s="208"/>
      <c r="M1146" s="208"/>
      <c r="N1146" s="208"/>
      <c r="O1146" s="208"/>
      <c r="P1146" s="208"/>
      <c r="Q1146" s="208"/>
      <c r="R1146" s="208"/>
      <c r="S1146" s="208"/>
      <c r="T1146" s="208"/>
      <c r="U1146" s="208"/>
      <c r="V1146" s="208"/>
      <c r="W1146" s="208"/>
      <c r="X1146" s="219">
        <v>42740</v>
      </c>
      <c r="Y1146" s="150" t="e">
        <f ca="1">IF(ISBLANK(X1146), TODAY()-#REF!,X1146 -#REF! &amp; CHAR(10) &amp; "(closed)")</f>
        <v>#REF!</v>
      </c>
      <c r="Z1146" s="149" t="s">
        <v>360</v>
      </c>
    </row>
    <row r="1147" spans="1:26" s="175" customFormat="1" ht="14.4" hidden="1" x14ac:dyDescent="0.3">
      <c r="A1147" s="157"/>
      <c r="B1147" s="155">
        <v>201600490</v>
      </c>
      <c r="C1147" s="217" t="s">
        <v>291</v>
      </c>
      <c r="D1147" s="29" t="s">
        <v>179</v>
      </c>
      <c r="E1147" s="220" t="s">
        <v>1971</v>
      </c>
      <c r="F1147" s="208"/>
      <c r="G1147" s="208"/>
      <c r="H1147" s="208"/>
      <c r="I1147" s="208"/>
      <c r="J1147" s="209"/>
      <c r="K1147" s="208"/>
      <c r="L1147" s="208"/>
      <c r="M1147" s="208"/>
      <c r="N1147" s="208"/>
      <c r="O1147" s="208"/>
      <c r="P1147" s="208"/>
      <c r="Q1147" s="208"/>
      <c r="R1147" s="208"/>
      <c r="S1147" s="208"/>
      <c r="T1147" s="208"/>
      <c r="U1147" s="208"/>
      <c r="V1147" s="208"/>
      <c r="W1147" s="208"/>
      <c r="X1147" s="219">
        <v>42794</v>
      </c>
      <c r="Y1147" s="150" t="e">
        <f ca="1">IF(ISBLANK(X1147), TODAY()-#REF!,X1147 -#REF! &amp; CHAR(10) &amp; "(closed)")</f>
        <v>#REF!</v>
      </c>
      <c r="Z1147" s="149" t="s">
        <v>360</v>
      </c>
    </row>
    <row r="1148" spans="1:26" s="175" customFormat="1" ht="14.4" hidden="1" x14ac:dyDescent="0.3">
      <c r="A1148" s="157"/>
      <c r="B1148" s="155">
        <v>201600495</v>
      </c>
      <c r="C1148" s="217" t="s">
        <v>460</v>
      </c>
      <c r="D1148" s="29" t="s">
        <v>179</v>
      </c>
      <c r="E1148" s="220" t="s">
        <v>1699</v>
      </c>
      <c r="F1148" s="208"/>
      <c r="G1148" s="208"/>
      <c r="H1148" s="208"/>
      <c r="I1148" s="208"/>
      <c r="J1148" s="209"/>
      <c r="K1148" s="208"/>
      <c r="L1148" s="208"/>
      <c r="M1148" s="208"/>
      <c r="N1148" s="208"/>
      <c r="O1148" s="208"/>
      <c r="P1148" s="208"/>
      <c r="Q1148" s="208"/>
      <c r="R1148" s="208"/>
      <c r="S1148" s="208"/>
      <c r="T1148" s="208"/>
      <c r="U1148" s="208"/>
      <c r="V1148" s="208"/>
      <c r="W1148" s="208"/>
      <c r="X1148" s="219">
        <v>42795</v>
      </c>
      <c r="Y1148" s="150" t="e">
        <f ca="1">IF(ISBLANK(X1148), TODAY()-#REF!,X1148 -#REF! &amp; CHAR(10) &amp; "(closed)")</f>
        <v>#REF!</v>
      </c>
      <c r="Z1148" s="149" t="s">
        <v>360</v>
      </c>
    </row>
    <row r="1149" spans="1:26" s="175" customFormat="1" ht="14.4" hidden="1" x14ac:dyDescent="0.3">
      <c r="A1149" s="157"/>
      <c r="B1149" s="155">
        <v>201600496</v>
      </c>
      <c r="C1149" s="217" t="s">
        <v>242</v>
      </c>
      <c r="D1149" s="29" t="s">
        <v>179</v>
      </c>
      <c r="E1149" s="220" t="s">
        <v>1970</v>
      </c>
      <c r="F1149" s="208"/>
      <c r="G1149" s="208"/>
      <c r="H1149" s="208"/>
      <c r="I1149" s="208"/>
      <c r="J1149" s="209"/>
      <c r="K1149" s="208"/>
      <c r="L1149" s="208"/>
      <c r="M1149" s="208"/>
      <c r="N1149" s="208"/>
      <c r="O1149" s="208"/>
      <c r="P1149" s="208"/>
      <c r="Q1149" s="208"/>
      <c r="R1149" s="208"/>
      <c r="S1149" s="208"/>
      <c r="T1149" s="208"/>
      <c r="U1149" s="208"/>
      <c r="V1149" s="208"/>
      <c r="W1149" s="208"/>
      <c r="X1149" s="219">
        <v>42793</v>
      </c>
      <c r="Y1149" s="150" t="e">
        <f ca="1">IF(ISBLANK(X1149), TODAY()-#REF!,X1149 -#REF! &amp; CHAR(10) &amp; "(closed)")</f>
        <v>#REF!</v>
      </c>
      <c r="Z1149" s="149" t="s">
        <v>360</v>
      </c>
    </row>
    <row r="1150" spans="1:26" s="175" customFormat="1" ht="14.4" hidden="1" x14ac:dyDescent="0.3">
      <c r="A1150" s="157"/>
      <c r="B1150" s="155">
        <v>201600497</v>
      </c>
      <c r="C1150" s="217" t="s">
        <v>242</v>
      </c>
      <c r="D1150" s="29" t="s">
        <v>179</v>
      </c>
      <c r="E1150" s="220" t="s">
        <v>1969</v>
      </c>
      <c r="F1150" s="208"/>
      <c r="G1150" s="208"/>
      <c r="H1150" s="208"/>
      <c r="I1150" s="208"/>
      <c r="J1150" s="209"/>
      <c r="K1150" s="208"/>
      <c r="L1150" s="208"/>
      <c r="M1150" s="208"/>
      <c r="N1150" s="208"/>
      <c r="O1150" s="208"/>
      <c r="P1150" s="208"/>
      <c r="Q1150" s="208"/>
      <c r="R1150" s="208"/>
      <c r="S1150" s="208"/>
      <c r="T1150" s="208"/>
      <c r="U1150" s="208"/>
      <c r="V1150" s="208"/>
      <c r="W1150" s="208"/>
      <c r="X1150" s="219">
        <v>42795</v>
      </c>
      <c r="Y1150" s="150" t="e">
        <f ca="1">IF(ISBLANK(X1150), TODAY()-#REF!,X1150 -#REF! &amp; CHAR(10) &amp; "(closed)")</f>
        <v>#REF!</v>
      </c>
      <c r="Z1150" s="149" t="s">
        <v>360</v>
      </c>
    </row>
    <row r="1151" spans="1:26" s="175" customFormat="1" ht="14.4" hidden="1" x14ac:dyDescent="0.3">
      <c r="A1151" s="157"/>
      <c r="B1151" s="155">
        <v>201600498</v>
      </c>
      <c r="C1151" s="217" t="s">
        <v>242</v>
      </c>
      <c r="D1151" s="29" t="s">
        <v>179</v>
      </c>
      <c r="E1151" s="220" t="s">
        <v>310</v>
      </c>
      <c r="F1151" s="208"/>
      <c r="G1151" s="208"/>
      <c r="H1151" s="208"/>
      <c r="I1151" s="208"/>
      <c r="J1151" s="209"/>
      <c r="K1151" s="208"/>
      <c r="L1151" s="208"/>
      <c r="M1151" s="208"/>
      <c r="N1151" s="208"/>
      <c r="O1151" s="208"/>
      <c r="P1151" s="208"/>
      <c r="Q1151" s="208"/>
      <c r="R1151" s="208"/>
      <c r="S1151" s="208"/>
      <c r="T1151" s="208"/>
      <c r="U1151" s="208"/>
      <c r="V1151" s="208"/>
      <c r="W1151" s="208"/>
      <c r="X1151" s="219">
        <v>42790</v>
      </c>
      <c r="Y1151" s="150" t="e">
        <f ca="1">IF(ISBLANK(X1151), TODAY()-#REF!,X1151 -#REF! &amp; CHAR(10) &amp; "(closed)")</f>
        <v>#REF!</v>
      </c>
      <c r="Z1151" s="149" t="s">
        <v>360</v>
      </c>
    </row>
    <row r="1152" spans="1:26" s="175" customFormat="1" ht="14.4" hidden="1" x14ac:dyDescent="0.3">
      <c r="A1152" s="157"/>
      <c r="B1152" s="155">
        <v>201600499</v>
      </c>
      <c r="C1152" s="217" t="s">
        <v>242</v>
      </c>
      <c r="D1152" s="29" t="s">
        <v>179</v>
      </c>
      <c r="E1152" s="220" t="s">
        <v>1968</v>
      </c>
      <c r="F1152" s="208"/>
      <c r="G1152" s="208"/>
      <c r="H1152" s="208"/>
      <c r="I1152" s="208"/>
      <c r="J1152" s="209"/>
      <c r="K1152" s="208"/>
      <c r="L1152" s="208"/>
      <c r="M1152" s="208"/>
      <c r="N1152" s="208"/>
      <c r="O1152" s="208"/>
      <c r="P1152" s="208"/>
      <c r="Q1152" s="208"/>
      <c r="R1152" s="208"/>
      <c r="S1152" s="208"/>
      <c r="T1152" s="208"/>
      <c r="U1152" s="208"/>
      <c r="V1152" s="208"/>
      <c r="W1152" s="208"/>
      <c r="X1152" s="219">
        <v>42788</v>
      </c>
      <c r="Y1152" s="150" t="e">
        <f ca="1">IF(ISBLANK(X1152), TODAY()-#REF!,X1152 -#REF! &amp; CHAR(10) &amp; "(closed)")</f>
        <v>#REF!</v>
      </c>
      <c r="Z1152" s="149" t="s">
        <v>360</v>
      </c>
    </row>
    <row r="1153" spans="1:26" s="175" customFormat="1" ht="14.4" hidden="1" x14ac:dyDescent="0.3">
      <c r="A1153" s="157"/>
      <c r="B1153" s="155">
        <v>201600500</v>
      </c>
      <c r="C1153" s="217" t="s">
        <v>242</v>
      </c>
      <c r="D1153" s="29" t="s">
        <v>179</v>
      </c>
      <c r="E1153" s="220" t="s">
        <v>676</v>
      </c>
      <c r="F1153" s="208"/>
      <c r="G1153" s="208"/>
      <c r="H1153" s="208"/>
      <c r="I1153" s="208"/>
      <c r="J1153" s="209"/>
      <c r="K1153" s="208"/>
      <c r="L1153" s="208"/>
      <c r="M1153" s="208"/>
      <c r="N1153" s="208"/>
      <c r="O1153" s="208"/>
      <c r="P1153" s="208"/>
      <c r="Q1153" s="208"/>
      <c r="R1153" s="208"/>
      <c r="S1153" s="208"/>
      <c r="T1153" s="208"/>
      <c r="U1153" s="208"/>
      <c r="V1153" s="208"/>
      <c r="W1153" s="208"/>
      <c r="X1153" s="219">
        <v>42797</v>
      </c>
      <c r="Y1153" s="150" t="e">
        <f ca="1">IF(ISBLANK(X1153), TODAY()-#REF!,X1153 -#REF! &amp; CHAR(10) &amp; "(closed)")</f>
        <v>#REF!</v>
      </c>
      <c r="Z1153" s="149" t="s">
        <v>360</v>
      </c>
    </row>
    <row r="1154" spans="1:26" s="175" customFormat="1" ht="14.4" hidden="1" x14ac:dyDescent="0.3">
      <c r="A1154" s="157"/>
      <c r="B1154" s="155">
        <v>201600502</v>
      </c>
      <c r="C1154" s="217" t="s">
        <v>193</v>
      </c>
      <c r="D1154" s="29" t="s">
        <v>179</v>
      </c>
      <c r="E1154" s="220" t="s">
        <v>1967</v>
      </c>
      <c r="F1154" s="208"/>
      <c r="G1154" s="208"/>
      <c r="H1154" s="208"/>
      <c r="I1154" s="208"/>
      <c r="J1154" s="209"/>
      <c r="K1154" s="208"/>
      <c r="L1154" s="208"/>
      <c r="M1154" s="208"/>
      <c r="N1154" s="208"/>
      <c r="O1154" s="208"/>
      <c r="P1154" s="208"/>
      <c r="Q1154" s="208"/>
      <c r="R1154" s="208"/>
      <c r="S1154" s="208"/>
      <c r="T1154" s="208"/>
      <c r="U1154" s="208"/>
      <c r="V1154" s="208"/>
      <c r="W1154" s="208"/>
      <c r="X1154" s="219">
        <v>42783</v>
      </c>
      <c r="Y1154" s="150" t="e">
        <f ca="1">IF(ISBLANK(X1154), TODAY()-#REF!,X1154 -#REF! &amp; CHAR(10) &amp; "(closed)")</f>
        <v>#REF!</v>
      </c>
      <c r="Z1154" s="149" t="s">
        <v>360</v>
      </c>
    </row>
    <row r="1155" spans="1:26" s="175" customFormat="1" ht="14.4" hidden="1" x14ac:dyDescent="0.3">
      <c r="A1155" s="157"/>
      <c r="B1155" s="155">
        <v>201600503</v>
      </c>
      <c r="C1155" s="217" t="s">
        <v>193</v>
      </c>
      <c r="D1155" s="29" t="s">
        <v>179</v>
      </c>
      <c r="E1155" s="220" t="s">
        <v>1966</v>
      </c>
      <c r="F1155" s="208"/>
      <c r="G1155" s="208"/>
      <c r="H1155" s="208"/>
      <c r="I1155" s="208"/>
      <c r="J1155" s="209"/>
      <c r="K1155" s="208"/>
      <c r="L1155" s="208"/>
      <c r="M1155" s="208"/>
      <c r="N1155" s="208"/>
      <c r="O1155" s="208"/>
      <c r="P1155" s="208"/>
      <c r="Q1155" s="208"/>
      <c r="R1155" s="208"/>
      <c r="S1155" s="208"/>
      <c r="T1155" s="208"/>
      <c r="U1155" s="208"/>
      <c r="V1155" s="208"/>
      <c r="W1155" s="208"/>
      <c r="X1155" s="219">
        <v>42796</v>
      </c>
      <c r="Y1155" s="150" t="e">
        <f ca="1">IF(ISBLANK(X1155), TODAY()-#REF!,X1155 -#REF! &amp; CHAR(10) &amp; "(closed)")</f>
        <v>#REF!</v>
      </c>
      <c r="Z1155" s="149" t="s">
        <v>360</v>
      </c>
    </row>
    <row r="1156" spans="1:26" s="175" customFormat="1" ht="14.4" hidden="1" x14ac:dyDescent="0.3">
      <c r="A1156" s="157"/>
      <c r="B1156" s="155">
        <v>201600504</v>
      </c>
      <c r="C1156" s="217" t="s">
        <v>193</v>
      </c>
      <c r="D1156" s="29" t="s">
        <v>179</v>
      </c>
      <c r="E1156" s="220" t="s">
        <v>699</v>
      </c>
      <c r="F1156" s="208"/>
      <c r="G1156" s="208"/>
      <c r="H1156" s="208"/>
      <c r="I1156" s="208"/>
      <c r="J1156" s="209"/>
      <c r="K1156" s="208"/>
      <c r="L1156" s="208"/>
      <c r="M1156" s="208"/>
      <c r="N1156" s="208"/>
      <c r="O1156" s="208"/>
      <c r="P1156" s="208"/>
      <c r="Q1156" s="208"/>
      <c r="R1156" s="208"/>
      <c r="S1156" s="208"/>
      <c r="T1156" s="208"/>
      <c r="U1156" s="208"/>
      <c r="V1156" s="208"/>
      <c r="W1156" s="208"/>
      <c r="X1156" s="219">
        <v>42793</v>
      </c>
      <c r="Y1156" s="150" t="e">
        <f ca="1">IF(ISBLANK(X1156), TODAY()-#REF!,X1156 -#REF! &amp; CHAR(10) &amp; "(closed)")</f>
        <v>#REF!</v>
      </c>
      <c r="Z1156" s="149" t="s">
        <v>360</v>
      </c>
    </row>
    <row r="1157" spans="1:26" s="175" customFormat="1" ht="14.4" hidden="1" x14ac:dyDescent="0.3">
      <c r="A1157" s="157"/>
      <c r="B1157" s="155">
        <v>201600505</v>
      </c>
      <c r="C1157" s="217" t="s">
        <v>193</v>
      </c>
      <c r="D1157" s="29" t="s">
        <v>179</v>
      </c>
      <c r="E1157" s="220" t="s">
        <v>1965</v>
      </c>
      <c r="F1157" s="208"/>
      <c r="G1157" s="208"/>
      <c r="H1157" s="208"/>
      <c r="I1157" s="208"/>
      <c r="J1157" s="209"/>
      <c r="K1157" s="208"/>
      <c r="L1157" s="208"/>
      <c r="M1157" s="208"/>
      <c r="N1157" s="208"/>
      <c r="O1157" s="208"/>
      <c r="P1157" s="208"/>
      <c r="Q1157" s="208"/>
      <c r="R1157" s="208"/>
      <c r="S1157" s="208"/>
      <c r="T1157" s="208"/>
      <c r="U1157" s="208"/>
      <c r="V1157" s="208"/>
      <c r="W1157" s="208"/>
      <c r="X1157" s="219">
        <v>42739</v>
      </c>
      <c r="Y1157" s="150" t="e">
        <f ca="1">IF(ISBLANK(X1157), TODAY()-#REF!,X1157 -#REF! &amp; CHAR(10) &amp; "(closed)")</f>
        <v>#REF!</v>
      </c>
      <c r="Z1157" s="149" t="s">
        <v>360</v>
      </c>
    </row>
    <row r="1158" spans="1:26" s="175" customFormat="1" ht="14.4" hidden="1" x14ac:dyDescent="0.3">
      <c r="A1158" s="157"/>
      <c r="B1158" s="155">
        <v>201600506</v>
      </c>
      <c r="C1158" s="217" t="s">
        <v>193</v>
      </c>
      <c r="D1158" s="29" t="s">
        <v>179</v>
      </c>
      <c r="E1158" s="220" t="s">
        <v>1236</v>
      </c>
      <c r="F1158" s="208"/>
      <c r="G1158" s="208"/>
      <c r="H1158" s="208"/>
      <c r="I1158" s="208"/>
      <c r="J1158" s="209"/>
      <c r="K1158" s="208"/>
      <c r="L1158" s="208"/>
      <c r="M1158" s="208"/>
      <c r="N1158" s="208"/>
      <c r="O1158" s="208"/>
      <c r="P1158" s="208"/>
      <c r="Q1158" s="208"/>
      <c r="R1158" s="208"/>
      <c r="S1158" s="208"/>
      <c r="T1158" s="208"/>
      <c r="U1158" s="208"/>
      <c r="V1158" s="208"/>
      <c r="W1158" s="208"/>
      <c r="X1158" s="219">
        <v>42790</v>
      </c>
      <c r="Y1158" s="150" t="e">
        <f ca="1">IF(ISBLANK(X1158), TODAY()-#REF!,X1158 -#REF! &amp; CHAR(10) &amp; "(closed)")</f>
        <v>#REF!</v>
      </c>
      <c r="Z1158" s="149" t="s">
        <v>360</v>
      </c>
    </row>
    <row r="1159" spans="1:26" s="175" customFormat="1" ht="14.4" hidden="1" x14ac:dyDescent="0.3">
      <c r="A1159" s="157"/>
      <c r="B1159" s="155">
        <v>201600507</v>
      </c>
      <c r="C1159" s="217" t="s">
        <v>193</v>
      </c>
      <c r="D1159" s="29" t="s">
        <v>179</v>
      </c>
      <c r="E1159" s="220" t="s">
        <v>1301</v>
      </c>
      <c r="F1159" s="208"/>
      <c r="G1159" s="208"/>
      <c r="H1159" s="208"/>
      <c r="I1159" s="208"/>
      <c r="J1159" s="209"/>
      <c r="K1159" s="208"/>
      <c r="L1159" s="208"/>
      <c r="M1159" s="208"/>
      <c r="N1159" s="208"/>
      <c r="O1159" s="208"/>
      <c r="P1159" s="208"/>
      <c r="Q1159" s="208"/>
      <c r="R1159" s="208"/>
      <c r="S1159" s="208"/>
      <c r="T1159" s="208"/>
      <c r="U1159" s="208"/>
      <c r="V1159" s="208"/>
      <c r="W1159" s="208"/>
      <c r="X1159" s="219">
        <v>42796</v>
      </c>
      <c r="Y1159" s="150" t="e">
        <f ca="1">IF(ISBLANK(X1159), TODAY()-#REF!,X1159 -#REF! &amp; CHAR(10) &amp; "(closed)")</f>
        <v>#REF!</v>
      </c>
      <c r="Z1159" s="149" t="s">
        <v>360</v>
      </c>
    </row>
    <row r="1160" spans="1:26" s="175" customFormat="1" ht="14.4" hidden="1" x14ac:dyDescent="0.3">
      <c r="A1160" s="157"/>
      <c r="B1160" s="155">
        <v>201600508</v>
      </c>
      <c r="C1160" s="217" t="s">
        <v>193</v>
      </c>
      <c r="D1160" s="29" t="s">
        <v>179</v>
      </c>
      <c r="E1160" s="220" t="s">
        <v>609</v>
      </c>
      <c r="F1160" s="208"/>
      <c r="G1160" s="208"/>
      <c r="H1160" s="208"/>
      <c r="I1160" s="208"/>
      <c r="J1160" s="209"/>
      <c r="K1160" s="208"/>
      <c r="L1160" s="208"/>
      <c r="M1160" s="208"/>
      <c r="N1160" s="208"/>
      <c r="O1160" s="208"/>
      <c r="P1160" s="208"/>
      <c r="Q1160" s="208"/>
      <c r="R1160" s="208"/>
      <c r="S1160" s="208"/>
      <c r="T1160" s="208"/>
      <c r="U1160" s="208"/>
      <c r="V1160" s="208"/>
      <c r="W1160" s="208"/>
      <c r="X1160" s="219">
        <v>42741</v>
      </c>
      <c r="Y1160" s="150" t="e">
        <f ca="1">IF(ISBLANK(X1160), TODAY()-#REF!,X1160 -#REF! &amp; CHAR(10) &amp; "(closed)")</f>
        <v>#REF!</v>
      </c>
      <c r="Z1160" s="149" t="s">
        <v>360</v>
      </c>
    </row>
    <row r="1161" spans="1:26" s="175" customFormat="1" ht="14.4" hidden="1" x14ac:dyDescent="0.3">
      <c r="A1161" s="157"/>
      <c r="B1161" s="155">
        <v>201600509</v>
      </c>
      <c r="C1161" s="217" t="s">
        <v>193</v>
      </c>
      <c r="D1161" s="29" t="s">
        <v>179</v>
      </c>
      <c r="E1161" s="220" t="s">
        <v>482</v>
      </c>
      <c r="F1161" s="208"/>
      <c r="G1161" s="208"/>
      <c r="H1161" s="208"/>
      <c r="I1161" s="208"/>
      <c r="J1161" s="209"/>
      <c r="K1161" s="208"/>
      <c r="L1161" s="208"/>
      <c r="M1161" s="208"/>
      <c r="N1161" s="208"/>
      <c r="O1161" s="208"/>
      <c r="P1161" s="208"/>
      <c r="Q1161" s="208"/>
      <c r="R1161" s="208"/>
      <c r="S1161" s="208"/>
      <c r="T1161" s="208"/>
      <c r="U1161" s="208"/>
      <c r="V1161" s="208"/>
      <c r="W1161" s="208"/>
      <c r="X1161" s="219">
        <v>42797</v>
      </c>
      <c r="Y1161" s="150" t="e">
        <f ca="1">IF(ISBLANK(X1161), TODAY()-#REF!,X1161 -#REF! &amp; CHAR(10) &amp; "(closed)")</f>
        <v>#REF!</v>
      </c>
      <c r="Z1161" s="149" t="s">
        <v>360</v>
      </c>
    </row>
    <row r="1162" spans="1:26" s="175" customFormat="1" ht="14.4" hidden="1" x14ac:dyDescent="0.3">
      <c r="A1162" s="157"/>
      <c r="B1162" s="155">
        <v>201600512</v>
      </c>
      <c r="C1162" s="217" t="s">
        <v>1914</v>
      </c>
      <c r="D1162" s="29" t="s">
        <v>179</v>
      </c>
      <c r="E1162" s="220" t="s">
        <v>1964</v>
      </c>
      <c r="F1162" s="208"/>
      <c r="G1162" s="208"/>
      <c r="H1162" s="208"/>
      <c r="I1162" s="208"/>
      <c r="J1162" s="209"/>
      <c r="K1162" s="208"/>
      <c r="L1162" s="208"/>
      <c r="M1162" s="208"/>
      <c r="N1162" s="208"/>
      <c r="O1162" s="208"/>
      <c r="P1162" s="208"/>
      <c r="Q1162" s="208"/>
      <c r="R1162" s="208"/>
      <c r="S1162" s="208"/>
      <c r="T1162" s="208"/>
      <c r="U1162" s="208"/>
      <c r="V1162" s="208"/>
      <c r="W1162" s="208"/>
      <c r="X1162" s="219">
        <v>42803</v>
      </c>
      <c r="Y1162" s="150" t="e">
        <f ca="1">IF(ISBLANK(X1162), TODAY()-#REF!,X1162 -#REF! &amp; CHAR(10) &amp; "(closed)")</f>
        <v>#REF!</v>
      </c>
      <c r="Z1162" s="149" t="s">
        <v>360</v>
      </c>
    </row>
    <row r="1163" spans="1:26" s="175" customFormat="1" ht="14.4" hidden="1" x14ac:dyDescent="0.3">
      <c r="A1163" s="157"/>
      <c r="B1163" s="155">
        <v>201600514</v>
      </c>
      <c r="C1163" s="217" t="s">
        <v>1963</v>
      </c>
      <c r="D1163" s="29" t="s">
        <v>179</v>
      </c>
      <c r="E1163" s="220" t="s">
        <v>1962</v>
      </c>
      <c r="F1163" s="208"/>
      <c r="G1163" s="208"/>
      <c r="H1163" s="208"/>
      <c r="I1163" s="208"/>
      <c r="J1163" s="209"/>
      <c r="K1163" s="208"/>
      <c r="L1163" s="208"/>
      <c r="M1163" s="208"/>
      <c r="N1163" s="208"/>
      <c r="O1163" s="208"/>
      <c r="P1163" s="208"/>
      <c r="Q1163" s="208"/>
      <c r="R1163" s="208"/>
      <c r="S1163" s="208"/>
      <c r="T1163" s="208"/>
      <c r="U1163" s="208"/>
      <c r="V1163" s="208"/>
      <c r="W1163" s="208"/>
      <c r="X1163" s="219">
        <v>42809</v>
      </c>
      <c r="Y1163" s="150" t="e">
        <f ca="1">IF(ISBLANK(X1163), TODAY()-#REF!,X1163 -#REF! &amp; CHAR(10) &amp; "(closed)")</f>
        <v>#REF!</v>
      </c>
      <c r="Z1163" s="149" t="s">
        <v>360</v>
      </c>
    </row>
    <row r="1164" spans="1:26" s="175" customFormat="1" ht="14.4" hidden="1" x14ac:dyDescent="0.3">
      <c r="A1164" s="157"/>
      <c r="B1164" s="155">
        <v>201600515</v>
      </c>
      <c r="C1164" s="217" t="s">
        <v>193</v>
      </c>
      <c r="D1164" s="29" t="s">
        <v>179</v>
      </c>
      <c r="E1164" s="220" t="s">
        <v>1039</v>
      </c>
      <c r="F1164" s="208"/>
      <c r="G1164" s="208"/>
      <c r="H1164" s="208"/>
      <c r="I1164" s="208"/>
      <c r="J1164" s="209"/>
      <c r="K1164" s="208"/>
      <c r="L1164" s="208"/>
      <c r="M1164" s="208"/>
      <c r="N1164" s="208"/>
      <c r="O1164" s="208"/>
      <c r="P1164" s="208"/>
      <c r="Q1164" s="208"/>
      <c r="R1164" s="208"/>
      <c r="S1164" s="208"/>
      <c r="T1164" s="208"/>
      <c r="U1164" s="208"/>
      <c r="V1164" s="208"/>
      <c r="W1164" s="208"/>
      <c r="X1164" s="219">
        <v>42788</v>
      </c>
      <c r="Y1164" s="150" t="e">
        <f ca="1">IF(ISBLANK(X1164), TODAY()-#REF!,X1164 -#REF! &amp; CHAR(10) &amp; "(closed)")</f>
        <v>#REF!</v>
      </c>
      <c r="Z1164" s="149" t="s">
        <v>360</v>
      </c>
    </row>
    <row r="1165" spans="1:26" s="175" customFormat="1" ht="14.4" hidden="1" x14ac:dyDescent="0.3">
      <c r="A1165" s="157"/>
      <c r="B1165" s="155">
        <v>201600516</v>
      </c>
      <c r="C1165" s="217" t="s">
        <v>193</v>
      </c>
      <c r="D1165" s="29" t="s">
        <v>179</v>
      </c>
      <c r="E1165" s="220" t="s">
        <v>1961</v>
      </c>
      <c r="F1165" s="208"/>
      <c r="G1165" s="208"/>
      <c r="H1165" s="208"/>
      <c r="I1165" s="208"/>
      <c r="J1165" s="209"/>
      <c r="K1165" s="208"/>
      <c r="L1165" s="208"/>
      <c r="M1165" s="208"/>
      <c r="N1165" s="208"/>
      <c r="O1165" s="208"/>
      <c r="P1165" s="208"/>
      <c r="Q1165" s="208"/>
      <c r="R1165" s="208"/>
      <c r="S1165" s="208"/>
      <c r="T1165" s="208"/>
      <c r="U1165" s="208"/>
      <c r="V1165" s="208"/>
      <c r="W1165" s="208"/>
      <c r="X1165" s="219">
        <v>42808</v>
      </c>
      <c r="Y1165" s="150" t="e">
        <f ca="1">IF(ISBLANK(X1165), TODAY()-#REF!,X1165 -#REF! &amp; CHAR(10) &amp; "(closed)")</f>
        <v>#REF!</v>
      </c>
      <c r="Z1165" s="149" t="s">
        <v>360</v>
      </c>
    </row>
    <row r="1166" spans="1:26" s="175" customFormat="1" ht="14.4" hidden="1" x14ac:dyDescent="0.3">
      <c r="A1166" s="157"/>
      <c r="B1166" s="155">
        <v>201600517</v>
      </c>
      <c r="C1166" s="217" t="s">
        <v>193</v>
      </c>
      <c r="D1166" s="29" t="s">
        <v>179</v>
      </c>
      <c r="E1166" s="220" t="s">
        <v>1207</v>
      </c>
      <c r="F1166" s="208"/>
      <c r="G1166" s="208"/>
      <c r="H1166" s="208"/>
      <c r="I1166" s="208"/>
      <c r="J1166" s="209"/>
      <c r="K1166" s="208"/>
      <c r="L1166" s="208"/>
      <c r="M1166" s="208"/>
      <c r="N1166" s="208"/>
      <c r="O1166" s="208"/>
      <c r="P1166" s="208"/>
      <c r="Q1166" s="208"/>
      <c r="R1166" s="208"/>
      <c r="S1166" s="208"/>
      <c r="T1166" s="208"/>
      <c r="U1166" s="208"/>
      <c r="V1166" s="208"/>
      <c r="W1166" s="208"/>
      <c r="X1166" s="219">
        <v>42808</v>
      </c>
      <c r="Y1166" s="150" t="e">
        <f ca="1">IF(ISBLANK(X1166), TODAY()-#REF!,X1166 -#REF! &amp; CHAR(10) &amp; "(closed)")</f>
        <v>#REF!</v>
      </c>
      <c r="Z1166" s="149" t="s">
        <v>360</v>
      </c>
    </row>
    <row r="1167" spans="1:26" s="175" customFormat="1" ht="14.4" hidden="1" x14ac:dyDescent="0.3">
      <c r="A1167" s="157"/>
      <c r="B1167" s="155">
        <v>201600518</v>
      </c>
      <c r="C1167" s="217" t="s">
        <v>193</v>
      </c>
      <c r="D1167" s="29" t="s">
        <v>179</v>
      </c>
      <c r="E1167" s="220" t="s">
        <v>1960</v>
      </c>
      <c r="F1167" s="208"/>
      <c r="G1167" s="208"/>
      <c r="H1167" s="208"/>
      <c r="I1167" s="208"/>
      <c r="J1167" s="209"/>
      <c r="K1167" s="208"/>
      <c r="L1167" s="208"/>
      <c r="M1167" s="208"/>
      <c r="N1167" s="208"/>
      <c r="O1167" s="208"/>
      <c r="P1167" s="208"/>
      <c r="Q1167" s="208"/>
      <c r="R1167" s="208"/>
      <c r="S1167" s="208"/>
      <c r="T1167" s="208"/>
      <c r="U1167" s="208"/>
      <c r="V1167" s="208"/>
      <c r="W1167" s="208"/>
      <c r="X1167" s="219">
        <v>42814</v>
      </c>
      <c r="Y1167" s="150" t="e">
        <f ca="1">IF(ISBLANK(X1167), TODAY()-#REF!,X1167 -#REF! &amp; CHAR(10) &amp; "(closed)")</f>
        <v>#REF!</v>
      </c>
      <c r="Z1167" s="149" t="s">
        <v>360</v>
      </c>
    </row>
    <row r="1168" spans="1:26" s="175" customFormat="1" ht="14.4" hidden="1" x14ac:dyDescent="0.3">
      <c r="A1168" s="157"/>
      <c r="B1168" s="155">
        <v>201600519</v>
      </c>
      <c r="C1168" s="217" t="s">
        <v>193</v>
      </c>
      <c r="D1168" s="29" t="s">
        <v>179</v>
      </c>
      <c r="E1168" s="220" t="s">
        <v>1959</v>
      </c>
      <c r="F1168" s="208"/>
      <c r="G1168" s="208"/>
      <c r="H1168" s="208"/>
      <c r="I1168" s="208"/>
      <c r="J1168" s="209"/>
      <c r="K1168" s="208"/>
      <c r="L1168" s="208"/>
      <c r="M1168" s="208"/>
      <c r="N1168" s="208"/>
      <c r="O1168" s="208"/>
      <c r="P1168" s="208"/>
      <c r="Q1168" s="208"/>
      <c r="R1168" s="208"/>
      <c r="S1168" s="208"/>
      <c r="T1168" s="208"/>
      <c r="U1168" s="208"/>
      <c r="V1168" s="208"/>
      <c r="W1168" s="208"/>
      <c r="X1168" s="219">
        <v>42790</v>
      </c>
      <c r="Y1168" s="150" t="e">
        <f ca="1">IF(ISBLANK(X1168), TODAY()-#REF!,X1168 -#REF! &amp; CHAR(10) &amp; "(closed)")</f>
        <v>#REF!</v>
      </c>
      <c r="Z1168" s="149" t="s">
        <v>360</v>
      </c>
    </row>
    <row r="1169" spans="1:26" s="175" customFormat="1" ht="14.4" hidden="1" x14ac:dyDescent="0.3">
      <c r="A1169" s="157"/>
      <c r="B1169" s="155">
        <v>201600520</v>
      </c>
      <c r="C1169" s="217" t="s">
        <v>193</v>
      </c>
      <c r="D1169" s="29" t="s">
        <v>179</v>
      </c>
      <c r="E1169" s="220" t="s">
        <v>830</v>
      </c>
      <c r="F1169" s="208"/>
      <c r="G1169" s="208"/>
      <c r="H1169" s="208"/>
      <c r="I1169" s="208"/>
      <c r="J1169" s="209"/>
      <c r="K1169" s="208"/>
      <c r="L1169" s="208"/>
      <c r="M1169" s="208"/>
      <c r="N1169" s="208"/>
      <c r="O1169" s="208"/>
      <c r="P1169" s="208"/>
      <c r="Q1169" s="208"/>
      <c r="R1169" s="208"/>
      <c r="S1169" s="208"/>
      <c r="T1169" s="208"/>
      <c r="U1169" s="208"/>
      <c r="V1169" s="208"/>
      <c r="W1169" s="208"/>
      <c r="X1169" s="219">
        <v>42796</v>
      </c>
      <c r="Y1169" s="150" t="e">
        <f ca="1">IF(ISBLANK(X1169), TODAY()-#REF!,X1169 -#REF! &amp; CHAR(10) &amp; "(closed)")</f>
        <v>#REF!</v>
      </c>
      <c r="Z1169" s="149" t="s">
        <v>360</v>
      </c>
    </row>
    <row r="1170" spans="1:26" s="175" customFormat="1" ht="14.4" hidden="1" x14ac:dyDescent="0.3">
      <c r="A1170" s="157"/>
      <c r="B1170" s="155">
        <v>201600521</v>
      </c>
      <c r="C1170" s="217" t="s">
        <v>193</v>
      </c>
      <c r="D1170" s="29" t="s">
        <v>179</v>
      </c>
      <c r="E1170" s="220" t="s">
        <v>1958</v>
      </c>
      <c r="F1170" s="208"/>
      <c r="G1170" s="208"/>
      <c r="H1170" s="208"/>
      <c r="I1170" s="208"/>
      <c r="J1170" s="209"/>
      <c r="K1170" s="208"/>
      <c r="L1170" s="208"/>
      <c r="M1170" s="208"/>
      <c r="N1170" s="208"/>
      <c r="O1170" s="208"/>
      <c r="P1170" s="208"/>
      <c r="Q1170" s="208"/>
      <c r="R1170" s="208"/>
      <c r="S1170" s="208"/>
      <c r="T1170" s="208"/>
      <c r="U1170" s="208"/>
      <c r="V1170" s="208"/>
      <c r="W1170" s="208"/>
      <c r="X1170" s="219">
        <v>42768</v>
      </c>
      <c r="Y1170" s="150" t="e">
        <f ca="1">IF(ISBLANK(X1170), TODAY()-#REF!,X1170 -#REF! &amp; CHAR(10) &amp; "(closed)")</f>
        <v>#REF!</v>
      </c>
      <c r="Z1170" s="149" t="s">
        <v>360</v>
      </c>
    </row>
    <row r="1171" spans="1:26" s="175" customFormat="1" ht="14.4" hidden="1" x14ac:dyDescent="0.3">
      <c r="A1171" s="157"/>
      <c r="B1171" s="155">
        <v>201600522</v>
      </c>
      <c r="C1171" s="217" t="s">
        <v>193</v>
      </c>
      <c r="D1171" s="29" t="s">
        <v>179</v>
      </c>
      <c r="E1171" s="220" t="s">
        <v>1957</v>
      </c>
      <c r="F1171" s="208"/>
      <c r="G1171" s="208"/>
      <c r="H1171" s="208"/>
      <c r="I1171" s="208"/>
      <c r="J1171" s="209"/>
      <c r="K1171" s="208"/>
      <c r="L1171" s="208"/>
      <c r="M1171" s="208"/>
      <c r="N1171" s="208"/>
      <c r="O1171" s="208"/>
      <c r="P1171" s="208"/>
      <c r="Q1171" s="208"/>
      <c r="R1171" s="208"/>
      <c r="S1171" s="208"/>
      <c r="T1171" s="208"/>
      <c r="U1171" s="208"/>
      <c r="V1171" s="208"/>
      <c r="W1171" s="208"/>
      <c r="X1171" s="219">
        <v>42804</v>
      </c>
      <c r="Y1171" s="150" t="e">
        <f ca="1">IF(ISBLANK(X1171), TODAY()-#REF!,X1171 -#REF! &amp; CHAR(10) &amp; "(closed)")</f>
        <v>#REF!</v>
      </c>
      <c r="Z1171" s="149" t="s">
        <v>360</v>
      </c>
    </row>
    <row r="1172" spans="1:26" s="175" customFormat="1" ht="14.4" hidden="1" x14ac:dyDescent="0.3">
      <c r="A1172" s="157"/>
      <c r="B1172" s="155">
        <v>201600527</v>
      </c>
      <c r="C1172" s="217" t="s">
        <v>1926</v>
      </c>
      <c r="D1172" s="29" t="s">
        <v>179</v>
      </c>
      <c r="E1172" s="220" t="s">
        <v>1956</v>
      </c>
      <c r="F1172" s="208"/>
      <c r="G1172" s="208"/>
      <c r="H1172" s="208"/>
      <c r="I1172" s="208"/>
      <c r="J1172" s="209"/>
      <c r="K1172" s="208"/>
      <c r="L1172" s="208"/>
      <c r="M1172" s="208"/>
      <c r="N1172" s="208"/>
      <c r="O1172" s="208"/>
      <c r="P1172" s="208"/>
      <c r="Q1172" s="208"/>
      <c r="R1172" s="208"/>
      <c r="S1172" s="208"/>
      <c r="T1172" s="208"/>
      <c r="U1172" s="208"/>
      <c r="V1172" s="208"/>
      <c r="W1172" s="208"/>
      <c r="X1172" s="219">
        <v>42815</v>
      </c>
      <c r="Y1172" s="150" t="e">
        <f ca="1">IF(ISBLANK(X1172), TODAY()-#REF!,X1172 -#REF! &amp; CHAR(10) &amp; "(closed)")</f>
        <v>#REF!</v>
      </c>
      <c r="Z1172" s="149" t="s">
        <v>360</v>
      </c>
    </row>
    <row r="1173" spans="1:26" s="175" customFormat="1" ht="14.4" hidden="1" x14ac:dyDescent="0.3">
      <c r="A1173" s="157"/>
      <c r="B1173" s="155">
        <v>201600530</v>
      </c>
      <c r="C1173" s="217" t="s">
        <v>193</v>
      </c>
      <c r="D1173" s="29" t="s">
        <v>179</v>
      </c>
      <c r="E1173" s="220" t="s">
        <v>379</v>
      </c>
      <c r="F1173" s="208"/>
      <c r="G1173" s="208"/>
      <c r="H1173" s="208"/>
      <c r="I1173" s="208"/>
      <c r="J1173" s="209"/>
      <c r="K1173" s="208"/>
      <c r="L1173" s="208"/>
      <c r="M1173" s="208"/>
      <c r="N1173" s="208"/>
      <c r="O1173" s="208"/>
      <c r="P1173" s="208"/>
      <c r="Q1173" s="208"/>
      <c r="R1173" s="208"/>
      <c r="S1173" s="208"/>
      <c r="T1173" s="208"/>
      <c r="U1173" s="208"/>
      <c r="V1173" s="208"/>
      <c r="W1173" s="208"/>
      <c r="X1173" s="219">
        <v>42801</v>
      </c>
      <c r="Y1173" s="150" t="e">
        <f ca="1">IF(ISBLANK(X1173), TODAY()-#REF!,X1173 -#REF! &amp; CHAR(10) &amp; "(closed)")</f>
        <v>#REF!</v>
      </c>
      <c r="Z1173" s="149" t="s">
        <v>360</v>
      </c>
    </row>
    <row r="1174" spans="1:26" s="175" customFormat="1" ht="14.4" hidden="1" x14ac:dyDescent="0.3">
      <c r="A1174" s="157"/>
      <c r="B1174" s="155">
        <v>201600531</v>
      </c>
      <c r="C1174" s="217" t="s">
        <v>193</v>
      </c>
      <c r="D1174" s="29" t="s">
        <v>176</v>
      </c>
      <c r="E1174" s="220" t="s">
        <v>1955</v>
      </c>
      <c r="F1174" s="208"/>
      <c r="G1174" s="208"/>
      <c r="H1174" s="208"/>
      <c r="I1174" s="208"/>
      <c r="J1174" s="209"/>
      <c r="K1174" s="208"/>
      <c r="L1174" s="208"/>
      <c r="M1174" s="208"/>
      <c r="N1174" s="208"/>
      <c r="O1174" s="208"/>
      <c r="P1174" s="208"/>
      <c r="Q1174" s="208"/>
      <c r="R1174" s="208"/>
      <c r="S1174" s="208"/>
      <c r="T1174" s="208"/>
      <c r="U1174" s="208"/>
      <c r="V1174" s="208"/>
      <c r="W1174" s="208"/>
      <c r="X1174" s="219">
        <v>42796</v>
      </c>
      <c r="Y1174" s="150" t="e">
        <f ca="1">IF(ISBLANK(X1174), TODAY()-#REF!,X1174 -#REF! &amp; CHAR(10) &amp; "(closed)")</f>
        <v>#REF!</v>
      </c>
      <c r="Z1174" s="149" t="s">
        <v>360</v>
      </c>
    </row>
    <row r="1175" spans="1:26" s="175" customFormat="1" ht="14.4" hidden="1" x14ac:dyDescent="0.3">
      <c r="A1175" s="157"/>
      <c r="B1175" s="155">
        <v>201600532</v>
      </c>
      <c r="C1175" s="217" t="s">
        <v>193</v>
      </c>
      <c r="D1175" s="29" t="s">
        <v>179</v>
      </c>
      <c r="E1175" s="220" t="s">
        <v>1954</v>
      </c>
      <c r="F1175" s="208"/>
      <c r="G1175" s="208"/>
      <c r="H1175" s="208"/>
      <c r="I1175" s="208"/>
      <c r="J1175" s="209"/>
      <c r="K1175" s="208"/>
      <c r="L1175" s="208"/>
      <c r="M1175" s="208"/>
      <c r="N1175" s="208"/>
      <c r="O1175" s="208"/>
      <c r="P1175" s="208"/>
      <c r="Q1175" s="208"/>
      <c r="R1175" s="208"/>
      <c r="S1175" s="208"/>
      <c r="T1175" s="208"/>
      <c r="U1175" s="208"/>
      <c r="V1175" s="208"/>
      <c r="W1175" s="208"/>
      <c r="X1175" s="219">
        <v>42811</v>
      </c>
      <c r="Y1175" s="150" t="e">
        <f ca="1">IF(ISBLANK(X1175), TODAY()-#REF!,X1175 -#REF! &amp; CHAR(10) &amp; "(closed)")</f>
        <v>#REF!</v>
      </c>
      <c r="Z1175" s="149" t="s">
        <v>360</v>
      </c>
    </row>
    <row r="1176" spans="1:26" s="175" customFormat="1" ht="14.4" hidden="1" x14ac:dyDescent="0.3">
      <c r="A1176" s="157"/>
      <c r="B1176" s="155">
        <v>201600533</v>
      </c>
      <c r="C1176" s="217" t="s">
        <v>193</v>
      </c>
      <c r="D1176" s="29" t="s">
        <v>179</v>
      </c>
      <c r="E1176" s="220" t="s">
        <v>1953</v>
      </c>
      <c r="F1176" s="208"/>
      <c r="G1176" s="208"/>
      <c r="H1176" s="208"/>
      <c r="I1176" s="208"/>
      <c r="J1176" s="209"/>
      <c r="K1176" s="208"/>
      <c r="L1176" s="208"/>
      <c r="M1176" s="208"/>
      <c r="N1176" s="208"/>
      <c r="O1176" s="208"/>
      <c r="P1176" s="208"/>
      <c r="Q1176" s="208"/>
      <c r="R1176" s="208"/>
      <c r="S1176" s="208"/>
      <c r="T1176" s="208"/>
      <c r="U1176" s="208"/>
      <c r="V1176" s="208"/>
      <c r="W1176" s="208"/>
      <c r="X1176" s="219">
        <v>42796</v>
      </c>
      <c r="Y1176" s="150" t="e">
        <f ca="1">IF(ISBLANK(X1176), TODAY()-#REF!,X1176 -#REF! &amp; CHAR(10) &amp; "(closed)")</f>
        <v>#REF!</v>
      </c>
      <c r="Z1176" s="149" t="s">
        <v>360</v>
      </c>
    </row>
    <row r="1177" spans="1:26" s="175" customFormat="1" ht="14.4" hidden="1" x14ac:dyDescent="0.3">
      <c r="A1177" s="157"/>
      <c r="B1177" s="155">
        <v>201600534</v>
      </c>
      <c r="C1177" s="217" t="s">
        <v>193</v>
      </c>
      <c r="D1177" s="29" t="s">
        <v>179</v>
      </c>
      <c r="E1177" s="220" t="s">
        <v>197</v>
      </c>
      <c r="F1177" s="208"/>
      <c r="G1177" s="208"/>
      <c r="H1177" s="208"/>
      <c r="I1177" s="208"/>
      <c r="J1177" s="209"/>
      <c r="K1177" s="208"/>
      <c r="L1177" s="208"/>
      <c r="M1177" s="208"/>
      <c r="N1177" s="208"/>
      <c r="O1177" s="208"/>
      <c r="P1177" s="208"/>
      <c r="Q1177" s="208"/>
      <c r="R1177" s="208"/>
      <c r="S1177" s="208"/>
      <c r="T1177" s="208"/>
      <c r="U1177" s="208"/>
      <c r="V1177" s="208"/>
      <c r="W1177" s="208"/>
      <c r="X1177" s="219">
        <v>42817</v>
      </c>
      <c r="Y1177" s="150" t="e">
        <f ca="1">IF(ISBLANK(X1177), TODAY()-#REF!,X1177 -#REF! &amp; CHAR(10) &amp; "(closed)")</f>
        <v>#REF!</v>
      </c>
      <c r="Z1177" s="149" t="s">
        <v>360</v>
      </c>
    </row>
    <row r="1178" spans="1:26" s="175" customFormat="1" ht="14.4" hidden="1" x14ac:dyDescent="0.3">
      <c r="A1178" s="157"/>
      <c r="B1178" s="155">
        <v>201600535</v>
      </c>
      <c r="C1178" s="217" t="s">
        <v>1551</v>
      </c>
      <c r="D1178" s="29" t="s">
        <v>179</v>
      </c>
      <c r="E1178" s="220" t="s">
        <v>1952</v>
      </c>
      <c r="F1178" s="208"/>
      <c r="G1178" s="208"/>
      <c r="H1178" s="208"/>
      <c r="I1178" s="208"/>
      <c r="J1178" s="209"/>
      <c r="K1178" s="208"/>
      <c r="L1178" s="208"/>
      <c r="M1178" s="208"/>
      <c r="N1178" s="208"/>
      <c r="O1178" s="208"/>
      <c r="P1178" s="208"/>
      <c r="Q1178" s="208"/>
      <c r="R1178" s="208"/>
      <c r="S1178" s="208"/>
      <c r="T1178" s="208"/>
      <c r="U1178" s="208"/>
      <c r="V1178" s="208"/>
      <c r="W1178" s="208"/>
      <c r="X1178" s="219">
        <v>42800</v>
      </c>
      <c r="Y1178" s="150" t="e">
        <f ca="1">IF(ISBLANK(X1178), TODAY()-#REF!,X1178 -#REF! &amp; CHAR(10) &amp; "(closed)")</f>
        <v>#REF!</v>
      </c>
      <c r="Z1178" s="149" t="s">
        <v>360</v>
      </c>
    </row>
    <row r="1179" spans="1:26" s="175" customFormat="1" ht="14.4" hidden="1" x14ac:dyDescent="0.3">
      <c r="A1179" s="157"/>
      <c r="B1179" s="155">
        <v>201600536</v>
      </c>
      <c r="C1179" s="217" t="s">
        <v>1714</v>
      </c>
      <c r="D1179" s="29" t="s">
        <v>179</v>
      </c>
      <c r="E1179" s="220" t="s">
        <v>1562</v>
      </c>
      <c r="F1179" s="208"/>
      <c r="G1179" s="208"/>
      <c r="H1179" s="208"/>
      <c r="I1179" s="208"/>
      <c r="J1179" s="209"/>
      <c r="K1179" s="208"/>
      <c r="L1179" s="208"/>
      <c r="M1179" s="208"/>
      <c r="N1179" s="208"/>
      <c r="O1179" s="208"/>
      <c r="P1179" s="208"/>
      <c r="Q1179" s="208"/>
      <c r="R1179" s="208"/>
      <c r="S1179" s="208"/>
      <c r="T1179" s="208"/>
      <c r="U1179" s="208"/>
      <c r="V1179" s="208"/>
      <c r="W1179" s="208"/>
      <c r="X1179" s="219">
        <v>42824</v>
      </c>
      <c r="Y1179" s="150" t="e">
        <f ca="1">IF(ISBLANK(X1179), TODAY()-#REF!,X1179 -#REF! &amp; CHAR(10) &amp; "(closed)")</f>
        <v>#REF!</v>
      </c>
      <c r="Z1179" s="149" t="s">
        <v>360</v>
      </c>
    </row>
    <row r="1180" spans="1:26" s="175" customFormat="1" ht="14.4" hidden="1" x14ac:dyDescent="0.3">
      <c r="A1180" s="157"/>
      <c r="B1180" s="155">
        <v>201600537</v>
      </c>
      <c r="C1180" s="217" t="s">
        <v>689</v>
      </c>
      <c r="D1180" s="29" t="s">
        <v>179</v>
      </c>
      <c r="E1180" s="220" t="s">
        <v>279</v>
      </c>
      <c r="F1180" s="208"/>
      <c r="G1180" s="208"/>
      <c r="H1180" s="208"/>
      <c r="I1180" s="208"/>
      <c r="J1180" s="209"/>
      <c r="K1180" s="208"/>
      <c r="L1180" s="208"/>
      <c r="M1180" s="208"/>
      <c r="N1180" s="208"/>
      <c r="O1180" s="208"/>
      <c r="P1180" s="208"/>
      <c r="Q1180" s="208"/>
      <c r="R1180" s="208"/>
      <c r="S1180" s="208"/>
      <c r="T1180" s="208"/>
      <c r="U1180" s="208"/>
      <c r="V1180" s="208"/>
      <c r="W1180" s="208"/>
      <c r="X1180" s="219">
        <v>42822</v>
      </c>
      <c r="Y1180" s="150" t="e">
        <f ca="1">IF(ISBLANK(X1180), TODAY()-#REF!,X1180 -#REF! &amp; CHAR(10) &amp; "(closed)")</f>
        <v>#REF!</v>
      </c>
      <c r="Z1180" s="149" t="s">
        <v>360</v>
      </c>
    </row>
    <row r="1181" spans="1:26" s="175" customFormat="1" ht="14.4" hidden="1" x14ac:dyDescent="0.3">
      <c r="A1181" s="157"/>
      <c r="B1181" s="155">
        <v>201600538</v>
      </c>
      <c r="C1181" s="217" t="s">
        <v>689</v>
      </c>
      <c r="D1181" s="29" t="s">
        <v>179</v>
      </c>
      <c r="E1181" s="220" t="s">
        <v>576</v>
      </c>
      <c r="F1181" s="208"/>
      <c r="G1181" s="208"/>
      <c r="H1181" s="208"/>
      <c r="I1181" s="208"/>
      <c r="J1181" s="209"/>
      <c r="K1181" s="208"/>
      <c r="L1181" s="208"/>
      <c r="M1181" s="208"/>
      <c r="N1181" s="208"/>
      <c r="O1181" s="208"/>
      <c r="P1181" s="208"/>
      <c r="Q1181" s="208"/>
      <c r="R1181" s="208"/>
      <c r="S1181" s="208"/>
      <c r="T1181" s="208"/>
      <c r="U1181" s="208"/>
      <c r="V1181" s="208"/>
      <c r="W1181" s="208"/>
      <c r="X1181" s="219">
        <v>42793</v>
      </c>
      <c r="Y1181" s="150" t="e">
        <f ca="1">IF(ISBLANK(X1181), TODAY()-#REF!,X1181 -#REF! &amp; CHAR(10) &amp; "(closed)")</f>
        <v>#REF!</v>
      </c>
      <c r="Z1181" s="149" t="s">
        <v>360</v>
      </c>
    </row>
    <row r="1182" spans="1:26" s="175" customFormat="1" ht="14.4" hidden="1" x14ac:dyDescent="0.3">
      <c r="A1182" s="157"/>
      <c r="B1182" s="155">
        <v>201600539</v>
      </c>
      <c r="C1182" s="217" t="s">
        <v>689</v>
      </c>
      <c r="D1182" s="29" t="s">
        <v>179</v>
      </c>
      <c r="E1182" s="220" t="s">
        <v>479</v>
      </c>
      <c r="F1182" s="208"/>
      <c r="G1182" s="208"/>
      <c r="H1182" s="208"/>
      <c r="I1182" s="208"/>
      <c r="J1182" s="209"/>
      <c r="K1182" s="208"/>
      <c r="L1182" s="208"/>
      <c r="M1182" s="208"/>
      <c r="N1182" s="208"/>
      <c r="O1182" s="208"/>
      <c r="P1182" s="208"/>
      <c r="Q1182" s="208"/>
      <c r="R1182" s="208"/>
      <c r="S1182" s="208"/>
      <c r="T1182" s="208"/>
      <c r="U1182" s="208"/>
      <c r="V1182" s="208"/>
      <c r="W1182" s="208"/>
      <c r="X1182" s="219">
        <v>42822</v>
      </c>
      <c r="Y1182" s="150" t="e">
        <f ca="1">IF(ISBLANK(X1182), TODAY()-#REF!,X1182 -#REF! &amp; CHAR(10) &amp; "(closed)")</f>
        <v>#REF!</v>
      </c>
      <c r="Z1182" s="149" t="s">
        <v>360</v>
      </c>
    </row>
    <row r="1183" spans="1:26" s="175" customFormat="1" ht="14.4" hidden="1" x14ac:dyDescent="0.3">
      <c r="A1183" s="157"/>
      <c r="B1183" s="155">
        <v>201600541</v>
      </c>
      <c r="C1183" s="217" t="s">
        <v>1903</v>
      </c>
      <c r="D1183" s="29" t="s">
        <v>177</v>
      </c>
      <c r="E1183" s="220" t="s">
        <v>1951</v>
      </c>
      <c r="F1183" s="208"/>
      <c r="G1183" s="208"/>
      <c r="H1183" s="208"/>
      <c r="I1183" s="208"/>
      <c r="J1183" s="209"/>
      <c r="K1183" s="208"/>
      <c r="L1183" s="208"/>
      <c r="M1183" s="208"/>
      <c r="N1183" s="208"/>
      <c r="O1183" s="208"/>
      <c r="P1183" s="208"/>
      <c r="Q1183" s="208"/>
      <c r="R1183" s="208"/>
      <c r="S1183" s="208"/>
      <c r="T1183" s="208"/>
      <c r="U1183" s="208"/>
      <c r="V1183" s="208"/>
      <c r="W1183" s="208"/>
      <c r="X1183" s="219">
        <v>42800</v>
      </c>
      <c r="Y1183" s="150" t="e">
        <f ca="1">IF(ISBLANK(X1183), TODAY()-#REF!,X1183 -#REF! &amp; CHAR(10) &amp; "(closed)")</f>
        <v>#REF!</v>
      </c>
      <c r="Z1183" s="149" t="s">
        <v>360</v>
      </c>
    </row>
    <row r="1184" spans="1:26" s="175" customFormat="1" ht="14.4" hidden="1" x14ac:dyDescent="0.3">
      <c r="A1184" s="157"/>
      <c r="B1184" s="155">
        <v>201600542</v>
      </c>
      <c r="C1184" s="217" t="s">
        <v>389</v>
      </c>
      <c r="D1184" s="29" t="s">
        <v>177</v>
      </c>
      <c r="E1184" s="220" t="s">
        <v>1950</v>
      </c>
      <c r="F1184" s="208"/>
      <c r="G1184" s="208"/>
      <c r="H1184" s="208"/>
      <c r="I1184" s="208"/>
      <c r="J1184" s="209"/>
      <c r="K1184" s="208"/>
      <c r="L1184" s="208"/>
      <c r="M1184" s="208"/>
      <c r="N1184" s="208"/>
      <c r="O1184" s="208"/>
      <c r="P1184" s="208"/>
      <c r="Q1184" s="208"/>
      <c r="R1184" s="208"/>
      <c r="S1184" s="208"/>
      <c r="T1184" s="208"/>
      <c r="U1184" s="208"/>
      <c r="V1184" s="208"/>
      <c r="W1184" s="208"/>
      <c r="X1184" s="219">
        <v>42793</v>
      </c>
      <c r="Y1184" s="150" t="e">
        <f ca="1">IF(ISBLANK(X1184), TODAY()-#REF!,X1184 -#REF! &amp; CHAR(10) &amp; "(closed)")</f>
        <v>#REF!</v>
      </c>
      <c r="Z1184" s="149" t="s">
        <v>360</v>
      </c>
    </row>
    <row r="1185" spans="1:26" s="175" customFormat="1" ht="14.4" hidden="1" x14ac:dyDescent="0.3">
      <c r="A1185" s="157"/>
      <c r="B1185" s="155">
        <v>201600543</v>
      </c>
      <c r="C1185" s="217" t="s">
        <v>1903</v>
      </c>
      <c r="D1185" s="29" t="s">
        <v>179</v>
      </c>
      <c r="E1185" s="220" t="s">
        <v>1949</v>
      </c>
      <c r="F1185" s="208"/>
      <c r="G1185" s="208"/>
      <c r="H1185" s="208"/>
      <c r="I1185" s="208"/>
      <c r="J1185" s="209"/>
      <c r="K1185" s="208"/>
      <c r="L1185" s="208"/>
      <c r="M1185" s="208"/>
      <c r="N1185" s="208"/>
      <c r="O1185" s="208"/>
      <c r="P1185" s="208"/>
      <c r="Q1185" s="208"/>
      <c r="R1185" s="208"/>
      <c r="S1185" s="208"/>
      <c r="T1185" s="208"/>
      <c r="U1185" s="208"/>
      <c r="V1185" s="208"/>
      <c r="W1185" s="208"/>
      <c r="X1185" s="219">
        <v>42773</v>
      </c>
      <c r="Y1185" s="150" t="e">
        <f ca="1">IF(ISBLANK(X1185), TODAY()-#REF!,X1185 -#REF! &amp; CHAR(10) &amp; "(closed)")</f>
        <v>#REF!</v>
      </c>
      <c r="Z1185" s="149" t="s">
        <v>360</v>
      </c>
    </row>
    <row r="1186" spans="1:26" s="175" customFormat="1" ht="14.4" hidden="1" x14ac:dyDescent="0.3">
      <c r="A1186" s="157"/>
      <c r="B1186" s="155">
        <v>201600544</v>
      </c>
      <c r="C1186" s="217" t="s">
        <v>689</v>
      </c>
      <c r="D1186" s="29" t="s">
        <v>179</v>
      </c>
      <c r="E1186" s="220" t="s">
        <v>1948</v>
      </c>
      <c r="F1186" s="208"/>
      <c r="G1186" s="208"/>
      <c r="H1186" s="208"/>
      <c r="I1186" s="208"/>
      <c r="J1186" s="209"/>
      <c r="K1186" s="208"/>
      <c r="L1186" s="208"/>
      <c r="M1186" s="208"/>
      <c r="N1186" s="208"/>
      <c r="O1186" s="208"/>
      <c r="P1186" s="208"/>
      <c r="Q1186" s="208"/>
      <c r="R1186" s="208"/>
      <c r="S1186" s="208"/>
      <c r="T1186" s="208"/>
      <c r="U1186" s="208"/>
      <c r="V1186" s="208"/>
      <c r="W1186" s="208"/>
      <c r="X1186" s="219">
        <v>42822</v>
      </c>
      <c r="Y1186" s="150" t="e">
        <f ca="1">IF(ISBLANK(X1186), TODAY()-#REF!,X1186 -#REF! &amp; CHAR(10) &amp; "(closed)")</f>
        <v>#REF!</v>
      </c>
      <c r="Z1186" s="149" t="s">
        <v>360</v>
      </c>
    </row>
    <row r="1187" spans="1:26" s="175" customFormat="1" ht="14.4" hidden="1" x14ac:dyDescent="0.3">
      <c r="A1187" s="157"/>
      <c r="B1187" s="155">
        <v>201600545</v>
      </c>
      <c r="C1187" s="31" t="s">
        <v>704</v>
      </c>
      <c r="D1187" s="29" t="s">
        <v>179</v>
      </c>
      <c r="E1187" s="220" t="s">
        <v>703</v>
      </c>
      <c r="F1187" s="208"/>
      <c r="G1187" s="208"/>
      <c r="H1187" s="208"/>
      <c r="I1187" s="208"/>
      <c r="J1187" s="209"/>
      <c r="K1187" s="208"/>
      <c r="L1187" s="208"/>
      <c r="M1187" s="208"/>
      <c r="N1187" s="208"/>
      <c r="O1187" s="208"/>
      <c r="P1187" s="208"/>
      <c r="Q1187" s="208"/>
      <c r="R1187" s="208"/>
      <c r="S1187" s="208"/>
      <c r="T1187" s="208"/>
      <c r="U1187" s="208"/>
      <c r="V1187" s="208"/>
      <c r="W1187" s="208"/>
      <c r="X1187" s="219">
        <v>42762</v>
      </c>
      <c r="Y1187" s="150" t="e">
        <f ca="1">IF(ISBLANK(X1187), TODAY()-#REF!,X1187 -#REF! &amp; CHAR(10) &amp; "(closed)")</f>
        <v>#REF!</v>
      </c>
      <c r="Z1187" s="149" t="s">
        <v>360</v>
      </c>
    </row>
    <row r="1188" spans="1:26" s="175" customFormat="1" ht="14.4" hidden="1" x14ac:dyDescent="0.3">
      <c r="A1188" s="157"/>
      <c r="B1188" s="155">
        <v>201600546</v>
      </c>
      <c r="C1188" s="217" t="s">
        <v>1931</v>
      </c>
      <c r="D1188" s="29" t="s">
        <v>177</v>
      </c>
      <c r="E1188" s="220" t="s">
        <v>1055</v>
      </c>
      <c r="F1188" s="208"/>
      <c r="G1188" s="208"/>
      <c r="H1188" s="208"/>
      <c r="I1188" s="208"/>
      <c r="J1188" s="209"/>
      <c r="K1188" s="208"/>
      <c r="L1188" s="208"/>
      <c r="M1188" s="208"/>
      <c r="N1188" s="208"/>
      <c r="O1188" s="208"/>
      <c r="P1188" s="208"/>
      <c r="Q1188" s="208"/>
      <c r="R1188" s="208"/>
      <c r="S1188" s="208"/>
      <c r="T1188" s="208"/>
      <c r="U1188" s="208"/>
      <c r="V1188" s="208"/>
      <c r="W1188" s="208"/>
      <c r="X1188" s="219">
        <v>42768</v>
      </c>
      <c r="Y1188" s="150" t="e">
        <f ca="1">IF(ISBLANK(X1188), TODAY()-#REF!,X1188 -#REF! &amp; CHAR(10) &amp; "(closed)")</f>
        <v>#REF!</v>
      </c>
      <c r="Z1188" s="149" t="s">
        <v>360</v>
      </c>
    </row>
    <row r="1189" spans="1:26" s="175" customFormat="1" ht="39.6" hidden="1" x14ac:dyDescent="0.3">
      <c r="A1189" s="157"/>
      <c r="B1189" s="155">
        <v>201600547</v>
      </c>
      <c r="C1189" s="217" t="s">
        <v>1843</v>
      </c>
      <c r="D1189" s="29" t="s">
        <v>177</v>
      </c>
      <c r="E1189" s="216"/>
      <c r="F1189" s="208"/>
      <c r="G1189" s="208"/>
      <c r="H1189" s="208"/>
      <c r="I1189" s="208"/>
      <c r="J1189" s="209"/>
      <c r="K1189" s="208"/>
      <c r="L1189" s="208"/>
      <c r="M1189" s="208"/>
      <c r="N1189" s="208"/>
      <c r="O1189" s="208"/>
      <c r="P1189" s="208"/>
      <c r="Q1189" s="208"/>
      <c r="R1189" s="208"/>
      <c r="S1189" s="208"/>
      <c r="T1189" s="208"/>
      <c r="U1189" s="208"/>
      <c r="V1189" s="208"/>
      <c r="W1189" s="208"/>
      <c r="X1189" s="219">
        <v>42828</v>
      </c>
      <c r="Y1189" s="150" t="str">
        <f ca="1">IF(ISBLANK(X1189), TODAY()-E1189,X1189- E1189 &amp; CHAR(10) &amp; "(closed)")</f>
        <v>42828
(closed)</v>
      </c>
      <c r="Z1189" s="149" t="s">
        <v>360</v>
      </c>
    </row>
    <row r="1190" spans="1:26" s="175" customFormat="1" ht="26.4" hidden="1" x14ac:dyDescent="0.3">
      <c r="A1190" s="157"/>
      <c r="B1190" s="155">
        <v>201600550</v>
      </c>
      <c r="C1190" s="217" t="s">
        <v>1714</v>
      </c>
      <c r="D1190" s="29" t="s">
        <v>179</v>
      </c>
      <c r="E1190" s="216"/>
      <c r="F1190" s="208"/>
      <c r="G1190" s="208"/>
      <c r="H1190" s="208"/>
      <c r="I1190" s="208"/>
      <c r="J1190" s="209"/>
      <c r="K1190" s="208"/>
      <c r="L1190" s="208"/>
      <c r="M1190" s="208"/>
      <c r="N1190" s="208"/>
      <c r="O1190" s="208"/>
      <c r="P1190" s="208"/>
      <c r="Q1190" s="208"/>
      <c r="R1190" s="208"/>
      <c r="S1190" s="208"/>
      <c r="T1190" s="208"/>
      <c r="U1190" s="208"/>
      <c r="V1190" s="208"/>
      <c r="W1190" s="208"/>
      <c r="X1190" s="219">
        <v>42829</v>
      </c>
      <c r="Y1190" s="150" t="str">
        <f ca="1">IF(ISBLANK(X1190), TODAY()-E1190,X1190- E1190 &amp; CHAR(10) &amp; "(closed)")</f>
        <v>42829
(closed)</v>
      </c>
      <c r="Z1190" s="149" t="s">
        <v>360</v>
      </c>
    </row>
    <row r="1191" spans="1:26" s="175" customFormat="1" ht="12.75" hidden="1" customHeight="1" x14ac:dyDescent="0.3">
      <c r="A1191" s="157"/>
      <c r="B1191" s="155">
        <v>201700001</v>
      </c>
      <c r="C1191" s="217" t="s">
        <v>952</v>
      </c>
      <c r="D1191" s="66" t="s">
        <v>11</v>
      </c>
      <c r="E1191" s="240" t="s">
        <v>1947</v>
      </c>
      <c r="F1191" s="208"/>
      <c r="G1191" s="208"/>
      <c r="H1191" s="208"/>
      <c r="I1191" s="208"/>
      <c r="J1191" s="209"/>
      <c r="K1191" s="208"/>
      <c r="L1191" s="208"/>
      <c r="M1191" s="208"/>
      <c r="N1191" s="208"/>
      <c r="O1191" s="208"/>
      <c r="P1191" s="208"/>
      <c r="Q1191" s="208"/>
      <c r="R1191" s="208"/>
      <c r="S1191" s="208"/>
      <c r="T1191" s="208"/>
      <c r="U1191" s="208"/>
      <c r="V1191" s="208"/>
      <c r="W1191" s="208"/>
      <c r="X1191" s="219">
        <v>43305</v>
      </c>
      <c r="Y1191" s="150" t="e">
        <f ca="1">IF(ISBLANK(X1191), TODAY()-#REF!,X1191 -#REF! &amp; CHAR(10) &amp; "(closed)")</f>
        <v>#REF!</v>
      </c>
      <c r="Z1191" s="149" t="s">
        <v>360</v>
      </c>
    </row>
    <row r="1192" spans="1:26" s="175" customFormat="1" ht="14.4" hidden="1" x14ac:dyDescent="0.3">
      <c r="A1192" s="157"/>
      <c r="B1192" s="155">
        <v>201700002</v>
      </c>
      <c r="C1192" s="217" t="s">
        <v>1946</v>
      </c>
      <c r="D1192" s="29" t="s">
        <v>179</v>
      </c>
      <c r="E1192" s="220" t="s">
        <v>1945</v>
      </c>
      <c r="F1192" s="208"/>
      <c r="G1192" s="208"/>
      <c r="H1192" s="208"/>
      <c r="I1192" s="208"/>
      <c r="J1192" s="209"/>
      <c r="K1192" s="208"/>
      <c r="L1192" s="208"/>
      <c r="M1192" s="208"/>
      <c r="N1192" s="208"/>
      <c r="O1192" s="208"/>
      <c r="P1192" s="208"/>
      <c r="Q1192" s="208"/>
      <c r="R1192" s="208"/>
      <c r="S1192" s="208"/>
      <c r="T1192" s="208"/>
      <c r="U1192" s="208"/>
      <c r="V1192" s="208"/>
      <c r="W1192" s="208"/>
      <c r="X1192" s="219">
        <v>42839</v>
      </c>
      <c r="Y1192" s="150" t="e">
        <f ca="1">IF(ISBLANK(X1192), TODAY()-#REF!,X1192 -#REF! &amp; CHAR(10) &amp; "(closed)")</f>
        <v>#REF!</v>
      </c>
      <c r="Z1192" s="149" t="s">
        <v>360</v>
      </c>
    </row>
    <row r="1193" spans="1:26" s="175" customFormat="1" ht="26.4" hidden="1" x14ac:dyDescent="0.3">
      <c r="A1193" s="157"/>
      <c r="B1193" s="155">
        <v>201700007</v>
      </c>
      <c r="C1193" s="217" t="s">
        <v>291</v>
      </c>
      <c r="D1193" s="29" t="s">
        <v>179</v>
      </c>
      <c r="E1193" s="216"/>
      <c r="F1193" s="208"/>
      <c r="G1193" s="208"/>
      <c r="H1193" s="208"/>
      <c r="I1193" s="208"/>
      <c r="J1193" s="209"/>
      <c r="K1193" s="208"/>
      <c r="L1193" s="208"/>
      <c r="M1193" s="208"/>
      <c r="N1193" s="208"/>
      <c r="O1193" s="208"/>
      <c r="P1193" s="208"/>
      <c r="Q1193" s="208"/>
      <c r="R1193" s="208"/>
      <c r="S1193" s="208"/>
      <c r="T1193" s="208"/>
      <c r="U1193" s="208"/>
      <c r="V1193" s="208"/>
      <c r="W1193" s="208"/>
      <c r="X1193" s="219">
        <v>42856</v>
      </c>
      <c r="Y1193" s="150" t="str">
        <f ca="1">IF(ISBLANK(X1193), TODAY()-E1193,X1193- E1193 &amp; CHAR(10) &amp; "(closed)")</f>
        <v>42856
(closed)</v>
      </c>
      <c r="Z1193" s="149" t="s">
        <v>360</v>
      </c>
    </row>
    <row r="1194" spans="1:26" s="175" customFormat="1" ht="26.4" hidden="1" x14ac:dyDescent="0.3">
      <c r="A1194" s="157"/>
      <c r="B1194" s="155">
        <v>201700008</v>
      </c>
      <c r="C1194" s="217" t="s">
        <v>291</v>
      </c>
      <c r="D1194" s="29" t="s">
        <v>179</v>
      </c>
      <c r="E1194" s="216"/>
      <c r="F1194" s="208"/>
      <c r="G1194" s="208"/>
      <c r="H1194" s="208"/>
      <c r="I1194" s="208"/>
      <c r="J1194" s="209"/>
      <c r="K1194" s="208"/>
      <c r="L1194" s="208"/>
      <c r="M1194" s="208"/>
      <c r="N1194" s="208"/>
      <c r="O1194" s="208"/>
      <c r="P1194" s="208"/>
      <c r="Q1194" s="208"/>
      <c r="R1194" s="208"/>
      <c r="S1194" s="208"/>
      <c r="T1194" s="208"/>
      <c r="U1194" s="208"/>
      <c r="V1194" s="208"/>
      <c r="W1194" s="208"/>
      <c r="X1194" s="219">
        <v>42832</v>
      </c>
      <c r="Y1194" s="150" t="str">
        <f ca="1">IF(ISBLANK(X1194), TODAY()-E1194,X1194- E1194 &amp; CHAR(10) &amp; "(closed)")</f>
        <v>42832
(closed)</v>
      </c>
      <c r="Z1194" s="149" t="s">
        <v>360</v>
      </c>
    </row>
    <row r="1195" spans="1:26" s="175" customFormat="1" ht="14.4" hidden="1" x14ac:dyDescent="0.3">
      <c r="A1195" s="157"/>
      <c r="B1195" s="155">
        <v>201700009</v>
      </c>
      <c r="C1195" s="217" t="s">
        <v>193</v>
      </c>
      <c r="D1195" s="29" t="s">
        <v>177</v>
      </c>
      <c r="E1195" s="220" t="s">
        <v>330</v>
      </c>
      <c r="F1195" s="208"/>
      <c r="G1195" s="208"/>
      <c r="H1195" s="208"/>
      <c r="I1195" s="208"/>
      <c r="J1195" s="209"/>
      <c r="K1195" s="208"/>
      <c r="L1195" s="208"/>
      <c r="M1195" s="208"/>
      <c r="N1195" s="208"/>
      <c r="O1195" s="208"/>
      <c r="P1195" s="208"/>
      <c r="Q1195" s="208"/>
      <c r="R1195" s="208"/>
      <c r="S1195" s="208"/>
      <c r="T1195" s="208"/>
      <c r="U1195" s="208"/>
      <c r="V1195" s="208"/>
      <c r="W1195" s="208"/>
      <c r="X1195" s="219">
        <v>42794</v>
      </c>
      <c r="Y1195" s="150" t="e">
        <f ca="1">IF(ISBLANK(X1195), TODAY()-#REF!,X1195 -#REF! &amp; CHAR(10) &amp; "(closed)")</f>
        <v>#REF!</v>
      </c>
      <c r="Z1195" s="149" t="s">
        <v>360</v>
      </c>
    </row>
    <row r="1196" spans="1:26" s="175" customFormat="1" ht="26.4" hidden="1" x14ac:dyDescent="0.3">
      <c r="A1196" s="157"/>
      <c r="B1196" s="155">
        <v>201700010</v>
      </c>
      <c r="C1196" s="217" t="s">
        <v>193</v>
      </c>
      <c r="D1196" s="29" t="s">
        <v>179</v>
      </c>
      <c r="E1196" s="216"/>
      <c r="F1196" s="208"/>
      <c r="G1196" s="208"/>
      <c r="H1196" s="208"/>
      <c r="I1196" s="208"/>
      <c r="J1196" s="209"/>
      <c r="K1196" s="208"/>
      <c r="L1196" s="208"/>
      <c r="M1196" s="208"/>
      <c r="N1196" s="208"/>
      <c r="O1196" s="208"/>
      <c r="P1196" s="208"/>
      <c r="Q1196" s="208"/>
      <c r="R1196" s="208"/>
      <c r="S1196" s="208"/>
      <c r="T1196" s="208"/>
      <c r="U1196" s="208"/>
      <c r="V1196" s="208"/>
      <c r="W1196" s="208"/>
      <c r="X1196" s="219">
        <v>42835</v>
      </c>
      <c r="Y1196" s="150" t="str">
        <f ca="1">IF(ISBLANK(X1196), TODAY()-E1196,X1196- E1196 &amp; CHAR(10) &amp; "(closed)")</f>
        <v>42835
(closed)</v>
      </c>
      <c r="Z1196" s="149" t="s">
        <v>360</v>
      </c>
    </row>
    <row r="1197" spans="1:26" s="175" customFormat="1" ht="14.4" hidden="1" x14ac:dyDescent="0.3">
      <c r="A1197" s="157"/>
      <c r="B1197" s="155">
        <v>201700011</v>
      </c>
      <c r="C1197" s="217" t="s">
        <v>1903</v>
      </c>
      <c r="D1197" s="29" t="s">
        <v>179</v>
      </c>
      <c r="E1197" s="220" t="s">
        <v>1944</v>
      </c>
      <c r="F1197" s="208"/>
      <c r="G1197" s="208"/>
      <c r="H1197" s="208"/>
      <c r="I1197" s="208"/>
      <c r="J1197" s="209"/>
      <c r="K1197" s="208"/>
      <c r="L1197" s="208"/>
      <c r="M1197" s="208"/>
      <c r="N1197" s="208"/>
      <c r="O1197" s="208"/>
      <c r="P1197" s="208"/>
      <c r="Q1197" s="208"/>
      <c r="R1197" s="208"/>
      <c r="S1197" s="208"/>
      <c r="T1197" s="208"/>
      <c r="U1197" s="208"/>
      <c r="V1197" s="208"/>
      <c r="W1197" s="208"/>
      <c r="X1197" s="219">
        <v>42797</v>
      </c>
      <c r="Y1197" s="150" t="e">
        <f ca="1">IF(ISBLANK(X1197), TODAY()-#REF!,X1197 -#REF! &amp; CHAR(10) &amp; "(closed)")</f>
        <v>#REF!</v>
      </c>
      <c r="Z1197" s="149" t="s">
        <v>360</v>
      </c>
    </row>
    <row r="1198" spans="1:26" s="175" customFormat="1" ht="26.4" hidden="1" x14ac:dyDescent="0.3">
      <c r="A1198" s="157"/>
      <c r="B1198" s="155">
        <v>201700012</v>
      </c>
      <c r="C1198" s="217" t="s">
        <v>1943</v>
      </c>
      <c r="D1198" s="29" t="s">
        <v>179</v>
      </c>
      <c r="E1198" s="216"/>
      <c r="F1198" s="208"/>
      <c r="G1198" s="208"/>
      <c r="H1198" s="208"/>
      <c r="I1198" s="208"/>
      <c r="J1198" s="209"/>
      <c r="K1198" s="208"/>
      <c r="L1198" s="208"/>
      <c r="M1198" s="208"/>
      <c r="N1198" s="208"/>
      <c r="O1198" s="208"/>
      <c r="P1198" s="208"/>
      <c r="Q1198" s="208"/>
      <c r="R1198" s="208"/>
      <c r="S1198" s="208"/>
      <c r="T1198" s="208"/>
      <c r="U1198" s="208"/>
      <c r="V1198" s="208"/>
      <c r="W1198" s="208"/>
      <c r="X1198" s="219">
        <v>42843</v>
      </c>
      <c r="Y1198" s="150" t="str">
        <f ca="1">IF(ISBLANK(X1198), TODAY()-E1198,X1198- E1198 &amp; CHAR(10) &amp; "(closed)")</f>
        <v>42843
(closed)</v>
      </c>
      <c r="Z1198" s="149" t="s">
        <v>360</v>
      </c>
    </row>
    <row r="1199" spans="1:26" s="175" customFormat="1" ht="26.4" hidden="1" x14ac:dyDescent="0.3">
      <c r="A1199" s="157"/>
      <c r="B1199" s="155">
        <v>201700013</v>
      </c>
      <c r="C1199" s="217" t="s">
        <v>1096</v>
      </c>
      <c r="D1199" s="29" t="s">
        <v>179</v>
      </c>
      <c r="E1199" s="216"/>
      <c r="F1199" s="208"/>
      <c r="G1199" s="208"/>
      <c r="H1199" s="208"/>
      <c r="I1199" s="208"/>
      <c r="J1199" s="209"/>
      <c r="K1199" s="208"/>
      <c r="L1199" s="208"/>
      <c r="M1199" s="208"/>
      <c r="N1199" s="208"/>
      <c r="O1199" s="208"/>
      <c r="P1199" s="208"/>
      <c r="Q1199" s="208"/>
      <c r="R1199" s="208"/>
      <c r="S1199" s="208"/>
      <c r="T1199" s="208"/>
      <c r="U1199" s="208"/>
      <c r="V1199" s="208"/>
      <c r="W1199" s="208"/>
      <c r="X1199" s="219">
        <v>42832</v>
      </c>
      <c r="Y1199" s="150" t="str">
        <f ca="1">IF(ISBLANK(X1199), TODAY()-E1199,X1199- E1199 &amp; CHAR(10) &amp; "(closed)")</f>
        <v>42832
(closed)</v>
      </c>
      <c r="Z1199" s="149" t="s">
        <v>360</v>
      </c>
    </row>
    <row r="1200" spans="1:26" s="175" customFormat="1" ht="14.4" hidden="1" x14ac:dyDescent="0.3">
      <c r="A1200" s="157"/>
      <c r="B1200" s="155">
        <v>201700018</v>
      </c>
      <c r="C1200" s="217" t="s">
        <v>804</v>
      </c>
      <c r="D1200" s="29" t="s">
        <v>179</v>
      </c>
      <c r="E1200" s="220" t="s">
        <v>1942</v>
      </c>
      <c r="F1200" s="208"/>
      <c r="G1200" s="208"/>
      <c r="H1200" s="208"/>
      <c r="I1200" s="208"/>
      <c r="J1200" s="209"/>
      <c r="K1200" s="208"/>
      <c r="L1200" s="208"/>
      <c r="M1200" s="208"/>
      <c r="N1200" s="208"/>
      <c r="O1200" s="208"/>
      <c r="P1200" s="208"/>
      <c r="Q1200" s="208"/>
      <c r="R1200" s="208"/>
      <c r="S1200" s="208"/>
      <c r="T1200" s="208"/>
      <c r="U1200" s="208"/>
      <c r="V1200" s="208"/>
      <c r="W1200" s="208"/>
      <c r="X1200" s="219">
        <v>42797</v>
      </c>
      <c r="Y1200" s="150" t="e">
        <f ca="1">IF(ISBLANK(X1200), TODAY()-#REF!,X1200 -#REF! &amp; CHAR(10) &amp; "(closed)")</f>
        <v>#REF!</v>
      </c>
      <c r="Z1200" s="149" t="s">
        <v>360</v>
      </c>
    </row>
    <row r="1201" spans="1:26" s="175" customFormat="1" ht="26.4" hidden="1" x14ac:dyDescent="0.3">
      <c r="A1201" s="157"/>
      <c r="B1201" s="155">
        <v>201700019</v>
      </c>
      <c r="C1201" s="217" t="s">
        <v>1938</v>
      </c>
      <c r="D1201" s="29" t="s">
        <v>179</v>
      </c>
      <c r="E1201" s="220" t="s">
        <v>1240</v>
      </c>
      <c r="F1201" s="208"/>
      <c r="G1201" s="208"/>
      <c r="H1201" s="208"/>
      <c r="I1201" s="208"/>
      <c r="J1201" s="209"/>
      <c r="K1201" s="208"/>
      <c r="L1201" s="208"/>
      <c r="M1201" s="208"/>
      <c r="N1201" s="208"/>
      <c r="O1201" s="208"/>
      <c r="P1201" s="208"/>
      <c r="Q1201" s="208"/>
      <c r="R1201" s="208"/>
      <c r="S1201" s="208"/>
      <c r="T1201" s="208"/>
      <c r="U1201" s="208"/>
      <c r="V1201" s="208"/>
      <c r="W1201" s="208"/>
      <c r="X1201" s="219">
        <v>42823</v>
      </c>
      <c r="Y1201" s="150" t="e">
        <f ca="1">IF(ISBLANK(X1201), TODAY()-#REF!,X1201 -#REF! &amp; CHAR(10) &amp; "(closed)")</f>
        <v>#REF!</v>
      </c>
      <c r="Z1201" s="149" t="s">
        <v>360</v>
      </c>
    </row>
    <row r="1202" spans="1:26" s="175" customFormat="1" ht="26.4" hidden="1" x14ac:dyDescent="0.3">
      <c r="A1202" s="157"/>
      <c r="B1202" s="155">
        <v>201700027</v>
      </c>
      <c r="C1202" s="217" t="s">
        <v>1714</v>
      </c>
      <c r="D1202" s="29" t="s">
        <v>179</v>
      </c>
      <c r="E1202" s="216"/>
      <c r="F1202" s="208"/>
      <c r="G1202" s="208"/>
      <c r="H1202" s="208"/>
      <c r="I1202" s="208"/>
      <c r="J1202" s="209"/>
      <c r="K1202" s="208"/>
      <c r="L1202" s="208"/>
      <c r="M1202" s="208"/>
      <c r="N1202" s="208"/>
      <c r="O1202" s="208"/>
      <c r="P1202" s="208"/>
      <c r="Q1202" s="208"/>
      <c r="R1202" s="208"/>
      <c r="S1202" s="208"/>
      <c r="T1202" s="208"/>
      <c r="U1202" s="208"/>
      <c r="V1202" s="208"/>
      <c r="W1202" s="208"/>
      <c r="X1202" s="219">
        <v>42851</v>
      </c>
      <c r="Y1202" s="150" t="str">
        <f ca="1">IF(ISBLANK(X1202), TODAY()-E1202,X1202- E1202 &amp; CHAR(10) &amp; "(closed)")</f>
        <v>42851
(closed)</v>
      </c>
      <c r="Z1202" s="149" t="s">
        <v>360</v>
      </c>
    </row>
    <row r="1203" spans="1:26" s="175" customFormat="1" ht="26.4" hidden="1" x14ac:dyDescent="0.3">
      <c r="A1203" s="157"/>
      <c r="B1203" s="155">
        <v>201700028</v>
      </c>
      <c r="C1203" s="217" t="s">
        <v>193</v>
      </c>
      <c r="D1203" s="29" t="s">
        <v>179</v>
      </c>
      <c r="E1203" s="216"/>
      <c r="F1203" s="208"/>
      <c r="G1203" s="208"/>
      <c r="H1203" s="208"/>
      <c r="I1203" s="208"/>
      <c r="J1203" s="209"/>
      <c r="K1203" s="208"/>
      <c r="L1203" s="208"/>
      <c r="M1203" s="208"/>
      <c r="N1203" s="208"/>
      <c r="O1203" s="208"/>
      <c r="P1203" s="208"/>
      <c r="Q1203" s="208"/>
      <c r="R1203" s="208"/>
      <c r="S1203" s="208"/>
      <c r="T1203" s="208"/>
      <c r="U1203" s="208"/>
      <c r="V1203" s="208"/>
      <c r="W1203" s="208"/>
      <c r="X1203" s="219">
        <v>42837</v>
      </c>
      <c r="Y1203" s="150" t="str">
        <f ca="1">IF(ISBLANK(X1203), TODAY()-E1203,X1203- E1203 &amp; CHAR(10) &amp; "(closed)")</f>
        <v>42837
(closed)</v>
      </c>
      <c r="Z1203" s="149" t="s">
        <v>360</v>
      </c>
    </row>
    <row r="1204" spans="1:26" s="175" customFormat="1" ht="26.4" hidden="1" x14ac:dyDescent="0.3">
      <c r="A1204" s="157"/>
      <c r="B1204" s="155">
        <v>201700029</v>
      </c>
      <c r="C1204" s="217" t="s">
        <v>193</v>
      </c>
      <c r="D1204" s="29" t="s">
        <v>179</v>
      </c>
      <c r="E1204" s="216"/>
      <c r="F1204" s="208"/>
      <c r="G1204" s="208"/>
      <c r="H1204" s="208"/>
      <c r="I1204" s="208"/>
      <c r="J1204" s="209"/>
      <c r="K1204" s="208"/>
      <c r="L1204" s="208"/>
      <c r="M1204" s="208"/>
      <c r="N1204" s="208"/>
      <c r="O1204" s="208"/>
      <c r="P1204" s="208"/>
      <c r="Q1204" s="208"/>
      <c r="R1204" s="208"/>
      <c r="S1204" s="208"/>
      <c r="T1204" s="208"/>
      <c r="U1204" s="208"/>
      <c r="V1204" s="208"/>
      <c r="W1204" s="208"/>
      <c r="X1204" s="219">
        <v>42856</v>
      </c>
      <c r="Y1204" s="150" t="str">
        <f ca="1">IF(ISBLANK(X1204), TODAY()-E1204,X1204- E1204 &amp; CHAR(10) &amp; "(closed)")</f>
        <v>42856
(closed)</v>
      </c>
      <c r="Z1204" s="149" t="s">
        <v>360</v>
      </c>
    </row>
    <row r="1205" spans="1:26" s="175" customFormat="1" ht="26.4" hidden="1" x14ac:dyDescent="0.3">
      <c r="A1205" s="157"/>
      <c r="B1205" s="155">
        <v>201700030</v>
      </c>
      <c r="C1205" s="217" t="s">
        <v>193</v>
      </c>
      <c r="D1205" s="29" t="s">
        <v>179</v>
      </c>
      <c r="E1205" s="216"/>
      <c r="F1205" s="208"/>
      <c r="G1205" s="208"/>
      <c r="H1205" s="208"/>
      <c r="I1205" s="208"/>
      <c r="J1205" s="209"/>
      <c r="K1205" s="208"/>
      <c r="L1205" s="208"/>
      <c r="M1205" s="208"/>
      <c r="N1205" s="208"/>
      <c r="O1205" s="208"/>
      <c r="P1205" s="208"/>
      <c r="Q1205" s="208"/>
      <c r="R1205" s="208"/>
      <c r="S1205" s="208"/>
      <c r="T1205" s="208"/>
      <c r="U1205" s="208"/>
      <c r="V1205" s="208"/>
      <c r="W1205" s="208"/>
      <c r="X1205" s="219">
        <v>42845</v>
      </c>
      <c r="Y1205" s="150" t="str">
        <f ca="1">IF(ISBLANK(X1205), TODAY()-E1205,X1205- E1205 &amp; CHAR(10) &amp; "(closed)")</f>
        <v>42845
(closed)</v>
      </c>
      <c r="Z1205" s="149" t="s">
        <v>360</v>
      </c>
    </row>
    <row r="1206" spans="1:26" s="175" customFormat="1" ht="26.4" hidden="1" x14ac:dyDescent="0.3">
      <c r="A1206" s="157"/>
      <c r="B1206" s="155">
        <v>201700031</v>
      </c>
      <c r="C1206" s="217" t="s">
        <v>193</v>
      </c>
      <c r="D1206" s="29" t="s">
        <v>179</v>
      </c>
      <c r="E1206" s="216"/>
      <c r="F1206" s="208"/>
      <c r="G1206" s="208"/>
      <c r="H1206" s="208"/>
      <c r="I1206" s="208"/>
      <c r="J1206" s="209"/>
      <c r="K1206" s="208"/>
      <c r="L1206" s="208"/>
      <c r="M1206" s="208"/>
      <c r="N1206" s="208"/>
      <c r="O1206" s="208"/>
      <c r="P1206" s="208"/>
      <c r="Q1206" s="208"/>
      <c r="R1206" s="208"/>
      <c r="S1206" s="208"/>
      <c r="T1206" s="208"/>
      <c r="U1206" s="208"/>
      <c r="V1206" s="208"/>
      <c r="W1206" s="208"/>
      <c r="X1206" s="219">
        <v>42858</v>
      </c>
      <c r="Y1206" s="150" t="str">
        <f ca="1">IF(ISBLANK(X1206), TODAY()-E1206,X1206- E1206 &amp; CHAR(10) &amp; "(closed)")</f>
        <v>42858
(closed)</v>
      </c>
      <c r="Z1206" s="149" t="s">
        <v>360</v>
      </c>
    </row>
    <row r="1207" spans="1:26" s="175" customFormat="1" ht="26.4" hidden="1" x14ac:dyDescent="0.3">
      <c r="A1207" s="157"/>
      <c r="B1207" s="155">
        <v>201700032</v>
      </c>
      <c r="C1207" s="217" t="s">
        <v>695</v>
      </c>
      <c r="D1207" s="29" t="s">
        <v>177</v>
      </c>
      <c r="E1207" s="216"/>
      <c r="F1207" s="208"/>
      <c r="G1207" s="208"/>
      <c r="H1207" s="208"/>
      <c r="I1207" s="208"/>
      <c r="J1207" s="209"/>
      <c r="K1207" s="208"/>
      <c r="L1207" s="208"/>
      <c r="M1207" s="208"/>
      <c r="N1207" s="208"/>
      <c r="O1207" s="208"/>
      <c r="P1207" s="208"/>
      <c r="Q1207" s="208"/>
      <c r="R1207" s="208"/>
      <c r="S1207" s="208"/>
      <c r="T1207" s="208"/>
      <c r="U1207" s="208"/>
      <c r="V1207" s="208"/>
      <c r="W1207" s="208"/>
      <c r="X1207" s="219">
        <v>42836</v>
      </c>
      <c r="Y1207" s="150" t="str">
        <f ca="1">IF(ISBLANK(X1207), TODAY()-E1207,X1207- E1207 &amp; CHAR(10) &amp; "(closed)")</f>
        <v>42836
(closed)</v>
      </c>
      <c r="Z1207" s="149" t="s">
        <v>360</v>
      </c>
    </row>
    <row r="1208" spans="1:26" s="175" customFormat="1" ht="14.4" hidden="1" x14ac:dyDescent="0.3">
      <c r="A1208" s="157"/>
      <c r="B1208" s="155">
        <v>201700033</v>
      </c>
      <c r="C1208" s="217" t="s">
        <v>804</v>
      </c>
      <c r="D1208" s="29" t="s">
        <v>179</v>
      </c>
      <c r="E1208" s="220" t="s">
        <v>1941</v>
      </c>
      <c r="F1208" s="208"/>
      <c r="G1208" s="208"/>
      <c r="H1208" s="208"/>
      <c r="I1208" s="208"/>
      <c r="J1208" s="209"/>
      <c r="K1208" s="208"/>
      <c r="L1208" s="208"/>
      <c r="M1208" s="208"/>
      <c r="N1208" s="208"/>
      <c r="O1208" s="208"/>
      <c r="P1208" s="208"/>
      <c r="Q1208" s="208"/>
      <c r="R1208" s="208"/>
      <c r="S1208" s="208"/>
      <c r="T1208" s="208"/>
      <c r="U1208" s="208"/>
      <c r="V1208" s="208"/>
      <c r="W1208" s="208"/>
      <c r="X1208" s="219">
        <v>42788</v>
      </c>
      <c r="Y1208" s="150" t="e">
        <f ca="1">IF(ISBLANK(X1208), TODAY()-#REF!,X1208 -#REF! &amp; CHAR(10) &amp; "(closed)")</f>
        <v>#REF!</v>
      </c>
      <c r="Z1208" s="149" t="s">
        <v>360</v>
      </c>
    </row>
    <row r="1209" spans="1:26" s="175" customFormat="1" ht="26.4" hidden="1" x14ac:dyDescent="0.3">
      <c r="A1209" s="157"/>
      <c r="B1209" s="155">
        <v>201700034</v>
      </c>
      <c r="C1209" s="217" t="s">
        <v>291</v>
      </c>
      <c r="D1209" s="29" t="s">
        <v>179</v>
      </c>
      <c r="E1209" s="216"/>
      <c r="F1209" s="208"/>
      <c r="G1209" s="208"/>
      <c r="H1209" s="208"/>
      <c r="I1209" s="208"/>
      <c r="J1209" s="209"/>
      <c r="K1209" s="208"/>
      <c r="L1209" s="208"/>
      <c r="M1209" s="208"/>
      <c r="N1209" s="208"/>
      <c r="O1209" s="208"/>
      <c r="P1209" s="208"/>
      <c r="Q1209" s="208"/>
      <c r="R1209" s="208"/>
      <c r="S1209" s="208"/>
      <c r="T1209" s="208"/>
      <c r="U1209" s="208"/>
      <c r="V1209" s="208"/>
      <c r="W1209" s="208"/>
      <c r="X1209" s="219">
        <v>42850</v>
      </c>
      <c r="Y1209" s="150" t="str">
        <f ca="1">IF(ISBLANK(X1209), TODAY()-E1209,X1209- E1209 &amp; CHAR(10) &amp; "(closed)")</f>
        <v>42850
(closed)</v>
      </c>
      <c r="Z1209" s="149" t="s">
        <v>360</v>
      </c>
    </row>
    <row r="1210" spans="1:26" s="175" customFormat="1" ht="26.4" hidden="1" x14ac:dyDescent="0.3">
      <c r="A1210" s="157"/>
      <c r="B1210" s="155">
        <v>201700035</v>
      </c>
      <c r="C1210" s="217" t="s">
        <v>291</v>
      </c>
      <c r="D1210" s="29" t="s">
        <v>179</v>
      </c>
      <c r="E1210" s="216"/>
      <c r="F1210" s="208"/>
      <c r="G1210" s="208"/>
      <c r="H1210" s="208"/>
      <c r="I1210" s="208"/>
      <c r="J1210" s="209"/>
      <c r="K1210" s="208"/>
      <c r="L1210" s="208"/>
      <c r="M1210" s="208"/>
      <c r="N1210" s="208"/>
      <c r="O1210" s="208"/>
      <c r="P1210" s="208"/>
      <c r="Q1210" s="208"/>
      <c r="R1210" s="208"/>
      <c r="S1210" s="208"/>
      <c r="T1210" s="208"/>
      <c r="U1210" s="208"/>
      <c r="V1210" s="208"/>
      <c r="W1210" s="208"/>
      <c r="X1210" s="219">
        <v>42839</v>
      </c>
      <c r="Y1210" s="150" t="str">
        <f ca="1">IF(ISBLANK(X1210), TODAY()-E1210,X1210- E1210 &amp; CHAR(10) &amp; "(closed)")</f>
        <v>42839
(closed)</v>
      </c>
      <c r="Z1210" s="149" t="s">
        <v>360</v>
      </c>
    </row>
    <row r="1211" spans="1:26" s="175" customFormat="1" ht="26.4" hidden="1" x14ac:dyDescent="0.3">
      <c r="A1211" s="157"/>
      <c r="B1211" s="155">
        <v>201700036</v>
      </c>
      <c r="C1211" s="217" t="s">
        <v>291</v>
      </c>
      <c r="D1211" s="29" t="s">
        <v>179</v>
      </c>
      <c r="E1211" s="216"/>
      <c r="F1211" s="208"/>
      <c r="G1211" s="208"/>
      <c r="H1211" s="208"/>
      <c r="I1211" s="208"/>
      <c r="J1211" s="209"/>
      <c r="K1211" s="208"/>
      <c r="L1211" s="208"/>
      <c r="M1211" s="208"/>
      <c r="N1211" s="208"/>
      <c r="O1211" s="208"/>
      <c r="P1211" s="208"/>
      <c r="Q1211" s="208"/>
      <c r="R1211" s="208"/>
      <c r="S1211" s="208"/>
      <c r="T1211" s="208"/>
      <c r="U1211" s="208"/>
      <c r="V1211" s="208"/>
      <c r="W1211" s="208"/>
      <c r="X1211" s="219">
        <v>42864</v>
      </c>
      <c r="Y1211" s="150" t="str">
        <f ca="1">IF(ISBLANK(X1211), TODAY()-E1211,X1211- E1211 &amp; CHAR(10) &amp; "(closed)")</f>
        <v>42864
(closed)</v>
      </c>
      <c r="Z1211" s="149" t="s">
        <v>360</v>
      </c>
    </row>
    <row r="1212" spans="1:26" s="175" customFormat="1" ht="26.4" hidden="1" x14ac:dyDescent="0.3">
      <c r="A1212" s="157"/>
      <c r="B1212" s="155">
        <v>201700037</v>
      </c>
      <c r="C1212" s="217" t="s">
        <v>291</v>
      </c>
      <c r="D1212" s="29" t="s">
        <v>179</v>
      </c>
      <c r="E1212" s="216"/>
      <c r="F1212" s="208"/>
      <c r="G1212" s="208"/>
      <c r="H1212" s="208"/>
      <c r="I1212" s="208"/>
      <c r="J1212" s="209"/>
      <c r="K1212" s="208"/>
      <c r="L1212" s="208"/>
      <c r="M1212" s="208"/>
      <c r="N1212" s="208"/>
      <c r="O1212" s="208"/>
      <c r="P1212" s="208"/>
      <c r="Q1212" s="208"/>
      <c r="R1212" s="208"/>
      <c r="S1212" s="208"/>
      <c r="T1212" s="208"/>
      <c r="U1212" s="208"/>
      <c r="V1212" s="208"/>
      <c r="W1212" s="208"/>
      <c r="X1212" s="219">
        <v>42864</v>
      </c>
      <c r="Y1212" s="150" t="str">
        <f ca="1">IF(ISBLANK(X1212), TODAY()-E1212,X1212- E1212 &amp; CHAR(10) &amp; "(closed)")</f>
        <v>42864
(closed)</v>
      </c>
      <c r="Z1212" s="149" t="s">
        <v>360</v>
      </c>
    </row>
    <row r="1213" spans="1:26" s="175" customFormat="1" ht="26.4" hidden="1" x14ac:dyDescent="0.3">
      <c r="A1213" s="157"/>
      <c r="B1213" s="155">
        <v>201700038</v>
      </c>
      <c r="C1213" s="217" t="s">
        <v>291</v>
      </c>
      <c r="D1213" s="29" t="s">
        <v>179</v>
      </c>
      <c r="E1213" s="216"/>
      <c r="F1213" s="208"/>
      <c r="G1213" s="208"/>
      <c r="H1213" s="208"/>
      <c r="I1213" s="208"/>
      <c r="J1213" s="209"/>
      <c r="K1213" s="208"/>
      <c r="L1213" s="208"/>
      <c r="M1213" s="208"/>
      <c r="N1213" s="208"/>
      <c r="O1213" s="208"/>
      <c r="P1213" s="208"/>
      <c r="Q1213" s="208"/>
      <c r="R1213" s="208"/>
      <c r="S1213" s="208"/>
      <c r="T1213" s="208"/>
      <c r="U1213" s="208"/>
      <c r="V1213" s="208"/>
      <c r="W1213" s="208"/>
      <c r="X1213" s="219">
        <v>42858</v>
      </c>
      <c r="Y1213" s="150" t="str">
        <f ca="1">IF(ISBLANK(X1213), TODAY()-E1213,X1213- E1213 &amp; CHAR(10) &amp; "(closed)")</f>
        <v>42858
(closed)</v>
      </c>
      <c r="Z1213" s="149" t="s">
        <v>360</v>
      </c>
    </row>
    <row r="1214" spans="1:26" s="175" customFormat="1" ht="14.4" hidden="1" x14ac:dyDescent="0.3">
      <c r="A1214" s="157"/>
      <c r="B1214" s="149">
        <v>201700041</v>
      </c>
      <c r="C1214" s="217" t="s">
        <v>1862</v>
      </c>
      <c r="D1214" s="29" t="s">
        <v>172</v>
      </c>
      <c r="E1214" s="229" t="s">
        <v>1940</v>
      </c>
      <c r="F1214" s="208"/>
      <c r="G1214" s="208"/>
      <c r="H1214" s="208"/>
      <c r="I1214" s="208"/>
      <c r="J1214" s="209"/>
      <c r="K1214" s="208"/>
      <c r="L1214" s="208"/>
      <c r="M1214" s="208"/>
      <c r="N1214" s="208"/>
      <c r="O1214" s="208"/>
      <c r="P1214" s="208"/>
      <c r="Q1214" s="208"/>
      <c r="R1214" s="208"/>
      <c r="S1214" s="208"/>
      <c r="T1214" s="208"/>
      <c r="U1214" s="208"/>
      <c r="V1214" s="208"/>
      <c r="W1214" s="208"/>
      <c r="X1214" s="219">
        <v>43607</v>
      </c>
      <c r="Y1214" s="150" t="e">
        <f ca="1">IF(ISBLANK(X1214), TODAY()-E1214,X1214- E1214 &amp; CHAR(10) &amp; "(closed)")</f>
        <v>#VALUE!</v>
      </c>
      <c r="Z1214" s="149" t="s">
        <v>360</v>
      </c>
    </row>
    <row r="1215" spans="1:26" s="175" customFormat="1" ht="39.6" hidden="1" x14ac:dyDescent="0.3">
      <c r="A1215" s="157"/>
      <c r="B1215" s="155">
        <v>201700042</v>
      </c>
      <c r="C1215" s="217" t="s">
        <v>1843</v>
      </c>
      <c r="D1215" s="29" t="s">
        <v>177</v>
      </c>
      <c r="E1215" s="220" t="s">
        <v>1939</v>
      </c>
      <c r="F1215" s="208"/>
      <c r="G1215" s="208"/>
      <c r="H1215" s="208"/>
      <c r="I1215" s="208"/>
      <c r="J1215" s="209"/>
      <c r="K1215" s="208"/>
      <c r="L1215" s="208"/>
      <c r="M1215" s="208"/>
      <c r="N1215" s="208"/>
      <c r="O1215" s="208"/>
      <c r="P1215" s="208"/>
      <c r="Q1215" s="208"/>
      <c r="R1215" s="208"/>
      <c r="S1215" s="208"/>
      <c r="T1215" s="208"/>
      <c r="U1215" s="208"/>
      <c r="V1215" s="208"/>
      <c r="W1215" s="208"/>
      <c r="X1215" s="219">
        <v>42794</v>
      </c>
      <c r="Y1215" s="150" t="e">
        <f ca="1">IF(ISBLANK(X1215), TODAY()-#REF!,X1215 -#REF! &amp; CHAR(10) &amp; "(closed)")</f>
        <v>#REF!</v>
      </c>
      <c r="Z1215" s="149" t="s">
        <v>360</v>
      </c>
    </row>
    <row r="1216" spans="1:26" s="175" customFormat="1" ht="26.4" hidden="1" x14ac:dyDescent="0.3">
      <c r="A1216" s="157"/>
      <c r="B1216" s="155">
        <v>201700044</v>
      </c>
      <c r="C1216" s="217" t="s">
        <v>193</v>
      </c>
      <c r="D1216" s="29" t="s">
        <v>179</v>
      </c>
      <c r="E1216" s="216"/>
      <c r="F1216" s="208"/>
      <c r="G1216" s="208"/>
      <c r="H1216" s="208"/>
      <c r="I1216" s="208"/>
      <c r="J1216" s="209"/>
      <c r="K1216" s="208"/>
      <c r="L1216" s="208"/>
      <c r="M1216" s="208"/>
      <c r="N1216" s="208"/>
      <c r="O1216" s="208"/>
      <c r="P1216" s="208"/>
      <c r="Q1216" s="208"/>
      <c r="R1216" s="208"/>
      <c r="S1216" s="208"/>
      <c r="T1216" s="208"/>
      <c r="U1216" s="208"/>
      <c r="V1216" s="208"/>
      <c r="W1216" s="208"/>
      <c r="X1216" s="219">
        <v>42845</v>
      </c>
      <c r="Y1216" s="150" t="str">
        <f ca="1">IF(ISBLANK(X1216), TODAY()-E1216,X1216- E1216 &amp; CHAR(10) &amp; "(closed)")</f>
        <v>42845
(closed)</v>
      </c>
      <c r="Z1216" s="149" t="s">
        <v>360</v>
      </c>
    </row>
    <row r="1217" spans="1:26" s="175" customFormat="1" ht="14.4" hidden="1" x14ac:dyDescent="0.3">
      <c r="A1217" s="157"/>
      <c r="B1217" s="155">
        <v>201700045</v>
      </c>
      <c r="C1217" s="217" t="s">
        <v>193</v>
      </c>
      <c r="D1217" s="29" t="s">
        <v>177</v>
      </c>
      <c r="E1217" s="220" t="s">
        <v>235</v>
      </c>
      <c r="F1217" s="208"/>
      <c r="G1217" s="208"/>
      <c r="H1217" s="208"/>
      <c r="I1217" s="208"/>
      <c r="J1217" s="209"/>
      <c r="K1217" s="208"/>
      <c r="L1217" s="208"/>
      <c r="M1217" s="208"/>
      <c r="N1217" s="208"/>
      <c r="O1217" s="208"/>
      <c r="P1217" s="208"/>
      <c r="Q1217" s="208"/>
      <c r="R1217" s="208"/>
      <c r="S1217" s="208"/>
      <c r="T1217" s="208"/>
      <c r="U1217" s="208"/>
      <c r="V1217" s="208"/>
      <c r="W1217" s="208"/>
      <c r="X1217" s="219">
        <v>42845</v>
      </c>
      <c r="Y1217" s="150" t="e">
        <f ca="1">IF(ISBLANK(X1217), TODAY()-#REF!,X1217 -#REF! &amp; CHAR(10) &amp; "(closed)")</f>
        <v>#REF!</v>
      </c>
      <c r="Z1217" s="149" t="s">
        <v>360</v>
      </c>
    </row>
    <row r="1218" spans="1:26" s="175" customFormat="1" ht="26.4" hidden="1" x14ac:dyDescent="0.3">
      <c r="A1218" s="157"/>
      <c r="B1218" s="155">
        <v>201700046</v>
      </c>
      <c r="C1218" s="217" t="s">
        <v>193</v>
      </c>
      <c r="D1218" s="29" t="s">
        <v>179</v>
      </c>
      <c r="E1218" s="216"/>
      <c r="F1218" s="208"/>
      <c r="G1218" s="208"/>
      <c r="H1218" s="208"/>
      <c r="I1218" s="208"/>
      <c r="J1218" s="209"/>
      <c r="K1218" s="208"/>
      <c r="L1218" s="208"/>
      <c r="M1218" s="208"/>
      <c r="N1218" s="208"/>
      <c r="O1218" s="208"/>
      <c r="P1218" s="208"/>
      <c r="Q1218" s="208"/>
      <c r="R1218" s="208"/>
      <c r="S1218" s="208"/>
      <c r="T1218" s="208"/>
      <c r="U1218" s="208"/>
      <c r="V1218" s="208"/>
      <c r="W1218" s="208"/>
      <c r="X1218" s="219">
        <v>42865</v>
      </c>
      <c r="Y1218" s="150" t="str">
        <f ca="1">IF(ISBLANK(X1218), TODAY()-E1218,X1218- E1218 &amp; CHAR(10) &amp; "(closed)")</f>
        <v>42865
(closed)</v>
      </c>
      <c r="Z1218" s="149" t="s">
        <v>360</v>
      </c>
    </row>
    <row r="1219" spans="1:26" s="175" customFormat="1" ht="26.4" hidden="1" x14ac:dyDescent="0.3">
      <c r="A1219" s="157"/>
      <c r="B1219" s="155">
        <v>201700047</v>
      </c>
      <c r="C1219" s="217" t="s">
        <v>291</v>
      </c>
      <c r="D1219" s="29" t="s">
        <v>179</v>
      </c>
      <c r="E1219" s="216"/>
      <c r="F1219" s="208"/>
      <c r="G1219" s="208"/>
      <c r="H1219" s="208"/>
      <c r="I1219" s="208"/>
      <c r="J1219" s="209"/>
      <c r="K1219" s="208"/>
      <c r="L1219" s="208"/>
      <c r="M1219" s="208"/>
      <c r="N1219" s="208"/>
      <c r="O1219" s="208"/>
      <c r="P1219" s="208"/>
      <c r="Q1219" s="208"/>
      <c r="R1219" s="208"/>
      <c r="S1219" s="208"/>
      <c r="T1219" s="208"/>
      <c r="U1219" s="208"/>
      <c r="V1219" s="208"/>
      <c r="W1219" s="208"/>
      <c r="X1219" s="219">
        <v>42842</v>
      </c>
      <c r="Y1219" s="150" t="str">
        <f ca="1">IF(ISBLANK(X1219), TODAY()-E1219,X1219- E1219 &amp; CHAR(10) &amp; "(closed)")</f>
        <v>42842
(closed)</v>
      </c>
      <c r="Z1219" s="149" t="s">
        <v>360</v>
      </c>
    </row>
    <row r="1220" spans="1:26" s="175" customFormat="1" ht="26.4" hidden="1" x14ac:dyDescent="0.3">
      <c r="A1220" s="157"/>
      <c r="B1220" s="155">
        <v>201700048</v>
      </c>
      <c r="C1220" s="217" t="s">
        <v>804</v>
      </c>
      <c r="D1220" s="29" t="s">
        <v>179</v>
      </c>
      <c r="E1220" s="216"/>
      <c r="F1220" s="208"/>
      <c r="G1220" s="208"/>
      <c r="H1220" s="208"/>
      <c r="I1220" s="208"/>
      <c r="J1220" s="209"/>
      <c r="K1220" s="208"/>
      <c r="L1220" s="208"/>
      <c r="M1220" s="208"/>
      <c r="N1220" s="208"/>
      <c r="O1220" s="208"/>
      <c r="P1220" s="208"/>
      <c r="Q1220" s="208"/>
      <c r="R1220" s="208"/>
      <c r="S1220" s="208"/>
      <c r="T1220" s="208"/>
      <c r="U1220" s="208"/>
      <c r="V1220" s="208"/>
      <c r="W1220" s="208"/>
      <c r="X1220" s="219">
        <v>42864</v>
      </c>
      <c r="Y1220" s="150" t="str">
        <f ca="1">IF(ISBLANK(X1220), TODAY()-E1220,X1220- E1220 &amp; CHAR(10) &amp; "(closed)")</f>
        <v>42864
(closed)</v>
      </c>
      <c r="Z1220" s="149" t="s">
        <v>360</v>
      </c>
    </row>
    <row r="1221" spans="1:26" s="175" customFormat="1" ht="26.4" hidden="1" x14ac:dyDescent="0.3">
      <c r="A1221" s="157"/>
      <c r="B1221" s="155">
        <v>201700051</v>
      </c>
      <c r="C1221" s="217" t="s">
        <v>1938</v>
      </c>
      <c r="D1221" s="29" t="s">
        <v>179</v>
      </c>
      <c r="E1221" s="216"/>
      <c r="F1221" s="208"/>
      <c r="G1221" s="208"/>
      <c r="H1221" s="208"/>
      <c r="I1221" s="208"/>
      <c r="J1221" s="209"/>
      <c r="K1221" s="208"/>
      <c r="L1221" s="208"/>
      <c r="M1221" s="208"/>
      <c r="N1221" s="208"/>
      <c r="O1221" s="208"/>
      <c r="P1221" s="208"/>
      <c r="Q1221" s="208"/>
      <c r="R1221" s="208"/>
      <c r="S1221" s="208"/>
      <c r="T1221" s="208"/>
      <c r="U1221" s="208"/>
      <c r="V1221" s="208"/>
      <c r="W1221" s="208"/>
      <c r="X1221" s="219">
        <v>42852</v>
      </c>
      <c r="Y1221" s="150" t="str">
        <f ca="1">IF(ISBLANK(X1221), TODAY()-E1221,X1221- E1221 &amp; CHAR(10) &amp; "(closed)")</f>
        <v>42852
(closed)</v>
      </c>
      <c r="Z1221" s="149" t="s">
        <v>360</v>
      </c>
    </row>
    <row r="1222" spans="1:26" s="175" customFormat="1" ht="26.4" hidden="1" x14ac:dyDescent="0.3">
      <c r="A1222" s="157"/>
      <c r="B1222" s="155">
        <v>201700053</v>
      </c>
      <c r="C1222" s="217" t="s">
        <v>291</v>
      </c>
      <c r="D1222" s="29" t="s">
        <v>179</v>
      </c>
      <c r="E1222" s="216"/>
      <c r="F1222" s="208"/>
      <c r="G1222" s="208"/>
      <c r="H1222" s="208"/>
      <c r="I1222" s="208"/>
      <c r="J1222" s="209"/>
      <c r="K1222" s="208"/>
      <c r="L1222" s="208"/>
      <c r="M1222" s="208"/>
      <c r="N1222" s="208"/>
      <c r="O1222" s="208"/>
      <c r="P1222" s="208"/>
      <c r="Q1222" s="208"/>
      <c r="R1222" s="208"/>
      <c r="S1222" s="208"/>
      <c r="T1222" s="208"/>
      <c r="U1222" s="208"/>
      <c r="V1222" s="208"/>
      <c r="W1222" s="208"/>
      <c r="X1222" s="219">
        <v>42879</v>
      </c>
      <c r="Y1222" s="150" t="str">
        <f ca="1">IF(ISBLANK(X1222), TODAY()-E1222,X1222- E1222 &amp; CHAR(10) &amp; "(closed)")</f>
        <v>42879
(closed)</v>
      </c>
      <c r="Z1222" s="149" t="s">
        <v>360</v>
      </c>
    </row>
    <row r="1223" spans="1:26" s="175" customFormat="1" ht="26.4" hidden="1" x14ac:dyDescent="0.3">
      <c r="A1223" s="157"/>
      <c r="B1223" s="155">
        <v>201700054</v>
      </c>
      <c r="C1223" s="217" t="s">
        <v>1096</v>
      </c>
      <c r="D1223" s="29" t="s">
        <v>176</v>
      </c>
      <c r="E1223" s="216"/>
      <c r="F1223" s="208"/>
      <c r="G1223" s="208"/>
      <c r="H1223" s="208"/>
      <c r="I1223" s="208"/>
      <c r="J1223" s="209"/>
      <c r="K1223" s="208"/>
      <c r="L1223" s="208"/>
      <c r="M1223" s="208"/>
      <c r="N1223" s="208"/>
      <c r="O1223" s="208"/>
      <c r="P1223" s="208"/>
      <c r="Q1223" s="208"/>
      <c r="R1223" s="208"/>
      <c r="S1223" s="208"/>
      <c r="T1223" s="208"/>
      <c r="U1223" s="208"/>
      <c r="V1223" s="208"/>
      <c r="W1223" s="208"/>
      <c r="X1223" s="219">
        <v>42830</v>
      </c>
      <c r="Y1223" s="150" t="str">
        <f ca="1">IF(ISBLANK(X1223), TODAY()-E1223,X1223- E1223 &amp; CHAR(10) &amp; "(closed)")</f>
        <v>42830
(closed)</v>
      </c>
      <c r="Z1223" s="149" t="s">
        <v>360</v>
      </c>
    </row>
    <row r="1224" spans="1:26" s="175" customFormat="1" ht="26.4" hidden="1" x14ac:dyDescent="0.3">
      <c r="A1224" s="157"/>
      <c r="B1224" s="155">
        <v>201700055</v>
      </c>
      <c r="C1224" s="217" t="s">
        <v>193</v>
      </c>
      <c r="D1224" s="29" t="s">
        <v>179</v>
      </c>
      <c r="E1224" s="216"/>
      <c r="F1224" s="208"/>
      <c r="G1224" s="208"/>
      <c r="H1224" s="208"/>
      <c r="I1224" s="208"/>
      <c r="J1224" s="209"/>
      <c r="K1224" s="208"/>
      <c r="L1224" s="208"/>
      <c r="M1224" s="208"/>
      <c r="N1224" s="208"/>
      <c r="O1224" s="208"/>
      <c r="P1224" s="208"/>
      <c r="Q1224" s="208"/>
      <c r="R1224" s="208"/>
      <c r="S1224" s="208"/>
      <c r="T1224" s="208"/>
      <c r="U1224" s="208"/>
      <c r="V1224" s="208"/>
      <c r="W1224" s="208"/>
      <c r="X1224" s="219">
        <v>42881</v>
      </c>
      <c r="Y1224" s="150" t="str">
        <f ca="1">IF(ISBLANK(X1224), TODAY()-E1224,X1224- E1224 &amp; CHAR(10) &amp; "(closed)")</f>
        <v>42881
(closed)</v>
      </c>
      <c r="Z1224" s="149" t="s">
        <v>360</v>
      </c>
    </row>
    <row r="1225" spans="1:26" s="175" customFormat="1" ht="26.4" hidden="1" x14ac:dyDescent="0.3">
      <c r="A1225" s="157"/>
      <c r="B1225" s="155">
        <v>201700056</v>
      </c>
      <c r="C1225" s="217" t="s">
        <v>193</v>
      </c>
      <c r="D1225" s="29" t="s">
        <v>179</v>
      </c>
      <c r="E1225" s="216"/>
      <c r="F1225" s="208"/>
      <c r="G1225" s="208"/>
      <c r="H1225" s="208"/>
      <c r="I1225" s="208"/>
      <c r="J1225" s="209"/>
      <c r="K1225" s="208"/>
      <c r="L1225" s="208"/>
      <c r="M1225" s="208"/>
      <c r="N1225" s="208"/>
      <c r="O1225" s="208"/>
      <c r="P1225" s="208"/>
      <c r="Q1225" s="208"/>
      <c r="R1225" s="208"/>
      <c r="S1225" s="208"/>
      <c r="T1225" s="208"/>
      <c r="U1225" s="208"/>
      <c r="V1225" s="208"/>
      <c r="W1225" s="208"/>
      <c r="X1225" s="219">
        <v>42878</v>
      </c>
      <c r="Y1225" s="150" t="str">
        <f ca="1">IF(ISBLANK(X1225), TODAY()-E1225,X1225- E1225 &amp; CHAR(10) &amp; "(closed)")</f>
        <v>42878
(closed)</v>
      </c>
      <c r="Z1225" s="149" t="s">
        <v>360</v>
      </c>
    </row>
    <row r="1226" spans="1:26" s="175" customFormat="1" ht="26.4" hidden="1" x14ac:dyDescent="0.3">
      <c r="A1226" s="157"/>
      <c r="B1226" s="155">
        <v>201700057</v>
      </c>
      <c r="C1226" s="217" t="s">
        <v>193</v>
      </c>
      <c r="D1226" s="29" t="s">
        <v>179</v>
      </c>
      <c r="E1226" s="216"/>
      <c r="F1226" s="208"/>
      <c r="G1226" s="208"/>
      <c r="H1226" s="208"/>
      <c r="I1226" s="208"/>
      <c r="J1226" s="209"/>
      <c r="K1226" s="208"/>
      <c r="L1226" s="208"/>
      <c r="M1226" s="208"/>
      <c r="N1226" s="208"/>
      <c r="O1226" s="208"/>
      <c r="P1226" s="208"/>
      <c r="Q1226" s="208"/>
      <c r="R1226" s="208"/>
      <c r="S1226" s="208"/>
      <c r="T1226" s="208"/>
      <c r="U1226" s="208"/>
      <c r="V1226" s="208"/>
      <c r="W1226" s="208"/>
      <c r="X1226" s="219">
        <v>43004</v>
      </c>
      <c r="Y1226" s="150" t="str">
        <f ca="1">IF(ISBLANK(X1226), TODAY()-E1226,X1226- E1226 &amp; CHAR(10) &amp; "(closed)")</f>
        <v>43004
(closed)</v>
      </c>
      <c r="Z1226" s="149" t="s">
        <v>360</v>
      </c>
    </row>
    <row r="1227" spans="1:26" s="175" customFormat="1" ht="26.4" hidden="1" x14ac:dyDescent="0.3">
      <c r="A1227" s="157"/>
      <c r="B1227" s="155">
        <v>201700058</v>
      </c>
      <c r="C1227" s="217" t="s">
        <v>1937</v>
      </c>
      <c r="D1227" s="29" t="s">
        <v>179</v>
      </c>
      <c r="E1227" s="216"/>
      <c r="F1227" s="208"/>
      <c r="G1227" s="208"/>
      <c r="H1227" s="208"/>
      <c r="I1227" s="208"/>
      <c r="J1227" s="209"/>
      <c r="K1227" s="208"/>
      <c r="L1227" s="208"/>
      <c r="M1227" s="208"/>
      <c r="N1227" s="208"/>
      <c r="O1227" s="208"/>
      <c r="P1227" s="208"/>
      <c r="Q1227" s="208"/>
      <c r="R1227" s="208"/>
      <c r="S1227" s="208"/>
      <c r="T1227" s="208"/>
      <c r="U1227" s="208"/>
      <c r="V1227" s="208"/>
      <c r="W1227" s="208"/>
      <c r="X1227" s="219">
        <v>42886</v>
      </c>
      <c r="Y1227" s="150" t="str">
        <f ca="1">IF(ISBLANK(X1227), TODAY()-E1227,X1227- E1227 &amp; CHAR(10) &amp; "(closed)")</f>
        <v>42886
(closed)</v>
      </c>
      <c r="Z1227" s="149" t="s">
        <v>360</v>
      </c>
    </row>
    <row r="1228" spans="1:26" s="175" customFormat="1" ht="26.4" hidden="1" x14ac:dyDescent="0.3">
      <c r="A1228" s="157"/>
      <c r="B1228" s="155">
        <v>201700059</v>
      </c>
      <c r="C1228" s="217" t="s">
        <v>1936</v>
      </c>
      <c r="D1228" s="29" t="s">
        <v>179</v>
      </c>
      <c r="E1228" s="216"/>
      <c r="F1228" s="208"/>
      <c r="G1228" s="208"/>
      <c r="H1228" s="208"/>
      <c r="I1228" s="208"/>
      <c r="J1228" s="209"/>
      <c r="K1228" s="208"/>
      <c r="L1228" s="208"/>
      <c r="M1228" s="208"/>
      <c r="N1228" s="208"/>
      <c r="O1228" s="208"/>
      <c r="P1228" s="208"/>
      <c r="Q1228" s="208"/>
      <c r="R1228" s="208"/>
      <c r="S1228" s="208"/>
      <c r="T1228" s="208"/>
      <c r="U1228" s="208"/>
      <c r="V1228" s="208"/>
      <c r="W1228" s="208"/>
      <c r="X1228" s="219">
        <v>42872</v>
      </c>
      <c r="Y1228" s="150" t="str">
        <f ca="1">IF(ISBLANK(X1228), TODAY()-E1228,X1228- E1228 &amp; CHAR(10) &amp; "(closed)")</f>
        <v>42872
(closed)</v>
      </c>
      <c r="Z1228" s="149" t="s">
        <v>360</v>
      </c>
    </row>
    <row r="1229" spans="1:26" s="175" customFormat="1" ht="26.4" hidden="1" x14ac:dyDescent="0.3">
      <c r="A1229" s="157"/>
      <c r="B1229" s="155">
        <v>201700061</v>
      </c>
      <c r="C1229" s="217" t="s">
        <v>291</v>
      </c>
      <c r="D1229" s="29" t="s">
        <v>179</v>
      </c>
      <c r="E1229" s="216"/>
      <c r="F1229" s="208"/>
      <c r="G1229" s="208"/>
      <c r="H1229" s="208"/>
      <c r="I1229" s="208"/>
      <c r="J1229" s="209"/>
      <c r="K1229" s="208"/>
      <c r="L1229" s="208"/>
      <c r="M1229" s="208"/>
      <c r="N1229" s="208"/>
      <c r="O1229" s="208"/>
      <c r="P1229" s="208"/>
      <c r="Q1229" s="208"/>
      <c r="R1229" s="208"/>
      <c r="S1229" s="208"/>
      <c r="T1229" s="208"/>
      <c r="U1229" s="208"/>
      <c r="V1229" s="208"/>
      <c r="W1229" s="208"/>
      <c r="X1229" s="219">
        <v>42864</v>
      </c>
      <c r="Y1229" s="150" t="str">
        <f ca="1">IF(ISBLANK(X1229), TODAY()-E1229,X1229- E1229 &amp; CHAR(10) &amp; "(closed)")</f>
        <v>42864
(closed)</v>
      </c>
      <c r="Z1229" s="149" t="s">
        <v>360</v>
      </c>
    </row>
    <row r="1230" spans="1:26" s="175" customFormat="1" ht="26.4" hidden="1" x14ac:dyDescent="0.3">
      <c r="A1230" s="157"/>
      <c r="B1230" s="155">
        <v>201700063</v>
      </c>
      <c r="C1230" s="217" t="s">
        <v>804</v>
      </c>
      <c r="D1230" s="29" t="s">
        <v>179</v>
      </c>
      <c r="E1230" s="216"/>
      <c r="F1230" s="208"/>
      <c r="G1230" s="208"/>
      <c r="H1230" s="208"/>
      <c r="I1230" s="208"/>
      <c r="J1230" s="209"/>
      <c r="K1230" s="208"/>
      <c r="L1230" s="208"/>
      <c r="M1230" s="208"/>
      <c r="N1230" s="208"/>
      <c r="O1230" s="208"/>
      <c r="P1230" s="208"/>
      <c r="Q1230" s="208"/>
      <c r="R1230" s="208"/>
      <c r="S1230" s="208"/>
      <c r="T1230" s="208"/>
      <c r="U1230" s="208"/>
      <c r="V1230" s="208"/>
      <c r="W1230" s="208"/>
      <c r="X1230" s="219">
        <v>42892</v>
      </c>
      <c r="Y1230" s="150" t="str">
        <f ca="1">IF(ISBLANK(X1230), TODAY()-E1230,X1230- E1230 &amp; CHAR(10) &amp; "(closed)")</f>
        <v>42892
(closed)</v>
      </c>
      <c r="Z1230" s="149" t="s">
        <v>360</v>
      </c>
    </row>
    <row r="1231" spans="1:26" s="175" customFormat="1" ht="26.4" hidden="1" x14ac:dyDescent="0.3">
      <c r="A1231" s="157"/>
      <c r="B1231" s="155">
        <v>201700068</v>
      </c>
      <c r="C1231" s="217" t="s">
        <v>193</v>
      </c>
      <c r="D1231" s="29" t="s">
        <v>179</v>
      </c>
      <c r="E1231" s="216"/>
      <c r="F1231" s="208"/>
      <c r="G1231" s="208"/>
      <c r="H1231" s="208"/>
      <c r="I1231" s="208"/>
      <c r="J1231" s="209"/>
      <c r="K1231" s="208"/>
      <c r="L1231" s="208"/>
      <c r="M1231" s="208"/>
      <c r="N1231" s="208"/>
      <c r="O1231" s="208"/>
      <c r="P1231" s="208"/>
      <c r="Q1231" s="208"/>
      <c r="R1231" s="208"/>
      <c r="S1231" s="208"/>
      <c r="T1231" s="208"/>
      <c r="U1231" s="208"/>
      <c r="V1231" s="208"/>
      <c r="W1231" s="208"/>
      <c r="X1231" s="219">
        <v>42877</v>
      </c>
      <c r="Y1231" s="150" t="str">
        <f ca="1">IF(ISBLANK(X1231), TODAY()-E1231,X1231- E1231 &amp; CHAR(10) &amp; "(closed)")</f>
        <v>42877
(closed)</v>
      </c>
      <c r="Z1231" s="149" t="s">
        <v>360</v>
      </c>
    </row>
    <row r="1232" spans="1:26" s="175" customFormat="1" ht="26.4" hidden="1" x14ac:dyDescent="0.3">
      <c r="A1232" s="157"/>
      <c r="B1232" s="155">
        <v>201700069</v>
      </c>
      <c r="C1232" s="217" t="s">
        <v>193</v>
      </c>
      <c r="D1232" s="29" t="s">
        <v>177</v>
      </c>
      <c r="E1232" s="216"/>
      <c r="F1232" s="208"/>
      <c r="G1232" s="208"/>
      <c r="H1232" s="208"/>
      <c r="I1232" s="208"/>
      <c r="J1232" s="209"/>
      <c r="K1232" s="208"/>
      <c r="L1232" s="208"/>
      <c r="M1232" s="208"/>
      <c r="N1232" s="208"/>
      <c r="O1232" s="208"/>
      <c r="P1232" s="208"/>
      <c r="Q1232" s="208"/>
      <c r="R1232" s="208"/>
      <c r="S1232" s="208"/>
      <c r="T1232" s="208"/>
      <c r="U1232" s="208"/>
      <c r="V1232" s="208"/>
      <c r="W1232" s="208"/>
      <c r="X1232" s="219">
        <v>42886</v>
      </c>
      <c r="Y1232" s="150" t="str">
        <f ca="1">IF(ISBLANK(X1232), TODAY()-E1232,X1232- E1232 &amp; CHAR(10) &amp; "(closed)")</f>
        <v>42886
(closed)</v>
      </c>
      <c r="Z1232" s="149" t="s">
        <v>360</v>
      </c>
    </row>
    <row r="1233" spans="1:26" s="175" customFormat="1" ht="26.4" hidden="1" x14ac:dyDescent="0.3">
      <c r="A1233" s="157"/>
      <c r="B1233" s="155">
        <v>201700070</v>
      </c>
      <c r="C1233" s="217" t="s">
        <v>193</v>
      </c>
      <c r="D1233" s="29" t="s">
        <v>176</v>
      </c>
      <c r="E1233" s="216"/>
      <c r="F1233" s="208"/>
      <c r="G1233" s="208"/>
      <c r="H1233" s="208"/>
      <c r="I1233" s="208"/>
      <c r="J1233" s="209"/>
      <c r="K1233" s="208"/>
      <c r="L1233" s="208"/>
      <c r="M1233" s="208"/>
      <c r="N1233" s="208"/>
      <c r="O1233" s="208"/>
      <c r="P1233" s="208"/>
      <c r="Q1233" s="208"/>
      <c r="R1233" s="208"/>
      <c r="S1233" s="208"/>
      <c r="T1233" s="208"/>
      <c r="U1233" s="208"/>
      <c r="V1233" s="208"/>
      <c r="W1233" s="208"/>
      <c r="X1233" s="219">
        <v>42886</v>
      </c>
      <c r="Y1233" s="150" t="str">
        <f ca="1">IF(ISBLANK(X1233), TODAY()-E1233,X1233- E1233 &amp; CHAR(10) &amp; "(closed)")</f>
        <v>42886
(closed)</v>
      </c>
      <c r="Z1233" s="149" t="s">
        <v>360</v>
      </c>
    </row>
    <row r="1234" spans="1:26" s="175" customFormat="1" ht="26.4" hidden="1" x14ac:dyDescent="0.3">
      <c r="A1234" s="157"/>
      <c r="B1234" s="155">
        <v>201700071</v>
      </c>
      <c r="C1234" s="217" t="s">
        <v>193</v>
      </c>
      <c r="D1234" s="29" t="s">
        <v>176</v>
      </c>
      <c r="E1234" s="216"/>
      <c r="F1234" s="208"/>
      <c r="G1234" s="208"/>
      <c r="H1234" s="208"/>
      <c r="I1234" s="208"/>
      <c r="J1234" s="209"/>
      <c r="K1234" s="208"/>
      <c r="L1234" s="208"/>
      <c r="M1234" s="208"/>
      <c r="N1234" s="208"/>
      <c r="O1234" s="208"/>
      <c r="P1234" s="208"/>
      <c r="Q1234" s="208"/>
      <c r="R1234" s="208"/>
      <c r="S1234" s="208"/>
      <c r="T1234" s="208"/>
      <c r="U1234" s="208"/>
      <c r="V1234" s="208"/>
      <c r="W1234" s="208"/>
      <c r="X1234" s="219">
        <v>42886</v>
      </c>
      <c r="Y1234" s="150" t="str">
        <f ca="1">IF(ISBLANK(X1234), TODAY()-E1234,X1234- E1234 &amp; CHAR(10) &amp; "(closed)")</f>
        <v>42886
(closed)</v>
      </c>
      <c r="Z1234" s="149" t="s">
        <v>360</v>
      </c>
    </row>
    <row r="1235" spans="1:26" s="175" customFormat="1" ht="26.4" hidden="1" x14ac:dyDescent="0.3">
      <c r="A1235" s="157"/>
      <c r="B1235" s="155">
        <v>201700072</v>
      </c>
      <c r="C1235" s="217" t="s">
        <v>1686</v>
      </c>
      <c r="D1235" s="29" t="s">
        <v>176</v>
      </c>
      <c r="E1235" s="216"/>
      <c r="F1235" s="208"/>
      <c r="G1235" s="208"/>
      <c r="H1235" s="208"/>
      <c r="I1235" s="208"/>
      <c r="J1235" s="209"/>
      <c r="K1235" s="208"/>
      <c r="L1235" s="208"/>
      <c r="M1235" s="208"/>
      <c r="N1235" s="208"/>
      <c r="O1235" s="208"/>
      <c r="P1235" s="208"/>
      <c r="Q1235" s="208"/>
      <c r="R1235" s="208"/>
      <c r="S1235" s="208"/>
      <c r="T1235" s="208"/>
      <c r="U1235" s="208"/>
      <c r="V1235" s="208"/>
      <c r="W1235" s="208"/>
      <c r="X1235" s="219">
        <v>42899</v>
      </c>
      <c r="Y1235" s="150" t="str">
        <f ca="1">IF(ISBLANK(X1235), TODAY()-E1235,X1235- E1235 &amp; CHAR(10) &amp; "(closed)")</f>
        <v>42899
(closed)</v>
      </c>
      <c r="Z1235" s="149" t="s">
        <v>360</v>
      </c>
    </row>
    <row r="1236" spans="1:26" s="175" customFormat="1" ht="26.4" hidden="1" x14ac:dyDescent="0.3">
      <c r="A1236" s="157"/>
      <c r="B1236" s="155">
        <v>201700074</v>
      </c>
      <c r="C1236" s="217" t="s">
        <v>112</v>
      </c>
      <c r="D1236" s="29" t="s">
        <v>179</v>
      </c>
      <c r="E1236" s="216"/>
      <c r="F1236" s="208"/>
      <c r="G1236" s="208"/>
      <c r="H1236" s="208"/>
      <c r="I1236" s="208"/>
      <c r="J1236" s="209"/>
      <c r="K1236" s="208"/>
      <c r="L1236" s="208"/>
      <c r="M1236" s="208"/>
      <c r="N1236" s="208"/>
      <c r="O1236" s="208"/>
      <c r="P1236" s="208"/>
      <c r="Q1236" s="208"/>
      <c r="R1236" s="208"/>
      <c r="S1236" s="208"/>
      <c r="T1236" s="208"/>
      <c r="U1236" s="208"/>
      <c r="V1236" s="208"/>
      <c r="W1236" s="208"/>
      <c r="X1236" s="219">
        <v>42879</v>
      </c>
      <c r="Y1236" s="150" t="str">
        <f ca="1">IF(ISBLANK(X1236), TODAY()-E1236,X1236- E1236 &amp; CHAR(10) &amp; "(closed)")</f>
        <v>42879
(closed)</v>
      </c>
      <c r="Z1236" s="149" t="s">
        <v>360</v>
      </c>
    </row>
    <row r="1237" spans="1:26" s="175" customFormat="1" ht="26.4" hidden="1" x14ac:dyDescent="0.3">
      <c r="A1237" s="157"/>
      <c r="B1237" s="155">
        <v>201700076</v>
      </c>
      <c r="C1237" s="217" t="s">
        <v>291</v>
      </c>
      <c r="D1237" s="29" t="s">
        <v>179</v>
      </c>
      <c r="E1237" s="216"/>
      <c r="F1237" s="208"/>
      <c r="G1237" s="208"/>
      <c r="H1237" s="208"/>
      <c r="I1237" s="208"/>
      <c r="J1237" s="209"/>
      <c r="K1237" s="208"/>
      <c r="L1237" s="208"/>
      <c r="M1237" s="208"/>
      <c r="N1237" s="208"/>
      <c r="O1237" s="208"/>
      <c r="P1237" s="208"/>
      <c r="Q1237" s="208"/>
      <c r="R1237" s="208"/>
      <c r="S1237" s="208"/>
      <c r="T1237" s="208"/>
      <c r="U1237" s="208"/>
      <c r="V1237" s="208"/>
      <c r="W1237" s="208"/>
      <c r="X1237" s="219">
        <v>42858</v>
      </c>
      <c r="Y1237" s="150" t="str">
        <f ca="1">IF(ISBLANK(X1237), TODAY()-E1237,X1237- E1237 &amp; CHAR(10) &amp; "(closed)")</f>
        <v>42858
(closed)</v>
      </c>
      <c r="Z1237" s="149" t="s">
        <v>360</v>
      </c>
    </row>
    <row r="1238" spans="1:26" s="175" customFormat="1" ht="26.4" hidden="1" x14ac:dyDescent="0.3">
      <c r="A1238" s="157"/>
      <c r="B1238" s="155">
        <v>201700080</v>
      </c>
      <c r="C1238" s="217" t="s">
        <v>804</v>
      </c>
      <c r="D1238" s="29" t="s">
        <v>179</v>
      </c>
      <c r="E1238" s="216"/>
      <c r="F1238" s="208"/>
      <c r="G1238" s="208"/>
      <c r="H1238" s="208"/>
      <c r="I1238" s="208"/>
      <c r="J1238" s="209"/>
      <c r="K1238" s="208"/>
      <c r="L1238" s="208"/>
      <c r="M1238" s="208"/>
      <c r="N1238" s="208"/>
      <c r="O1238" s="208"/>
      <c r="P1238" s="208"/>
      <c r="Q1238" s="208"/>
      <c r="R1238" s="208"/>
      <c r="S1238" s="208"/>
      <c r="T1238" s="208"/>
      <c r="U1238" s="208"/>
      <c r="V1238" s="208"/>
      <c r="W1238" s="208"/>
      <c r="X1238" s="219">
        <v>42888</v>
      </c>
      <c r="Y1238" s="150" t="str">
        <f ca="1">IF(ISBLANK(X1238), TODAY()-E1238,X1238- E1238 &amp; CHAR(10) &amp; "(closed)")</f>
        <v>42888
(closed)</v>
      </c>
      <c r="Z1238" s="149" t="s">
        <v>360</v>
      </c>
    </row>
    <row r="1239" spans="1:26" s="175" customFormat="1" ht="26.4" hidden="1" x14ac:dyDescent="0.3">
      <c r="A1239" s="157"/>
      <c r="B1239" s="155">
        <v>201700081</v>
      </c>
      <c r="C1239" s="217" t="s">
        <v>193</v>
      </c>
      <c r="D1239" s="29" t="s">
        <v>179</v>
      </c>
      <c r="E1239" s="216"/>
      <c r="F1239" s="208"/>
      <c r="G1239" s="208"/>
      <c r="H1239" s="208"/>
      <c r="I1239" s="208"/>
      <c r="J1239" s="209"/>
      <c r="K1239" s="208"/>
      <c r="L1239" s="208"/>
      <c r="M1239" s="208"/>
      <c r="N1239" s="208"/>
      <c r="O1239" s="208"/>
      <c r="P1239" s="208"/>
      <c r="Q1239" s="208"/>
      <c r="R1239" s="208"/>
      <c r="S1239" s="208"/>
      <c r="T1239" s="208"/>
      <c r="U1239" s="208"/>
      <c r="V1239" s="208"/>
      <c r="W1239" s="208"/>
      <c r="X1239" s="219">
        <v>42886</v>
      </c>
      <c r="Y1239" s="150" t="str">
        <f ca="1">IF(ISBLANK(X1239), TODAY()-E1239,X1239- E1239 &amp; CHAR(10) &amp; "(closed)")</f>
        <v>42886
(closed)</v>
      </c>
      <c r="Z1239" s="149" t="s">
        <v>360</v>
      </c>
    </row>
    <row r="1240" spans="1:26" s="175" customFormat="1" ht="26.4" hidden="1" x14ac:dyDescent="0.3">
      <c r="A1240" s="157"/>
      <c r="B1240" s="155">
        <v>201700082</v>
      </c>
      <c r="C1240" s="217" t="s">
        <v>193</v>
      </c>
      <c r="D1240" s="29" t="s">
        <v>179</v>
      </c>
      <c r="E1240" s="216"/>
      <c r="F1240" s="208"/>
      <c r="G1240" s="208"/>
      <c r="H1240" s="208"/>
      <c r="I1240" s="208"/>
      <c r="J1240" s="209"/>
      <c r="K1240" s="208"/>
      <c r="L1240" s="208"/>
      <c r="M1240" s="208"/>
      <c r="N1240" s="208"/>
      <c r="O1240" s="208"/>
      <c r="P1240" s="208"/>
      <c r="Q1240" s="208"/>
      <c r="R1240" s="208"/>
      <c r="S1240" s="208"/>
      <c r="T1240" s="208"/>
      <c r="U1240" s="208"/>
      <c r="V1240" s="208"/>
      <c r="W1240" s="208"/>
      <c r="X1240" s="219">
        <v>42877</v>
      </c>
      <c r="Y1240" s="150" t="str">
        <f ca="1">IF(ISBLANK(X1240), TODAY()-E1240,X1240- E1240 &amp; CHAR(10) &amp; "(closed)")</f>
        <v>42877
(closed)</v>
      </c>
      <c r="Z1240" s="149" t="s">
        <v>360</v>
      </c>
    </row>
    <row r="1241" spans="1:26" s="175" customFormat="1" ht="26.4" hidden="1" x14ac:dyDescent="0.3">
      <c r="A1241" s="157"/>
      <c r="B1241" s="155">
        <v>201700083</v>
      </c>
      <c r="C1241" s="217" t="s">
        <v>193</v>
      </c>
      <c r="D1241" s="29" t="s">
        <v>179</v>
      </c>
      <c r="E1241" s="216"/>
      <c r="F1241" s="208"/>
      <c r="G1241" s="208"/>
      <c r="H1241" s="208"/>
      <c r="I1241" s="208"/>
      <c r="J1241" s="209"/>
      <c r="K1241" s="208"/>
      <c r="L1241" s="208"/>
      <c r="M1241" s="208"/>
      <c r="N1241" s="208"/>
      <c r="O1241" s="208"/>
      <c r="P1241" s="208"/>
      <c r="Q1241" s="208"/>
      <c r="R1241" s="208"/>
      <c r="S1241" s="208"/>
      <c r="T1241" s="208"/>
      <c r="U1241" s="208"/>
      <c r="V1241" s="208"/>
      <c r="W1241" s="208"/>
      <c r="X1241" s="219">
        <v>42892</v>
      </c>
      <c r="Y1241" s="150" t="str">
        <f ca="1">IF(ISBLANK(X1241), TODAY()-E1241,X1241- E1241 &amp; CHAR(10) &amp; "(closed)")</f>
        <v>42892
(closed)</v>
      </c>
      <c r="Z1241" s="149" t="s">
        <v>360</v>
      </c>
    </row>
    <row r="1242" spans="1:26" s="175" customFormat="1" ht="26.4" hidden="1" x14ac:dyDescent="0.3">
      <c r="A1242" s="66"/>
      <c r="B1242" s="191">
        <v>201700085</v>
      </c>
      <c r="C1242" s="206" t="s">
        <v>952</v>
      </c>
      <c r="D1242" s="66" t="s">
        <v>11</v>
      </c>
      <c r="E1242" s="239" t="s">
        <v>1935</v>
      </c>
      <c r="F1242" s="208"/>
      <c r="G1242" s="238"/>
      <c r="H1242" s="237"/>
      <c r="I1242" s="237"/>
      <c r="J1242" s="236"/>
      <c r="K1242" s="235"/>
      <c r="L1242" s="235"/>
      <c r="M1242" s="234"/>
      <c r="N1242" s="234"/>
      <c r="O1242" s="233"/>
      <c r="P1242" s="231"/>
      <c r="Q1242" s="233"/>
      <c r="R1242" s="231"/>
      <c r="S1242" s="231"/>
      <c r="T1242" s="232"/>
      <c r="U1242" s="231"/>
      <c r="V1242" s="231"/>
      <c r="W1242" s="219">
        <v>42865</v>
      </c>
      <c r="X1242" s="230">
        <v>42865</v>
      </c>
      <c r="Y1242" s="149"/>
      <c r="Z1242" s="66" t="s">
        <v>1255</v>
      </c>
    </row>
    <row r="1243" spans="1:26" s="175" customFormat="1" ht="26.4" hidden="1" x14ac:dyDescent="0.3">
      <c r="A1243" s="157"/>
      <c r="B1243" s="155">
        <v>201700088</v>
      </c>
      <c r="C1243" s="217" t="s">
        <v>804</v>
      </c>
      <c r="D1243" s="29" t="s">
        <v>179</v>
      </c>
      <c r="E1243" s="216"/>
      <c r="F1243" s="208"/>
      <c r="G1243" s="208"/>
      <c r="H1243" s="208"/>
      <c r="I1243" s="208"/>
      <c r="J1243" s="209"/>
      <c r="K1243" s="208"/>
      <c r="L1243" s="208"/>
      <c r="M1243" s="208"/>
      <c r="N1243" s="208"/>
      <c r="O1243" s="208"/>
      <c r="P1243" s="208"/>
      <c r="Q1243" s="208"/>
      <c r="R1243" s="208"/>
      <c r="S1243" s="208"/>
      <c r="T1243" s="208"/>
      <c r="U1243" s="208"/>
      <c r="V1243" s="208"/>
      <c r="W1243" s="208"/>
      <c r="X1243" s="219">
        <v>42886</v>
      </c>
      <c r="Y1243" s="150" t="str">
        <f ca="1">IF(ISBLANK(X1243), TODAY()-E1243,X1243- E1243 &amp; CHAR(10) &amp; "(closed)")</f>
        <v>42886
(closed)</v>
      </c>
      <c r="Z1243" s="149" t="s">
        <v>360</v>
      </c>
    </row>
    <row r="1244" spans="1:26" s="175" customFormat="1" ht="26.4" hidden="1" x14ac:dyDescent="0.3">
      <c r="A1244" s="157"/>
      <c r="B1244" s="155">
        <v>201700091</v>
      </c>
      <c r="C1244" s="217" t="s">
        <v>193</v>
      </c>
      <c r="D1244" s="29" t="s">
        <v>179</v>
      </c>
      <c r="E1244" s="216"/>
      <c r="F1244" s="208"/>
      <c r="G1244" s="208"/>
      <c r="H1244" s="208"/>
      <c r="I1244" s="208"/>
      <c r="J1244" s="209"/>
      <c r="K1244" s="208"/>
      <c r="L1244" s="208"/>
      <c r="M1244" s="208"/>
      <c r="N1244" s="208"/>
      <c r="O1244" s="208"/>
      <c r="P1244" s="208"/>
      <c r="Q1244" s="208"/>
      <c r="R1244" s="208"/>
      <c r="S1244" s="208"/>
      <c r="T1244" s="208"/>
      <c r="U1244" s="208"/>
      <c r="V1244" s="208"/>
      <c r="W1244" s="208"/>
      <c r="X1244" s="219">
        <v>42901</v>
      </c>
      <c r="Y1244" s="150" t="str">
        <f ca="1">IF(ISBLANK(X1244), TODAY()-E1244,X1244- E1244 &amp; CHAR(10) &amp; "(closed)")</f>
        <v>42901
(closed)</v>
      </c>
      <c r="Z1244" s="149" t="s">
        <v>360</v>
      </c>
    </row>
    <row r="1245" spans="1:26" s="175" customFormat="1" ht="26.4" hidden="1" x14ac:dyDescent="0.3">
      <c r="A1245" s="157"/>
      <c r="B1245" s="155">
        <v>201700092</v>
      </c>
      <c r="C1245" s="217" t="s">
        <v>193</v>
      </c>
      <c r="D1245" s="29" t="s">
        <v>179</v>
      </c>
      <c r="E1245" s="216"/>
      <c r="F1245" s="208"/>
      <c r="G1245" s="208"/>
      <c r="H1245" s="208"/>
      <c r="I1245" s="208"/>
      <c r="J1245" s="209"/>
      <c r="K1245" s="208"/>
      <c r="L1245" s="208"/>
      <c r="M1245" s="208"/>
      <c r="N1245" s="208"/>
      <c r="O1245" s="208"/>
      <c r="P1245" s="208"/>
      <c r="Q1245" s="208"/>
      <c r="R1245" s="208"/>
      <c r="S1245" s="208"/>
      <c r="T1245" s="208"/>
      <c r="U1245" s="208"/>
      <c r="V1245" s="208"/>
      <c r="W1245" s="208"/>
      <c r="X1245" s="219">
        <v>42898</v>
      </c>
      <c r="Y1245" s="150" t="str">
        <f ca="1">IF(ISBLANK(X1245), TODAY()-E1245,X1245- E1245 &amp; CHAR(10) &amp; "(closed)")</f>
        <v>42898
(closed)</v>
      </c>
      <c r="Z1245" s="149" t="s">
        <v>360</v>
      </c>
    </row>
    <row r="1246" spans="1:26" s="175" customFormat="1" ht="26.4" hidden="1" x14ac:dyDescent="0.3">
      <c r="A1246" s="157"/>
      <c r="B1246" s="155">
        <v>201700093</v>
      </c>
      <c r="C1246" s="217" t="s">
        <v>193</v>
      </c>
      <c r="D1246" s="29" t="s">
        <v>177</v>
      </c>
      <c r="E1246" s="216"/>
      <c r="F1246" s="208"/>
      <c r="G1246" s="208"/>
      <c r="H1246" s="208"/>
      <c r="I1246" s="208"/>
      <c r="J1246" s="209"/>
      <c r="K1246" s="208"/>
      <c r="L1246" s="208"/>
      <c r="M1246" s="208"/>
      <c r="N1246" s="208"/>
      <c r="O1246" s="208"/>
      <c r="P1246" s="208"/>
      <c r="Q1246" s="208"/>
      <c r="R1246" s="208"/>
      <c r="S1246" s="208"/>
      <c r="T1246" s="208"/>
      <c r="U1246" s="208"/>
      <c r="V1246" s="208"/>
      <c r="W1246" s="208"/>
      <c r="X1246" s="219">
        <v>42901</v>
      </c>
      <c r="Y1246" s="150" t="str">
        <f ca="1">IF(ISBLANK(X1246), TODAY()-E1246,X1246- E1246 &amp; CHAR(10) &amp; "(closed)")</f>
        <v>42901
(closed)</v>
      </c>
      <c r="Z1246" s="149" t="s">
        <v>360</v>
      </c>
    </row>
    <row r="1247" spans="1:26" s="175" customFormat="1" ht="26.4" hidden="1" x14ac:dyDescent="0.3">
      <c r="A1247" s="157"/>
      <c r="B1247" s="155">
        <v>201700094</v>
      </c>
      <c r="C1247" s="217" t="s">
        <v>193</v>
      </c>
      <c r="D1247" s="29" t="s">
        <v>179</v>
      </c>
      <c r="E1247" s="216"/>
      <c r="F1247" s="208"/>
      <c r="G1247" s="208"/>
      <c r="H1247" s="208"/>
      <c r="I1247" s="208"/>
      <c r="J1247" s="209"/>
      <c r="K1247" s="208"/>
      <c r="L1247" s="208"/>
      <c r="M1247" s="208"/>
      <c r="N1247" s="208"/>
      <c r="O1247" s="208"/>
      <c r="P1247" s="208"/>
      <c r="Q1247" s="208"/>
      <c r="R1247" s="208"/>
      <c r="S1247" s="208"/>
      <c r="T1247" s="208"/>
      <c r="U1247" s="208"/>
      <c r="V1247" s="208"/>
      <c r="W1247" s="208"/>
      <c r="X1247" s="219">
        <v>42886</v>
      </c>
      <c r="Y1247" s="150" t="str">
        <f ca="1">IF(ISBLANK(X1247), TODAY()-E1247,X1247- E1247 &amp; CHAR(10) &amp; "(closed)")</f>
        <v>42886
(closed)</v>
      </c>
      <c r="Z1247" s="149" t="s">
        <v>360</v>
      </c>
    </row>
    <row r="1248" spans="1:26" s="175" customFormat="1" ht="26.4" hidden="1" x14ac:dyDescent="0.3">
      <c r="A1248" s="157"/>
      <c r="B1248" s="155">
        <v>201700095</v>
      </c>
      <c r="C1248" s="217" t="s">
        <v>193</v>
      </c>
      <c r="D1248" s="29" t="s">
        <v>179</v>
      </c>
      <c r="E1248" s="216"/>
      <c r="F1248" s="208"/>
      <c r="G1248" s="208"/>
      <c r="H1248" s="208"/>
      <c r="I1248" s="208"/>
      <c r="J1248" s="209"/>
      <c r="K1248" s="208"/>
      <c r="L1248" s="208"/>
      <c r="M1248" s="208"/>
      <c r="N1248" s="208"/>
      <c r="O1248" s="208"/>
      <c r="P1248" s="208"/>
      <c r="Q1248" s="208"/>
      <c r="R1248" s="208"/>
      <c r="S1248" s="208"/>
      <c r="T1248" s="208"/>
      <c r="U1248" s="208"/>
      <c r="V1248" s="208"/>
      <c r="W1248" s="208"/>
      <c r="X1248" s="219">
        <v>42893</v>
      </c>
      <c r="Y1248" s="150" t="str">
        <f ca="1">IF(ISBLANK(X1248), TODAY()-E1248,X1248- E1248 &amp; CHAR(10) &amp; "(closed)")</f>
        <v>42893
(closed)</v>
      </c>
      <c r="Z1248" s="149" t="s">
        <v>360</v>
      </c>
    </row>
    <row r="1249" spans="1:26" s="175" customFormat="1" ht="26.4" hidden="1" x14ac:dyDescent="0.3">
      <c r="A1249" s="157"/>
      <c r="B1249" s="155">
        <v>201700096</v>
      </c>
      <c r="C1249" s="217" t="s">
        <v>1096</v>
      </c>
      <c r="D1249" s="29" t="s">
        <v>177</v>
      </c>
      <c r="E1249" s="216"/>
      <c r="F1249" s="208"/>
      <c r="G1249" s="208"/>
      <c r="H1249" s="208"/>
      <c r="I1249" s="208"/>
      <c r="J1249" s="209"/>
      <c r="K1249" s="208"/>
      <c r="L1249" s="208"/>
      <c r="M1249" s="208"/>
      <c r="N1249" s="208"/>
      <c r="O1249" s="208"/>
      <c r="P1249" s="208"/>
      <c r="Q1249" s="208"/>
      <c r="R1249" s="208"/>
      <c r="S1249" s="208"/>
      <c r="T1249" s="208"/>
      <c r="U1249" s="208"/>
      <c r="V1249" s="208"/>
      <c r="W1249" s="208"/>
      <c r="X1249" s="219">
        <v>42907</v>
      </c>
      <c r="Y1249" s="150" t="str">
        <f ca="1">IF(ISBLANK(X1249), TODAY()-E1249,X1249- E1249 &amp; CHAR(10) &amp; "(closed)")</f>
        <v>42907
(closed)</v>
      </c>
      <c r="Z1249" s="149" t="s">
        <v>360</v>
      </c>
    </row>
    <row r="1250" spans="1:26" s="175" customFormat="1" ht="26.4" hidden="1" x14ac:dyDescent="0.3">
      <c r="A1250" s="157"/>
      <c r="B1250" s="155">
        <v>201700102</v>
      </c>
      <c r="C1250" s="217" t="s">
        <v>291</v>
      </c>
      <c r="D1250" s="29" t="s">
        <v>179</v>
      </c>
      <c r="E1250" s="216"/>
      <c r="F1250" s="208"/>
      <c r="G1250" s="208"/>
      <c r="H1250" s="208"/>
      <c r="I1250" s="208"/>
      <c r="J1250" s="209"/>
      <c r="K1250" s="208"/>
      <c r="L1250" s="208"/>
      <c r="M1250" s="208"/>
      <c r="N1250" s="208"/>
      <c r="O1250" s="208"/>
      <c r="P1250" s="208"/>
      <c r="Q1250" s="208"/>
      <c r="R1250" s="208"/>
      <c r="S1250" s="208"/>
      <c r="T1250" s="208"/>
      <c r="U1250" s="208"/>
      <c r="V1250" s="208"/>
      <c r="W1250" s="208"/>
      <c r="X1250" s="219">
        <v>42921</v>
      </c>
      <c r="Y1250" s="150" t="str">
        <f ca="1">IF(ISBLANK(X1250), TODAY()-E1250,X1250- E1250 &amp; CHAR(10) &amp; "(closed)")</f>
        <v>42921
(closed)</v>
      </c>
      <c r="Z1250" s="149" t="s">
        <v>360</v>
      </c>
    </row>
    <row r="1251" spans="1:26" s="175" customFormat="1" ht="26.4" hidden="1" x14ac:dyDescent="0.3">
      <c r="A1251" s="157"/>
      <c r="B1251" s="155">
        <v>201700103</v>
      </c>
      <c r="C1251" s="217" t="s">
        <v>291</v>
      </c>
      <c r="D1251" s="29" t="s">
        <v>179</v>
      </c>
      <c r="E1251" s="216"/>
      <c r="F1251" s="208"/>
      <c r="G1251" s="208"/>
      <c r="H1251" s="208"/>
      <c r="I1251" s="208"/>
      <c r="J1251" s="209"/>
      <c r="K1251" s="208"/>
      <c r="L1251" s="208"/>
      <c r="M1251" s="208"/>
      <c r="N1251" s="208"/>
      <c r="O1251" s="208"/>
      <c r="P1251" s="208"/>
      <c r="Q1251" s="208"/>
      <c r="R1251" s="208"/>
      <c r="S1251" s="208"/>
      <c r="T1251" s="208"/>
      <c r="U1251" s="208"/>
      <c r="V1251" s="208"/>
      <c r="W1251" s="208"/>
      <c r="X1251" s="219">
        <v>42921</v>
      </c>
      <c r="Y1251" s="150" t="str">
        <f ca="1">IF(ISBLANK(X1251), TODAY()-E1251,X1251- E1251 &amp; CHAR(10) &amp; "(closed)")</f>
        <v>42921
(closed)</v>
      </c>
      <c r="Z1251" s="149" t="s">
        <v>360</v>
      </c>
    </row>
    <row r="1252" spans="1:26" s="175" customFormat="1" ht="26.4" hidden="1" x14ac:dyDescent="0.3">
      <c r="A1252" s="157"/>
      <c r="B1252" s="155">
        <v>201700104</v>
      </c>
      <c r="C1252" s="217" t="s">
        <v>193</v>
      </c>
      <c r="D1252" s="29" t="s">
        <v>179</v>
      </c>
      <c r="E1252" s="216"/>
      <c r="F1252" s="208"/>
      <c r="G1252" s="208"/>
      <c r="H1252" s="208"/>
      <c r="I1252" s="208"/>
      <c r="J1252" s="209"/>
      <c r="K1252" s="208"/>
      <c r="L1252" s="208"/>
      <c r="M1252" s="208"/>
      <c r="N1252" s="208"/>
      <c r="O1252" s="208"/>
      <c r="P1252" s="208"/>
      <c r="Q1252" s="208"/>
      <c r="R1252" s="208"/>
      <c r="S1252" s="208"/>
      <c r="T1252" s="208"/>
      <c r="U1252" s="208"/>
      <c r="V1252" s="208"/>
      <c r="W1252" s="208"/>
      <c r="X1252" s="219">
        <v>42901</v>
      </c>
      <c r="Y1252" s="150" t="str">
        <f ca="1">IF(ISBLANK(X1252), TODAY()-E1252,X1252- E1252 &amp; CHAR(10) &amp; "(closed)")</f>
        <v>42901
(closed)</v>
      </c>
      <c r="Z1252" s="149" t="s">
        <v>360</v>
      </c>
    </row>
    <row r="1253" spans="1:26" s="175" customFormat="1" ht="26.4" hidden="1" x14ac:dyDescent="0.3">
      <c r="A1253" s="157"/>
      <c r="B1253" s="155">
        <v>201700105</v>
      </c>
      <c r="C1253" s="217" t="s">
        <v>193</v>
      </c>
      <c r="D1253" s="29" t="s">
        <v>179</v>
      </c>
      <c r="E1253" s="216"/>
      <c r="F1253" s="208"/>
      <c r="G1253" s="208"/>
      <c r="H1253" s="208"/>
      <c r="I1253" s="208"/>
      <c r="J1253" s="209"/>
      <c r="K1253" s="208"/>
      <c r="L1253" s="208"/>
      <c r="M1253" s="208"/>
      <c r="N1253" s="208"/>
      <c r="O1253" s="208"/>
      <c r="P1253" s="208"/>
      <c r="Q1253" s="208"/>
      <c r="R1253" s="208"/>
      <c r="S1253" s="208"/>
      <c r="T1253" s="208"/>
      <c r="U1253" s="208"/>
      <c r="V1253" s="208"/>
      <c r="W1253" s="208"/>
      <c r="X1253" s="219">
        <v>42919</v>
      </c>
      <c r="Y1253" s="150" t="str">
        <f ca="1">IF(ISBLANK(X1253), TODAY()-E1253,X1253- E1253 &amp; CHAR(10) &amp; "(closed)")</f>
        <v>42919
(closed)</v>
      </c>
      <c r="Z1253" s="149" t="s">
        <v>360</v>
      </c>
    </row>
    <row r="1254" spans="1:26" s="175" customFormat="1" ht="26.4" hidden="1" x14ac:dyDescent="0.3">
      <c r="A1254" s="157"/>
      <c r="B1254" s="155">
        <v>201700106</v>
      </c>
      <c r="C1254" s="217" t="s">
        <v>193</v>
      </c>
      <c r="D1254" s="29" t="s">
        <v>179</v>
      </c>
      <c r="E1254" s="216"/>
      <c r="F1254" s="208"/>
      <c r="G1254" s="208"/>
      <c r="H1254" s="208"/>
      <c r="I1254" s="208"/>
      <c r="J1254" s="209"/>
      <c r="K1254" s="208"/>
      <c r="L1254" s="208"/>
      <c r="M1254" s="208"/>
      <c r="N1254" s="208"/>
      <c r="O1254" s="208"/>
      <c r="P1254" s="208"/>
      <c r="Q1254" s="208"/>
      <c r="R1254" s="208"/>
      <c r="S1254" s="208"/>
      <c r="T1254" s="208"/>
      <c r="U1254" s="208"/>
      <c r="V1254" s="208"/>
      <c r="W1254" s="208"/>
      <c r="X1254" s="219">
        <v>42916</v>
      </c>
      <c r="Y1254" s="150" t="str">
        <f ca="1">IF(ISBLANK(X1254), TODAY()-E1254,X1254- E1254 &amp; CHAR(10) &amp; "(closed)")</f>
        <v>42916
(closed)</v>
      </c>
      <c r="Z1254" s="149" t="s">
        <v>360</v>
      </c>
    </row>
    <row r="1255" spans="1:26" s="175" customFormat="1" ht="26.4" hidden="1" x14ac:dyDescent="0.3">
      <c r="A1255" s="157"/>
      <c r="B1255" s="155">
        <v>201700107</v>
      </c>
      <c r="C1255" s="217" t="s">
        <v>193</v>
      </c>
      <c r="D1255" s="29" t="s">
        <v>179</v>
      </c>
      <c r="E1255" s="216"/>
      <c r="F1255" s="208"/>
      <c r="G1255" s="208"/>
      <c r="H1255" s="208"/>
      <c r="I1255" s="208"/>
      <c r="J1255" s="209"/>
      <c r="K1255" s="208"/>
      <c r="L1255" s="208"/>
      <c r="M1255" s="208"/>
      <c r="N1255" s="208"/>
      <c r="O1255" s="208"/>
      <c r="P1255" s="208"/>
      <c r="Q1255" s="208"/>
      <c r="R1255" s="208"/>
      <c r="S1255" s="208"/>
      <c r="T1255" s="208"/>
      <c r="U1255" s="208"/>
      <c r="V1255" s="208"/>
      <c r="W1255" s="208"/>
      <c r="X1255" s="219">
        <v>42857</v>
      </c>
      <c r="Y1255" s="150" t="str">
        <f ca="1">IF(ISBLANK(X1255), TODAY()-E1255,X1255- E1255 &amp; CHAR(10) &amp; "(closed)")</f>
        <v>42857
(closed)</v>
      </c>
      <c r="Z1255" s="149" t="s">
        <v>360</v>
      </c>
    </row>
    <row r="1256" spans="1:26" s="175" customFormat="1" ht="26.4" hidden="1" x14ac:dyDescent="0.3">
      <c r="A1256" s="157"/>
      <c r="B1256" s="155">
        <v>201700108</v>
      </c>
      <c r="C1256" s="217" t="s">
        <v>193</v>
      </c>
      <c r="D1256" s="29" t="s">
        <v>179</v>
      </c>
      <c r="E1256" s="216"/>
      <c r="F1256" s="208"/>
      <c r="G1256" s="208"/>
      <c r="H1256" s="208"/>
      <c r="I1256" s="208"/>
      <c r="J1256" s="209"/>
      <c r="K1256" s="208"/>
      <c r="L1256" s="208"/>
      <c r="M1256" s="208"/>
      <c r="N1256" s="208"/>
      <c r="O1256" s="208"/>
      <c r="P1256" s="208"/>
      <c r="Q1256" s="208"/>
      <c r="R1256" s="208"/>
      <c r="S1256" s="208"/>
      <c r="T1256" s="208"/>
      <c r="U1256" s="208"/>
      <c r="V1256" s="208"/>
      <c r="W1256" s="208"/>
      <c r="X1256" s="219">
        <v>42857</v>
      </c>
      <c r="Y1256" s="150" t="str">
        <f ca="1">IF(ISBLANK(X1256), TODAY()-E1256,X1256- E1256 &amp; CHAR(10) &amp; "(closed)")</f>
        <v>42857
(closed)</v>
      </c>
      <c r="Z1256" s="149" t="s">
        <v>360</v>
      </c>
    </row>
    <row r="1257" spans="1:26" s="175" customFormat="1" ht="26.4" hidden="1" x14ac:dyDescent="0.3">
      <c r="A1257" s="157"/>
      <c r="B1257" s="155">
        <v>201700109</v>
      </c>
      <c r="C1257" s="217" t="s">
        <v>193</v>
      </c>
      <c r="D1257" s="29" t="s">
        <v>179</v>
      </c>
      <c r="E1257" s="216"/>
      <c r="F1257" s="208"/>
      <c r="G1257" s="208"/>
      <c r="H1257" s="208"/>
      <c r="I1257" s="208"/>
      <c r="J1257" s="209"/>
      <c r="K1257" s="208"/>
      <c r="L1257" s="208"/>
      <c r="M1257" s="208"/>
      <c r="N1257" s="208"/>
      <c r="O1257" s="208"/>
      <c r="P1257" s="208"/>
      <c r="Q1257" s="208"/>
      <c r="R1257" s="208"/>
      <c r="S1257" s="208"/>
      <c r="T1257" s="208"/>
      <c r="U1257" s="208"/>
      <c r="V1257" s="208"/>
      <c r="W1257" s="208"/>
      <c r="X1257" s="219">
        <v>42898</v>
      </c>
      <c r="Y1257" s="150" t="str">
        <f ca="1">IF(ISBLANK(X1257), TODAY()-E1257,X1257- E1257 &amp; CHAR(10) &amp; "(closed)")</f>
        <v>42898
(closed)</v>
      </c>
      <c r="Z1257" s="149" t="s">
        <v>360</v>
      </c>
    </row>
    <row r="1258" spans="1:26" s="175" customFormat="1" ht="26.4" hidden="1" x14ac:dyDescent="0.3">
      <c r="A1258" s="157"/>
      <c r="B1258" s="155">
        <v>201700113</v>
      </c>
      <c r="C1258" s="217" t="s">
        <v>804</v>
      </c>
      <c r="D1258" s="29" t="s">
        <v>176</v>
      </c>
      <c r="E1258" s="216"/>
      <c r="F1258" s="208"/>
      <c r="G1258" s="208"/>
      <c r="H1258" s="208"/>
      <c r="I1258" s="208"/>
      <c r="J1258" s="209"/>
      <c r="K1258" s="208"/>
      <c r="L1258" s="208"/>
      <c r="M1258" s="208"/>
      <c r="N1258" s="208"/>
      <c r="O1258" s="208"/>
      <c r="P1258" s="208"/>
      <c r="Q1258" s="208"/>
      <c r="R1258" s="208"/>
      <c r="S1258" s="208"/>
      <c r="T1258" s="208"/>
      <c r="U1258" s="208"/>
      <c r="V1258" s="208"/>
      <c r="W1258" s="208"/>
      <c r="X1258" s="219">
        <v>42934</v>
      </c>
      <c r="Y1258" s="150" t="str">
        <f ca="1">IF(ISBLANK(X1258), TODAY()-E1258,X1258- E1258 &amp; CHAR(10) &amp; "(closed)")</f>
        <v>42934
(closed)</v>
      </c>
      <c r="Z1258" s="149" t="s">
        <v>360</v>
      </c>
    </row>
    <row r="1259" spans="1:26" s="175" customFormat="1" ht="26.4" hidden="1" x14ac:dyDescent="0.3">
      <c r="A1259" s="157"/>
      <c r="B1259" s="155">
        <v>201700117</v>
      </c>
      <c r="C1259" s="217" t="s">
        <v>804</v>
      </c>
      <c r="D1259" s="29" t="s">
        <v>179</v>
      </c>
      <c r="E1259" s="216"/>
      <c r="F1259" s="208"/>
      <c r="G1259" s="208"/>
      <c r="H1259" s="208"/>
      <c r="I1259" s="208"/>
      <c r="J1259" s="209"/>
      <c r="K1259" s="208"/>
      <c r="L1259" s="208"/>
      <c r="M1259" s="208"/>
      <c r="N1259" s="208"/>
      <c r="O1259" s="208"/>
      <c r="P1259" s="208"/>
      <c r="Q1259" s="208"/>
      <c r="R1259" s="208"/>
      <c r="S1259" s="208"/>
      <c r="T1259" s="208"/>
      <c r="U1259" s="208"/>
      <c r="V1259" s="208"/>
      <c r="W1259" s="208"/>
      <c r="X1259" s="219">
        <v>42923</v>
      </c>
      <c r="Y1259" s="150" t="str">
        <f ca="1">IF(ISBLANK(X1259), TODAY()-E1259,X1259- E1259 &amp; CHAR(10) &amp; "(closed)")</f>
        <v>42923
(closed)</v>
      </c>
      <c r="Z1259" s="149" t="s">
        <v>360</v>
      </c>
    </row>
    <row r="1260" spans="1:26" s="175" customFormat="1" ht="39.6" hidden="1" x14ac:dyDescent="0.3">
      <c r="A1260" s="157"/>
      <c r="B1260" s="155">
        <v>201700118</v>
      </c>
      <c r="C1260" s="217" t="s">
        <v>1843</v>
      </c>
      <c r="D1260" s="29" t="s">
        <v>177</v>
      </c>
      <c r="E1260" s="216"/>
      <c r="F1260" s="208"/>
      <c r="G1260" s="208"/>
      <c r="H1260" s="208"/>
      <c r="I1260" s="208"/>
      <c r="J1260" s="209"/>
      <c r="K1260" s="208"/>
      <c r="L1260" s="208"/>
      <c r="M1260" s="208"/>
      <c r="N1260" s="208"/>
      <c r="O1260" s="208"/>
      <c r="P1260" s="208"/>
      <c r="Q1260" s="208"/>
      <c r="R1260" s="208"/>
      <c r="S1260" s="208"/>
      <c r="T1260" s="208"/>
      <c r="U1260" s="208"/>
      <c r="V1260" s="208"/>
      <c r="W1260" s="208"/>
      <c r="X1260" s="219">
        <v>42933</v>
      </c>
      <c r="Y1260" s="150" t="str">
        <f ca="1">IF(ISBLANK(X1260), TODAY()-E1260,X1260- E1260 &amp; CHAR(10) &amp; "(closed)")</f>
        <v>42933
(closed)</v>
      </c>
      <c r="Z1260" s="149" t="s">
        <v>360</v>
      </c>
    </row>
    <row r="1261" spans="1:26" s="175" customFormat="1" ht="26.4" hidden="1" x14ac:dyDescent="0.3">
      <c r="A1261" s="157"/>
      <c r="B1261" s="155">
        <v>201700119</v>
      </c>
      <c r="C1261" s="217" t="s">
        <v>193</v>
      </c>
      <c r="D1261" s="29" t="s">
        <v>179</v>
      </c>
      <c r="E1261" s="216"/>
      <c r="F1261" s="208"/>
      <c r="G1261" s="208"/>
      <c r="H1261" s="208"/>
      <c r="I1261" s="208"/>
      <c r="J1261" s="209"/>
      <c r="K1261" s="208"/>
      <c r="L1261" s="208"/>
      <c r="M1261" s="208"/>
      <c r="N1261" s="208"/>
      <c r="O1261" s="208"/>
      <c r="P1261" s="208"/>
      <c r="Q1261" s="208"/>
      <c r="R1261" s="208"/>
      <c r="S1261" s="208"/>
      <c r="T1261" s="208"/>
      <c r="U1261" s="208"/>
      <c r="V1261" s="208"/>
      <c r="W1261" s="208"/>
      <c r="X1261" s="219">
        <v>42877</v>
      </c>
      <c r="Y1261" s="150" t="str">
        <f ca="1">IF(ISBLANK(X1261), TODAY()-E1261,X1261- E1261 &amp; CHAR(10) &amp; "(closed)")</f>
        <v>42877
(closed)</v>
      </c>
      <c r="Z1261" s="149" t="s">
        <v>360</v>
      </c>
    </row>
    <row r="1262" spans="1:26" s="175" customFormat="1" ht="26.4" hidden="1" x14ac:dyDescent="0.3">
      <c r="A1262" s="157"/>
      <c r="B1262" s="155">
        <v>201700120</v>
      </c>
      <c r="C1262" s="217" t="s">
        <v>193</v>
      </c>
      <c r="D1262" s="29" t="s">
        <v>179</v>
      </c>
      <c r="E1262" s="216"/>
      <c r="F1262" s="208"/>
      <c r="G1262" s="208"/>
      <c r="H1262" s="208"/>
      <c r="I1262" s="208"/>
      <c r="J1262" s="209"/>
      <c r="K1262" s="208"/>
      <c r="L1262" s="208"/>
      <c r="M1262" s="208"/>
      <c r="N1262" s="208"/>
      <c r="O1262" s="208"/>
      <c r="P1262" s="208"/>
      <c r="Q1262" s="208"/>
      <c r="R1262" s="208"/>
      <c r="S1262" s="208"/>
      <c r="T1262" s="208"/>
      <c r="U1262" s="208"/>
      <c r="V1262" s="208"/>
      <c r="W1262" s="208"/>
      <c r="X1262" s="219">
        <v>43047</v>
      </c>
      <c r="Y1262" s="150" t="str">
        <f ca="1">IF(ISBLANK(X1262), TODAY()-E1262,X1262- E1262 &amp; CHAR(10) &amp; "(closed)")</f>
        <v>43047
(closed)</v>
      </c>
      <c r="Z1262" s="149" t="s">
        <v>360</v>
      </c>
    </row>
    <row r="1263" spans="1:26" s="175" customFormat="1" ht="26.4" hidden="1" x14ac:dyDescent="0.3">
      <c r="A1263" s="157"/>
      <c r="B1263" s="155">
        <v>201700121</v>
      </c>
      <c r="C1263" s="217" t="s">
        <v>193</v>
      </c>
      <c r="D1263" s="29" t="s">
        <v>177</v>
      </c>
      <c r="E1263" s="216"/>
      <c r="F1263" s="208"/>
      <c r="G1263" s="208"/>
      <c r="H1263" s="208"/>
      <c r="I1263" s="208"/>
      <c r="J1263" s="209"/>
      <c r="K1263" s="208"/>
      <c r="L1263" s="208"/>
      <c r="M1263" s="208"/>
      <c r="N1263" s="208"/>
      <c r="O1263" s="208"/>
      <c r="P1263" s="208"/>
      <c r="Q1263" s="208"/>
      <c r="R1263" s="208"/>
      <c r="S1263" s="208"/>
      <c r="T1263" s="208"/>
      <c r="U1263" s="208"/>
      <c r="V1263" s="208"/>
      <c r="W1263" s="208"/>
      <c r="X1263" s="219">
        <v>42927</v>
      </c>
      <c r="Y1263" s="150" t="str">
        <f ca="1">IF(ISBLANK(X1263), TODAY()-E1263,X1263- E1263 &amp; CHAR(10) &amp; "(closed)")</f>
        <v>42927
(closed)</v>
      </c>
      <c r="Z1263" s="149" t="s">
        <v>360</v>
      </c>
    </row>
    <row r="1264" spans="1:26" s="175" customFormat="1" ht="26.4" hidden="1" x14ac:dyDescent="0.3">
      <c r="A1264" s="157"/>
      <c r="B1264" s="155">
        <v>201700122</v>
      </c>
      <c r="C1264" s="217" t="s">
        <v>193</v>
      </c>
      <c r="D1264" s="29" t="s">
        <v>177</v>
      </c>
      <c r="E1264" s="216"/>
      <c r="F1264" s="208"/>
      <c r="G1264" s="208"/>
      <c r="H1264" s="208"/>
      <c r="I1264" s="208"/>
      <c r="J1264" s="209"/>
      <c r="K1264" s="208"/>
      <c r="L1264" s="208"/>
      <c r="M1264" s="208"/>
      <c r="N1264" s="208"/>
      <c r="O1264" s="208"/>
      <c r="P1264" s="208"/>
      <c r="Q1264" s="208"/>
      <c r="R1264" s="208"/>
      <c r="S1264" s="208"/>
      <c r="T1264" s="208"/>
      <c r="U1264" s="208"/>
      <c r="V1264" s="208"/>
      <c r="W1264" s="208"/>
      <c r="X1264" s="219">
        <v>42898</v>
      </c>
      <c r="Y1264" s="150" t="str">
        <f ca="1">IF(ISBLANK(X1264), TODAY()-E1264,X1264- E1264 &amp; CHAR(10) &amp; "(closed)")</f>
        <v>42898
(closed)</v>
      </c>
      <c r="Z1264" s="149" t="s">
        <v>360</v>
      </c>
    </row>
    <row r="1265" spans="1:26" s="175" customFormat="1" ht="26.4" hidden="1" x14ac:dyDescent="0.3">
      <c r="A1265" s="157"/>
      <c r="B1265" s="155">
        <v>201700123</v>
      </c>
      <c r="C1265" s="217" t="s">
        <v>193</v>
      </c>
      <c r="D1265" s="29" t="s">
        <v>177</v>
      </c>
      <c r="E1265" s="216"/>
      <c r="F1265" s="208"/>
      <c r="G1265" s="208"/>
      <c r="H1265" s="208"/>
      <c r="I1265" s="208"/>
      <c r="J1265" s="209"/>
      <c r="K1265" s="208"/>
      <c r="L1265" s="208"/>
      <c r="M1265" s="208"/>
      <c r="N1265" s="208"/>
      <c r="O1265" s="208"/>
      <c r="P1265" s="208"/>
      <c r="Q1265" s="208"/>
      <c r="R1265" s="208"/>
      <c r="S1265" s="208"/>
      <c r="T1265" s="208"/>
      <c r="U1265" s="208"/>
      <c r="V1265" s="208"/>
      <c r="W1265" s="208"/>
      <c r="X1265" s="219">
        <v>42927</v>
      </c>
      <c r="Y1265" s="150" t="str">
        <f ca="1">IF(ISBLANK(X1265), TODAY()-E1265,X1265- E1265 &amp; CHAR(10) &amp; "(closed)")</f>
        <v>42927
(closed)</v>
      </c>
      <c r="Z1265" s="149" t="s">
        <v>360</v>
      </c>
    </row>
    <row r="1266" spans="1:26" s="175" customFormat="1" ht="26.4" hidden="1" x14ac:dyDescent="0.3">
      <c r="A1266" s="157"/>
      <c r="B1266" s="155">
        <v>201700124</v>
      </c>
      <c r="C1266" s="217" t="s">
        <v>193</v>
      </c>
      <c r="D1266" s="29" t="s">
        <v>177</v>
      </c>
      <c r="E1266" s="216"/>
      <c r="F1266" s="208"/>
      <c r="G1266" s="208"/>
      <c r="H1266" s="208"/>
      <c r="I1266" s="208"/>
      <c r="J1266" s="209"/>
      <c r="K1266" s="208"/>
      <c r="L1266" s="208"/>
      <c r="M1266" s="208"/>
      <c r="N1266" s="208"/>
      <c r="O1266" s="208"/>
      <c r="P1266" s="208"/>
      <c r="Q1266" s="208"/>
      <c r="R1266" s="208"/>
      <c r="S1266" s="208"/>
      <c r="T1266" s="208"/>
      <c r="U1266" s="208"/>
      <c r="V1266" s="208"/>
      <c r="W1266" s="208"/>
      <c r="X1266" s="219">
        <v>42927</v>
      </c>
      <c r="Y1266" s="150" t="str">
        <f ca="1">IF(ISBLANK(X1266), TODAY()-E1266,X1266- E1266 &amp; CHAR(10) &amp; "(closed)")</f>
        <v>42927
(closed)</v>
      </c>
      <c r="Z1266" s="149" t="s">
        <v>360</v>
      </c>
    </row>
    <row r="1267" spans="1:26" s="175" customFormat="1" ht="26.4" hidden="1" x14ac:dyDescent="0.3">
      <c r="A1267" s="157"/>
      <c r="B1267" s="155">
        <v>201700125</v>
      </c>
      <c r="C1267" s="217" t="s">
        <v>193</v>
      </c>
      <c r="D1267" s="29" t="s">
        <v>177</v>
      </c>
      <c r="E1267" s="216"/>
      <c r="F1267" s="208"/>
      <c r="G1267" s="208"/>
      <c r="H1267" s="208"/>
      <c r="I1267" s="208"/>
      <c r="J1267" s="209"/>
      <c r="K1267" s="208"/>
      <c r="L1267" s="208"/>
      <c r="M1267" s="208"/>
      <c r="N1267" s="208"/>
      <c r="O1267" s="208"/>
      <c r="P1267" s="208"/>
      <c r="Q1267" s="208"/>
      <c r="R1267" s="208"/>
      <c r="S1267" s="208"/>
      <c r="T1267" s="208"/>
      <c r="U1267" s="208"/>
      <c r="V1267" s="208"/>
      <c r="W1267" s="208"/>
      <c r="X1267" s="219">
        <v>42898</v>
      </c>
      <c r="Y1267" s="150" t="str">
        <f ca="1">IF(ISBLANK(X1267), TODAY()-E1267,X1267- E1267 &amp; CHAR(10) &amp; "(closed)")</f>
        <v>42898
(closed)</v>
      </c>
      <c r="Z1267" s="149" t="s">
        <v>360</v>
      </c>
    </row>
    <row r="1268" spans="1:26" s="175" customFormat="1" ht="26.4" hidden="1" x14ac:dyDescent="0.3">
      <c r="A1268" s="157"/>
      <c r="B1268" s="155">
        <v>201700126</v>
      </c>
      <c r="C1268" s="217" t="s">
        <v>193</v>
      </c>
      <c r="D1268" s="29" t="s">
        <v>177</v>
      </c>
      <c r="E1268" s="216"/>
      <c r="F1268" s="208"/>
      <c r="G1268" s="208"/>
      <c r="H1268" s="208"/>
      <c r="I1268" s="208"/>
      <c r="J1268" s="209"/>
      <c r="K1268" s="208"/>
      <c r="L1268" s="208"/>
      <c r="M1268" s="208"/>
      <c r="N1268" s="208"/>
      <c r="O1268" s="208"/>
      <c r="P1268" s="208"/>
      <c r="Q1268" s="208"/>
      <c r="R1268" s="208"/>
      <c r="S1268" s="208"/>
      <c r="T1268" s="208"/>
      <c r="U1268" s="208"/>
      <c r="V1268" s="208"/>
      <c r="W1268" s="208"/>
      <c r="X1268" s="219">
        <v>42928</v>
      </c>
      <c r="Y1268" s="150" t="str">
        <f ca="1">IF(ISBLANK(X1268), TODAY()-E1268,X1268- E1268 &amp; CHAR(10) &amp; "(closed)")</f>
        <v>42928
(closed)</v>
      </c>
      <c r="Z1268" s="149" t="s">
        <v>360</v>
      </c>
    </row>
    <row r="1269" spans="1:26" s="175" customFormat="1" ht="26.4" hidden="1" x14ac:dyDescent="0.3">
      <c r="A1269" s="157"/>
      <c r="B1269" s="155">
        <v>201700127</v>
      </c>
      <c r="C1269" s="217" t="s">
        <v>193</v>
      </c>
      <c r="D1269" s="29" t="s">
        <v>179</v>
      </c>
      <c r="E1269" s="216"/>
      <c r="F1269" s="208"/>
      <c r="G1269" s="208"/>
      <c r="H1269" s="208"/>
      <c r="I1269" s="208"/>
      <c r="J1269" s="209"/>
      <c r="K1269" s="208"/>
      <c r="L1269" s="208"/>
      <c r="M1269" s="208"/>
      <c r="N1269" s="208"/>
      <c r="O1269" s="208"/>
      <c r="P1269" s="208"/>
      <c r="Q1269" s="208"/>
      <c r="R1269" s="208"/>
      <c r="S1269" s="208"/>
      <c r="T1269" s="208"/>
      <c r="U1269" s="208"/>
      <c r="V1269" s="208"/>
      <c r="W1269" s="208"/>
      <c r="X1269" s="219">
        <v>42916</v>
      </c>
      <c r="Y1269" s="150" t="str">
        <f ca="1">IF(ISBLANK(X1269), TODAY()-E1269,X1269- E1269 &amp; CHAR(10) &amp; "(closed)")</f>
        <v>42916
(closed)</v>
      </c>
      <c r="Z1269" s="149" t="s">
        <v>360</v>
      </c>
    </row>
    <row r="1270" spans="1:26" s="175" customFormat="1" ht="26.4" hidden="1" x14ac:dyDescent="0.3">
      <c r="A1270" s="157"/>
      <c r="B1270" s="155">
        <v>201700128</v>
      </c>
      <c r="C1270" s="217" t="s">
        <v>1876</v>
      </c>
      <c r="D1270" s="29" t="s">
        <v>179</v>
      </c>
      <c r="E1270" s="216"/>
      <c r="F1270" s="208"/>
      <c r="G1270" s="208"/>
      <c r="H1270" s="208"/>
      <c r="I1270" s="208"/>
      <c r="J1270" s="209"/>
      <c r="K1270" s="208"/>
      <c r="L1270" s="208"/>
      <c r="M1270" s="208"/>
      <c r="N1270" s="208"/>
      <c r="O1270" s="208"/>
      <c r="P1270" s="208"/>
      <c r="Q1270" s="208"/>
      <c r="R1270" s="208"/>
      <c r="S1270" s="208"/>
      <c r="T1270" s="208"/>
      <c r="U1270" s="208"/>
      <c r="V1270" s="208"/>
      <c r="W1270" s="208"/>
      <c r="X1270" s="219">
        <v>42873</v>
      </c>
      <c r="Y1270" s="150" t="str">
        <f ca="1">IF(ISBLANK(X1270), TODAY()-E1270,X1270- E1270 &amp; CHAR(10) &amp; "(closed)")</f>
        <v>42873
(closed)</v>
      </c>
      <c r="Z1270" s="149" t="s">
        <v>360</v>
      </c>
    </row>
    <row r="1271" spans="1:26" s="175" customFormat="1" ht="26.4" hidden="1" x14ac:dyDescent="0.3">
      <c r="A1271" s="157"/>
      <c r="B1271" s="155">
        <v>201700129</v>
      </c>
      <c r="C1271" s="217" t="s">
        <v>291</v>
      </c>
      <c r="D1271" s="29" t="s">
        <v>179</v>
      </c>
      <c r="E1271" s="216"/>
      <c r="F1271" s="208"/>
      <c r="G1271" s="208"/>
      <c r="H1271" s="208"/>
      <c r="I1271" s="208"/>
      <c r="J1271" s="209"/>
      <c r="K1271" s="208"/>
      <c r="L1271" s="208"/>
      <c r="M1271" s="208"/>
      <c r="N1271" s="208"/>
      <c r="O1271" s="208"/>
      <c r="P1271" s="208"/>
      <c r="Q1271" s="208"/>
      <c r="R1271" s="208"/>
      <c r="S1271" s="208"/>
      <c r="T1271" s="208"/>
      <c r="U1271" s="208"/>
      <c r="V1271" s="208"/>
      <c r="W1271" s="208"/>
      <c r="X1271" s="219">
        <v>42921</v>
      </c>
      <c r="Y1271" s="150" t="str">
        <f ca="1">IF(ISBLANK(X1271), TODAY()-E1271,X1271- E1271 &amp; CHAR(10) &amp; "(closed)")</f>
        <v>42921
(closed)</v>
      </c>
      <c r="Z1271" s="149" t="s">
        <v>360</v>
      </c>
    </row>
    <row r="1272" spans="1:26" s="175" customFormat="1" ht="26.4" hidden="1" x14ac:dyDescent="0.3">
      <c r="A1272" s="157"/>
      <c r="B1272" s="155">
        <v>201700138</v>
      </c>
      <c r="C1272" s="217" t="s">
        <v>193</v>
      </c>
      <c r="D1272" s="29" t="s">
        <v>179</v>
      </c>
      <c r="E1272" s="216"/>
      <c r="F1272" s="208"/>
      <c r="G1272" s="208"/>
      <c r="H1272" s="208"/>
      <c r="I1272" s="208"/>
      <c r="J1272" s="209"/>
      <c r="K1272" s="208"/>
      <c r="L1272" s="208"/>
      <c r="M1272" s="208"/>
      <c r="N1272" s="208"/>
      <c r="O1272" s="208"/>
      <c r="P1272" s="208"/>
      <c r="Q1272" s="208"/>
      <c r="R1272" s="208"/>
      <c r="S1272" s="208"/>
      <c r="T1272" s="208"/>
      <c r="U1272" s="208"/>
      <c r="V1272" s="208"/>
      <c r="W1272" s="208"/>
      <c r="X1272" s="219">
        <v>42933</v>
      </c>
      <c r="Y1272" s="150" t="str">
        <f ca="1">IF(ISBLANK(X1272), TODAY()-E1272,X1272- E1272 &amp; CHAR(10) &amp; "(closed)")</f>
        <v>42933
(closed)</v>
      </c>
      <c r="Z1272" s="149" t="s">
        <v>360</v>
      </c>
    </row>
    <row r="1273" spans="1:26" s="175" customFormat="1" ht="26.4" hidden="1" x14ac:dyDescent="0.3">
      <c r="A1273" s="157"/>
      <c r="B1273" s="155">
        <v>201700139</v>
      </c>
      <c r="C1273" s="217" t="s">
        <v>193</v>
      </c>
      <c r="D1273" s="29" t="s">
        <v>179</v>
      </c>
      <c r="E1273" s="216"/>
      <c r="F1273" s="208"/>
      <c r="G1273" s="208"/>
      <c r="H1273" s="208"/>
      <c r="I1273" s="208"/>
      <c r="J1273" s="209"/>
      <c r="K1273" s="208"/>
      <c r="L1273" s="208"/>
      <c r="M1273" s="208"/>
      <c r="N1273" s="208"/>
      <c r="O1273" s="208"/>
      <c r="P1273" s="208"/>
      <c r="Q1273" s="208"/>
      <c r="R1273" s="208"/>
      <c r="S1273" s="208"/>
      <c r="T1273" s="208"/>
      <c r="U1273" s="208"/>
      <c r="V1273" s="208"/>
      <c r="W1273" s="208"/>
      <c r="X1273" s="219">
        <v>42949</v>
      </c>
      <c r="Y1273" s="150" t="str">
        <f ca="1">IF(ISBLANK(X1273), TODAY()-E1273,X1273- E1273 &amp; CHAR(10) &amp; "(closed)")</f>
        <v>42949
(closed)</v>
      </c>
      <c r="Z1273" s="149" t="s">
        <v>360</v>
      </c>
    </row>
    <row r="1274" spans="1:26" s="175" customFormat="1" ht="26.4" hidden="1" x14ac:dyDescent="0.3">
      <c r="A1274" s="157"/>
      <c r="B1274" s="155">
        <v>201700140</v>
      </c>
      <c r="C1274" s="217" t="s">
        <v>193</v>
      </c>
      <c r="D1274" s="29" t="s">
        <v>177</v>
      </c>
      <c r="E1274" s="216"/>
      <c r="F1274" s="208"/>
      <c r="G1274" s="208"/>
      <c r="H1274" s="208"/>
      <c r="I1274" s="208"/>
      <c r="J1274" s="209"/>
      <c r="K1274" s="208"/>
      <c r="L1274" s="208"/>
      <c r="M1274" s="208"/>
      <c r="N1274" s="208"/>
      <c r="O1274" s="208"/>
      <c r="P1274" s="208"/>
      <c r="Q1274" s="208"/>
      <c r="R1274" s="208"/>
      <c r="S1274" s="208"/>
      <c r="T1274" s="208"/>
      <c r="U1274" s="208"/>
      <c r="V1274" s="208"/>
      <c r="W1274" s="208"/>
      <c r="X1274" s="219">
        <v>42927</v>
      </c>
      <c r="Y1274" s="150" t="str">
        <f ca="1">IF(ISBLANK(X1274), TODAY()-E1274,X1274- E1274 &amp; CHAR(10) &amp; "(closed)")</f>
        <v>42927
(closed)</v>
      </c>
      <c r="Z1274" s="149" t="s">
        <v>360</v>
      </c>
    </row>
    <row r="1275" spans="1:26" s="175" customFormat="1" ht="26.4" hidden="1" x14ac:dyDescent="0.3">
      <c r="A1275" s="157"/>
      <c r="B1275" s="155">
        <v>201700141</v>
      </c>
      <c r="C1275" s="217" t="s">
        <v>193</v>
      </c>
      <c r="D1275" s="29" t="s">
        <v>179</v>
      </c>
      <c r="E1275" s="216"/>
      <c r="F1275" s="208"/>
      <c r="G1275" s="208"/>
      <c r="H1275" s="208"/>
      <c r="I1275" s="208"/>
      <c r="J1275" s="209"/>
      <c r="K1275" s="208"/>
      <c r="L1275" s="208"/>
      <c r="M1275" s="208"/>
      <c r="N1275" s="208"/>
      <c r="O1275" s="208"/>
      <c r="P1275" s="208"/>
      <c r="Q1275" s="208"/>
      <c r="R1275" s="208"/>
      <c r="S1275" s="208"/>
      <c r="T1275" s="208"/>
      <c r="U1275" s="208"/>
      <c r="V1275" s="208"/>
      <c r="W1275" s="208"/>
      <c r="X1275" s="219">
        <v>42955</v>
      </c>
      <c r="Y1275" s="150" t="str">
        <f ca="1">IF(ISBLANK(X1275), TODAY()-E1275,X1275- E1275 &amp; CHAR(10) &amp; "(closed)")</f>
        <v>42955
(closed)</v>
      </c>
      <c r="Z1275" s="149" t="s">
        <v>360</v>
      </c>
    </row>
    <row r="1276" spans="1:26" s="175" customFormat="1" ht="26.4" hidden="1" x14ac:dyDescent="0.3">
      <c r="A1276" s="157"/>
      <c r="B1276" s="155">
        <v>201700142</v>
      </c>
      <c r="C1276" s="217" t="s">
        <v>193</v>
      </c>
      <c r="D1276" s="29" t="s">
        <v>179</v>
      </c>
      <c r="E1276" s="216"/>
      <c r="F1276" s="208"/>
      <c r="G1276" s="208"/>
      <c r="H1276" s="208"/>
      <c r="I1276" s="208"/>
      <c r="J1276" s="209"/>
      <c r="K1276" s="208"/>
      <c r="L1276" s="208"/>
      <c r="M1276" s="208"/>
      <c r="N1276" s="208"/>
      <c r="O1276" s="208"/>
      <c r="P1276" s="208"/>
      <c r="Q1276" s="208"/>
      <c r="R1276" s="208"/>
      <c r="S1276" s="208"/>
      <c r="T1276" s="208"/>
      <c r="U1276" s="208"/>
      <c r="V1276" s="208"/>
      <c r="W1276" s="208"/>
      <c r="X1276" s="219">
        <v>42950</v>
      </c>
      <c r="Y1276" s="150" t="str">
        <f ca="1">IF(ISBLANK(X1276), TODAY()-E1276,X1276- E1276 &amp; CHAR(10) &amp; "(closed)")</f>
        <v>42950
(closed)</v>
      </c>
      <c r="Z1276" s="149" t="s">
        <v>360</v>
      </c>
    </row>
    <row r="1277" spans="1:26" s="175" customFormat="1" ht="26.4" hidden="1" x14ac:dyDescent="0.3">
      <c r="A1277" s="157"/>
      <c r="B1277" s="155">
        <v>201700143</v>
      </c>
      <c r="C1277" s="217" t="s">
        <v>193</v>
      </c>
      <c r="D1277" s="29" t="s">
        <v>179</v>
      </c>
      <c r="E1277" s="216"/>
      <c r="F1277" s="208"/>
      <c r="G1277" s="208"/>
      <c r="H1277" s="208"/>
      <c r="I1277" s="208"/>
      <c r="J1277" s="209"/>
      <c r="K1277" s="208"/>
      <c r="L1277" s="208"/>
      <c r="M1277" s="208"/>
      <c r="N1277" s="208"/>
      <c r="O1277" s="208"/>
      <c r="P1277" s="208"/>
      <c r="Q1277" s="208"/>
      <c r="R1277" s="208"/>
      <c r="S1277" s="208"/>
      <c r="T1277" s="208"/>
      <c r="U1277" s="208"/>
      <c r="V1277" s="208"/>
      <c r="W1277" s="208"/>
      <c r="X1277" s="219">
        <v>42933</v>
      </c>
      <c r="Y1277" s="150" t="str">
        <f ca="1">IF(ISBLANK(X1277), TODAY()-E1277,X1277- E1277 &amp; CHAR(10) &amp; "(closed)")</f>
        <v>42933
(closed)</v>
      </c>
      <c r="Z1277" s="149" t="s">
        <v>360</v>
      </c>
    </row>
    <row r="1278" spans="1:26" s="175" customFormat="1" ht="26.4" hidden="1" x14ac:dyDescent="0.3">
      <c r="A1278" s="157"/>
      <c r="B1278" s="155">
        <v>201700145</v>
      </c>
      <c r="C1278" s="217" t="s">
        <v>1934</v>
      </c>
      <c r="D1278" s="29" t="s">
        <v>179</v>
      </c>
      <c r="E1278" s="216"/>
      <c r="F1278" s="208"/>
      <c r="G1278" s="208"/>
      <c r="H1278" s="208"/>
      <c r="I1278" s="208"/>
      <c r="J1278" s="209"/>
      <c r="K1278" s="208"/>
      <c r="L1278" s="208"/>
      <c r="M1278" s="208"/>
      <c r="N1278" s="208"/>
      <c r="O1278" s="208"/>
      <c r="P1278" s="208"/>
      <c r="Q1278" s="208"/>
      <c r="R1278" s="208"/>
      <c r="S1278" s="208"/>
      <c r="T1278" s="208"/>
      <c r="U1278" s="208"/>
      <c r="V1278" s="208"/>
      <c r="W1278" s="208"/>
      <c r="X1278" s="219">
        <v>42908</v>
      </c>
      <c r="Y1278" s="150" t="str">
        <f ca="1">IF(ISBLANK(X1278), TODAY()-E1278,X1278- E1278 &amp; CHAR(10) &amp; "(closed)")</f>
        <v>42908
(closed)</v>
      </c>
      <c r="Z1278" s="149" t="s">
        <v>360</v>
      </c>
    </row>
    <row r="1279" spans="1:26" s="175" customFormat="1" ht="26.4" hidden="1" x14ac:dyDescent="0.3">
      <c r="A1279" s="157"/>
      <c r="B1279" s="155">
        <v>201700146</v>
      </c>
      <c r="C1279" s="217" t="s">
        <v>291</v>
      </c>
      <c r="D1279" s="29" t="s">
        <v>179</v>
      </c>
      <c r="E1279" s="216"/>
      <c r="F1279" s="208"/>
      <c r="G1279" s="208"/>
      <c r="H1279" s="208"/>
      <c r="I1279" s="208"/>
      <c r="J1279" s="209"/>
      <c r="K1279" s="208"/>
      <c r="L1279" s="208"/>
      <c r="M1279" s="208"/>
      <c r="N1279" s="208"/>
      <c r="O1279" s="208"/>
      <c r="P1279" s="208"/>
      <c r="Q1279" s="208"/>
      <c r="R1279" s="208"/>
      <c r="S1279" s="208"/>
      <c r="T1279" s="208"/>
      <c r="U1279" s="208"/>
      <c r="V1279" s="208"/>
      <c r="W1279" s="208"/>
      <c r="X1279" s="219">
        <v>42894</v>
      </c>
      <c r="Y1279" s="150" t="str">
        <f ca="1">IF(ISBLANK(X1279), TODAY()-E1279,X1279- E1279 &amp; CHAR(10) &amp; "(closed)")</f>
        <v>42894
(closed)</v>
      </c>
      <c r="Z1279" s="149" t="s">
        <v>360</v>
      </c>
    </row>
    <row r="1280" spans="1:26" s="175" customFormat="1" ht="26.4" hidden="1" x14ac:dyDescent="0.3">
      <c r="A1280" s="157"/>
      <c r="B1280" s="155">
        <v>201700152</v>
      </c>
      <c r="C1280" s="217" t="s">
        <v>281</v>
      </c>
      <c r="D1280" s="29" t="s">
        <v>179</v>
      </c>
      <c r="E1280" s="216"/>
      <c r="F1280" s="208"/>
      <c r="G1280" s="208"/>
      <c r="H1280" s="208"/>
      <c r="I1280" s="208"/>
      <c r="J1280" s="209"/>
      <c r="K1280" s="208"/>
      <c r="L1280" s="208"/>
      <c r="M1280" s="208"/>
      <c r="N1280" s="208"/>
      <c r="O1280" s="208"/>
      <c r="P1280" s="208"/>
      <c r="Q1280" s="208"/>
      <c r="R1280" s="208"/>
      <c r="S1280" s="208"/>
      <c r="T1280" s="208"/>
      <c r="U1280" s="208"/>
      <c r="V1280" s="208"/>
      <c r="W1280" s="208"/>
      <c r="X1280" s="219">
        <v>42944</v>
      </c>
      <c r="Y1280" s="150" t="str">
        <f ca="1">IF(ISBLANK(X1280), TODAY()-E1280,X1280- E1280 &amp; CHAR(10) &amp; "(closed)")</f>
        <v>42944
(closed)</v>
      </c>
      <c r="Z1280" s="149" t="s">
        <v>360</v>
      </c>
    </row>
    <row r="1281" spans="1:26" s="175" customFormat="1" ht="26.4" hidden="1" x14ac:dyDescent="0.3">
      <c r="A1281" s="157"/>
      <c r="B1281" s="155">
        <v>201700155</v>
      </c>
      <c r="C1281" s="217" t="s">
        <v>193</v>
      </c>
      <c r="D1281" s="29" t="s">
        <v>179</v>
      </c>
      <c r="E1281" s="216"/>
      <c r="F1281" s="208"/>
      <c r="G1281" s="208"/>
      <c r="H1281" s="208"/>
      <c r="I1281" s="208"/>
      <c r="J1281" s="209"/>
      <c r="K1281" s="208"/>
      <c r="L1281" s="208"/>
      <c r="M1281" s="208"/>
      <c r="N1281" s="208"/>
      <c r="O1281" s="208"/>
      <c r="P1281" s="208"/>
      <c r="Q1281" s="208"/>
      <c r="R1281" s="208"/>
      <c r="S1281" s="208"/>
      <c r="T1281" s="208"/>
      <c r="U1281" s="208"/>
      <c r="V1281" s="208"/>
      <c r="W1281" s="208"/>
      <c r="X1281" s="219">
        <v>42969</v>
      </c>
      <c r="Y1281" s="150" t="str">
        <f ca="1">IF(ISBLANK(X1281), TODAY()-E1281,X1281- E1281 &amp; CHAR(10) &amp; "(closed)")</f>
        <v>42969
(closed)</v>
      </c>
      <c r="Z1281" s="149" t="s">
        <v>360</v>
      </c>
    </row>
    <row r="1282" spans="1:26" s="175" customFormat="1" ht="26.4" hidden="1" x14ac:dyDescent="0.3">
      <c r="A1282" s="157"/>
      <c r="B1282" s="155">
        <v>201700156</v>
      </c>
      <c r="C1282" s="217" t="s">
        <v>193</v>
      </c>
      <c r="D1282" s="29" t="s">
        <v>177</v>
      </c>
      <c r="E1282" s="216"/>
      <c r="F1282" s="208"/>
      <c r="G1282" s="208"/>
      <c r="H1282" s="208"/>
      <c r="I1282" s="208"/>
      <c r="J1282" s="209"/>
      <c r="K1282" s="208"/>
      <c r="L1282" s="208"/>
      <c r="M1282" s="208"/>
      <c r="N1282" s="208"/>
      <c r="O1282" s="208"/>
      <c r="P1282" s="208"/>
      <c r="Q1282" s="208"/>
      <c r="R1282" s="208"/>
      <c r="S1282" s="208"/>
      <c r="T1282" s="208"/>
      <c r="U1282" s="208"/>
      <c r="V1282" s="208"/>
      <c r="W1282" s="208"/>
      <c r="X1282" s="219">
        <v>42955</v>
      </c>
      <c r="Y1282" s="150" t="str">
        <f ca="1">IF(ISBLANK(X1282), TODAY()-E1282,X1282- E1282 &amp; CHAR(10) &amp; "(closed)")</f>
        <v>42955
(closed)</v>
      </c>
      <c r="Z1282" s="149" t="s">
        <v>360</v>
      </c>
    </row>
    <row r="1283" spans="1:26" s="175" customFormat="1" ht="26.4" hidden="1" x14ac:dyDescent="0.3">
      <c r="A1283" s="157"/>
      <c r="B1283" s="155">
        <v>201700161</v>
      </c>
      <c r="C1283" s="217" t="s">
        <v>804</v>
      </c>
      <c r="D1283" s="29" t="s">
        <v>176</v>
      </c>
      <c r="E1283" s="216"/>
      <c r="F1283" s="208"/>
      <c r="G1283" s="208"/>
      <c r="H1283" s="208"/>
      <c r="I1283" s="208"/>
      <c r="J1283" s="209"/>
      <c r="K1283" s="208"/>
      <c r="L1283" s="208"/>
      <c r="M1283" s="208"/>
      <c r="N1283" s="208"/>
      <c r="O1283" s="208"/>
      <c r="P1283" s="208"/>
      <c r="Q1283" s="208"/>
      <c r="R1283" s="208"/>
      <c r="S1283" s="208"/>
      <c r="T1283" s="208"/>
      <c r="U1283" s="208"/>
      <c r="V1283" s="208"/>
      <c r="W1283" s="208"/>
      <c r="X1283" s="219">
        <v>42971</v>
      </c>
      <c r="Y1283" s="150" t="str">
        <f ca="1">IF(ISBLANK(X1283), TODAY()-E1283,X1283- E1283 &amp; CHAR(10) &amp; "(closed)")</f>
        <v>42971
(closed)</v>
      </c>
      <c r="Z1283" s="149" t="s">
        <v>360</v>
      </c>
    </row>
    <row r="1284" spans="1:26" s="175" customFormat="1" ht="26.4" hidden="1" x14ac:dyDescent="0.3">
      <c r="A1284" s="157"/>
      <c r="B1284" s="155">
        <v>201700162</v>
      </c>
      <c r="C1284" s="217" t="s">
        <v>804</v>
      </c>
      <c r="D1284" s="29" t="s">
        <v>176</v>
      </c>
      <c r="E1284" s="216"/>
      <c r="F1284" s="208"/>
      <c r="G1284" s="208"/>
      <c r="H1284" s="208"/>
      <c r="I1284" s="208"/>
      <c r="J1284" s="209"/>
      <c r="K1284" s="208"/>
      <c r="L1284" s="208"/>
      <c r="M1284" s="208"/>
      <c r="N1284" s="208"/>
      <c r="O1284" s="208"/>
      <c r="P1284" s="208"/>
      <c r="Q1284" s="208"/>
      <c r="R1284" s="208"/>
      <c r="S1284" s="208"/>
      <c r="T1284" s="208"/>
      <c r="U1284" s="208"/>
      <c r="V1284" s="208"/>
      <c r="W1284" s="208"/>
      <c r="X1284" s="219">
        <v>42972</v>
      </c>
      <c r="Y1284" s="150" t="str">
        <f ca="1">IF(ISBLANK(X1284), TODAY()-E1284,X1284- E1284 &amp; CHAR(10) &amp; "(closed)")</f>
        <v>42972
(closed)</v>
      </c>
      <c r="Z1284" s="149" t="s">
        <v>360</v>
      </c>
    </row>
    <row r="1285" spans="1:26" s="175" customFormat="1" ht="26.4" hidden="1" x14ac:dyDescent="0.3">
      <c r="A1285" s="157"/>
      <c r="B1285" s="155">
        <v>201700166</v>
      </c>
      <c r="C1285" s="217" t="s">
        <v>804</v>
      </c>
      <c r="D1285" s="29" t="s">
        <v>176</v>
      </c>
      <c r="E1285" s="216"/>
      <c r="F1285" s="208"/>
      <c r="G1285" s="208"/>
      <c r="H1285" s="208"/>
      <c r="I1285" s="208"/>
      <c r="J1285" s="209"/>
      <c r="K1285" s="208"/>
      <c r="L1285" s="208"/>
      <c r="M1285" s="208"/>
      <c r="N1285" s="208"/>
      <c r="O1285" s="208"/>
      <c r="P1285" s="208"/>
      <c r="Q1285" s="208"/>
      <c r="R1285" s="208"/>
      <c r="S1285" s="208"/>
      <c r="T1285" s="208"/>
      <c r="U1285" s="208"/>
      <c r="V1285" s="208"/>
      <c r="W1285" s="208"/>
      <c r="X1285" s="219">
        <v>42971</v>
      </c>
      <c r="Y1285" s="150" t="str">
        <f ca="1">IF(ISBLANK(X1285), TODAY()-E1285,X1285- E1285 &amp; CHAR(10) &amp; "(closed)")</f>
        <v>42971
(closed)</v>
      </c>
      <c r="Z1285" s="149" t="s">
        <v>360</v>
      </c>
    </row>
    <row r="1286" spans="1:26" s="175" customFormat="1" ht="26.4" hidden="1" x14ac:dyDescent="0.3">
      <c r="A1286" s="157"/>
      <c r="B1286" s="155">
        <v>201700167</v>
      </c>
      <c r="C1286" s="217" t="s">
        <v>804</v>
      </c>
      <c r="D1286" s="29" t="s">
        <v>176</v>
      </c>
      <c r="E1286" s="216"/>
      <c r="F1286" s="208"/>
      <c r="G1286" s="208"/>
      <c r="H1286" s="208"/>
      <c r="I1286" s="208"/>
      <c r="J1286" s="209"/>
      <c r="K1286" s="208"/>
      <c r="L1286" s="208"/>
      <c r="M1286" s="208"/>
      <c r="N1286" s="208"/>
      <c r="O1286" s="208"/>
      <c r="P1286" s="208"/>
      <c r="Q1286" s="208"/>
      <c r="R1286" s="208"/>
      <c r="S1286" s="208"/>
      <c r="T1286" s="208"/>
      <c r="U1286" s="208"/>
      <c r="V1286" s="208"/>
      <c r="W1286" s="208"/>
      <c r="X1286" s="219">
        <v>42983</v>
      </c>
      <c r="Y1286" s="150" t="str">
        <f ca="1">IF(ISBLANK(X1286), TODAY()-E1286,X1286- E1286 &amp; CHAR(10) &amp; "(closed)")</f>
        <v>42983
(closed)</v>
      </c>
      <c r="Z1286" s="149" t="s">
        <v>360</v>
      </c>
    </row>
    <row r="1287" spans="1:26" s="175" customFormat="1" ht="26.4" hidden="1" x14ac:dyDescent="0.3">
      <c r="A1287" s="157"/>
      <c r="B1287" s="155">
        <v>201700168</v>
      </c>
      <c r="C1287" s="217" t="s">
        <v>804</v>
      </c>
      <c r="D1287" s="29" t="s">
        <v>176</v>
      </c>
      <c r="E1287" s="216"/>
      <c r="F1287" s="208"/>
      <c r="G1287" s="208"/>
      <c r="H1287" s="208"/>
      <c r="I1287" s="208"/>
      <c r="J1287" s="209"/>
      <c r="K1287" s="208"/>
      <c r="L1287" s="208"/>
      <c r="M1287" s="208"/>
      <c r="N1287" s="208"/>
      <c r="O1287" s="208"/>
      <c r="P1287" s="208"/>
      <c r="Q1287" s="208"/>
      <c r="R1287" s="208"/>
      <c r="S1287" s="208"/>
      <c r="T1287" s="208"/>
      <c r="U1287" s="208"/>
      <c r="V1287" s="208"/>
      <c r="W1287" s="208"/>
      <c r="X1287" s="219">
        <v>42985</v>
      </c>
      <c r="Y1287" s="150" t="str">
        <f ca="1">IF(ISBLANK(X1287), TODAY()-E1287,X1287- E1287 &amp; CHAR(10) &amp; "(closed)")</f>
        <v>42985
(closed)</v>
      </c>
      <c r="Z1287" s="149" t="s">
        <v>360</v>
      </c>
    </row>
    <row r="1288" spans="1:26" s="175" customFormat="1" ht="39.6" hidden="1" x14ac:dyDescent="0.3">
      <c r="A1288" s="157"/>
      <c r="B1288" s="155">
        <v>201700169</v>
      </c>
      <c r="C1288" s="217" t="s">
        <v>1843</v>
      </c>
      <c r="D1288" s="29" t="s">
        <v>179</v>
      </c>
      <c r="E1288" s="216"/>
      <c r="F1288" s="208"/>
      <c r="G1288" s="208"/>
      <c r="H1288" s="208"/>
      <c r="I1288" s="208"/>
      <c r="J1288" s="209"/>
      <c r="K1288" s="208"/>
      <c r="L1288" s="208"/>
      <c r="M1288" s="208"/>
      <c r="N1288" s="208"/>
      <c r="O1288" s="208"/>
      <c r="P1288" s="208"/>
      <c r="Q1288" s="208"/>
      <c r="R1288" s="208"/>
      <c r="S1288" s="208"/>
      <c r="T1288" s="208"/>
      <c r="U1288" s="208"/>
      <c r="V1288" s="208"/>
      <c r="W1288" s="208"/>
      <c r="X1288" s="219">
        <v>42985</v>
      </c>
      <c r="Y1288" s="150" t="str">
        <f ca="1">IF(ISBLANK(X1288), TODAY()-E1288,X1288- E1288 &amp; CHAR(10) &amp; "(closed)")</f>
        <v>42985
(closed)</v>
      </c>
      <c r="Z1288" s="149" t="s">
        <v>360</v>
      </c>
    </row>
    <row r="1289" spans="1:26" s="175" customFormat="1" ht="26.4" hidden="1" x14ac:dyDescent="0.3">
      <c r="A1289" s="157"/>
      <c r="B1289" s="155">
        <v>201700170</v>
      </c>
      <c r="C1289" s="217" t="s">
        <v>299</v>
      </c>
      <c r="D1289" s="29" t="s">
        <v>179</v>
      </c>
      <c r="E1289" s="216"/>
      <c r="F1289" s="208"/>
      <c r="G1289" s="208"/>
      <c r="H1289" s="208"/>
      <c r="I1289" s="208"/>
      <c r="J1289" s="209"/>
      <c r="K1289" s="208"/>
      <c r="L1289" s="208"/>
      <c r="M1289" s="208"/>
      <c r="N1289" s="208"/>
      <c r="O1289" s="208"/>
      <c r="P1289" s="208"/>
      <c r="Q1289" s="208"/>
      <c r="R1289" s="208"/>
      <c r="S1289" s="208"/>
      <c r="T1289" s="208"/>
      <c r="U1289" s="208"/>
      <c r="V1289" s="208"/>
      <c r="W1289" s="208"/>
      <c r="X1289" s="219">
        <v>42978</v>
      </c>
      <c r="Y1289" s="150" t="str">
        <f ca="1">IF(ISBLANK(X1289), TODAY()-E1289,X1289- E1289 &amp; CHAR(10) &amp; "(closed)")</f>
        <v>42978
(closed)</v>
      </c>
      <c r="Z1289" s="149" t="s">
        <v>360</v>
      </c>
    </row>
    <row r="1290" spans="1:26" s="175" customFormat="1" ht="26.4" hidden="1" x14ac:dyDescent="0.3">
      <c r="A1290" s="157"/>
      <c r="B1290" s="155">
        <v>201700171</v>
      </c>
      <c r="C1290" s="217" t="s">
        <v>804</v>
      </c>
      <c r="D1290" s="29" t="s">
        <v>176</v>
      </c>
      <c r="E1290" s="216"/>
      <c r="F1290" s="208"/>
      <c r="G1290" s="208"/>
      <c r="H1290" s="208"/>
      <c r="I1290" s="208"/>
      <c r="J1290" s="209"/>
      <c r="K1290" s="208"/>
      <c r="L1290" s="208"/>
      <c r="M1290" s="208"/>
      <c r="N1290" s="208"/>
      <c r="O1290" s="208"/>
      <c r="P1290" s="208"/>
      <c r="Q1290" s="208"/>
      <c r="R1290" s="208"/>
      <c r="S1290" s="208"/>
      <c r="T1290" s="208"/>
      <c r="U1290" s="208"/>
      <c r="V1290" s="208"/>
      <c r="W1290" s="208"/>
      <c r="X1290" s="219">
        <v>42991</v>
      </c>
      <c r="Y1290" s="150" t="str">
        <f ca="1">IF(ISBLANK(X1290), TODAY()-E1290,X1290- E1290 &amp; CHAR(10) &amp; "(closed)")</f>
        <v>42991
(closed)</v>
      </c>
      <c r="Z1290" s="149" t="s">
        <v>360</v>
      </c>
    </row>
    <row r="1291" spans="1:26" s="175" customFormat="1" ht="26.4" hidden="1" x14ac:dyDescent="0.3">
      <c r="A1291" s="157"/>
      <c r="B1291" s="155">
        <v>201700172</v>
      </c>
      <c r="C1291" s="217" t="s">
        <v>804</v>
      </c>
      <c r="D1291" s="29" t="s">
        <v>176</v>
      </c>
      <c r="E1291" s="216"/>
      <c r="F1291" s="208"/>
      <c r="G1291" s="208"/>
      <c r="H1291" s="208"/>
      <c r="I1291" s="208"/>
      <c r="J1291" s="209"/>
      <c r="K1291" s="208"/>
      <c r="L1291" s="208"/>
      <c r="M1291" s="208"/>
      <c r="N1291" s="208"/>
      <c r="O1291" s="208"/>
      <c r="P1291" s="208"/>
      <c r="Q1291" s="208"/>
      <c r="R1291" s="208"/>
      <c r="S1291" s="208"/>
      <c r="T1291" s="208"/>
      <c r="U1291" s="208"/>
      <c r="V1291" s="208"/>
      <c r="W1291" s="208"/>
      <c r="X1291" s="219">
        <v>42977</v>
      </c>
      <c r="Y1291" s="150" t="str">
        <f ca="1">IF(ISBLANK(X1291), TODAY()-E1291,X1291- E1291 &amp; CHAR(10) &amp; "(closed)")</f>
        <v>42977
(closed)</v>
      </c>
      <c r="Z1291" s="149" t="s">
        <v>360</v>
      </c>
    </row>
    <row r="1292" spans="1:26" s="175" customFormat="1" ht="26.4" hidden="1" x14ac:dyDescent="0.3">
      <c r="A1292" s="157"/>
      <c r="B1292" s="155">
        <v>201700173</v>
      </c>
      <c r="C1292" s="217" t="s">
        <v>804</v>
      </c>
      <c r="D1292" s="29" t="s">
        <v>176</v>
      </c>
      <c r="E1292" s="216"/>
      <c r="F1292" s="208"/>
      <c r="G1292" s="208"/>
      <c r="H1292" s="208"/>
      <c r="I1292" s="208"/>
      <c r="J1292" s="209"/>
      <c r="K1292" s="208"/>
      <c r="L1292" s="208"/>
      <c r="M1292" s="208"/>
      <c r="N1292" s="208"/>
      <c r="O1292" s="208"/>
      <c r="P1292" s="208"/>
      <c r="Q1292" s="208"/>
      <c r="R1292" s="208"/>
      <c r="S1292" s="208"/>
      <c r="T1292" s="208"/>
      <c r="U1292" s="208"/>
      <c r="V1292" s="208"/>
      <c r="W1292" s="208"/>
      <c r="X1292" s="219">
        <v>42989</v>
      </c>
      <c r="Y1292" s="150" t="str">
        <f ca="1">IF(ISBLANK(X1292), TODAY()-E1292,X1292- E1292 &amp; CHAR(10) &amp; "(closed)")</f>
        <v>42989
(closed)</v>
      </c>
      <c r="Z1292" s="149" t="s">
        <v>360</v>
      </c>
    </row>
    <row r="1293" spans="1:26" s="175" customFormat="1" ht="26.4" hidden="1" x14ac:dyDescent="0.3">
      <c r="A1293" s="157"/>
      <c r="B1293" s="155">
        <v>201700175</v>
      </c>
      <c r="C1293" s="217" t="s">
        <v>804</v>
      </c>
      <c r="D1293" s="29" t="s">
        <v>176</v>
      </c>
      <c r="E1293" s="216"/>
      <c r="F1293" s="208"/>
      <c r="G1293" s="208"/>
      <c r="H1293" s="208"/>
      <c r="I1293" s="208"/>
      <c r="J1293" s="209"/>
      <c r="K1293" s="208"/>
      <c r="L1293" s="208"/>
      <c r="M1293" s="208"/>
      <c r="N1293" s="208"/>
      <c r="O1293" s="208"/>
      <c r="P1293" s="208"/>
      <c r="Q1293" s="208"/>
      <c r="R1293" s="208"/>
      <c r="S1293" s="208"/>
      <c r="T1293" s="208"/>
      <c r="U1293" s="208"/>
      <c r="V1293" s="208"/>
      <c r="W1293" s="208"/>
      <c r="X1293" s="219">
        <v>42972</v>
      </c>
      <c r="Y1293" s="150" t="str">
        <f ca="1">IF(ISBLANK(X1293), TODAY()-E1293,X1293- E1293 &amp; CHAR(10) &amp; "(closed)")</f>
        <v>42972
(closed)</v>
      </c>
      <c r="Z1293" s="149" t="s">
        <v>360</v>
      </c>
    </row>
    <row r="1294" spans="1:26" s="175" customFormat="1" ht="26.4" hidden="1" x14ac:dyDescent="0.3">
      <c r="A1294" s="157"/>
      <c r="B1294" s="155">
        <v>201700176</v>
      </c>
      <c r="C1294" s="217" t="s">
        <v>1686</v>
      </c>
      <c r="D1294" s="29" t="s">
        <v>176</v>
      </c>
      <c r="E1294" s="216"/>
      <c r="F1294" s="208"/>
      <c r="G1294" s="208"/>
      <c r="H1294" s="208"/>
      <c r="I1294" s="208"/>
      <c r="J1294" s="209"/>
      <c r="K1294" s="208"/>
      <c r="L1294" s="208"/>
      <c r="M1294" s="208"/>
      <c r="N1294" s="208"/>
      <c r="O1294" s="208"/>
      <c r="P1294" s="208"/>
      <c r="Q1294" s="208"/>
      <c r="R1294" s="208"/>
      <c r="S1294" s="208"/>
      <c r="T1294" s="208"/>
      <c r="U1294" s="208"/>
      <c r="V1294" s="208"/>
      <c r="W1294" s="208"/>
      <c r="X1294" s="219">
        <v>42941</v>
      </c>
      <c r="Y1294" s="150" t="str">
        <f ca="1">IF(ISBLANK(X1294), TODAY()-E1294,X1294- E1294 &amp; CHAR(10) &amp; "(closed)")</f>
        <v>42941
(closed)</v>
      </c>
      <c r="Z1294" s="149" t="s">
        <v>360</v>
      </c>
    </row>
    <row r="1295" spans="1:26" s="175" customFormat="1" ht="26.4" hidden="1" x14ac:dyDescent="0.3">
      <c r="A1295" s="157"/>
      <c r="B1295" s="155">
        <v>201700177</v>
      </c>
      <c r="C1295" s="217" t="s">
        <v>1686</v>
      </c>
      <c r="D1295" s="29" t="s">
        <v>176</v>
      </c>
      <c r="E1295" s="216"/>
      <c r="F1295" s="208"/>
      <c r="G1295" s="208"/>
      <c r="H1295" s="208"/>
      <c r="I1295" s="208"/>
      <c r="J1295" s="209"/>
      <c r="K1295" s="208"/>
      <c r="L1295" s="208"/>
      <c r="M1295" s="208"/>
      <c r="N1295" s="208"/>
      <c r="O1295" s="208"/>
      <c r="P1295" s="208"/>
      <c r="Q1295" s="208"/>
      <c r="R1295" s="208"/>
      <c r="S1295" s="208"/>
      <c r="T1295" s="208"/>
      <c r="U1295" s="208"/>
      <c r="V1295" s="208"/>
      <c r="W1295" s="208"/>
      <c r="X1295" s="219">
        <v>42941</v>
      </c>
      <c r="Y1295" s="150" t="str">
        <f ca="1">IF(ISBLANK(X1295), TODAY()-E1295,X1295- E1295 &amp; CHAR(10) &amp; "(closed)")</f>
        <v>42941
(closed)</v>
      </c>
      <c r="Z1295" s="149" t="s">
        <v>360</v>
      </c>
    </row>
    <row r="1296" spans="1:26" s="175" customFormat="1" ht="26.4" hidden="1" x14ac:dyDescent="0.3">
      <c r="A1296" s="157"/>
      <c r="B1296" s="155">
        <v>201700178</v>
      </c>
      <c r="C1296" s="217" t="s">
        <v>1686</v>
      </c>
      <c r="D1296" s="29" t="s">
        <v>176</v>
      </c>
      <c r="E1296" s="216"/>
      <c r="F1296" s="208"/>
      <c r="G1296" s="208"/>
      <c r="H1296" s="208"/>
      <c r="I1296" s="208"/>
      <c r="J1296" s="209"/>
      <c r="K1296" s="208"/>
      <c r="L1296" s="208"/>
      <c r="M1296" s="208"/>
      <c r="N1296" s="208"/>
      <c r="O1296" s="208"/>
      <c r="P1296" s="208"/>
      <c r="Q1296" s="208"/>
      <c r="R1296" s="208"/>
      <c r="S1296" s="208"/>
      <c r="T1296" s="208"/>
      <c r="U1296" s="208"/>
      <c r="V1296" s="208"/>
      <c r="W1296" s="208"/>
      <c r="X1296" s="219">
        <v>42941</v>
      </c>
      <c r="Y1296" s="150" t="str">
        <f ca="1">IF(ISBLANK(X1296), TODAY()-E1296,X1296- E1296 &amp; CHAR(10) &amp; "(closed)")</f>
        <v>42941
(closed)</v>
      </c>
      <c r="Z1296" s="149" t="s">
        <v>360</v>
      </c>
    </row>
    <row r="1297" spans="1:26" s="175" customFormat="1" ht="14.4" hidden="1" x14ac:dyDescent="0.3">
      <c r="A1297" s="157"/>
      <c r="B1297" s="155">
        <v>201700179</v>
      </c>
      <c r="C1297" s="217" t="s">
        <v>1933</v>
      </c>
      <c r="D1297" s="29" t="s">
        <v>176</v>
      </c>
      <c r="E1297" s="171" t="s">
        <v>984</v>
      </c>
      <c r="F1297" s="208"/>
      <c r="G1297" s="208"/>
      <c r="H1297" s="208"/>
      <c r="I1297" s="208"/>
      <c r="J1297" s="209"/>
      <c r="K1297" s="208"/>
      <c r="L1297" s="208"/>
      <c r="M1297" s="208"/>
      <c r="N1297" s="208"/>
      <c r="O1297" s="208"/>
      <c r="P1297" s="208"/>
      <c r="Q1297" s="208"/>
      <c r="R1297" s="208"/>
      <c r="S1297" s="208"/>
      <c r="T1297" s="208"/>
      <c r="U1297" s="208"/>
      <c r="V1297" s="208"/>
      <c r="W1297" s="208"/>
      <c r="X1297" s="219">
        <v>42984</v>
      </c>
      <c r="Y1297" s="150" t="e">
        <f ca="1">IF(ISBLANK(X1297), TODAY()-E1297,X1297- E1297 &amp; CHAR(10) &amp; "(closed)")</f>
        <v>#VALUE!</v>
      </c>
      <c r="Z1297" s="149" t="s">
        <v>360</v>
      </c>
    </row>
    <row r="1298" spans="1:26" s="175" customFormat="1" ht="26.4" hidden="1" x14ac:dyDescent="0.3">
      <c r="A1298" s="157"/>
      <c r="B1298" s="155">
        <v>201700181</v>
      </c>
      <c r="C1298" s="217" t="s">
        <v>804</v>
      </c>
      <c r="D1298" s="29" t="s">
        <v>179</v>
      </c>
      <c r="E1298" s="216"/>
      <c r="F1298" s="208"/>
      <c r="G1298" s="208"/>
      <c r="H1298" s="208"/>
      <c r="I1298" s="208"/>
      <c r="J1298" s="209"/>
      <c r="K1298" s="208"/>
      <c r="L1298" s="208"/>
      <c r="M1298" s="208"/>
      <c r="N1298" s="208"/>
      <c r="O1298" s="208"/>
      <c r="P1298" s="208"/>
      <c r="Q1298" s="208"/>
      <c r="R1298" s="208"/>
      <c r="S1298" s="208"/>
      <c r="T1298" s="208"/>
      <c r="U1298" s="208"/>
      <c r="V1298" s="208"/>
      <c r="W1298" s="208"/>
      <c r="X1298" s="219">
        <v>42949</v>
      </c>
      <c r="Y1298" s="150" t="str">
        <f ca="1">IF(ISBLANK(X1298), TODAY()-E1298,X1298- E1298 &amp; CHAR(10) &amp; "(closed)")</f>
        <v>42949
(closed)</v>
      </c>
      <c r="Z1298" s="149" t="s">
        <v>360</v>
      </c>
    </row>
    <row r="1299" spans="1:26" s="175" customFormat="1" ht="26.4" hidden="1" x14ac:dyDescent="0.3">
      <c r="A1299" s="157"/>
      <c r="B1299" s="155">
        <v>201700182</v>
      </c>
      <c r="C1299" s="217" t="s">
        <v>291</v>
      </c>
      <c r="D1299" s="29" t="s">
        <v>179</v>
      </c>
      <c r="E1299" s="216"/>
      <c r="F1299" s="208"/>
      <c r="G1299" s="208"/>
      <c r="H1299" s="208"/>
      <c r="I1299" s="208"/>
      <c r="J1299" s="209"/>
      <c r="K1299" s="208"/>
      <c r="L1299" s="208"/>
      <c r="M1299" s="208"/>
      <c r="N1299" s="208"/>
      <c r="O1299" s="208"/>
      <c r="P1299" s="208"/>
      <c r="Q1299" s="208"/>
      <c r="R1299" s="208"/>
      <c r="S1299" s="208"/>
      <c r="T1299" s="208"/>
      <c r="U1299" s="208"/>
      <c r="V1299" s="208"/>
      <c r="W1299" s="208"/>
      <c r="X1299" s="219">
        <v>42962</v>
      </c>
      <c r="Y1299" s="150" t="str">
        <f ca="1">IF(ISBLANK(X1299), TODAY()-E1299,X1299- E1299 &amp; CHAR(10) &amp; "(closed)")</f>
        <v>42962
(closed)</v>
      </c>
      <c r="Z1299" s="149" t="s">
        <v>360</v>
      </c>
    </row>
    <row r="1300" spans="1:26" s="175" customFormat="1" ht="26.4" hidden="1" x14ac:dyDescent="0.3">
      <c r="A1300" s="157"/>
      <c r="B1300" s="155">
        <v>201700183</v>
      </c>
      <c r="C1300" s="217" t="s">
        <v>193</v>
      </c>
      <c r="D1300" s="29" t="s">
        <v>176</v>
      </c>
      <c r="E1300" s="216"/>
      <c r="F1300" s="208"/>
      <c r="G1300" s="208"/>
      <c r="H1300" s="208"/>
      <c r="I1300" s="208"/>
      <c r="J1300" s="209"/>
      <c r="K1300" s="208"/>
      <c r="L1300" s="208"/>
      <c r="M1300" s="208"/>
      <c r="N1300" s="208"/>
      <c r="O1300" s="208"/>
      <c r="P1300" s="208"/>
      <c r="Q1300" s="208"/>
      <c r="R1300" s="208"/>
      <c r="S1300" s="208"/>
      <c r="T1300" s="208"/>
      <c r="U1300" s="208"/>
      <c r="V1300" s="208"/>
      <c r="W1300" s="208"/>
      <c r="X1300" s="219">
        <v>42922</v>
      </c>
      <c r="Y1300" s="150" t="str">
        <f ca="1">IF(ISBLANK(X1300), TODAY()-E1300,X1300- E1300 &amp; CHAR(10) &amp; "(closed)")</f>
        <v>42922
(closed)</v>
      </c>
      <c r="Z1300" s="149" t="s">
        <v>360</v>
      </c>
    </row>
    <row r="1301" spans="1:26" s="175" customFormat="1" ht="26.4" hidden="1" x14ac:dyDescent="0.3">
      <c r="A1301" s="157"/>
      <c r="B1301" s="155">
        <v>201700184</v>
      </c>
      <c r="C1301" s="217" t="s">
        <v>193</v>
      </c>
      <c r="D1301" s="29" t="s">
        <v>179</v>
      </c>
      <c r="E1301" s="216"/>
      <c r="F1301" s="208"/>
      <c r="G1301" s="208"/>
      <c r="H1301" s="208"/>
      <c r="I1301" s="208"/>
      <c r="J1301" s="209"/>
      <c r="K1301" s="208"/>
      <c r="L1301" s="208"/>
      <c r="M1301" s="208"/>
      <c r="N1301" s="208"/>
      <c r="O1301" s="208"/>
      <c r="P1301" s="208"/>
      <c r="Q1301" s="208"/>
      <c r="R1301" s="208"/>
      <c r="S1301" s="208"/>
      <c r="T1301" s="208"/>
      <c r="U1301" s="208"/>
      <c r="V1301" s="208"/>
      <c r="W1301" s="208"/>
      <c r="X1301" s="219">
        <v>42968</v>
      </c>
      <c r="Y1301" s="150" t="str">
        <f ca="1">IF(ISBLANK(X1301), TODAY()-E1301,X1301- E1301 &amp; CHAR(10) &amp; "(closed)")</f>
        <v>42968
(closed)</v>
      </c>
      <c r="Z1301" s="149" t="s">
        <v>360</v>
      </c>
    </row>
    <row r="1302" spans="1:26" s="175" customFormat="1" ht="26.4" hidden="1" x14ac:dyDescent="0.3">
      <c r="A1302" s="157"/>
      <c r="B1302" s="155">
        <v>201700185</v>
      </c>
      <c r="C1302" s="217" t="s">
        <v>193</v>
      </c>
      <c r="D1302" s="29" t="s">
        <v>179</v>
      </c>
      <c r="E1302" s="216"/>
      <c r="F1302" s="208"/>
      <c r="G1302" s="208"/>
      <c r="H1302" s="208"/>
      <c r="I1302" s="208"/>
      <c r="J1302" s="209"/>
      <c r="K1302" s="208"/>
      <c r="L1302" s="208"/>
      <c r="M1302" s="208"/>
      <c r="N1302" s="208"/>
      <c r="O1302" s="208"/>
      <c r="P1302" s="208"/>
      <c r="Q1302" s="208"/>
      <c r="R1302" s="208"/>
      <c r="S1302" s="208"/>
      <c r="T1302" s="208"/>
      <c r="U1302" s="208"/>
      <c r="V1302" s="208"/>
      <c r="W1302" s="208"/>
      <c r="X1302" s="219">
        <v>42972</v>
      </c>
      <c r="Y1302" s="150" t="str">
        <f ca="1">IF(ISBLANK(X1302), TODAY()-E1302,X1302- E1302 &amp; CHAR(10) &amp; "(closed)")</f>
        <v>42972
(closed)</v>
      </c>
      <c r="Z1302" s="149" t="s">
        <v>360</v>
      </c>
    </row>
    <row r="1303" spans="1:26" s="175" customFormat="1" ht="26.4" hidden="1" x14ac:dyDescent="0.3">
      <c r="A1303" s="157"/>
      <c r="B1303" s="155">
        <v>201700186</v>
      </c>
      <c r="C1303" s="217" t="s">
        <v>193</v>
      </c>
      <c r="D1303" s="29" t="s">
        <v>179</v>
      </c>
      <c r="E1303" s="216"/>
      <c r="F1303" s="208"/>
      <c r="G1303" s="208"/>
      <c r="H1303" s="208"/>
      <c r="I1303" s="208"/>
      <c r="J1303" s="209"/>
      <c r="K1303" s="208"/>
      <c r="L1303" s="208"/>
      <c r="M1303" s="208"/>
      <c r="N1303" s="208"/>
      <c r="O1303" s="208"/>
      <c r="P1303" s="208"/>
      <c r="Q1303" s="208"/>
      <c r="R1303" s="208"/>
      <c r="S1303" s="208"/>
      <c r="T1303" s="208"/>
      <c r="U1303" s="208"/>
      <c r="V1303" s="208"/>
      <c r="W1303" s="208"/>
      <c r="X1303" s="219">
        <v>42979</v>
      </c>
      <c r="Y1303" s="150" t="str">
        <f ca="1">IF(ISBLANK(X1303), TODAY()-E1303,X1303- E1303 &amp; CHAR(10) &amp; "(closed)")</f>
        <v>42979
(closed)</v>
      </c>
      <c r="Z1303" s="149" t="s">
        <v>360</v>
      </c>
    </row>
    <row r="1304" spans="1:26" s="175" customFormat="1" ht="26.4" hidden="1" x14ac:dyDescent="0.3">
      <c r="A1304" s="157"/>
      <c r="B1304" s="155">
        <v>201700187</v>
      </c>
      <c r="C1304" s="217" t="s">
        <v>193</v>
      </c>
      <c r="D1304" s="29" t="s">
        <v>179</v>
      </c>
      <c r="E1304" s="216"/>
      <c r="F1304" s="208"/>
      <c r="G1304" s="208"/>
      <c r="H1304" s="208"/>
      <c r="I1304" s="208"/>
      <c r="J1304" s="209"/>
      <c r="K1304" s="208"/>
      <c r="L1304" s="208"/>
      <c r="M1304" s="208"/>
      <c r="N1304" s="208"/>
      <c r="O1304" s="208"/>
      <c r="P1304" s="208"/>
      <c r="Q1304" s="208"/>
      <c r="R1304" s="208"/>
      <c r="S1304" s="208"/>
      <c r="T1304" s="208"/>
      <c r="U1304" s="208"/>
      <c r="V1304" s="208"/>
      <c r="W1304" s="208"/>
      <c r="X1304" s="219">
        <v>42958</v>
      </c>
      <c r="Y1304" s="150" t="str">
        <f ca="1">IF(ISBLANK(X1304), TODAY()-E1304,X1304- E1304 &amp; CHAR(10) &amp; "(closed)")</f>
        <v>42958
(closed)</v>
      </c>
      <c r="Z1304" s="149" t="s">
        <v>360</v>
      </c>
    </row>
    <row r="1305" spans="1:26" s="175" customFormat="1" ht="26.4" hidden="1" x14ac:dyDescent="0.3">
      <c r="A1305" s="157"/>
      <c r="B1305" s="155">
        <v>201700190</v>
      </c>
      <c r="C1305" s="217" t="s">
        <v>1927</v>
      </c>
      <c r="D1305" s="29" t="s">
        <v>176</v>
      </c>
      <c r="E1305" s="216"/>
      <c r="F1305" s="208"/>
      <c r="G1305" s="208"/>
      <c r="H1305" s="208"/>
      <c r="I1305" s="208"/>
      <c r="J1305" s="209"/>
      <c r="K1305" s="208"/>
      <c r="L1305" s="208"/>
      <c r="M1305" s="208"/>
      <c r="N1305" s="208"/>
      <c r="O1305" s="208"/>
      <c r="P1305" s="208"/>
      <c r="Q1305" s="208"/>
      <c r="R1305" s="208"/>
      <c r="S1305" s="208"/>
      <c r="T1305" s="208"/>
      <c r="U1305" s="208"/>
      <c r="V1305" s="208"/>
      <c r="W1305" s="208"/>
      <c r="X1305" s="219">
        <v>42984</v>
      </c>
      <c r="Y1305" s="150" t="str">
        <f ca="1">IF(ISBLANK(X1305), TODAY()-E1305,X1305- E1305 &amp; CHAR(10) &amp; "(closed)")</f>
        <v>42984
(closed)</v>
      </c>
      <c r="Z1305" s="149" t="s">
        <v>360</v>
      </c>
    </row>
    <row r="1306" spans="1:26" s="175" customFormat="1" ht="26.4" hidden="1" x14ac:dyDescent="0.3">
      <c r="A1306" s="157"/>
      <c r="B1306" s="155">
        <v>201700191</v>
      </c>
      <c r="C1306" s="217" t="s">
        <v>1927</v>
      </c>
      <c r="D1306" s="29" t="s">
        <v>176</v>
      </c>
      <c r="E1306" s="216"/>
      <c r="F1306" s="208"/>
      <c r="G1306" s="208"/>
      <c r="H1306" s="208"/>
      <c r="I1306" s="208"/>
      <c r="J1306" s="209"/>
      <c r="K1306" s="208"/>
      <c r="L1306" s="208"/>
      <c r="M1306" s="208"/>
      <c r="N1306" s="208"/>
      <c r="O1306" s="208"/>
      <c r="P1306" s="208"/>
      <c r="Q1306" s="208"/>
      <c r="R1306" s="208"/>
      <c r="S1306" s="208"/>
      <c r="T1306" s="208"/>
      <c r="U1306" s="208"/>
      <c r="V1306" s="208"/>
      <c r="W1306" s="208"/>
      <c r="X1306" s="219">
        <v>42985</v>
      </c>
      <c r="Y1306" s="150" t="str">
        <f ca="1">IF(ISBLANK(X1306), TODAY()-E1306,X1306- E1306 &amp; CHAR(10) &amp; "(closed)")</f>
        <v>42985
(closed)</v>
      </c>
      <c r="Z1306" s="149" t="s">
        <v>360</v>
      </c>
    </row>
    <row r="1307" spans="1:26" s="175" customFormat="1" ht="26.4" hidden="1" x14ac:dyDescent="0.3">
      <c r="A1307" s="157"/>
      <c r="B1307" s="155">
        <v>201700192</v>
      </c>
      <c r="C1307" s="217" t="s">
        <v>1927</v>
      </c>
      <c r="D1307" s="29" t="s">
        <v>176</v>
      </c>
      <c r="E1307" s="216"/>
      <c r="F1307" s="208"/>
      <c r="G1307" s="208"/>
      <c r="H1307" s="208"/>
      <c r="I1307" s="208"/>
      <c r="J1307" s="209"/>
      <c r="K1307" s="208"/>
      <c r="L1307" s="208"/>
      <c r="M1307" s="208"/>
      <c r="N1307" s="208"/>
      <c r="O1307" s="208"/>
      <c r="P1307" s="208"/>
      <c r="Q1307" s="208"/>
      <c r="R1307" s="208"/>
      <c r="S1307" s="208"/>
      <c r="T1307" s="208"/>
      <c r="U1307" s="208"/>
      <c r="V1307" s="208"/>
      <c r="W1307" s="208"/>
      <c r="X1307" s="219">
        <v>42984</v>
      </c>
      <c r="Y1307" s="150" t="str">
        <f ca="1">IF(ISBLANK(X1307), TODAY()-E1307,X1307- E1307 &amp; CHAR(10) &amp; "(closed)")</f>
        <v>42984
(closed)</v>
      </c>
      <c r="Z1307" s="149" t="s">
        <v>360</v>
      </c>
    </row>
    <row r="1308" spans="1:26" s="175" customFormat="1" ht="26.4" hidden="1" x14ac:dyDescent="0.3">
      <c r="A1308" s="157"/>
      <c r="B1308" s="155">
        <v>201700193</v>
      </c>
      <c r="C1308" s="217" t="s">
        <v>291</v>
      </c>
      <c r="D1308" s="29" t="s">
        <v>176</v>
      </c>
      <c r="E1308" s="216"/>
      <c r="F1308" s="208"/>
      <c r="G1308" s="208"/>
      <c r="H1308" s="208"/>
      <c r="I1308" s="208"/>
      <c r="J1308" s="209"/>
      <c r="K1308" s="208"/>
      <c r="L1308" s="208"/>
      <c r="M1308" s="208"/>
      <c r="N1308" s="208"/>
      <c r="O1308" s="208"/>
      <c r="P1308" s="208"/>
      <c r="Q1308" s="208"/>
      <c r="R1308" s="208"/>
      <c r="S1308" s="208"/>
      <c r="T1308" s="208"/>
      <c r="U1308" s="208"/>
      <c r="V1308" s="208"/>
      <c r="W1308" s="208"/>
      <c r="X1308" s="219">
        <v>42977</v>
      </c>
      <c r="Y1308" s="150" t="str">
        <f ca="1">IF(ISBLANK(X1308), TODAY()-E1308,X1308- E1308 &amp; CHAR(10) &amp; "(closed)")</f>
        <v>42977
(closed)</v>
      </c>
      <c r="Z1308" s="149" t="s">
        <v>360</v>
      </c>
    </row>
    <row r="1309" spans="1:26" s="175" customFormat="1" ht="26.4" hidden="1" x14ac:dyDescent="0.3">
      <c r="A1309" s="157"/>
      <c r="B1309" s="155">
        <v>201700196</v>
      </c>
      <c r="C1309" s="30" t="s">
        <v>112</v>
      </c>
      <c r="D1309" s="29" t="s">
        <v>179</v>
      </c>
      <c r="E1309" s="216"/>
      <c r="F1309" s="208"/>
      <c r="G1309" s="208"/>
      <c r="H1309" s="208"/>
      <c r="I1309" s="208"/>
      <c r="J1309" s="209"/>
      <c r="K1309" s="208"/>
      <c r="L1309" s="208"/>
      <c r="M1309" s="208"/>
      <c r="N1309" s="208"/>
      <c r="O1309" s="208"/>
      <c r="P1309" s="208"/>
      <c r="Q1309" s="208"/>
      <c r="R1309" s="208"/>
      <c r="S1309" s="208"/>
      <c r="T1309" s="208"/>
      <c r="U1309" s="208"/>
      <c r="V1309" s="208"/>
      <c r="W1309" s="208"/>
      <c r="X1309" s="219">
        <v>42993</v>
      </c>
      <c r="Y1309" s="150" t="str">
        <f ca="1">IF(ISBLANK(X1309), TODAY()-E1309,X1309- E1309 &amp; CHAR(10) &amp; "(closed)")</f>
        <v>42993
(closed)</v>
      </c>
      <c r="Z1309" s="149" t="s">
        <v>360</v>
      </c>
    </row>
    <row r="1310" spans="1:26" s="175" customFormat="1" ht="26.4" hidden="1" x14ac:dyDescent="0.3">
      <c r="A1310" s="157"/>
      <c r="B1310" s="155">
        <v>201700197</v>
      </c>
      <c r="C1310" s="217" t="s">
        <v>804</v>
      </c>
      <c r="D1310" s="29" t="s">
        <v>179</v>
      </c>
      <c r="E1310" s="216"/>
      <c r="F1310" s="208"/>
      <c r="G1310" s="208"/>
      <c r="H1310" s="208"/>
      <c r="I1310" s="208"/>
      <c r="J1310" s="209"/>
      <c r="K1310" s="208"/>
      <c r="L1310" s="208"/>
      <c r="M1310" s="208"/>
      <c r="N1310" s="208"/>
      <c r="O1310" s="208"/>
      <c r="P1310" s="208"/>
      <c r="Q1310" s="208"/>
      <c r="R1310" s="208"/>
      <c r="S1310" s="208"/>
      <c r="T1310" s="208"/>
      <c r="U1310" s="208"/>
      <c r="V1310" s="208"/>
      <c r="W1310" s="208"/>
      <c r="X1310" s="219">
        <v>43000</v>
      </c>
      <c r="Y1310" s="150" t="str">
        <f ca="1">IF(ISBLANK(X1310), TODAY()-E1310,X1310- E1310 &amp; CHAR(10) &amp; "(closed)")</f>
        <v>43000
(closed)</v>
      </c>
      <c r="Z1310" s="149" t="s">
        <v>360</v>
      </c>
    </row>
    <row r="1311" spans="1:26" s="175" customFormat="1" ht="26.4" hidden="1" x14ac:dyDescent="0.3">
      <c r="A1311" s="157"/>
      <c r="B1311" s="155">
        <v>201700199</v>
      </c>
      <c r="C1311" s="217" t="s">
        <v>1927</v>
      </c>
      <c r="D1311" s="29" t="s">
        <v>176</v>
      </c>
      <c r="E1311" s="216"/>
      <c r="F1311" s="208"/>
      <c r="G1311" s="208"/>
      <c r="H1311" s="208"/>
      <c r="I1311" s="208"/>
      <c r="J1311" s="209"/>
      <c r="K1311" s="208"/>
      <c r="L1311" s="208"/>
      <c r="M1311" s="208"/>
      <c r="N1311" s="208"/>
      <c r="O1311" s="208"/>
      <c r="P1311" s="208"/>
      <c r="Q1311" s="208"/>
      <c r="R1311" s="208"/>
      <c r="S1311" s="208"/>
      <c r="T1311" s="208"/>
      <c r="U1311" s="208"/>
      <c r="V1311" s="208"/>
      <c r="W1311" s="208"/>
      <c r="X1311" s="219">
        <v>42956</v>
      </c>
      <c r="Y1311" s="150" t="str">
        <f ca="1">IF(ISBLANK(X1311), TODAY()-E1311,X1311- E1311 &amp; CHAR(10) &amp; "(closed)")</f>
        <v>42956
(closed)</v>
      </c>
      <c r="Z1311" s="149" t="s">
        <v>360</v>
      </c>
    </row>
    <row r="1312" spans="1:26" s="175" customFormat="1" ht="26.4" hidden="1" x14ac:dyDescent="0.3">
      <c r="A1312" s="157"/>
      <c r="B1312" s="155">
        <v>201700200</v>
      </c>
      <c r="C1312" s="217" t="s">
        <v>1927</v>
      </c>
      <c r="D1312" s="29" t="s">
        <v>176</v>
      </c>
      <c r="E1312" s="216"/>
      <c r="F1312" s="208"/>
      <c r="G1312" s="208"/>
      <c r="H1312" s="208"/>
      <c r="I1312" s="208"/>
      <c r="J1312" s="209"/>
      <c r="K1312" s="208"/>
      <c r="L1312" s="208"/>
      <c r="M1312" s="208"/>
      <c r="N1312" s="208"/>
      <c r="O1312" s="208"/>
      <c r="P1312" s="208"/>
      <c r="Q1312" s="208"/>
      <c r="R1312" s="208"/>
      <c r="S1312" s="208"/>
      <c r="T1312" s="208"/>
      <c r="U1312" s="208"/>
      <c r="V1312" s="208"/>
      <c r="W1312" s="208"/>
      <c r="X1312" s="219">
        <v>42977</v>
      </c>
      <c r="Y1312" s="150" t="str">
        <f ca="1">IF(ISBLANK(X1312), TODAY()-E1312,X1312- E1312 &amp; CHAR(10) &amp; "(closed)")</f>
        <v>42977
(closed)</v>
      </c>
      <c r="Z1312" s="149" t="s">
        <v>360</v>
      </c>
    </row>
    <row r="1313" spans="1:26" s="175" customFormat="1" ht="26.4" hidden="1" x14ac:dyDescent="0.3">
      <c r="A1313" s="157"/>
      <c r="B1313" s="155">
        <v>201700202</v>
      </c>
      <c r="C1313" s="217" t="s">
        <v>193</v>
      </c>
      <c r="D1313" s="29" t="s">
        <v>179</v>
      </c>
      <c r="E1313" s="216"/>
      <c r="F1313" s="208"/>
      <c r="G1313" s="208"/>
      <c r="H1313" s="208"/>
      <c r="I1313" s="208"/>
      <c r="J1313" s="209"/>
      <c r="K1313" s="208"/>
      <c r="L1313" s="208"/>
      <c r="M1313" s="208"/>
      <c r="N1313" s="208"/>
      <c r="O1313" s="208"/>
      <c r="P1313" s="208"/>
      <c r="Q1313" s="208"/>
      <c r="R1313" s="208"/>
      <c r="S1313" s="208"/>
      <c r="T1313" s="208"/>
      <c r="U1313" s="208"/>
      <c r="V1313" s="208"/>
      <c r="W1313" s="208"/>
      <c r="X1313" s="219">
        <v>42989</v>
      </c>
      <c r="Y1313" s="150" t="str">
        <f ca="1">IF(ISBLANK(X1313), TODAY()-E1313,X1313- E1313 &amp; CHAR(10) &amp; "(closed)")</f>
        <v>42989
(closed)</v>
      </c>
      <c r="Z1313" s="149" t="s">
        <v>360</v>
      </c>
    </row>
    <row r="1314" spans="1:26" s="175" customFormat="1" ht="26.4" hidden="1" x14ac:dyDescent="0.3">
      <c r="A1314" s="157"/>
      <c r="B1314" s="155">
        <v>201700203</v>
      </c>
      <c r="C1314" s="217" t="s">
        <v>193</v>
      </c>
      <c r="D1314" s="29" t="s">
        <v>176</v>
      </c>
      <c r="E1314" s="216"/>
      <c r="F1314" s="208"/>
      <c r="G1314" s="208"/>
      <c r="H1314" s="208"/>
      <c r="I1314" s="208"/>
      <c r="J1314" s="209"/>
      <c r="K1314" s="208"/>
      <c r="L1314" s="208"/>
      <c r="M1314" s="208"/>
      <c r="N1314" s="208"/>
      <c r="O1314" s="208"/>
      <c r="P1314" s="208"/>
      <c r="Q1314" s="208"/>
      <c r="R1314" s="208"/>
      <c r="S1314" s="208"/>
      <c r="T1314" s="208"/>
      <c r="U1314" s="208"/>
      <c r="V1314" s="208"/>
      <c r="W1314" s="208"/>
      <c r="X1314" s="219">
        <v>43005</v>
      </c>
      <c r="Y1314" s="150" t="str">
        <f ca="1">IF(ISBLANK(X1314), TODAY()-E1314,X1314- E1314 &amp; CHAR(10) &amp; "(closed)")</f>
        <v>43005
(closed)</v>
      </c>
      <c r="Z1314" s="149" t="s">
        <v>360</v>
      </c>
    </row>
    <row r="1315" spans="1:26" s="175" customFormat="1" ht="26.4" hidden="1" x14ac:dyDescent="0.3">
      <c r="A1315" s="157"/>
      <c r="B1315" s="155">
        <v>201700204</v>
      </c>
      <c r="C1315" s="217" t="s">
        <v>193</v>
      </c>
      <c r="D1315" s="29" t="s">
        <v>179</v>
      </c>
      <c r="E1315" s="216"/>
      <c r="F1315" s="208"/>
      <c r="G1315" s="208"/>
      <c r="H1315" s="208"/>
      <c r="I1315" s="208"/>
      <c r="J1315" s="209"/>
      <c r="K1315" s="208"/>
      <c r="L1315" s="208"/>
      <c r="M1315" s="208"/>
      <c r="N1315" s="208"/>
      <c r="O1315" s="208"/>
      <c r="P1315" s="208"/>
      <c r="Q1315" s="208"/>
      <c r="R1315" s="208"/>
      <c r="S1315" s="208"/>
      <c r="T1315" s="208"/>
      <c r="U1315" s="208"/>
      <c r="V1315" s="208"/>
      <c r="W1315" s="208"/>
      <c r="X1315" s="219">
        <v>42996</v>
      </c>
      <c r="Y1315" s="150" t="str">
        <f ca="1">IF(ISBLANK(X1315), TODAY()-E1315,X1315- E1315 &amp; CHAR(10) &amp; "(closed)")</f>
        <v>42996
(closed)</v>
      </c>
      <c r="Z1315" s="149" t="s">
        <v>360</v>
      </c>
    </row>
    <row r="1316" spans="1:26" s="175" customFormat="1" ht="26.4" hidden="1" x14ac:dyDescent="0.3">
      <c r="A1316" s="157"/>
      <c r="B1316" s="155">
        <v>201700205</v>
      </c>
      <c r="C1316" s="217" t="s">
        <v>193</v>
      </c>
      <c r="D1316" s="29" t="s">
        <v>179</v>
      </c>
      <c r="E1316" s="216"/>
      <c r="F1316" s="208"/>
      <c r="G1316" s="208"/>
      <c r="H1316" s="208"/>
      <c r="I1316" s="208"/>
      <c r="J1316" s="209"/>
      <c r="K1316" s="208"/>
      <c r="L1316" s="208"/>
      <c r="M1316" s="208"/>
      <c r="N1316" s="208"/>
      <c r="O1316" s="208"/>
      <c r="P1316" s="208"/>
      <c r="Q1316" s="208"/>
      <c r="R1316" s="208"/>
      <c r="S1316" s="208"/>
      <c r="T1316" s="208"/>
      <c r="U1316" s="208"/>
      <c r="V1316" s="208"/>
      <c r="W1316" s="208"/>
      <c r="X1316" s="219">
        <v>42958</v>
      </c>
      <c r="Y1316" s="150" t="str">
        <f ca="1">IF(ISBLANK(X1316), TODAY()-E1316,X1316- E1316 &amp; CHAR(10) &amp; "(closed)")</f>
        <v>42958
(closed)</v>
      </c>
      <c r="Z1316" s="149" t="s">
        <v>360</v>
      </c>
    </row>
    <row r="1317" spans="1:26" s="175" customFormat="1" ht="26.4" hidden="1" x14ac:dyDescent="0.3">
      <c r="A1317" s="157"/>
      <c r="B1317" s="155">
        <v>201700206</v>
      </c>
      <c r="C1317" s="217" t="s">
        <v>1927</v>
      </c>
      <c r="D1317" s="29" t="s">
        <v>176</v>
      </c>
      <c r="E1317" s="216"/>
      <c r="F1317" s="208"/>
      <c r="G1317" s="208"/>
      <c r="H1317" s="208"/>
      <c r="I1317" s="208"/>
      <c r="J1317" s="209"/>
      <c r="K1317" s="208"/>
      <c r="L1317" s="208"/>
      <c r="M1317" s="208"/>
      <c r="N1317" s="208"/>
      <c r="O1317" s="208"/>
      <c r="P1317" s="208"/>
      <c r="Q1317" s="208"/>
      <c r="R1317" s="208"/>
      <c r="S1317" s="208"/>
      <c r="T1317" s="208"/>
      <c r="U1317" s="208"/>
      <c r="V1317" s="208"/>
      <c r="W1317" s="208"/>
      <c r="X1317" s="219">
        <v>43011</v>
      </c>
      <c r="Y1317" s="150" t="str">
        <f ca="1">IF(ISBLANK(X1317), TODAY()-E1317,X1317- E1317 &amp; CHAR(10) &amp; "(closed)")</f>
        <v>43011
(closed)</v>
      </c>
      <c r="Z1317" s="149" t="s">
        <v>360</v>
      </c>
    </row>
    <row r="1318" spans="1:26" s="175" customFormat="1" ht="26.4" hidden="1" x14ac:dyDescent="0.3">
      <c r="A1318" s="157"/>
      <c r="B1318" s="155">
        <v>201700208</v>
      </c>
      <c r="C1318" s="217" t="s">
        <v>1932</v>
      </c>
      <c r="D1318" s="29" t="s">
        <v>179</v>
      </c>
      <c r="E1318" s="216"/>
      <c r="F1318" s="208"/>
      <c r="G1318" s="208"/>
      <c r="H1318" s="208"/>
      <c r="I1318" s="208"/>
      <c r="J1318" s="209"/>
      <c r="K1318" s="208"/>
      <c r="L1318" s="208"/>
      <c r="M1318" s="208"/>
      <c r="N1318" s="208"/>
      <c r="O1318" s="208"/>
      <c r="P1318" s="208"/>
      <c r="Q1318" s="208"/>
      <c r="R1318" s="208"/>
      <c r="S1318" s="208"/>
      <c r="T1318" s="208"/>
      <c r="U1318" s="208"/>
      <c r="V1318" s="208"/>
      <c r="W1318" s="208"/>
      <c r="X1318" s="219">
        <v>43014</v>
      </c>
      <c r="Y1318" s="150" t="str">
        <f ca="1">IF(ISBLANK(X1318), TODAY()-E1318,X1318- E1318 &amp; CHAR(10) &amp; "(closed)")</f>
        <v>43014
(closed)</v>
      </c>
      <c r="Z1318" s="149" t="s">
        <v>360</v>
      </c>
    </row>
    <row r="1319" spans="1:26" s="175" customFormat="1" ht="14.4" hidden="1" x14ac:dyDescent="0.3">
      <c r="A1319" s="157"/>
      <c r="B1319" s="155">
        <v>201700209</v>
      </c>
      <c r="C1319" s="217" t="s">
        <v>1686</v>
      </c>
      <c r="D1319" s="29" t="s">
        <v>176</v>
      </c>
      <c r="E1319" s="171" t="s">
        <v>984</v>
      </c>
      <c r="F1319" s="208"/>
      <c r="G1319" s="208"/>
      <c r="H1319" s="208"/>
      <c r="I1319" s="208"/>
      <c r="J1319" s="209"/>
      <c r="K1319" s="208"/>
      <c r="L1319" s="208"/>
      <c r="M1319" s="208"/>
      <c r="N1319" s="208"/>
      <c r="O1319" s="208"/>
      <c r="P1319" s="208"/>
      <c r="Q1319" s="208"/>
      <c r="R1319" s="208"/>
      <c r="S1319" s="208"/>
      <c r="T1319" s="208"/>
      <c r="U1319" s="208"/>
      <c r="V1319" s="208"/>
      <c r="W1319" s="208"/>
      <c r="X1319" s="219">
        <v>42993</v>
      </c>
      <c r="Y1319" s="150" t="e">
        <f ca="1">IF(ISBLANK(X1319), TODAY()-E1319,X1319- E1319 &amp; CHAR(10) &amp; "(closed)")</f>
        <v>#VALUE!</v>
      </c>
      <c r="Z1319" s="149" t="s">
        <v>360</v>
      </c>
    </row>
    <row r="1320" spans="1:26" s="175" customFormat="1" ht="14.4" hidden="1" x14ac:dyDescent="0.3">
      <c r="A1320" s="157"/>
      <c r="B1320" s="155">
        <v>201700210</v>
      </c>
      <c r="C1320" s="217" t="s">
        <v>1686</v>
      </c>
      <c r="D1320" s="29" t="s">
        <v>176</v>
      </c>
      <c r="E1320" s="171" t="s">
        <v>984</v>
      </c>
      <c r="F1320" s="208"/>
      <c r="G1320" s="208"/>
      <c r="H1320" s="208"/>
      <c r="I1320" s="208"/>
      <c r="J1320" s="209"/>
      <c r="K1320" s="208"/>
      <c r="L1320" s="208"/>
      <c r="M1320" s="208"/>
      <c r="N1320" s="208"/>
      <c r="O1320" s="208"/>
      <c r="P1320" s="208"/>
      <c r="Q1320" s="208"/>
      <c r="R1320" s="208"/>
      <c r="S1320" s="208"/>
      <c r="T1320" s="208"/>
      <c r="U1320" s="208"/>
      <c r="V1320" s="208"/>
      <c r="W1320" s="208"/>
      <c r="X1320" s="219">
        <v>43012</v>
      </c>
      <c r="Y1320" s="150" t="e">
        <f ca="1">IF(ISBLANK(X1320), TODAY()-E1320,X1320- E1320 &amp; CHAR(10) &amp; "(closed)")</f>
        <v>#VALUE!</v>
      </c>
      <c r="Z1320" s="149" t="s">
        <v>360</v>
      </c>
    </row>
    <row r="1321" spans="1:26" s="175" customFormat="1" ht="14.4" hidden="1" x14ac:dyDescent="0.3">
      <c r="A1321" s="157"/>
      <c r="B1321" s="155">
        <v>201700211</v>
      </c>
      <c r="C1321" s="217" t="s">
        <v>1921</v>
      </c>
      <c r="D1321" s="29" t="s">
        <v>176</v>
      </c>
      <c r="E1321" s="171" t="s">
        <v>984</v>
      </c>
      <c r="F1321" s="208"/>
      <c r="G1321" s="208"/>
      <c r="H1321" s="208"/>
      <c r="I1321" s="208"/>
      <c r="J1321" s="209"/>
      <c r="K1321" s="208"/>
      <c r="L1321" s="208"/>
      <c r="M1321" s="208"/>
      <c r="N1321" s="208"/>
      <c r="O1321" s="208"/>
      <c r="P1321" s="208"/>
      <c r="Q1321" s="208"/>
      <c r="R1321" s="208"/>
      <c r="S1321" s="208"/>
      <c r="T1321" s="208"/>
      <c r="U1321" s="208"/>
      <c r="V1321" s="208"/>
      <c r="W1321" s="208"/>
      <c r="X1321" s="219">
        <v>43012</v>
      </c>
      <c r="Y1321" s="150" t="e">
        <f ca="1">IF(ISBLANK(X1321), TODAY()-E1321,X1321- E1321 &amp; CHAR(10) &amp; "(closed)")</f>
        <v>#VALUE!</v>
      </c>
      <c r="Z1321" s="149" t="s">
        <v>360</v>
      </c>
    </row>
    <row r="1322" spans="1:26" s="175" customFormat="1" ht="14.4" hidden="1" x14ac:dyDescent="0.3">
      <c r="A1322" s="157"/>
      <c r="B1322" s="155">
        <v>201700212</v>
      </c>
      <c r="C1322" s="217" t="s">
        <v>1686</v>
      </c>
      <c r="D1322" s="29" t="s">
        <v>176</v>
      </c>
      <c r="E1322" s="171" t="s">
        <v>984</v>
      </c>
      <c r="F1322" s="208"/>
      <c r="G1322" s="208"/>
      <c r="H1322" s="208"/>
      <c r="I1322" s="208"/>
      <c r="J1322" s="209"/>
      <c r="K1322" s="208"/>
      <c r="L1322" s="208"/>
      <c r="M1322" s="208"/>
      <c r="N1322" s="208"/>
      <c r="O1322" s="208"/>
      <c r="P1322" s="208"/>
      <c r="Q1322" s="208"/>
      <c r="R1322" s="208"/>
      <c r="S1322" s="208"/>
      <c r="T1322" s="208"/>
      <c r="U1322" s="208"/>
      <c r="V1322" s="208"/>
      <c r="W1322" s="208"/>
      <c r="X1322" s="219">
        <v>43013</v>
      </c>
      <c r="Y1322" s="150" t="e">
        <f ca="1">IF(ISBLANK(X1322), TODAY()-E1322,X1322- E1322 &amp; CHAR(10) &amp; "(closed)")</f>
        <v>#VALUE!</v>
      </c>
      <c r="Z1322" s="149" t="s">
        <v>360</v>
      </c>
    </row>
    <row r="1323" spans="1:26" s="175" customFormat="1" ht="26.4" hidden="1" x14ac:dyDescent="0.3">
      <c r="A1323" s="157"/>
      <c r="B1323" s="155">
        <v>201700213</v>
      </c>
      <c r="C1323" s="217" t="s">
        <v>1686</v>
      </c>
      <c r="D1323" s="29" t="s">
        <v>176</v>
      </c>
      <c r="E1323" s="216"/>
      <c r="F1323" s="208"/>
      <c r="G1323" s="208"/>
      <c r="H1323" s="208"/>
      <c r="I1323" s="208"/>
      <c r="J1323" s="209"/>
      <c r="K1323" s="208"/>
      <c r="L1323" s="208"/>
      <c r="M1323" s="208"/>
      <c r="N1323" s="208"/>
      <c r="O1323" s="208"/>
      <c r="P1323" s="208"/>
      <c r="Q1323" s="208"/>
      <c r="R1323" s="208"/>
      <c r="S1323" s="208"/>
      <c r="T1323" s="208"/>
      <c r="U1323" s="208"/>
      <c r="V1323" s="208"/>
      <c r="W1323" s="208"/>
      <c r="X1323" s="219">
        <v>42963</v>
      </c>
      <c r="Y1323" s="150" t="str">
        <f ca="1">IF(ISBLANK(X1323), TODAY()-E1323,X1323- E1323 &amp; CHAR(10) &amp; "(closed)")</f>
        <v>42963
(closed)</v>
      </c>
      <c r="Z1323" s="149" t="s">
        <v>360</v>
      </c>
    </row>
    <row r="1324" spans="1:26" s="175" customFormat="1" ht="26.4" hidden="1" x14ac:dyDescent="0.3">
      <c r="A1324" s="157"/>
      <c r="B1324" s="155">
        <v>201700215</v>
      </c>
      <c r="C1324" s="217" t="s">
        <v>804</v>
      </c>
      <c r="D1324" s="29" t="s">
        <v>179</v>
      </c>
      <c r="E1324" s="216"/>
      <c r="F1324" s="208"/>
      <c r="G1324" s="208"/>
      <c r="H1324" s="208"/>
      <c r="I1324" s="208"/>
      <c r="J1324" s="209"/>
      <c r="K1324" s="208"/>
      <c r="L1324" s="208"/>
      <c r="M1324" s="208"/>
      <c r="N1324" s="208"/>
      <c r="O1324" s="208"/>
      <c r="P1324" s="208"/>
      <c r="Q1324" s="208"/>
      <c r="R1324" s="208"/>
      <c r="S1324" s="208"/>
      <c r="T1324" s="208"/>
      <c r="U1324" s="208"/>
      <c r="V1324" s="208"/>
      <c r="W1324" s="208"/>
      <c r="X1324" s="219">
        <v>43003</v>
      </c>
      <c r="Y1324" s="150" t="str">
        <f ca="1">IF(ISBLANK(X1324), TODAY()-E1324,X1324- E1324 &amp; CHAR(10) &amp; "(closed)")</f>
        <v>43003
(closed)</v>
      </c>
      <c r="Z1324" s="149" t="s">
        <v>360</v>
      </c>
    </row>
    <row r="1325" spans="1:26" s="175" customFormat="1" ht="26.4" hidden="1" x14ac:dyDescent="0.3">
      <c r="A1325" s="157"/>
      <c r="B1325" s="155">
        <v>201700218</v>
      </c>
      <c r="C1325" s="217" t="s">
        <v>193</v>
      </c>
      <c r="D1325" s="29" t="s">
        <v>176</v>
      </c>
      <c r="E1325" s="216"/>
      <c r="F1325" s="208"/>
      <c r="G1325" s="208"/>
      <c r="H1325" s="208"/>
      <c r="I1325" s="208"/>
      <c r="J1325" s="209"/>
      <c r="K1325" s="208"/>
      <c r="L1325" s="208"/>
      <c r="M1325" s="208"/>
      <c r="N1325" s="208"/>
      <c r="O1325" s="208"/>
      <c r="P1325" s="208"/>
      <c r="Q1325" s="208"/>
      <c r="R1325" s="208"/>
      <c r="S1325" s="208"/>
      <c r="T1325" s="208"/>
      <c r="U1325" s="208"/>
      <c r="V1325" s="208"/>
      <c r="W1325" s="208"/>
      <c r="X1325" s="219">
        <v>42978</v>
      </c>
      <c r="Y1325" s="150" t="str">
        <f ca="1">IF(ISBLANK(X1325), TODAY()-E1325,X1325- E1325 &amp; CHAR(10) &amp; "(closed)")</f>
        <v>42978
(closed)</v>
      </c>
      <c r="Z1325" s="149" t="s">
        <v>360</v>
      </c>
    </row>
    <row r="1326" spans="1:26" s="175" customFormat="1" ht="26.4" hidden="1" x14ac:dyDescent="0.3">
      <c r="A1326" s="157"/>
      <c r="B1326" s="155">
        <v>201700219</v>
      </c>
      <c r="C1326" s="217" t="s">
        <v>193</v>
      </c>
      <c r="D1326" s="29" t="s">
        <v>179</v>
      </c>
      <c r="E1326" s="216"/>
      <c r="F1326" s="208"/>
      <c r="G1326" s="208"/>
      <c r="H1326" s="208"/>
      <c r="I1326" s="208"/>
      <c r="J1326" s="209"/>
      <c r="K1326" s="208"/>
      <c r="L1326" s="208"/>
      <c r="M1326" s="208"/>
      <c r="N1326" s="208"/>
      <c r="O1326" s="208"/>
      <c r="P1326" s="208"/>
      <c r="Q1326" s="208"/>
      <c r="R1326" s="208"/>
      <c r="S1326" s="208"/>
      <c r="T1326" s="208"/>
      <c r="U1326" s="208"/>
      <c r="V1326" s="208"/>
      <c r="W1326" s="208"/>
      <c r="X1326" s="219">
        <v>42984</v>
      </c>
      <c r="Y1326" s="150" t="str">
        <f ca="1">IF(ISBLANK(X1326), TODAY()-E1326,X1326- E1326 &amp; CHAR(10) &amp; "(closed)")</f>
        <v>42984
(closed)</v>
      </c>
      <c r="Z1326" s="149" t="s">
        <v>360</v>
      </c>
    </row>
    <row r="1327" spans="1:26" s="175" customFormat="1" ht="26.4" hidden="1" x14ac:dyDescent="0.3">
      <c r="A1327" s="157"/>
      <c r="B1327" s="155">
        <v>201700220</v>
      </c>
      <c r="C1327" s="217" t="s">
        <v>193</v>
      </c>
      <c r="D1327" s="29" t="s">
        <v>179</v>
      </c>
      <c r="E1327" s="216"/>
      <c r="F1327" s="208"/>
      <c r="G1327" s="208"/>
      <c r="H1327" s="208"/>
      <c r="I1327" s="208"/>
      <c r="J1327" s="209"/>
      <c r="K1327" s="208"/>
      <c r="L1327" s="208"/>
      <c r="M1327" s="208"/>
      <c r="N1327" s="208"/>
      <c r="O1327" s="208"/>
      <c r="P1327" s="208"/>
      <c r="Q1327" s="208"/>
      <c r="R1327" s="208"/>
      <c r="S1327" s="208"/>
      <c r="T1327" s="208"/>
      <c r="U1327" s="208"/>
      <c r="V1327" s="208"/>
      <c r="W1327" s="208"/>
      <c r="X1327" s="219">
        <v>42993</v>
      </c>
      <c r="Y1327" s="150" t="str">
        <f ca="1">IF(ISBLANK(X1327), TODAY()-E1327,X1327- E1327 &amp; CHAR(10) &amp; "(closed)")</f>
        <v>42993
(closed)</v>
      </c>
      <c r="Z1327" s="149" t="s">
        <v>360</v>
      </c>
    </row>
    <row r="1328" spans="1:26" s="175" customFormat="1" ht="26.4" hidden="1" x14ac:dyDescent="0.3">
      <c r="A1328" s="157"/>
      <c r="B1328" s="155">
        <v>201700221</v>
      </c>
      <c r="C1328" s="217" t="s">
        <v>193</v>
      </c>
      <c r="D1328" s="29" t="s">
        <v>179</v>
      </c>
      <c r="E1328" s="216"/>
      <c r="F1328" s="208"/>
      <c r="G1328" s="208"/>
      <c r="H1328" s="208"/>
      <c r="I1328" s="208"/>
      <c r="J1328" s="209"/>
      <c r="K1328" s="208"/>
      <c r="L1328" s="208"/>
      <c r="M1328" s="208"/>
      <c r="N1328" s="208"/>
      <c r="O1328" s="208"/>
      <c r="P1328" s="208"/>
      <c r="Q1328" s="208"/>
      <c r="R1328" s="208"/>
      <c r="S1328" s="208"/>
      <c r="T1328" s="208"/>
      <c r="U1328" s="208"/>
      <c r="V1328" s="208"/>
      <c r="W1328" s="208"/>
      <c r="X1328" s="219">
        <v>43013</v>
      </c>
      <c r="Y1328" s="150" t="str">
        <f ca="1">IF(ISBLANK(X1328), TODAY()-E1328,X1328- E1328 &amp; CHAR(10) &amp; "(closed)")</f>
        <v>43013
(closed)</v>
      </c>
      <c r="Z1328" s="149" t="s">
        <v>360</v>
      </c>
    </row>
    <row r="1329" spans="1:26" s="175" customFormat="1" ht="26.4" hidden="1" x14ac:dyDescent="0.3">
      <c r="A1329" s="157"/>
      <c r="B1329" s="155">
        <v>201700223</v>
      </c>
      <c r="C1329" s="217" t="s">
        <v>804</v>
      </c>
      <c r="D1329" s="29" t="s">
        <v>176</v>
      </c>
      <c r="E1329" s="216"/>
      <c r="F1329" s="208"/>
      <c r="G1329" s="208"/>
      <c r="H1329" s="208"/>
      <c r="I1329" s="208"/>
      <c r="J1329" s="209"/>
      <c r="K1329" s="208"/>
      <c r="L1329" s="208"/>
      <c r="M1329" s="208"/>
      <c r="N1329" s="208"/>
      <c r="O1329" s="208"/>
      <c r="P1329" s="208"/>
      <c r="Q1329" s="208"/>
      <c r="R1329" s="208"/>
      <c r="S1329" s="208"/>
      <c r="T1329" s="208"/>
      <c r="U1329" s="208"/>
      <c r="V1329" s="208"/>
      <c r="W1329" s="208"/>
      <c r="X1329" s="219">
        <v>42985</v>
      </c>
      <c r="Y1329" s="150" t="str">
        <f ca="1">IF(ISBLANK(X1329), TODAY()-E1329,X1329- E1329 &amp; CHAR(10) &amp; "(closed)")</f>
        <v>42985
(closed)</v>
      </c>
      <c r="Z1329" s="149" t="s">
        <v>360</v>
      </c>
    </row>
    <row r="1330" spans="1:26" s="175" customFormat="1" ht="26.4" hidden="1" x14ac:dyDescent="0.3">
      <c r="A1330" s="157"/>
      <c r="B1330" s="155">
        <v>201700224</v>
      </c>
      <c r="C1330" s="217" t="s">
        <v>1686</v>
      </c>
      <c r="D1330" s="29" t="s">
        <v>176</v>
      </c>
      <c r="E1330" s="216"/>
      <c r="F1330" s="208"/>
      <c r="G1330" s="208"/>
      <c r="H1330" s="208"/>
      <c r="I1330" s="208"/>
      <c r="J1330" s="209"/>
      <c r="K1330" s="208"/>
      <c r="L1330" s="208"/>
      <c r="M1330" s="208"/>
      <c r="N1330" s="208"/>
      <c r="O1330" s="208"/>
      <c r="P1330" s="208"/>
      <c r="Q1330" s="208"/>
      <c r="R1330" s="208"/>
      <c r="S1330" s="208"/>
      <c r="T1330" s="208"/>
      <c r="U1330" s="208"/>
      <c r="V1330" s="208"/>
      <c r="W1330" s="208"/>
      <c r="X1330" s="219">
        <v>43019</v>
      </c>
      <c r="Y1330" s="150" t="str">
        <f ca="1">IF(ISBLANK(X1330), TODAY()-E1330,X1330- E1330 &amp; CHAR(10) &amp; "(closed)")</f>
        <v>43019
(closed)</v>
      </c>
      <c r="Z1330" s="149" t="s">
        <v>360</v>
      </c>
    </row>
    <row r="1331" spans="1:26" s="175" customFormat="1" ht="26.4" hidden="1" x14ac:dyDescent="0.3">
      <c r="A1331" s="157"/>
      <c r="B1331" s="155">
        <v>201700225</v>
      </c>
      <c r="C1331" s="217" t="s">
        <v>1686</v>
      </c>
      <c r="D1331" s="29" t="s">
        <v>176</v>
      </c>
      <c r="E1331" s="216"/>
      <c r="F1331" s="208"/>
      <c r="G1331" s="208"/>
      <c r="H1331" s="208"/>
      <c r="I1331" s="208"/>
      <c r="J1331" s="209"/>
      <c r="K1331" s="208"/>
      <c r="L1331" s="208"/>
      <c r="M1331" s="208"/>
      <c r="N1331" s="208"/>
      <c r="O1331" s="208"/>
      <c r="P1331" s="208"/>
      <c r="Q1331" s="208"/>
      <c r="R1331" s="208"/>
      <c r="S1331" s="208"/>
      <c r="T1331" s="208"/>
      <c r="U1331" s="208"/>
      <c r="V1331" s="208"/>
      <c r="W1331" s="208"/>
      <c r="X1331" s="219">
        <v>43018</v>
      </c>
      <c r="Y1331" s="150" t="str">
        <f ca="1">IF(ISBLANK(X1331), TODAY()-E1331,X1331- E1331 &amp; CHAR(10) &amp; "(closed)")</f>
        <v>43018
(closed)</v>
      </c>
      <c r="Z1331" s="149" t="s">
        <v>360</v>
      </c>
    </row>
    <row r="1332" spans="1:26" s="175" customFormat="1" ht="26.4" hidden="1" x14ac:dyDescent="0.3">
      <c r="A1332" s="157"/>
      <c r="B1332" s="155">
        <v>201700226</v>
      </c>
      <c r="C1332" s="217" t="s">
        <v>1686</v>
      </c>
      <c r="D1332" s="29" t="s">
        <v>176</v>
      </c>
      <c r="E1332" s="216"/>
      <c r="F1332" s="208"/>
      <c r="G1332" s="208"/>
      <c r="H1332" s="208"/>
      <c r="I1332" s="208"/>
      <c r="J1332" s="209"/>
      <c r="K1332" s="208"/>
      <c r="L1332" s="208"/>
      <c r="M1332" s="208"/>
      <c r="N1332" s="208"/>
      <c r="O1332" s="208"/>
      <c r="P1332" s="208"/>
      <c r="Q1332" s="208"/>
      <c r="R1332" s="208"/>
      <c r="S1332" s="208"/>
      <c r="T1332" s="208"/>
      <c r="U1332" s="208"/>
      <c r="V1332" s="208"/>
      <c r="W1332" s="208"/>
      <c r="X1332" s="219">
        <v>42999</v>
      </c>
      <c r="Y1332" s="150" t="str">
        <f ca="1">IF(ISBLANK(X1332), TODAY()-E1332,X1332- E1332 &amp; CHAR(10) &amp; "(closed)")</f>
        <v>42999
(closed)</v>
      </c>
      <c r="Z1332" s="149" t="s">
        <v>360</v>
      </c>
    </row>
    <row r="1333" spans="1:26" s="175" customFormat="1" ht="39.6" hidden="1" x14ac:dyDescent="0.3">
      <c r="A1333" s="157"/>
      <c r="B1333" s="155">
        <v>201700227</v>
      </c>
      <c r="C1333" s="217" t="s">
        <v>1843</v>
      </c>
      <c r="D1333" s="29" t="s">
        <v>177</v>
      </c>
      <c r="E1333" s="216"/>
      <c r="F1333" s="208"/>
      <c r="G1333" s="208"/>
      <c r="H1333" s="208"/>
      <c r="I1333" s="208"/>
      <c r="J1333" s="209"/>
      <c r="K1333" s="208"/>
      <c r="L1333" s="208"/>
      <c r="M1333" s="208"/>
      <c r="N1333" s="208"/>
      <c r="O1333" s="208"/>
      <c r="P1333" s="208"/>
      <c r="Q1333" s="208"/>
      <c r="R1333" s="208"/>
      <c r="S1333" s="208"/>
      <c r="T1333" s="208"/>
      <c r="U1333" s="208"/>
      <c r="V1333" s="208"/>
      <c r="W1333" s="208"/>
      <c r="X1333" s="219">
        <v>42968</v>
      </c>
      <c r="Y1333" s="150" t="str">
        <f ca="1">IF(ISBLANK(X1333), TODAY()-E1333,X1333- E1333 &amp; CHAR(10) &amp; "(closed)")</f>
        <v>42968
(closed)</v>
      </c>
      <c r="Z1333" s="149" t="s">
        <v>360</v>
      </c>
    </row>
    <row r="1334" spans="1:26" s="175" customFormat="1" ht="26.4" hidden="1" x14ac:dyDescent="0.3">
      <c r="A1334" s="157"/>
      <c r="B1334" s="155">
        <v>201700228</v>
      </c>
      <c r="C1334" s="217" t="s">
        <v>1096</v>
      </c>
      <c r="D1334" s="29" t="s">
        <v>179</v>
      </c>
      <c r="E1334" s="216"/>
      <c r="F1334" s="208"/>
      <c r="G1334" s="208"/>
      <c r="H1334" s="208"/>
      <c r="I1334" s="208"/>
      <c r="J1334" s="209"/>
      <c r="K1334" s="208"/>
      <c r="L1334" s="208"/>
      <c r="M1334" s="208"/>
      <c r="N1334" s="208"/>
      <c r="O1334" s="208"/>
      <c r="P1334" s="208"/>
      <c r="Q1334" s="208"/>
      <c r="R1334" s="208"/>
      <c r="S1334" s="208"/>
      <c r="T1334" s="208"/>
      <c r="U1334" s="208"/>
      <c r="V1334" s="208"/>
      <c r="W1334" s="208"/>
      <c r="X1334" s="219">
        <v>43014</v>
      </c>
      <c r="Y1334" s="150" t="str">
        <f ca="1">IF(ISBLANK(X1334), TODAY()-E1334,X1334- E1334 &amp; CHAR(10) &amp; "(closed)")</f>
        <v>43014
(closed)</v>
      </c>
      <c r="Z1334" s="149" t="s">
        <v>360</v>
      </c>
    </row>
    <row r="1335" spans="1:26" s="175" customFormat="1" ht="26.4" hidden="1" x14ac:dyDescent="0.3">
      <c r="A1335" s="157"/>
      <c r="B1335" s="155">
        <v>201700229</v>
      </c>
      <c r="C1335" s="217" t="s">
        <v>291</v>
      </c>
      <c r="D1335" s="29" t="s">
        <v>176</v>
      </c>
      <c r="E1335" s="216"/>
      <c r="F1335" s="208"/>
      <c r="G1335" s="208"/>
      <c r="H1335" s="208"/>
      <c r="I1335" s="208"/>
      <c r="J1335" s="209"/>
      <c r="K1335" s="208"/>
      <c r="L1335" s="208"/>
      <c r="M1335" s="208"/>
      <c r="N1335" s="208"/>
      <c r="O1335" s="208"/>
      <c r="P1335" s="208"/>
      <c r="Q1335" s="208"/>
      <c r="R1335" s="208"/>
      <c r="S1335" s="208"/>
      <c r="T1335" s="208"/>
      <c r="U1335" s="208"/>
      <c r="V1335" s="208"/>
      <c r="W1335" s="208"/>
      <c r="X1335" s="219">
        <v>42977</v>
      </c>
      <c r="Y1335" s="150" t="str">
        <f ca="1">IF(ISBLANK(X1335), TODAY()-E1335,X1335- E1335 &amp; CHAR(10) &amp; "(closed)")</f>
        <v>42977
(closed)</v>
      </c>
      <c r="Z1335" s="149" t="s">
        <v>360</v>
      </c>
    </row>
    <row r="1336" spans="1:26" s="175" customFormat="1" ht="26.4" hidden="1" x14ac:dyDescent="0.3">
      <c r="A1336" s="157"/>
      <c r="B1336" s="155">
        <v>201700230</v>
      </c>
      <c r="C1336" s="217" t="s">
        <v>291</v>
      </c>
      <c r="D1336" s="29" t="s">
        <v>176</v>
      </c>
      <c r="E1336" s="216"/>
      <c r="F1336" s="208"/>
      <c r="G1336" s="208"/>
      <c r="H1336" s="208"/>
      <c r="I1336" s="208"/>
      <c r="J1336" s="209"/>
      <c r="K1336" s="208"/>
      <c r="L1336" s="208"/>
      <c r="M1336" s="208"/>
      <c r="N1336" s="208"/>
      <c r="O1336" s="208"/>
      <c r="P1336" s="208"/>
      <c r="Q1336" s="208"/>
      <c r="R1336" s="208"/>
      <c r="S1336" s="208"/>
      <c r="T1336" s="208"/>
      <c r="U1336" s="208"/>
      <c r="V1336" s="208"/>
      <c r="W1336" s="208"/>
      <c r="X1336" s="219">
        <v>42977</v>
      </c>
      <c r="Y1336" s="150" t="str">
        <f ca="1">IF(ISBLANK(X1336), TODAY()-E1336,X1336- E1336 &amp; CHAR(10) &amp; "(closed)")</f>
        <v>42977
(closed)</v>
      </c>
      <c r="Z1336" s="149" t="s">
        <v>360</v>
      </c>
    </row>
    <row r="1337" spans="1:26" s="175" customFormat="1" ht="26.4" hidden="1" x14ac:dyDescent="0.3">
      <c r="A1337" s="157"/>
      <c r="B1337" s="155">
        <v>201700231</v>
      </c>
      <c r="C1337" s="217" t="s">
        <v>291</v>
      </c>
      <c r="D1337" s="29" t="s">
        <v>176</v>
      </c>
      <c r="E1337" s="216"/>
      <c r="F1337" s="208"/>
      <c r="G1337" s="208"/>
      <c r="H1337" s="208"/>
      <c r="I1337" s="208"/>
      <c r="J1337" s="209"/>
      <c r="K1337" s="208"/>
      <c r="L1337" s="208"/>
      <c r="M1337" s="208"/>
      <c r="N1337" s="208"/>
      <c r="O1337" s="208"/>
      <c r="P1337" s="208"/>
      <c r="Q1337" s="208"/>
      <c r="R1337" s="208"/>
      <c r="S1337" s="208"/>
      <c r="T1337" s="208"/>
      <c r="U1337" s="208"/>
      <c r="V1337" s="208"/>
      <c r="W1337" s="208"/>
      <c r="X1337" s="219">
        <v>42977</v>
      </c>
      <c r="Y1337" s="150" t="str">
        <f ca="1">IF(ISBLANK(X1337), TODAY()-E1337,X1337- E1337 &amp; CHAR(10) &amp; "(closed)")</f>
        <v>42977
(closed)</v>
      </c>
      <c r="Z1337" s="149" t="s">
        <v>360</v>
      </c>
    </row>
    <row r="1338" spans="1:26" s="175" customFormat="1" ht="26.4" hidden="1" x14ac:dyDescent="0.3">
      <c r="A1338" s="157"/>
      <c r="B1338" s="155">
        <v>201700234</v>
      </c>
      <c r="C1338" s="217" t="s">
        <v>193</v>
      </c>
      <c r="D1338" s="29" t="s">
        <v>179</v>
      </c>
      <c r="E1338" s="216"/>
      <c r="F1338" s="208"/>
      <c r="G1338" s="208"/>
      <c r="H1338" s="208"/>
      <c r="I1338" s="208"/>
      <c r="J1338" s="209"/>
      <c r="K1338" s="208"/>
      <c r="L1338" s="208"/>
      <c r="M1338" s="208"/>
      <c r="N1338" s="208"/>
      <c r="O1338" s="208"/>
      <c r="P1338" s="208"/>
      <c r="Q1338" s="208"/>
      <c r="R1338" s="208"/>
      <c r="S1338" s="208"/>
      <c r="T1338" s="208"/>
      <c r="U1338" s="208"/>
      <c r="V1338" s="208"/>
      <c r="W1338" s="208"/>
      <c r="X1338" s="219">
        <v>43024</v>
      </c>
      <c r="Y1338" s="150" t="str">
        <f ca="1">IF(ISBLANK(X1338), TODAY()-E1338,X1338- E1338 &amp; CHAR(10) &amp; "(closed)")</f>
        <v>43024
(closed)</v>
      </c>
      <c r="Z1338" s="149" t="s">
        <v>360</v>
      </c>
    </row>
    <row r="1339" spans="1:26" s="175" customFormat="1" ht="26.4" hidden="1" x14ac:dyDescent="0.3">
      <c r="A1339" s="157"/>
      <c r="B1339" s="155">
        <v>201700236</v>
      </c>
      <c r="C1339" s="217" t="s">
        <v>804</v>
      </c>
      <c r="D1339" s="29" t="s">
        <v>179</v>
      </c>
      <c r="E1339" s="216"/>
      <c r="F1339" s="208"/>
      <c r="G1339" s="208"/>
      <c r="H1339" s="208"/>
      <c r="I1339" s="208"/>
      <c r="J1339" s="209"/>
      <c r="K1339" s="208"/>
      <c r="L1339" s="208"/>
      <c r="M1339" s="208"/>
      <c r="N1339" s="208"/>
      <c r="O1339" s="208"/>
      <c r="P1339" s="208"/>
      <c r="Q1339" s="208"/>
      <c r="R1339" s="208"/>
      <c r="S1339" s="208"/>
      <c r="T1339" s="208"/>
      <c r="U1339" s="208"/>
      <c r="V1339" s="208"/>
      <c r="W1339" s="208"/>
      <c r="X1339" s="219">
        <v>43025</v>
      </c>
      <c r="Y1339" s="150" t="str">
        <f ca="1">IF(ISBLANK(X1339), TODAY()-E1339,X1339- E1339 &amp; CHAR(10) &amp; "(closed)")</f>
        <v>43025
(closed)</v>
      </c>
      <c r="Z1339" s="149" t="s">
        <v>360</v>
      </c>
    </row>
    <row r="1340" spans="1:26" s="175" customFormat="1" ht="26.4" hidden="1" x14ac:dyDescent="0.3">
      <c r="A1340" s="157"/>
      <c r="B1340" s="155">
        <v>201700238</v>
      </c>
      <c r="C1340" s="217" t="s">
        <v>1931</v>
      </c>
      <c r="D1340" s="29" t="s">
        <v>177</v>
      </c>
      <c r="E1340" s="216"/>
      <c r="F1340" s="208"/>
      <c r="G1340" s="208"/>
      <c r="H1340" s="208"/>
      <c r="I1340" s="208"/>
      <c r="J1340" s="209"/>
      <c r="K1340" s="208"/>
      <c r="L1340" s="208"/>
      <c r="M1340" s="208"/>
      <c r="N1340" s="208"/>
      <c r="O1340" s="208"/>
      <c r="P1340" s="208"/>
      <c r="Q1340" s="208"/>
      <c r="R1340" s="208"/>
      <c r="S1340" s="208"/>
      <c r="T1340" s="208"/>
      <c r="U1340" s="208"/>
      <c r="V1340" s="208"/>
      <c r="W1340" s="208"/>
      <c r="X1340" s="219">
        <v>43028</v>
      </c>
      <c r="Y1340" s="150" t="str">
        <f ca="1">IF(ISBLANK(X1340), TODAY()-E1340,X1340- E1340 &amp; CHAR(10) &amp; "(closed)")</f>
        <v>43028
(closed)</v>
      </c>
      <c r="Z1340" s="149" t="s">
        <v>360</v>
      </c>
    </row>
    <row r="1341" spans="1:26" s="175" customFormat="1" ht="26.4" hidden="1" x14ac:dyDescent="0.3">
      <c r="A1341" s="157"/>
      <c r="B1341" s="155">
        <v>201700241</v>
      </c>
      <c r="C1341" s="217" t="s">
        <v>1448</v>
      </c>
      <c r="D1341" s="29" t="s">
        <v>177</v>
      </c>
      <c r="E1341" s="216"/>
      <c r="F1341" s="208"/>
      <c r="G1341" s="208"/>
      <c r="H1341" s="208"/>
      <c r="I1341" s="208"/>
      <c r="J1341" s="209"/>
      <c r="K1341" s="208"/>
      <c r="L1341" s="208"/>
      <c r="M1341" s="208"/>
      <c r="N1341" s="208"/>
      <c r="O1341" s="208"/>
      <c r="P1341" s="208"/>
      <c r="Q1341" s="208"/>
      <c r="R1341" s="208"/>
      <c r="S1341" s="208"/>
      <c r="T1341" s="208"/>
      <c r="U1341" s="208"/>
      <c r="V1341" s="208"/>
      <c r="W1341" s="208"/>
      <c r="X1341" s="219">
        <v>43028</v>
      </c>
      <c r="Y1341" s="150" t="str">
        <f ca="1">IF(ISBLANK(X1341), TODAY()-E1341,X1341- E1341 &amp; CHAR(10) &amp; "(closed)")</f>
        <v>43028
(closed)</v>
      </c>
      <c r="Z1341" s="149" t="s">
        <v>360</v>
      </c>
    </row>
    <row r="1342" spans="1:26" s="175" customFormat="1" ht="26.4" hidden="1" x14ac:dyDescent="0.3">
      <c r="A1342" s="157"/>
      <c r="B1342" s="155">
        <v>201700242</v>
      </c>
      <c r="C1342" s="217" t="s">
        <v>1448</v>
      </c>
      <c r="D1342" s="29" t="s">
        <v>177</v>
      </c>
      <c r="E1342" s="216"/>
      <c r="F1342" s="208"/>
      <c r="G1342" s="208"/>
      <c r="H1342" s="208"/>
      <c r="I1342" s="208"/>
      <c r="J1342" s="209"/>
      <c r="K1342" s="208"/>
      <c r="L1342" s="208"/>
      <c r="M1342" s="208"/>
      <c r="N1342" s="208"/>
      <c r="O1342" s="208"/>
      <c r="P1342" s="208"/>
      <c r="Q1342" s="208"/>
      <c r="R1342" s="208"/>
      <c r="S1342" s="208"/>
      <c r="T1342" s="208"/>
      <c r="U1342" s="208"/>
      <c r="V1342" s="208"/>
      <c r="W1342" s="208"/>
      <c r="X1342" s="219">
        <v>43028</v>
      </c>
      <c r="Y1342" s="150" t="str">
        <f ca="1">IF(ISBLANK(X1342), TODAY()-E1342,X1342- E1342 &amp; CHAR(10) &amp; "(closed)")</f>
        <v>43028
(closed)</v>
      </c>
      <c r="Z1342" s="149" t="s">
        <v>360</v>
      </c>
    </row>
    <row r="1343" spans="1:26" s="175" customFormat="1" ht="26.4" hidden="1" x14ac:dyDescent="0.3">
      <c r="A1343" s="157"/>
      <c r="B1343" s="155">
        <v>201700243</v>
      </c>
      <c r="C1343" s="217" t="s">
        <v>1448</v>
      </c>
      <c r="D1343" s="29" t="s">
        <v>177</v>
      </c>
      <c r="E1343" s="216"/>
      <c r="F1343" s="208"/>
      <c r="G1343" s="208"/>
      <c r="H1343" s="208"/>
      <c r="I1343" s="208"/>
      <c r="J1343" s="209"/>
      <c r="K1343" s="208"/>
      <c r="L1343" s="208"/>
      <c r="M1343" s="208"/>
      <c r="N1343" s="208"/>
      <c r="O1343" s="208"/>
      <c r="P1343" s="208"/>
      <c r="Q1343" s="208"/>
      <c r="R1343" s="208"/>
      <c r="S1343" s="208"/>
      <c r="T1343" s="208"/>
      <c r="U1343" s="208"/>
      <c r="V1343" s="208"/>
      <c r="W1343" s="208"/>
      <c r="X1343" s="219">
        <v>43021</v>
      </c>
      <c r="Y1343" s="150" t="str">
        <f ca="1">IF(ISBLANK(X1343), TODAY()-E1343,X1343- E1343 &amp; CHAR(10) &amp; "(closed)")</f>
        <v>43021
(closed)</v>
      </c>
      <c r="Z1343" s="149" t="s">
        <v>360</v>
      </c>
    </row>
    <row r="1344" spans="1:26" s="175" customFormat="1" ht="26.4" hidden="1" x14ac:dyDescent="0.3">
      <c r="A1344" s="157"/>
      <c r="B1344" s="155">
        <v>201700244</v>
      </c>
      <c r="C1344" s="217" t="s">
        <v>1930</v>
      </c>
      <c r="D1344" s="29" t="s">
        <v>179</v>
      </c>
      <c r="E1344" s="216"/>
      <c r="F1344" s="208"/>
      <c r="G1344" s="208"/>
      <c r="H1344" s="208"/>
      <c r="I1344" s="208"/>
      <c r="J1344" s="209"/>
      <c r="K1344" s="208"/>
      <c r="L1344" s="208"/>
      <c r="M1344" s="208"/>
      <c r="N1344" s="208"/>
      <c r="O1344" s="208"/>
      <c r="P1344" s="208"/>
      <c r="Q1344" s="208"/>
      <c r="R1344" s="208"/>
      <c r="S1344" s="208"/>
      <c r="T1344" s="208"/>
      <c r="U1344" s="208"/>
      <c r="V1344" s="208"/>
      <c r="W1344" s="208"/>
      <c r="X1344" s="219">
        <v>43017</v>
      </c>
      <c r="Y1344" s="150" t="str">
        <f ca="1">IF(ISBLANK(X1344), TODAY()-E1344,X1344- E1344 &amp; CHAR(10) &amp; "(closed)")</f>
        <v>43017
(closed)</v>
      </c>
      <c r="Z1344" s="149" t="s">
        <v>360</v>
      </c>
    </row>
    <row r="1345" spans="1:26" s="175" customFormat="1" ht="26.4" hidden="1" x14ac:dyDescent="0.3">
      <c r="A1345" s="157"/>
      <c r="B1345" s="155">
        <v>201700245</v>
      </c>
      <c r="C1345" s="217" t="s">
        <v>1929</v>
      </c>
      <c r="D1345" s="29" t="s">
        <v>179</v>
      </c>
      <c r="E1345" s="216"/>
      <c r="F1345" s="208"/>
      <c r="G1345" s="208"/>
      <c r="H1345" s="208"/>
      <c r="I1345" s="208"/>
      <c r="J1345" s="209"/>
      <c r="K1345" s="208"/>
      <c r="L1345" s="208"/>
      <c r="M1345" s="208"/>
      <c r="N1345" s="208"/>
      <c r="O1345" s="208"/>
      <c r="P1345" s="208"/>
      <c r="Q1345" s="208"/>
      <c r="R1345" s="208"/>
      <c r="S1345" s="208"/>
      <c r="T1345" s="208"/>
      <c r="U1345" s="208"/>
      <c r="V1345" s="208"/>
      <c r="W1345" s="208"/>
      <c r="X1345" s="219">
        <v>42996</v>
      </c>
      <c r="Y1345" s="150" t="str">
        <f ca="1">IF(ISBLANK(X1345), TODAY()-E1345,X1345- E1345 &amp; CHAR(10) &amp; "(closed)")</f>
        <v>42996
(closed)</v>
      </c>
      <c r="Z1345" s="149" t="s">
        <v>360</v>
      </c>
    </row>
    <row r="1346" spans="1:26" s="175" customFormat="1" ht="39.6" hidden="1" x14ac:dyDescent="0.3">
      <c r="A1346" s="157"/>
      <c r="B1346" s="155">
        <v>201700247</v>
      </c>
      <c r="C1346" s="217" t="s">
        <v>1843</v>
      </c>
      <c r="D1346" s="29" t="s">
        <v>176</v>
      </c>
      <c r="E1346" s="216"/>
      <c r="F1346" s="208"/>
      <c r="G1346" s="208"/>
      <c r="H1346" s="208"/>
      <c r="I1346" s="208"/>
      <c r="J1346" s="209"/>
      <c r="K1346" s="208"/>
      <c r="L1346" s="208"/>
      <c r="M1346" s="208"/>
      <c r="N1346" s="208"/>
      <c r="O1346" s="208"/>
      <c r="P1346" s="208"/>
      <c r="Q1346" s="208"/>
      <c r="R1346" s="208"/>
      <c r="S1346" s="208"/>
      <c r="T1346" s="208"/>
      <c r="U1346" s="208"/>
      <c r="V1346" s="208"/>
      <c r="W1346" s="208"/>
      <c r="X1346" s="219">
        <v>42977</v>
      </c>
      <c r="Y1346" s="150" t="str">
        <f ca="1">IF(ISBLANK(X1346), TODAY()-E1346,X1346- E1346 &amp; CHAR(10) &amp; "(closed)")</f>
        <v>42977
(closed)</v>
      </c>
      <c r="Z1346" s="149" t="s">
        <v>360</v>
      </c>
    </row>
    <row r="1347" spans="1:26" s="175" customFormat="1" ht="26.4" hidden="1" x14ac:dyDescent="0.3">
      <c r="A1347" s="157"/>
      <c r="B1347" s="155">
        <v>201700248</v>
      </c>
      <c r="C1347" s="217" t="s">
        <v>1927</v>
      </c>
      <c r="D1347" s="29" t="s">
        <v>176</v>
      </c>
      <c r="E1347" s="216"/>
      <c r="F1347" s="208"/>
      <c r="G1347" s="208"/>
      <c r="H1347" s="208"/>
      <c r="I1347" s="208"/>
      <c r="J1347" s="209"/>
      <c r="K1347" s="208"/>
      <c r="L1347" s="208"/>
      <c r="M1347" s="208"/>
      <c r="N1347" s="208"/>
      <c r="O1347" s="208"/>
      <c r="P1347" s="208"/>
      <c r="Q1347" s="208"/>
      <c r="R1347" s="208"/>
      <c r="S1347" s="208"/>
      <c r="T1347" s="208"/>
      <c r="U1347" s="208"/>
      <c r="V1347" s="208"/>
      <c r="W1347" s="208"/>
      <c r="X1347" s="219">
        <v>43034</v>
      </c>
      <c r="Y1347" s="150" t="str">
        <f ca="1">IF(ISBLANK(X1347), TODAY()-E1347,X1347- E1347 &amp; CHAR(10) &amp; "(closed)")</f>
        <v>43034
(closed)</v>
      </c>
      <c r="Z1347" s="149" t="s">
        <v>360</v>
      </c>
    </row>
    <row r="1348" spans="1:26" s="175" customFormat="1" ht="26.4" hidden="1" x14ac:dyDescent="0.3">
      <c r="A1348" s="157"/>
      <c r="B1348" s="155">
        <v>201700250</v>
      </c>
      <c r="C1348" s="217" t="s">
        <v>193</v>
      </c>
      <c r="D1348" s="29" t="s">
        <v>176</v>
      </c>
      <c r="E1348" s="216"/>
      <c r="F1348" s="208"/>
      <c r="G1348" s="208"/>
      <c r="H1348" s="208"/>
      <c r="I1348" s="208"/>
      <c r="J1348" s="209"/>
      <c r="K1348" s="208"/>
      <c r="L1348" s="208"/>
      <c r="M1348" s="208"/>
      <c r="N1348" s="208"/>
      <c r="O1348" s="208"/>
      <c r="P1348" s="208"/>
      <c r="Q1348" s="208"/>
      <c r="R1348" s="208"/>
      <c r="S1348" s="208"/>
      <c r="T1348" s="208"/>
      <c r="U1348" s="208"/>
      <c r="V1348" s="208"/>
      <c r="W1348" s="208"/>
      <c r="X1348" s="219">
        <v>43035</v>
      </c>
      <c r="Y1348" s="150" t="str">
        <f ca="1">IF(ISBLANK(X1348), TODAY()-E1348,X1348- E1348 &amp; CHAR(10) &amp; "(closed)")</f>
        <v>43035
(closed)</v>
      </c>
      <c r="Z1348" s="149" t="s">
        <v>360</v>
      </c>
    </row>
    <row r="1349" spans="1:26" s="175" customFormat="1" ht="26.4" hidden="1" x14ac:dyDescent="0.3">
      <c r="A1349" s="157"/>
      <c r="B1349" s="155">
        <v>201700251</v>
      </c>
      <c r="C1349" s="217" t="s">
        <v>193</v>
      </c>
      <c r="D1349" s="29" t="s">
        <v>179</v>
      </c>
      <c r="E1349" s="216"/>
      <c r="F1349" s="208"/>
      <c r="G1349" s="208"/>
      <c r="H1349" s="208"/>
      <c r="I1349" s="208"/>
      <c r="J1349" s="209"/>
      <c r="K1349" s="208"/>
      <c r="L1349" s="208"/>
      <c r="M1349" s="208"/>
      <c r="N1349" s="208"/>
      <c r="O1349" s="208"/>
      <c r="P1349" s="208"/>
      <c r="Q1349" s="208"/>
      <c r="R1349" s="208"/>
      <c r="S1349" s="208"/>
      <c r="T1349" s="208"/>
      <c r="U1349" s="208"/>
      <c r="V1349" s="208"/>
      <c r="W1349" s="208"/>
      <c r="X1349" s="219">
        <v>43035</v>
      </c>
      <c r="Y1349" s="150" t="str">
        <f ca="1">IF(ISBLANK(X1349), TODAY()-E1349,X1349- E1349 &amp; CHAR(10) &amp; "(closed)")</f>
        <v>43035
(closed)</v>
      </c>
      <c r="Z1349" s="149" t="s">
        <v>360</v>
      </c>
    </row>
    <row r="1350" spans="1:26" s="175" customFormat="1" ht="26.4" hidden="1" x14ac:dyDescent="0.3">
      <c r="A1350" s="157"/>
      <c r="B1350" s="155">
        <v>201700268</v>
      </c>
      <c r="C1350" s="217" t="s">
        <v>1686</v>
      </c>
      <c r="D1350" s="29" t="s">
        <v>176</v>
      </c>
      <c r="E1350" s="216"/>
      <c r="F1350" s="208"/>
      <c r="G1350" s="208"/>
      <c r="H1350" s="208"/>
      <c r="I1350" s="208"/>
      <c r="J1350" s="209"/>
      <c r="K1350" s="208"/>
      <c r="L1350" s="208"/>
      <c r="M1350" s="208"/>
      <c r="N1350" s="208"/>
      <c r="O1350" s="208"/>
      <c r="P1350" s="208"/>
      <c r="Q1350" s="208"/>
      <c r="R1350" s="208"/>
      <c r="S1350" s="208"/>
      <c r="T1350" s="208"/>
      <c r="U1350" s="208"/>
      <c r="V1350" s="208"/>
      <c r="W1350" s="208"/>
      <c r="X1350" s="219">
        <v>43053</v>
      </c>
      <c r="Y1350" s="150" t="str">
        <f ca="1">IF(ISBLANK(X1350), TODAY()-E1350,X1350- E1350 &amp; CHAR(10) &amp; "(closed)")</f>
        <v>43053
(closed)</v>
      </c>
      <c r="Z1350" s="149" t="s">
        <v>360</v>
      </c>
    </row>
    <row r="1351" spans="1:26" s="175" customFormat="1" ht="26.4" hidden="1" x14ac:dyDescent="0.3">
      <c r="A1351" s="157"/>
      <c r="B1351" s="155">
        <v>201700269</v>
      </c>
      <c r="C1351" s="217" t="s">
        <v>896</v>
      </c>
      <c r="D1351" s="29" t="s">
        <v>179</v>
      </c>
      <c r="E1351" s="216"/>
      <c r="F1351" s="208"/>
      <c r="G1351" s="208"/>
      <c r="H1351" s="208"/>
      <c r="I1351" s="208"/>
      <c r="J1351" s="209"/>
      <c r="K1351" s="208"/>
      <c r="L1351" s="208"/>
      <c r="M1351" s="208"/>
      <c r="N1351" s="208"/>
      <c r="O1351" s="208"/>
      <c r="P1351" s="208"/>
      <c r="Q1351" s="208"/>
      <c r="R1351" s="208"/>
      <c r="S1351" s="208"/>
      <c r="T1351" s="208"/>
      <c r="U1351" s="208"/>
      <c r="V1351" s="208"/>
      <c r="W1351" s="208"/>
      <c r="X1351" s="219">
        <v>42977</v>
      </c>
      <c r="Y1351" s="150" t="str">
        <f ca="1">IF(ISBLANK(X1351), TODAY()-E1351,X1351- E1351 &amp; CHAR(10) &amp; "(closed)")</f>
        <v>42977
(closed)</v>
      </c>
      <c r="Z1351" s="149" t="s">
        <v>360</v>
      </c>
    </row>
    <row r="1352" spans="1:26" s="175" customFormat="1" ht="26.4" hidden="1" x14ac:dyDescent="0.3">
      <c r="A1352" s="157"/>
      <c r="B1352" s="155">
        <v>201700270</v>
      </c>
      <c r="C1352" s="217" t="s">
        <v>1686</v>
      </c>
      <c r="D1352" s="29" t="s">
        <v>176</v>
      </c>
      <c r="E1352" s="216"/>
      <c r="F1352" s="208"/>
      <c r="G1352" s="208"/>
      <c r="H1352" s="208"/>
      <c r="I1352" s="208"/>
      <c r="J1352" s="209"/>
      <c r="K1352" s="208"/>
      <c r="L1352" s="208"/>
      <c r="M1352" s="208"/>
      <c r="N1352" s="208"/>
      <c r="O1352" s="208"/>
      <c r="P1352" s="208"/>
      <c r="Q1352" s="208"/>
      <c r="R1352" s="208"/>
      <c r="S1352" s="208"/>
      <c r="T1352" s="208"/>
      <c r="U1352" s="208"/>
      <c r="V1352" s="208"/>
      <c r="W1352" s="208"/>
      <c r="X1352" s="219">
        <v>43025</v>
      </c>
      <c r="Y1352" s="150" t="str">
        <f ca="1">IF(ISBLANK(X1352), TODAY()-E1352,X1352- E1352 &amp; CHAR(10) &amp; "(closed)")</f>
        <v>43025
(closed)</v>
      </c>
      <c r="Z1352" s="149" t="s">
        <v>360</v>
      </c>
    </row>
    <row r="1353" spans="1:26" s="175" customFormat="1" ht="26.4" hidden="1" x14ac:dyDescent="0.3">
      <c r="A1353" s="157"/>
      <c r="B1353" s="155">
        <v>201700271</v>
      </c>
      <c r="C1353" s="217" t="s">
        <v>1686</v>
      </c>
      <c r="D1353" s="29" t="s">
        <v>176</v>
      </c>
      <c r="E1353" s="216"/>
      <c r="F1353" s="208"/>
      <c r="G1353" s="208"/>
      <c r="H1353" s="208"/>
      <c r="I1353" s="208"/>
      <c r="J1353" s="209"/>
      <c r="K1353" s="208"/>
      <c r="L1353" s="208"/>
      <c r="M1353" s="208"/>
      <c r="N1353" s="208"/>
      <c r="O1353" s="208"/>
      <c r="P1353" s="208"/>
      <c r="Q1353" s="208"/>
      <c r="R1353" s="208"/>
      <c r="S1353" s="208"/>
      <c r="T1353" s="208"/>
      <c r="U1353" s="208"/>
      <c r="V1353" s="208"/>
      <c r="W1353" s="208"/>
      <c r="X1353" s="219">
        <v>43035</v>
      </c>
      <c r="Y1353" s="150" t="str">
        <f ca="1">IF(ISBLANK(X1353), TODAY()-E1353,X1353- E1353 &amp; CHAR(10) &amp; "(closed)")</f>
        <v>43035
(closed)</v>
      </c>
      <c r="Z1353" s="149" t="s">
        <v>360</v>
      </c>
    </row>
    <row r="1354" spans="1:26" s="175" customFormat="1" ht="26.4" hidden="1" x14ac:dyDescent="0.3">
      <c r="A1354" s="157"/>
      <c r="B1354" s="155">
        <v>201700272</v>
      </c>
      <c r="C1354" s="217" t="s">
        <v>804</v>
      </c>
      <c r="D1354" s="29" t="s">
        <v>179</v>
      </c>
      <c r="E1354" s="216"/>
      <c r="F1354" s="208"/>
      <c r="G1354" s="208"/>
      <c r="H1354" s="208"/>
      <c r="I1354" s="208"/>
      <c r="J1354" s="209"/>
      <c r="K1354" s="208"/>
      <c r="L1354" s="208"/>
      <c r="M1354" s="208"/>
      <c r="N1354" s="208"/>
      <c r="O1354" s="208"/>
      <c r="P1354" s="208"/>
      <c r="Q1354" s="208"/>
      <c r="R1354" s="208"/>
      <c r="S1354" s="208"/>
      <c r="T1354" s="208"/>
      <c r="U1354" s="208"/>
      <c r="V1354" s="208"/>
      <c r="W1354" s="208"/>
      <c r="X1354" s="219">
        <v>42996</v>
      </c>
      <c r="Y1354" s="150" t="str">
        <f ca="1">IF(ISBLANK(X1354), TODAY()-E1354,X1354- E1354 &amp; CHAR(10) &amp; "(closed)")</f>
        <v>42996
(closed)</v>
      </c>
      <c r="Z1354" s="149" t="s">
        <v>360</v>
      </c>
    </row>
    <row r="1355" spans="1:26" s="175" customFormat="1" ht="26.4" hidden="1" x14ac:dyDescent="0.3">
      <c r="A1355" s="157"/>
      <c r="B1355" s="155">
        <v>201700273</v>
      </c>
      <c r="C1355" s="217" t="s">
        <v>804</v>
      </c>
      <c r="D1355" s="29" t="s">
        <v>176</v>
      </c>
      <c r="E1355" s="216"/>
      <c r="F1355" s="208"/>
      <c r="G1355" s="208"/>
      <c r="H1355" s="208"/>
      <c r="I1355" s="208"/>
      <c r="J1355" s="209"/>
      <c r="K1355" s="208"/>
      <c r="L1355" s="208"/>
      <c r="M1355" s="208"/>
      <c r="N1355" s="208"/>
      <c r="O1355" s="208"/>
      <c r="P1355" s="208"/>
      <c r="Q1355" s="208"/>
      <c r="R1355" s="208"/>
      <c r="S1355" s="208"/>
      <c r="T1355" s="208"/>
      <c r="U1355" s="208"/>
      <c r="V1355" s="208"/>
      <c r="W1355" s="208"/>
      <c r="X1355" s="219">
        <v>42996</v>
      </c>
      <c r="Y1355" s="150" t="str">
        <f ca="1">IF(ISBLANK(X1355), TODAY()-E1355,X1355- E1355 &amp; CHAR(10) &amp; "(closed)")</f>
        <v>42996
(closed)</v>
      </c>
      <c r="Z1355" s="149" t="s">
        <v>360</v>
      </c>
    </row>
    <row r="1356" spans="1:26" s="175" customFormat="1" ht="39.6" hidden="1" x14ac:dyDescent="0.3">
      <c r="A1356" s="157"/>
      <c r="B1356" s="155">
        <v>201700274</v>
      </c>
      <c r="C1356" s="217" t="s">
        <v>1843</v>
      </c>
      <c r="D1356" s="29" t="s">
        <v>176</v>
      </c>
      <c r="E1356" s="171" t="s">
        <v>984</v>
      </c>
      <c r="F1356" s="208"/>
      <c r="G1356" s="208"/>
      <c r="H1356" s="208"/>
      <c r="I1356" s="208"/>
      <c r="J1356" s="209"/>
      <c r="K1356" s="208"/>
      <c r="L1356" s="208"/>
      <c r="M1356" s="208"/>
      <c r="N1356" s="208"/>
      <c r="O1356" s="208"/>
      <c r="P1356" s="208"/>
      <c r="Q1356" s="208"/>
      <c r="R1356" s="208"/>
      <c r="S1356" s="208"/>
      <c r="T1356" s="208"/>
      <c r="U1356" s="208"/>
      <c r="V1356" s="208"/>
      <c r="W1356" s="208"/>
      <c r="X1356" s="219">
        <v>43021</v>
      </c>
      <c r="Y1356" s="150" t="e">
        <f ca="1">IF(ISBLANK(X1356), TODAY()-E1356,X1356- E1356 &amp; CHAR(10) &amp; "(closed)")</f>
        <v>#VALUE!</v>
      </c>
      <c r="Z1356" s="149" t="s">
        <v>360</v>
      </c>
    </row>
    <row r="1357" spans="1:26" s="175" customFormat="1" ht="26.4" hidden="1" x14ac:dyDescent="0.3">
      <c r="A1357" s="157"/>
      <c r="B1357" s="155">
        <v>201700276</v>
      </c>
      <c r="C1357" s="217" t="s">
        <v>193</v>
      </c>
      <c r="D1357" s="29" t="s">
        <v>179</v>
      </c>
      <c r="E1357" s="216"/>
      <c r="F1357" s="208"/>
      <c r="G1357" s="208"/>
      <c r="H1357" s="208"/>
      <c r="I1357" s="208"/>
      <c r="J1357" s="209"/>
      <c r="K1357" s="208"/>
      <c r="L1357" s="208"/>
      <c r="M1357" s="208"/>
      <c r="N1357" s="208"/>
      <c r="O1357" s="208"/>
      <c r="P1357" s="208"/>
      <c r="Q1357" s="208"/>
      <c r="R1357" s="208"/>
      <c r="S1357" s="208"/>
      <c r="T1357" s="208"/>
      <c r="U1357" s="208"/>
      <c r="V1357" s="208"/>
      <c r="W1357" s="208"/>
      <c r="X1357" s="219">
        <v>43038</v>
      </c>
      <c r="Y1357" s="150" t="str">
        <f ca="1">IF(ISBLANK(X1357), TODAY()-E1357,X1357- E1357 &amp; CHAR(10) &amp; "(closed)")</f>
        <v>43038
(closed)</v>
      </c>
      <c r="Z1357" s="149" t="s">
        <v>360</v>
      </c>
    </row>
    <row r="1358" spans="1:26" s="175" customFormat="1" ht="26.4" hidden="1" x14ac:dyDescent="0.3">
      <c r="A1358" s="157"/>
      <c r="B1358" s="155">
        <v>201700277</v>
      </c>
      <c r="C1358" s="217" t="s">
        <v>193</v>
      </c>
      <c r="D1358" s="29" t="s">
        <v>179</v>
      </c>
      <c r="E1358" s="216"/>
      <c r="F1358" s="208"/>
      <c r="G1358" s="208"/>
      <c r="H1358" s="208"/>
      <c r="I1358" s="208"/>
      <c r="J1358" s="209"/>
      <c r="K1358" s="208"/>
      <c r="L1358" s="208"/>
      <c r="M1358" s="208"/>
      <c r="N1358" s="208"/>
      <c r="O1358" s="208"/>
      <c r="P1358" s="208"/>
      <c r="Q1358" s="208"/>
      <c r="R1358" s="208"/>
      <c r="S1358" s="208"/>
      <c r="T1358" s="208"/>
      <c r="U1358" s="208"/>
      <c r="V1358" s="208"/>
      <c r="W1358" s="208"/>
      <c r="X1358" s="219">
        <v>43025</v>
      </c>
      <c r="Y1358" s="150" t="str">
        <f ca="1">IF(ISBLANK(X1358), TODAY()-E1358,X1358- E1358 &amp; CHAR(10) &amp; "(closed)")</f>
        <v>43025
(closed)</v>
      </c>
      <c r="Z1358" s="149" t="s">
        <v>360</v>
      </c>
    </row>
    <row r="1359" spans="1:26" s="175" customFormat="1" ht="26.4" hidden="1" x14ac:dyDescent="0.3">
      <c r="A1359" s="157"/>
      <c r="B1359" s="155">
        <v>201700278</v>
      </c>
      <c r="C1359" s="217" t="s">
        <v>193</v>
      </c>
      <c r="D1359" s="29" t="s">
        <v>179</v>
      </c>
      <c r="E1359" s="216"/>
      <c r="F1359" s="208"/>
      <c r="G1359" s="208"/>
      <c r="H1359" s="208"/>
      <c r="I1359" s="208"/>
      <c r="J1359" s="209"/>
      <c r="K1359" s="208"/>
      <c r="L1359" s="208"/>
      <c r="M1359" s="208"/>
      <c r="N1359" s="208"/>
      <c r="O1359" s="208"/>
      <c r="P1359" s="208"/>
      <c r="Q1359" s="208"/>
      <c r="R1359" s="208"/>
      <c r="S1359" s="208"/>
      <c r="T1359" s="208"/>
      <c r="U1359" s="208"/>
      <c r="V1359" s="208"/>
      <c r="W1359" s="208"/>
      <c r="X1359" s="219">
        <v>43028</v>
      </c>
      <c r="Y1359" s="150" t="str">
        <f ca="1">IF(ISBLANK(X1359), TODAY()-E1359,X1359- E1359 &amp; CHAR(10) &amp; "(closed)")</f>
        <v>43028
(closed)</v>
      </c>
      <c r="Z1359" s="149" t="s">
        <v>360</v>
      </c>
    </row>
    <row r="1360" spans="1:26" s="175" customFormat="1" ht="26.4" hidden="1" x14ac:dyDescent="0.3">
      <c r="A1360" s="157"/>
      <c r="B1360" s="155">
        <v>201700279</v>
      </c>
      <c r="C1360" s="217" t="s">
        <v>193</v>
      </c>
      <c r="D1360" s="29" t="s">
        <v>179</v>
      </c>
      <c r="E1360" s="216"/>
      <c r="F1360" s="208"/>
      <c r="G1360" s="208"/>
      <c r="H1360" s="208"/>
      <c r="I1360" s="208"/>
      <c r="J1360" s="209"/>
      <c r="K1360" s="208"/>
      <c r="L1360" s="208"/>
      <c r="M1360" s="208"/>
      <c r="N1360" s="208"/>
      <c r="O1360" s="208"/>
      <c r="P1360" s="208"/>
      <c r="Q1360" s="208"/>
      <c r="R1360" s="208"/>
      <c r="S1360" s="208"/>
      <c r="T1360" s="208"/>
      <c r="U1360" s="208"/>
      <c r="V1360" s="208"/>
      <c r="W1360" s="208"/>
      <c r="X1360" s="219">
        <v>43040</v>
      </c>
      <c r="Y1360" s="150" t="str">
        <f ca="1">IF(ISBLANK(X1360), TODAY()-E1360,X1360- E1360 &amp; CHAR(10) &amp; "(closed)")</f>
        <v>43040
(closed)</v>
      </c>
      <c r="Z1360" s="149" t="s">
        <v>360</v>
      </c>
    </row>
    <row r="1361" spans="1:26" s="175" customFormat="1" ht="26.4" hidden="1" x14ac:dyDescent="0.3">
      <c r="A1361" s="157"/>
      <c r="B1361" s="155">
        <v>201700280</v>
      </c>
      <c r="C1361" s="217" t="s">
        <v>193</v>
      </c>
      <c r="D1361" s="29" t="s">
        <v>179</v>
      </c>
      <c r="E1361" s="216"/>
      <c r="F1361" s="208"/>
      <c r="G1361" s="208"/>
      <c r="H1361" s="208"/>
      <c r="I1361" s="208"/>
      <c r="J1361" s="209"/>
      <c r="K1361" s="208"/>
      <c r="L1361" s="208"/>
      <c r="M1361" s="208"/>
      <c r="N1361" s="208"/>
      <c r="O1361" s="208"/>
      <c r="P1361" s="208"/>
      <c r="Q1361" s="208"/>
      <c r="R1361" s="208"/>
      <c r="S1361" s="208"/>
      <c r="T1361" s="208"/>
      <c r="U1361" s="208"/>
      <c r="V1361" s="208"/>
      <c r="W1361" s="208"/>
      <c r="X1361" s="219">
        <v>43042</v>
      </c>
      <c r="Y1361" s="150" t="str">
        <f ca="1">IF(ISBLANK(X1361), TODAY()-E1361,X1361- E1361 &amp; CHAR(10) &amp; "(closed)")</f>
        <v>43042
(closed)</v>
      </c>
      <c r="Z1361" s="149" t="s">
        <v>360</v>
      </c>
    </row>
    <row r="1362" spans="1:26" s="175" customFormat="1" ht="26.4" hidden="1" x14ac:dyDescent="0.3">
      <c r="A1362" s="157"/>
      <c r="B1362" s="155">
        <v>201700281</v>
      </c>
      <c r="C1362" s="217" t="s">
        <v>193</v>
      </c>
      <c r="D1362" s="29" t="s">
        <v>179</v>
      </c>
      <c r="E1362" s="216"/>
      <c r="F1362" s="208"/>
      <c r="G1362" s="208"/>
      <c r="H1362" s="208"/>
      <c r="I1362" s="208"/>
      <c r="J1362" s="209"/>
      <c r="K1362" s="208"/>
      <c r="L1362" s="208"/>
      <c r="M1362" s="208"/>
      <c r="N1362" s="208"/>
      <c r="O1362" s="208"/>
      <c r="P1362" s="208"/>
      <c r="Q1362" s="208"/>
      <c r="R1362" s="208"/>
      <c r="S1362" s="208"/>
      <c r="T1362" s="208"/>
      <c r="U1362" s="208"/>
      <c r="V1362" s="208"/>
      <c r="W1362" s="208"/>
      <c r="X1362" s="219">
        <v>43045</v>
      </c>
      <c r="Y1362" s="150" t="str">
        <f ca="1">IF(ISBLANK(X1362), TODAY()-E1362,X1362- E1362 &amp; CHAR(10) &amp; "(closed)")</f>
        <v>43045
(closed)</v>
      </c>
      <c r="Z1362" s="149" t="s">
        <v>360</v>
      </c>
    </row>
    <row r="1363" spans="1:26" s="175" customFormat="1" ht="26.4" hidden="1" x14ac:dyDescent="0.3">
      <c r="A1363" s="157"/>
      <c r="B1363" s="155">
        <v>201700282</v>
      </c>
      <c r="C1363" s="217" t="s">
        <v>193</v>
      </c>
      <c r="D1363" s="29" t="s">
        <v>179</v>
      </c>
      <c r="E1363" s="216"/>
      <c r="F1363" s="208"/>
      <c r="G1363" s="208"/>
      <c r="H1363" s="208"/>
      <c r="I1363" s="208"/>
      <c r="J1363" s="209"/>
      <c r="K1363" s="208"/>
      <c r="L1363" s="208"/>
      <c r="M1363" s="208"/>
      <c r="N1363" s="208"/>
      <c r="O1363" s="208"/>
      <c r="P1363" s="208"/>
      <c r="Q1363" s="208"/>
      <c r="R1363" s="208"/>
      <c r="S1363" s="208"/>
      <c r="T1363" s="208"/>
      <c r="U1363" s="208"/>
      <c r="V1363" s="208"/>
      <c r="W1363" s="208"/>
      <c r="X1363" s="219">
        <v>43055</v>
      </c>
      <c r="Y1363" s="150" t="str">
        <f ca="1">IF(ISBLANK(X1363), TODAY()-E1363,X1363- E1363 &amp; CHAR(10) &amp; "(closed)")</f>
        <v>43055
(closed)</v>
      </c>
      <c r="Z1363" s="149" t="s">
        <v>360</v>
      </c>
    </row>
    <row r="1364" spans="1:26" s="175" customFormat="1" ht="26.4" hidden="1" x14ac:dyDescent="0.3">
      <c r="A1364" s="157"/>
      <c r="B1364" s="155">
        <v>201700283</v>
      </c>
      <c r="C1364" s="217" t="s">
        <v>193</v>
      </c>
      <c r="D1364" s="29" t="s">
        <v>179</v>
      </c>
      <c r="E1364" s="216"/>
      <c r="F1364" s="208"/>
      <c r="G1364" s="208"/>
      <c r="H1364" s="208"/>
      <c r="I1364" s="208"/>
      <c r="J1364" s="209"/>
      <c r="K1364" s="208"/>
      <c r="L1364" s="208"/>
      <c r="M1364" s="208"/>
      <c r="N1364" s="208"/>
      <c r="O1364" s="208"/>
      <c r="P1364" s="208"/>
      <c r="Q1364" s="208"/>
      <c r="R1364" s="208"/>
      <c r="S1364" s="208"/>
      <c r="T1364" s="208"/>
      <c r="U1364" s="208"/>
      <c r="V1364" s="208"/>
      <c r="W1364" s="208"/>
      <c r="X1364" s="219">
        <v>43055</v>
      </c>
      <c r="Y1364" s="150" t="str">
        <f ca="1">IF(ISBLANK(X1364), TODAY()-E1364,X1364- E1364 &amp; CHAR(10) &amp; "(closed)")</f>
        <v>43055
(closed)</v>
      </c>
      <c r="Z1364" s="149" t="s">
        <v>360</v>
      </c>
    </row>
    <row r="1365" spans="1:26" s="175" customFormat="1" ht="26.4" hidden="1" x14ac:dyDescent="0.3">
      <c r="A1365" s="157"/>
      <c r="B1365" s="155">
        <v>201700284</v>
      </c>
      <c r="C1365" s="31" t="s">
        <v>704</v>
      </c>
      <c r="D1365" s="29" t="s">
        <v>179</v>
      </c>
      <c r="E1365" s="216"/>
      <c r="F1365" s="208"/>
      <c r="G1365" s="208"/>
      <c r="H1365" s="208"/>
      <c r="I1365" s="208"/>
      <c r="J1365" s="209"/>
      <c r="K1365" s="208"/>
      <c r="L1365" s="208"/>
      <c r="M1365" s="208"/>
      <c r="N1365" s="208"/>
      <c r="O1365" s="208"/>
      <c r="P1365" s="208"/>
      <c r="Q1365" s="208"/>
      <c r="R1365" s="208"/>
      <c r="S1365" s="208"/>
      <c r="T1365" s="208"/>
      <c r="U1365" s="208"/>
      <c r="V1365" s="208"/>
      <c r="W1365" s="208"/>
      <c r="X1365" s="219">
        <v>43007</v>
      </c>
      <c r="Y1365" s="150" t="str">
        <f ca="1">IF(ISBLANK(X1365), TODAY()-E1365,X1365- E1365 &amp; CHAR(10) &amp; "(closed)")</f>
        <v>43007
(closed)</v>
      </c>
      <c r="Z1365" s="149" t="s">
        <v>360</v>
      </c>
    </row>
    <row r="1366" spans="1:26" s="175" customFormat="1" ht="26.4" hidden="1" x14ac:dyDescent="0.3">
      <c r="A1366" s="157"/>
      <c r="B1366" s="155">
        <v>201700285</v>
      </c>
      <c r="C1366" s="217" t="s">
        <v>1928</v>
      </c>
      <c r="D1366" s="29" t="s">
        <v>179</v>
      </c>
      <c r="E1366" s="216"/>
      <c r="F1366" s="208"/>
      <c r="G1366" s="208"/>
      <c r="H1366" s="208"/>
      <c r="I1366" s="208"/>
      <c r="J1366" s="209"/>
      <c r="K1366" s="208"/>
      <c r="L1366" s="208"/>
      <c r="M1366" s="208"/>
      <c r="N1366" s="208"/>
      <c r="O1366" s="208"/>
      <c r="P1366" s="208"/>
      <c r="Q1366" s="208"/>
      <c r="R1366" s="208"/>
      <c r="S1366" s="208"/>
      <c r="T1366" s="208"/>
      <c r="U1366" s="208"/>
      <c r="V1366" s="208"/>
      <c r="W1366" s="208"/>
      <c r="X1366" s="219">
        <v>42977</v>
      </c>
      <c r="Y1366" s="150" t="str">
        <f ca="1">IF(ISBLANK(X1366), TODAY()-E1366,X1366- E1366 &amp; CHAR(10) &amp; "(closed)")</f>
        <v>42977
(closed)</v>
      </c>
      <c r="Z1366" s="149" t="s">
        <v>360</v>
      </c>
    </row>
    <row r="1367" spans="1:26" s="175" customFormat="1" ht="14.4" hidden="1" x14ac:dyDescent="0.3">
      <c r="A1367" s="157"/>
      <c r="B1367" s="155">
        <v>201700286</v>
      </c>
      <c r="C1367" s="217" t="s">
        <v>1795</v>
      </c>
      <c r="D1367" s="29" t="s">
        <v>179</v>
      </c>
      <c r="E1367" s="216" t="s">
        <v>1794</v>
      </c>
      <c r="F1367" s="208"/>
      <c r="G1367" s="208"/>
      <c r="H1367" s="208"/>
      <c r="I1367" s="208"/>
      <c r="J1367" s="209"/>
      <c r="K1367" s="208"/>
      <c r="L1367" s="208"/>
      <c r="M1367" s="208"/>
      <c r="N1367" s="208"/>
      <c r="O1367" s="208"/>
      <c r="P1367" s="208"/>
      <c r="Q1367" s="208"/>
      <c r="R1367" s="208"/>
      <c r="S1367" s="208"/>
      <c r="T1367" s="208"/>
      <c r="U1367" s="208"/>
      <c r="V1367" s="208"/>
      <c r="W1367" s="208"/>
      <c r="X1367" s="219">
        <v>42998</v>
      </c>
      <c r="Y1367" s="150" t="e">
        <f ca="1">IF(ISBLANK(X1367), TODAY()-E1367,X1367- E1367 &amp; CHAR(10) &amp; "(closed)")</f>
        <v>#VALUE!</v>
      </c>
      <c r="Z1367" s="149" t="s">
        <v>360</v>
      </c>
    </row>
    <row r="1368" spans="1:26" s="175" customFormat="1" ht="26.4" hidden="1" x14ac:dyDescent="0.3">
      <c r="A1368" s="157"/>
      <c r="B1368" s="155">
        <v>201700287</v>
      </c>
      <c r="C1368" s="217" t="s">
        <v>1096</v>
      </c>
      <c r="D1368" s="29" t="s">
        <v>179</v>
      </c>
      <c r="E1368" s="216"/>
      <c r="F1368" s="208"/>
      <c r="G1368" s="208"/>
      <c r="H1368" s="208"/>
      <c r="I1368" s="208"/>
      <c r="J1368" s="209"/>
      <c r="K1368" s="208"/>
      <c r="L1368" s="208"/>
      <c r="M1368" s="208"/>
      <c r="N1368" s="208"/>
      <c r="O1368" s="208"/>
      <c r="P1368" s="208"/>
      <c r="Q1368" s="208"/>
      <c r="R1368" s="208"/>
      <c r="S1368" s="208"/>
      <c r="T1368" s="208"/>
      <c r="U1368" s="208"/>
      <c r="V1368" s="208"/>
      <c r="W1368" s="208"/>
      <c r="X1368" s="219">
        <v>42984</v>
      </c>
      <c r="Y1368" s="150" t="str">
        <f ca="1">IF(ISBLANK(X1368), TODAY()-E1368,X1368- E1368 &amp; CHAR(10) &amp; "(closed)")</f>
        <v>42984
(closed)</v>
      </c>
      <c r="Z1368" s="149" t="s">
        <v>360</v>
      </c>
    </row>
    <row r="1369" spans="1:26" s="175" customFormat="1" ht="26.4" hidden="1" x14ac:dyDescent="0.3">
      <c r="A1369" s="157"/>
      <c r="B1369" s="155">
        <v>201700288</v>
      </c>
      <c r="C1369" s="217" t="s">
        <v>1096</v>
      </c>
      <c r="D1369" s="29" t="s">
        <v>179</v>
      </c>
      <c r="E1369" s="216"/>
      <c r="F1369" s="208"/>
      <c r="G1369" s="208"/>
      <c r="H1369" s="208"/>
      <c r="I1369" s="208"/>
      <c r="J1369" s="209"/>
      <c r="K1369" s="208"/>
      <c r="L1369" s="208"/>
      <c r="M1369" s="208"/>
      <c r="N1369" s="208"/>
      <c r="O1369" s="208"/>
      <c r="P1369" s="208"/>
      <c r="Q1369" s="208"/>
      <c r="R1369" s="208"/>
      <c r="S1369" s="208"/>
      <c r="T1369" s="208"/>
      <c r="U1369" s="208"/>
      <c r="V1369" s="208"/>
      <c r="W1369" s="208"/>
      <c r="X1369" s="219">
        <v>43042</v>
      </c>
      <c r="Y1369" s="150" t="str">
        <f ca="1">IF(ISBLANK(X1369), TODAY()-E1369,X1369- E1369 &amp; CHAR(10) &amp; "(closed)")</f>
        <v>43042
(closed)</v>
      </c>
      <c r="Z1369" s="149" t="s">
        <v>360</v>
      </c>
    </row>
    <row r="1370" spans="1:26" s="175" customFormat="1" ht="26.4" hidden="1" x14ac:dyDescent="0.3">
      <c r="A1370" s="157"/>
      <c r="B1370" s="155">
        <v>201700289</v>
      </c>
      <c r="C1370" s="217" t="s">
        <v>689</v>
      </c>
      <c r="D1370" s="29" t="s">
        <v>179</v>
      </c>
      <c r="E1370" s="216"/>
      <c r="F1370" s="208"/>
      <c r="G1370" s="208"/>
      <c r="H1370" s="208"/>
      <c r="I1370" s="208"/>
      <c r="J1370" s="209"/>
      <c r="K1370" s="208"/>
      <c r="L1370" s="208"/>
      <c r="M1370" s="208"/>
      <c r="N1370" s="208"/>
      <c r="O1370" s="208"/>
      <c r="P1370" s="208"/>
      <c r="Q1370" s="208"/>
      <c r="R1370" s="208"/>
      <c r="S1370" s="208"/>
      <c r="T1370" s="208"/>
      <c r="U1370" s="208"/>
      <c r="V1370" s="208"/>
      <c r="W1370" s="208"/>
      <c r="X1370" s="219">
        <v>42996</v>
      </c>
      <c r="Y1370" s="150" t="str">
        <f ca="1">IF(ISBLANK(X1370), TODAY()-E1370,X1370- E1370 &amp; CHAR(10) &amp; "(closed)")</f>
        <v>42996
(closed)</v>
      </c>
      <c r="Z1370" s="149" t="s">
        <v>360</v>
      </c>
    </row>
    <row r="1371" spans="1:26" s="175" customFormat="1" ht="26.4" hidden="1" x14ac:dyDescent="0.3">
      <c r="A1371" s="157"/>
      <c r="B1371" s="155">
        <v>201700291</v>
      </c>
      <c r="C1371" s="217" t="s">
        <v>1927</v>
      </c>
      <c r="D1371" s="29" t="s">
        <v>179</v>
      </c>
      <c r="E1371" s="216"/>
      <c r="F1371" s="208"/>
      <c r="G1371" s="208"/>
      <c r="H1371" s="208"/>
      <c r="I1371" s="208"/>
      <c r="J1371" s="209"/>
      <c r="K1371" s="208"/>
      <c r="L1371" s="208"/>
      <c r="M1371" s="208"/>
      <c r="N1371" s="208"/>
      <c r="O1371" s="208"/>
      <c r="P1371" s="208"/>
      <c r="Q1371" s="208"/>
      <c r="R1371" s="208"/>
      <c r="S1371" s="208"/>
      <c r="T1371" s="208"/>
      <c r="U1371" s="208"/>
      <c r="V1371" s="208"/>
      <c r="W1371" s="208"/>
      <c r="X1371" s="219">
        <v>43060</v>
      </c>
      <c r="Y1371" s="150" t="str">
        <f ca="1">IF(ISBLANK(X1371), TODAY()-E1371,X1371- E1371 &amp; CHAR(10) &amp; "(closed)")</f>
        <v>43060
(closed)</v>
      </c>
      <c r="Z1371" s="149" t="s">
        <v>360</v>
      </c>
    </row>
    <row r="1372" spans="1:26" s="175" customFormat="1" ht="26.4" hidden="1" x14ac:dyDescent="0.3">
      <c r="A1372" s="157"/>
      <c r="B1372" s="155">
        <v>201700292</v>
      </c>
      <c r="C1372" s="217" t="s">
        <v>804</v>
      </c>
      <c r="D1372" s="29" t="s">
        <v>179</v>
      </c>
      <c r="E1372" s="216"/>
      <c r="F1372" s="208"/>
      <c r="G1372" s="208"/>
      <c r="H1372" s="208"/>
      <c r="I1372" s="208"/>
      <c r="J1372" s="209"/>
      <c r="K1372" s="208"/>
      <c r="L1372" s="208"/>
      <c r="M1372" s="208"/>
      <c r="N1372" s="208"/>
      <c r="O1372" s="208"/>
      <c r="P1372" s="208"/>
      <c r="Q1372" s="208"/>
      <c r="R1372" s="208"/>
      <c r="S1372" s="208"/>
      <c r="T1372" s="208"/>
      <c r="U1372" s="208"/>
      <c r="V1372" s="208"/>
      <c r="W1372" s="208"/>
      <c r="X1372" s="219">
        <v>43032</v>
      </c>
      <c r="Y1372" s="150" t="str">
        <f ca="1">IF(ISBLANK(X1372), TODAY()-E1372,X1372- E1372 &amp; CHAR(10) &amp; "(closed)")</f>
        <v>43032
(closed)</v>
      </c>
      <c r="Z1372" s="149" t="s">
        <v>360</v>
      </c>
    </row>
    <row r="1373" spans="1:26" s="175" customFormat="1" ht="26.4" hidden="1" x14ac:dyDescent="0.3">
      <c r="A1373" s="157"/>
      <c r="B1373" s="155">
        <v>201700294</v>
      </c>
      <c r="C1373" s="217" t="s">
        <v>193</v>
      </c>
      <c r="D1373" s="29" t="s">
        <v>179</v>
      </c>
      <c r="E1373" s="216"/>
      <c r="F1373" s="208"/>
      <c r="G1373" s="208"/>
      <c r="H1373" s="208"/>
      <c r="I1373" s="208"/>
      <c r="J1373" s="209"/>
      <c r="K1373" s="208"/>
      <c r="L1373" s="208"/>
      <c r="M1373" s="208"/>
      <c r="N1373" s="208"/>
      <c r="O1373" s="208"/>
      <c r="P1373" s="208"/>
      <c r="Q1373" s="208"/>
      <c r="R1373" s="208"/>
      <c r="S1373" s="208"/>
      <c r="T1373" s="208"/>
      <c r="U1373" s="208"/>
      <c r="V1373" s="208"/>
      <c r="W1373" s="208"/>
      <c r="X1373" s="219">
        <v>43045</v>
      </c>
      <c r="Y1373" s="150" t="str">
        <f ca="1">IF(ISBLANK(X1373), TODAY()-E1373,X1373- E1373 &amp; CHAR(10) &amp; "(closed)")</f>
        <v>43045
(closed)</v>
      </c>
      <c r="Z1373" s="149" t="s">
        <v>360</v>
      </c>
    </row>
    <row r="1374" spans="1:26" s="175" customFormat="1" ht="26.4" hidden="1" x14ac:dyDescent="0.3">
      <c r="A1374" s="157"/>
      <c r="B1374" s="155">
        <v>201700295</v>
      </c>
      <c r="C1374" s="217" t="s">
        <v>193</v>
      </c>
      <c r="D1374" s="29" t="s">
        <v>179</v>
      </c>
      <c r="E1374" s="216"/>
      <c r="F1374" s="208"/>
      <c r="G1374" s="208"/>
      <c r="H1374" s="208"/>
      <c r="I1374" s="208"/>
      <c r="J1374" s="209"/>
      <c r="K1374" s="208"/>
      <c r="L1374" s="208"/>
      <c r="M1374" s="208"/>
      <c r="N1374" s="208"/>
      <c r="O1374" s="208"/>
      <c r="P1374" s="208"/>
      <c r="Q1374" s="208"/>
      <c r="R1374" s="208"/>
      <c r="S1374" s="208"/>
      <c r="T1374" s="208"/>
      <c r="U1374" s="208"/>
      <c r="V1374" s="208"/>
      <c r="W1374" s="208"/>
      <c r="X1374" s="219">
        <v>43046</v>
      </c>
      <c r="Y1374" s="150" t="str">
        <f ca="1">IF(ISBLANK(X1374), TODAY()-E1374,X1374- E1374 &amp; CHAR(10) &amp; "(closed)")</f>
        <v>43046
(closed)</v>
      </c>
      <c r="Z1374" s="149" t="s">
        <v>360</v>
      </c>
    </row>
    <row r="1375" spans="1:26" s="175" customFormat="1" ht="26.4" hidden="1" x14ac:dyDescent="0.3">
      <c r="A1375" s="157"/>
      <c r="B1375" s="155">
        <v>201700296</v>
      </c>
      <c r="C1375" s="217" t="s">
        <v>193</v>
      </c>
      <c r="D1375" s="29" t="s">
        <v>179</v>
      </c>
      <c r="E1375" s="216"/>
      <c r="F1375" s="208"/>
      <c r="G1375" s="208"/>
      <c r="H1375" s="208"/>
      <c r="I1375" s="208"/>
      <c r="J1375" s="209"/>
      <c r="K1375" s="208"/>
      <c r="L1375" s="208"/>
      <c r="M1375" s="208"/>
      <c r="N1375" s="208"/>
      <c r="O1375" s="208"/>
      <c r="P1375" s="208"/>
      <c r="Q1375" s="208"/>
      <c r="R1375" s="208"/>
      <c r="S1375" s="208"/>
      <c r="T1375" s="208"/>
      <c r="U1375" s="208"/>
      <c r="V1375" s="208"/>
      <c r="W1375" s="208"/>
      <c r="X1375" s="219">
        <v>43066</v>
      </c>
      <c r="Y1375" s="150" t="str">
        <f ca="1">IF(ISBLANK(X1375), TODAY()-E1375,X1375- E1375 &amp; CHAR(10) &amp; "(closed)")</f>
        <v>43066
(closed)</v>
      </c>
      <c r="Z1375" s="149" t="s">
        <v>360</v>
      </c>
    </row>
    <row r="1376" spans="1:26" s="175" customFormat="1" ht="26.4" hidden="1" x14ac:dyDescent="0.3">
      <c r="A1376" s="157"/>
      <c r="B1376" s="155">
        <v>201700297</v>
      </c>
      <c r="C1376" s="217" t="s">
        <v>193</v>
      </c>
      <c r="D1376" s="29" t="s">
        <v>179</v>
      </c>
      <c r="E1376" s="216"/>
      <c r="F1376" s="208"/>
      <c r="G1376" s="208"/>
      <c r="H1376" s="208"/>
      <c r="I1376" s="208"/>
      <c r="J1376" s="209"/>
      <c r="K1376" s="208"/>
      <c r="L1376" s="208"/>
      <c r="M1376" s="208"/>
      <c r="N1376" s="208"/>
      <c r="O1376" s="208"/>
      <c r="P1376" s="208"/>
      <c r="Q1376" s="208"/>
      <c r="R1376" s="208"/>
      <c r="S1376" s="208"/>
      <c r="T1376" s="208"/>
      <c r="U1376" s="208"/>
      <c r="V1376" s="208"/>
      <c r="W1376" s="208"/>
      <c r="X1376" s="219">
        <v>43000</v>
      </c>
      <c r="Y1376" s="150" t="str">
        <f ca="1">IF(ISBLANK(X1376), TODAY()-E1376,X1376- E1376 &amp; CHAR(10) &amp; "(closed)")</f>
        <v>43000
(closed)</v>
      </c>
      <c r="Z1376" s="149" t="s">
        <v>360</v>
      </c>
    </row>
    <row r="1377" spans="1:26" s="175" customFormat="1" ht="26.4" hidden="1" x14ac:dyDescent="0.3">
      <c r="A1377" s="157"/>
      <c r="B1377" s="155">
        <v>201700298</v>
      </c>
      <c r="C1377" s="217" t="s">
        <v>193</v>
      </c>
      <c r="D1377" s="29" t="s">
        <v>179</v>
      </c>
      <c r="E1377" s="216"/>
      <c r="F1377" s="208"/>
      <c r="G1377" s="208"/>
      <c r="H1377" s="208"/>
      <c r="I1377" s="208"/>
      <c r="J1377" s="209"/>
      <c r="K1377" s="208"/>
      <c r="L1377" s="208"/>
      <c r="M1377" s="208"/>
      <c r="N1377" s="208"/>
      <c r="O1377" s="208"/>
      <c r="P1377" s="208"/>
      <c r="Q1377" s="208"/>
      <c r="R1377" s="208"/>
      <c r="S1377" s="208"/>
      <c r="T1377" s="208"/>
      <c r="U1377" s="208"/>
      <c r="V1377" s="208"/>
      <c r="W1377" s="208"/>
      <c r="X1377" s="219">
        <v>43035</v>
      </c>
      <c r="Y1377" s="150" t="str">
        <f ca="1">IF(ISBLANK(X1377), TODAY()-E1377,X1377- E1377 &amp; CHAR(10) &amp; "(closed)")</f>
        <v>43035
(closed)</v>
      </c>
      <c r="Z1377" s="149" t="s">
        <v>360</v>
      </c>
    </row>
    <row r="1378" spans="1:26" s="175" customFormat="1" ht="26.4" hidden="1" x14ac:dyDescent="0.3">
      <c r="A1378" s="157"/>
      <c r="B1378" s="155">
        <v>201700299</v>
      </c>
      <c r="C1378" s="217" t="s">
        <v>193</v>
      </c>
      <c r="D1378" s="29" t="s">
        <v>179</v>
      </c>
      <c r="E1378" s="216"/>
      <c r="F1378" s="208"/>
      <c r="G1378" s="208"/>
      <c r="H1378" s="208"/>
      <c r="I1378" s="208"/>
      <c r="J1378" s="209"/>
      <c r="K1378" s="208"/>
      <c r="L1378" s="208"/>
      <c r="M1378" s="208"/>
      <c r="N1378" s="208"/>
      <c r="O1378" s="208"/>
      <c r="P1378" s="208"/>
      <c r="Q1378" s="208"/>
      <c r="R1378" s="208"/>
      <c r="S1378" s="208"/>
      <c r="T1378" s="208"/>
      <c r="U1378" s="208"/>
      <c r="V1378" s="208"/>
      <c r="W1378" s="208"/>
      <c r="X1378" s="219">
        <v>42996</v>
      </c>
      <c r="Y1378" s="150" t="str">
        <f ca="1">IF(ISBLANK(X1378), TODAY()-E1378,X1378- E1378 &amp; CHAR(10) &amp; "(closed)")</f>
        <v>42996
(closed)</v>
      </c>
      <c r="Z1378" s="149" t="s">
        <v>360</v>
      </c>
    </row>
    <row r="1379" spans="1:26" s="175" customFormat="1" ht="26.4" hidden="1" x14ac:dyDescent="0.3">
      <c r="A1379" s="157"/>
      <c r="B1379" s="155">
        <v>201700300</v>
      </c>
      <c r="C1379" s="217" t="s">
        <v>193</v>
      </c>
      <c r="D1379" s="29" t="s">
        <v>179</v>
      </c>
      <c r="E1379" s="216"/>
      <c r="F1379" s="208"/>
      <c r="G1379" s="208"/>
      <c r="H1379" s="208"/>
      <c r="I1379" s="208"/>
      <c r="J1379" s="209"/>
      <c r="K1379" s="208"/>
      <c r="L1379" s="208"/>
      <c r="M1379" s="208"/>
      <c r="N1379" s="208"/>
      <c r="O1379" s="208"/>
      <c r="P1379" s="208"/>
      <c r="Q1379" s="208"/>
      <c r="R1379" s="208"/>
      <c r="S1379" s="208"/>
      <c r="T1379" s="208"/>
      <c r="U1379" s="208"/>
      <c r="V1379" s="208"/>
      <c r="W1379" s="208"/>
      <c r="X1379" s="219">
        <v>43046</v>
      </c>
      <c r="Y1379" s="150" t="str">
        <f ca="1">IF(ISBLANK(X1379), TODAY()-E1379,X1379- E1379 &amp; CHAR(10) &amp; "(closed)")</f>
        <v>43046
(closed)</v>
      </c>
      <c r="Z1379" s="149" t="s">
        <v>360</v>
      </c>
    </row>
    <row r="1380" spans="1:26" s="175" customFormat="1" ht="26.4" hidden="1" x14ac:dyDescent="0.3">
      <c r="A1380" s="157"/>
      <c r="B1380" s="155">
        <v>201700301</v>
      </c>
      <c r="C1380" s="217" t="s">
        <v>193</v>
      </c>
      <c r="D1380" s="29" t="s">
        <v>179</v>
      </c>
      <c r="E1380" s="216"/>
      <c r="F1380" s="208"/>
      <c r="G1380" s="208"/>
      <c r="H1380" s="208"/>
      <c r="I1380" s="208"/>
      <c r="J1380" s="209"/>
      <c r="K1380" s="208"/>
      <c r="L1380" s="208"/>
      <c r="M1380" s="208"/>
      <c r="N1380" s="208"/>
      <c r="O1380" s="208"/>
      <c r="P1380" s="208"/>
      <c r="Q1380" s="208"/>
      <c r="R1380" s="208"/>
      <c r="S1380" s="208"/>
      <c r="T1380" s="208"/>
      <c r="U1380" s="208"/>
      <c r="V1380" s="208"/>
      <c r="W1380" s="208"/>
      <c r="X1380" s="219">
        <v>43056</v>
      </c>
      <c r="Y1380" s="150" t="str">
        <f ca="1">IF(ISBLANK(X1380), TODAY()-E1380,X1380- E1380 &amp; CHAR(10) &amp; "(closed)")</f>
        <v>43056
(closed)</v>
      </c>
      <c r="Z1380" s="149" t="s">
        <v>360</v>
      </c>
    </row>
    <row r="1381" spans="1:26" s="175" customFormat="1" ht="26.4" hidden="1" x14ac:dyDescent="0.3">
      <c r="A1381" s="157"/>
      <c r="B1381" s="155">
        <v>201700302</v>
      </c>
      <c r="C1381" s="217" t="s">
        <v>193</v>
      </c>
      <c r="D1381" s="29" t="s">
        <v>179</v>
      </c>
      <c r="E1381" s="216"/>
      <c r="F1381" s="208"/>
      <c r="G1381" s="208"/>
      <c r="H1381" s="208"/>
      <c r="I1381" s="208"/>
      <c r="J1381" s="209"/>
      <c r="K1381" s="208"/>
      <c r="L1381" s="208"/>
      <c r="M1381" s="208"/>
      <c r="N1381" s="208"/>
      <c r="O1381" s="208"/>
      <c r="P1381" s="208"/>
      <c r="Q1381" s="208"/>
      <c r="R1381" s="208"/>
      <c r="S1381" s="208"/>
      <c r="T1381" s="208"/>
      <c r="U1381" s="208"/>
      <c r="V1381" s="208"/>
      <c r="W1381" s="208"/>
      <c r="X1381" s="219">
        <v>42997</v>
      </c>
      <c r="Y1381" s="150" t="str">
        <f ca="1">IF(ISBLANK(X1381), TODAY()-E1381,X1381- E1381 &amp; CHAR(10) &amp; "(closed)")</f>
        <v>42997
(closed)</v>
      </c>
      <c r="Z1381" s="149" t="s">
        <v>360</v>
      </c>
    </row>
    <row r="1382" spans="1:26" s="175" customFormat="1" ht="26.4" hidden="1" x14ac:dyDescent="0.3">
      <c r="A1382" s="157"/>
      <c r="B1382" s="155">
        <v>201700303</v>
      </c>
      <c r="C1382" s="217" t="s">
        <v>193</v>
      </c>
      <c r="D1382" s="29" t="s">
        <v>179</v>
      </c>
      <c r="E1382" s="216"/>
      <c r="F1382" s="208"/>
      <c r="G1382" s="208"/>
      <c r="H1382" s="208"/>
      <c r="I1382" s="208"/>
      <c r="J1382" s="209"/>
      <c r="K1382" s="208"/>
      <c r="L1382" s="208"/>
      <c r="M1382" s="208"/>
      <c r="N1382" s="208"/>
      <c r="O1382" s="208"/>
      <c r="P1382" s="208"/>
      <c r="Q1382" s="208"/>
      <c r="R1382" s="208"/>
      <c r="S1382" s="208"/>
      <c r="T1382" s="208"/>
      <c r="U1382" s="208"/>
      <c r="V1382" s="208"/>
      <c r="W1382" s="208"/>
      <c r="X1382" s="219">
        <v>43005</v>
      </c>
      <c r="Y1382" s="150" t="str">
        <f ca="1">IF(ISBLANK(X1382), TODAY()-E1382,X1382- E1382 &amp; CHAR(10) &amp; "(closed)")</f>
        <v>43005
(closed)</v>
      </c>
      <c r="Z1382" s="149" t="s">
        <v>360</v>
      </c>
    </row>
    <row r="1383" spans="1:26" s="175" customFormat="1" ht="26.4" hidden="1" x14ac:dyDescent="0.3">
      <c r="A1383" s="157"/>
      <c r="B1383" s="155">
        <v>201700304</v>
      </c>
      <c r="C1383" s="217" t="s">
        <v>193</v>
      </c>
      <c r="D1383" s="29" t="s">
        <v>177</v>
      </c>
      <c r="E1383" s="216"/>
      <c r="F1383" s="208"/>
      <c r="G1383" s="208"/>
      <c r="H1383" s="208"/>
      <c r="I1383" s="208"/>
      <c r="J1383" s="209"/>
      <c r="K1383" s="208"/>
      <c r="L1383" s="208"/>
      <c r="M1383" s="208"/>
      <c r="N1383" s="208"/>
      <c r="O1383" s="208"/>
      <c r="P1383" s="208"/>
      <c r="Q1383" s="208"/>
      <c r="R1383" s="208"/>
      <c r="S1383" s="208"/>
      <c r="T1383" s="208"/>
      <c r="U1383" s="208"/>
      <c r="V1383" s="208"/>
      <c r="W1383" s="208"/>
      <c r="X1383" s="219">
        <v>43025</v>
      </c>
      <c r="Y1383" s="150" t="str">
        <f ca="1">IF(ISBLANK(X1383), TODAY()-E1383,X1383- E1383 &amp; CHAR(10) &amp; "(closed)")</f>
        <v>43025
(closed)</v>
      </c>
      <c r="Z1383" s="149" t="s">
        <v>360</v>
      </c>
    </row>
    <row r="1384" spans="1:26" s="175" customFormat="1" ht="26.4" hidden="1" x14ac:dyDescent="0.3">
      <c r="A1384" s="157"/>
      <c r="B1384" s="155">
        <v>201700305</v>
      </c>
      <c r="C1384" s="217" t="s">
        <v>193</v>
      </c>
      <c r="D1384" s="29" t="s">
        <v>177</v>
      </c>
      <c r="E1384" s="216"/>
      <c r="F1384" s="208"/>
      <c r="G1384" s="208"/>
      <c r="H1384" s="208"/>
      <c r="I1384" s="208"/>
      <c r="J1384" s="209"/>
      <c r="K1384" s="208"/>
      <c r="L1384" s="208"/>
      <c r="M1384" s="208"/>
      <c r="N1384" s="208"/>
      <c r="O1384" s="208"/>
      <c r="P1384" s="208"/>
      <c r="Q1384" s="208"/>
      <c r="R1384" s="208"/>
      <c r="S1384" s="208"/>
      <c r="T1384" s="208"/>
      <c r="U1384" s="208"/>
      <c r="V1384" s="208"/>
      <c r="W1384" s="208"/>
      <c r="X1384" s="219">
        <v>42996</v>
      </c>
      <c r="Y1384" s="150" t="str">
        <f ca="1">IF(ISBLANK(X1384), TODAY()-E1384,X1384- E1384 &amp; CHAR(10) &amp; "(closed)")</f>
        <v>42996
(closed)</v>
      </c>
      <c r="Z1384" s="149" t="s">
        <v>360</v>
      </c>
    </row>
    <row r="1385" spans="1:26" s="175" customFormat="1" ht="26.4" hidden="1" x14ac:dyDescent="0.3">
      <c r="A1385" s="157"/>
      <c r="B1385" s="155">
        <v>201700306</v>
      </c>
      <c r="C1385" s="217" t="s">
        <v>193</v>
      </c>
      <c r="D1385" s="29" t="s">
        <v>179</v>
      </c>
      <c r="E1385" s="216"/>
      <c r="F1385" s="208"/>
      <c r="G1385" s="208"/>
      <c r="H1385" s="208"/>
      <c r="I1385" s="208"/>
      <c r="J1385" s="209"/>
      <c r="K1385" s="208"/>
      <c r="L1385" s="208"/>
      <c r="M1385" s="208"/>
      <c r="N1385" s="208"/>
      <c r="O1385" s="208"/>
      <c r="P1385" s="208"/>
      <c r="Q1385" s="208"/>
      <c r="R1385" s="208"/>
      <c r="S1385" s="208"/>
      <c r="T1385" s="208"/>
      <c r="U1385" s="208"/>
      <c r="V1385" s="208"/>
      <c r="W1385" s="208"/>
      <c r="X1385" s="219">
        <v>43041</v>
      </c>
      <c r="Y1385" s="150" t="str">
        <f ca="1">IF(ISBLANK(X1385), TODAY()-E1385,X1385- E1385 &amp; CHAR(10) &amp; "(closed)")</f>
        <v>43041
(closed)</v>
      </c>
      <c r="Z1385" s="149" t="s">
        <v>360</v>
      </c>
    </row>
    <row r="1386" spans="1:26" s="175" customFormat="1" ht="26.4" hidden="1" x14ac:dyDescent="0.3">
      <c r="A1386" s="157"/>
      <c r="B1386" s="155">
        <v>201700307</v>
      </c>
      <c r="C1386" s="217" t="s">
        <v>193</v>
      </c>
      <c r="D1386" s="29" t="s">
        <v>177</v>
      </c>
      <c r="E1386" s="216"/>
      <c r="F1386" s="208"/>
      <c r="G1386" s="208"/>
      <c r="H1386" s="208"/>
      <c r="I1386" s="208"/>
      <c r="J1386" s="209"/>
      <c r="K1386" s="208"/>
      <c r="L1386" s="208"/>
      <c r="M1386" s="208"/>
      <c r="N1386" s="208"/>
      <c r="O1386" s="208"/>
      <c r="P1386" s="208"/>
      <c r="Q1386" s="208"/>
      <c r="R1386" s="208"/>
      <c r="S1386" s="208"/>
      <c r="T1386" s="208"/>
      <c r="U1386" s="208"/>
      <c r="V1386" s="208"/>
      <c r="W1386" s="208"/>
      <c r="X1386" s="219">
        <v>43055</v>
      </c>
      <c r="Y1386" s="150" t="str">
        <f ca="1">IF(ISBLANK(X1386), TODAY()-E1386,X1386- E1386 &amp; CHAR(10) &amp; "(closed)")</f>
        <v>43055
(closed)</v>
      </c>
      <c r="Z1386" s="149" t="s">
        <v>360</v>
      </c>
    </row>
    <row r="1387" spans="1:26" s="175" customFormat="1" ht="26.4" hidden="1" x14ac:dyDescent="0.3">
      <c r="A1387" s="157"/>
      <c r="B1387" s="155">
        <v>201700308</v>
      </c>
      <c r="C1387" s="217" t="s">
        <v>193</v>
      </c>
      <c r="D1387" s="29" t="s">
        <v>179</v>
      </c>
      <c r="E1387" s="216"/>
      <c r="F1387" s="208"/>
      <c r="G1387" s="208"/>
      <c r="H1387" s="208"/>
      <c r="I1387" s="208"/>
      <c r="J1387" s="209"/>
      <c r="K1387" s="208"/>
      <c r="L1387" s="208"/>
      <c r="M1387" s="208"/>
      <c r="N1387" s="208"/>
      <c r="O1387" s="208"/>
      <c r="P1387" s="208"/>
      <c r="Q1387" s="208"/>
      <c r="R1387" s="208"/>
      <c r="S1387" s="208"/>
      <c r="T1387" s="208"/>
      <c r="U1387" s="208"/>
      <c r="V1387" s="208"/>
      <c r="W1387" s="208"/>
      <c r="X1387" s="219">
        <v>42996</v>
      </c>
      <c r="Y1387" s="150" t="str">
        <f ca="1">IF(ISBLANK(X1387), TODAY()-E1387,X1387- E1387 &amp; CHAR(10) &amp; "(closed)")</f>
        <v>42996
(closed)</v>
      </c>
      <c r="Z1387" s="149" t="s">
        <v>360</v>
      </c>
    </row>
    <row r="1388" spans="1:26" s="175" customFormat="1" ht="26.4" hidden="1" x14ac:dyDescent="0.3">
      <c r="A1388" s="157"/>
      <c r="B1388" s="155">
        <v>201700309</v>
      </c>
      <c r="C1388" s="217" t="s">
        <v>193</v>
      </c>
      <c r="D1388" s="29" t="s">
        <v>177</v>
      </c>
      <c r="E1388" s="216"/>
      <c r="F1388" s="208"/>
      <c r="G1388" s="208"/>
      <c r="H1388" s="208"/>
      <c r="I1388" s="208"/>
      <c r="J1388" s="209"/>
      <c r="K1388" s="208"/>
      <c r="L1388" s="208"/>
      <c r="M1388" s="208"/>
      <c r="N1388" s="208"/>
      <c r="O1388" s="208"/>
      <c r="P1388" s="208"/>
      <c r="Q1388" s="208"/>
      <c r="R1388" s="208"/>
      <c r="S1388" s="208"/>
      <c r="T1388" s="208"/>
      <c r="U1388" s="208"/>
      <c r="V1388" s="208"/>
      <c r="W1388" s="208"/>
      <c r="X1388" s="219">
        <v>43045</v>
      </c>
      <c r="Y1388" s="150" t="str">
        <f ca="1">IF(ISBLANK(X1388), TODAY()-E1388,X1388- E1388 &amp; CHAR(10) &amp; "(closed)")</f>
        <v>43045
(closed)</v>
      </c>
      <c r="Z1388" s="149" t="s">
        <v>360</v>
      </c>
    </row>
    <row r="1389" spans="1:26" s="175" customFormat="1" ht="26.4" hidden="1" x14ac:dyDescent="0.3">
      <c r="A1389" s="157"/>
      <c r="B1389" s="155">
        <v>201700310</v>
      </c>
      <c r="C1389" s="217" t="s">
        <v>1926</v>
      </c>
      <c r="D1389" s="29" t="s">
        <v>179</v>
      </c>
      <c r="E1389" s="216"/>
      <c r="F1389" s="208"/>
      <c r="G1389" s="208"/>
      <c r="H1389" s="208"/>
      <c r="I1389" s="208"/>
      <c r="J1389" s="209"/>
      <c r="K1389" s="208"/>
      <c r="L1389" s="208"/>
      <c r="M1389" s="208"/>
      <c r="N1389" s="208"/>
      <c r="O1389" s="208"/>
      <c r="P1389" s="208"/>
      <c r="Q1389" s="208"/>
      <c r="R1389" s="208"/>
      <c r="S1389" s="208"/>
      <c r="T1389" s="208"/>
      <c r="U1389" s="208"/>
      <c r="V1389" s="208"/>
      <c r="W1389" s="208"/>
      <c r="X1389" s="219">
        <v>43042</v>
      </c>
      <c r="Y1389" s="150" t="str">
        <f ca="1">IF(ISBLANK(X1389), TODAY()-E1389,X1389- E1389 &amp; CHAR(10) &amp; "(closed)")</f>
        <v>43042
(closed)</v>
      </c>
      <c r="Z1389" s="149" t="s">
        <v>360</v>
      </c>
    </row>
    <row r="1390" spans="1:26" s="175" customFormat="1" ht="26.4" hidden="1" x14ac:dyDescent="0.3">
      <c r="A1390" s="157"/>
      <c r="B1390" s="155">
        <v>201700311</v>
      </c>
      <c r="C1390" s="217" t="s">
        <v>1828</v>
      </c>
      <c r="D1390" s="29" t="s">
        <v>179</v>
      </c>
      <c r="E1390" s="216"/>
      <c r="F1390" s="208"/>
      <c r="G1390" s="208"/>
      <c r="H1390" s="208"/>
      <c r="I1390" s="208"/>
      <c r="J1390" s="209"/>
      <c r="K1390" s="208"/>
      <c r="L1390" s="208"/>
      <c r="M1390" s="208"/>
      <c r="N1390" s="208"/>
      <c r="O1390" s="208"/>
      <c r="P1390" s="208"/>
      <c r="Q1390" s="208"/>
      <c r="R1390" s="208"/>
      <c r="S1390" s="208"/>
      <c r="T1390" s="208"/>
      <c r="U1390" s="208"/>
      <c r="V1390" s="208"/>
      <c r="W1390" s="208"/>
      <c r="X1390" s="219">
        <v>43007</v>
      </c>
      <c r="Y1390" s="150" t="str">
        <f ca="1">IF(ISBLANK(X1390), TODAY()-E1390,X1390- E1390 &amp; CHAR(10) &amp; "(closed)")</f>
        <v>43007
(closed)</v>
      </c>
      <c r="Z1390" s="149" t="s">
        <v>360</v>
      </c>
    </row>
    <row r="1391" spans="1:26" s="175" customFormat="1" ht="26.4" hidden="1" x14ac:dyDescent="0.3">
      <c r="A1391" s="157"/>
      <c r="B1391" s="155">
        <v>201700312</v>
      </c>
      <c r="C1391" s="217" t="s">
        <v>1714</v>
      </c>
      <c r="D1391" s="29" t="s">
        <v>179</v>
      </c>
      <c r="E1391" s="216"/>
      <c r="F1391" s="208"/>
      <c r="G1391" s="208"/>
      <c r="H1391" s="208"/>
      <c r="I1391" s="208"/>
      <c r="J1391" s="209"/>
      <c r="K1391" s="208"/>
      <c r="L1391" s="208"/>
      <c r="M1391" s="208"/>
      <c r="N1391" s="208"/>
      <c r="O1391" s="208"/>
      <c r="P1391" s="208"/>
      <c r="Q1391" s="208"/>
      <c r="R1391" s="208"/>
      <c r="S1391" s="208"/>
      <c r="T1391" s="208"/>
      <c r="U1391" s="208"/>
      <c r="V1391" s="208"/>
      <c r="W1391" s="208"/>
      <c r="X1391" s="219">
        <v>43059</v>
      </c>
      <c r="Y1391" s="150" t="str">
        <f ca="1">IF(ISBLANK(X1391), TODAY()-E1391,X1391- E1391 &amp; CHAR(10) &amp; "(closed)")</f>
        <v>43059
(closed)</v>
      </c>
      <c r="Z1391" s="149" t="s">
        <v>360</v>
      </c>
    </row>
    <row r="1392" spans="1:26" s="175" customFormat="1" ht="26.4" hidden="1" x14ac:dyDescent="0.3">
      <c r="A1392" s="157"/>
      <c r="B1392" s="155">
        <v>201700314</v>
      </c>
      <c r="C1392" s="217" t="s">
        <v>193</v>
      </c>
      <c r="D1392" s="29" t="s">
        <v>177</v>
      </c>
      <c r="E1392" s="216"/>
      <c r="F1392" s="208"/>
      <c r="G1392" s="208"/>
      <c r="H1392" s="208"/>
      <c r="I1392" s="208"/>
      <c r="J1392" s="209"/>
      <c r="K1392" s="208"/>
      <c r="L1392" s="208"/>
      <c r="M1392" s="208"/>
      <c r="N1392" s="208"/>
      <c r="O1392" s="208"/>
      <c r="P1392" s="208"/>
      <c r="Q1392" s="208"/>
      <c r="R1392" s="208"/>
      <c r="S1392" s="208"/>
      <c r="T1392" s="208"/>
      <c r="U1392" s="208"/>
      <c r="V1392" s="208"/>
      <c r="W1392" s="208"/>
      <c r="X1392" s="219">
        <v>43059</v>
      </c>
      <c r="Y1392" s="150" t="str">
        <f ca="1">IF(ISBLANK(X1392), TODAY()-E1392,X1392- E1392 &amp; CHAR(10) &amp; "(closed)")</f>
        <v>43059
(closed)</v>
      </c>
      <c r="Z1392" s="149" t="s">
        <v>360</v>
      </c>
    </row>
    <row r="1393" spans="1:26" s="175" customFormat="1" ht="26.4" hidden="1" x14ac:dyDescent="0.3">
      <c r="A1393" s="157"/>
      <c r="B1393" s="155">
        <v>201700315</v>
      </c>
      <c r="C1393" s="217" t="s">
        <v>193</v>
      </c>
      <c r="D1393" s="29" t="s">
        <v>177</v>
      </c>
      <c r="E1393" s="216"/>
      <c r="F1393" s="208"/>
      <c r="G1393" s="208"/>
      <c r="H1393" s="208"/>
      <c r="I1393" s="208"/>
      <c r="J1393" s="209"/>
      <c r="K1393" s="208"/>
      <c r="L1393" s="208"/>
      <c r="M1393" s="208"/>
      <c r="N1393" s="208"/>
      <c r="O1393" s="208"/>
      <c r="P1393" s="208"/>
      <c r="Q1393" s="208"/>
      <c r="R1393" s="208"/>
      <c r="S1393" s="208"/>
      <c r="T1393" s="208"/>
      <c r="U1393" s="208"/>
      <c r="V1393" s="208"/>
      <c r="W1393" s="208"/>
      <c r="X1393" s="219">
        <v>43059</v>
      </c>
      <c r="Y1393" s="150" t="str">
        <f ca="1">IF(ISBLANK(X1393), TODAY()-E1393,X1393- E1393 &amp; CHAR(10) &amp; "(closed)")</f>
        <v>43059
(closed)</v>
      </c>
      <c r="Z1393" s="149" t="s">
        <v>360</v>
      </c>
    </row>
    <row r="1394" spans="1:26" s="175" customFormat="1" ht="26.4" hidden="1" x14ac:dyDescent="0.3">
      <c r="A1394" s="157"/>
      <c r="B1394" s="155">
        <v>201700316</v>
      </c>
      <c r="C1394" s="217" t="s">
        <v>193</v>
      </c>
      <c r="D1394" s="29" t="s">
        <v>179</v>
      </c>
      <c r="E1394" s="216"/>
      <c r="F1394" s="208"/>
      <c r="G1394" s="208"/>
      <c r="H1394" s="208"/>
      <c r="I1394" s="208"/>
      <c r="J1394" s="209"/>
      <c r="K1394" s="208"/>
      <c r="L1394" s="208"/>
      <c r="M1394" s="208"/>
      <c r="N1394" s="208"/>
      <c r="O1394" s="208"/>
      <c r="P1394" s="208"/>
      <c r="Q1394" s="208"/>
      <c r="R1394" s="208"/>
      <c r="S1394" s="208"/>
      <c r="T1394" s="208"/>
      <c r="U1394" s="208"/>
      <c r="V1394" s="208"/>
      <c r="W1394" s="208"/>
      <c r="X1394" s="219">
        <v>43006</v>
      </c>
      <c r="Y1394" s="150" t="str">
        <f ca="1">IF(ISBLANK(X1394), TODAY()-E1394,X1394- E1394 &amp; CHAR(10) &amp; "(closed)")</f>
        <v>43006
(closed)</v>
      </c>
      <c r="Z1394" s="149" t="s">
        <v>360</v>
      </c>
    </row>
    <row r="1395" spans="1:26" s="175" customFormat="1" ht="26.4" hidden="1" x14ac:dyDescent="0.3">
      <c r="A1395" s="157"/>
      <c r="B1395" s="155">
        <v>201700317</v>
      </c>
      <c r="C1395" s="217" t="s">
        <v>193</v>
      </c>
      <c r="D1395" s="29" t="s">
        <v>177</v>
      </c>
      <c r="E1395" s="216"/>
      <c r="F1395" s="208"/>
      <c r="G1395" s="208"/>
      <c r="H1395" s="208"/>
      <c r="I1395" s="208"/>
      <c r="J1395" s="209"/>
      <c r="K1395" s="208"/>
      <c r="L1395" s="208"/>
      <c r="M1395" s="208"/>
      <c r="N1395" s="208"/>
      <c r="O1395" s="208"/>
      <c r="P1395" s="208"/>
      <c r="Q1395" s="208"/>
      <c r="R1395" s="208"/>
      <c r="S1395" s="208"/>
      <c r="T1395" s="208"/>
      <c r="U1395" s="208"/>
      <c r="V1395" s="208"/>
      <c r="W1395" s="208"/>
      <c r="X1395" s="219">
        <v>43025</v>
      </c>
      <c r="Y1395" s="150" t="str">
        <f ca="1">IF(ISBLANK(X1395), TODAY()-E1395,X1395- E1395 &amp; CHAR(10) &amp; "(closed)")</f>
        <v>43025
(closed)</v>
      </c>
      <c r="Z1395" s="149" t="s">
        <v>360</v>
      </c>
    </row>
    <row r="1396" spans="1:26" s="175" customFormat="1" ht="26.4" hidden="1" x14ac:dyDescent="0.3">
      <c r="A1396" s="157"/>
      <c r="B1396" s="155">
        <v>201700318</v>
      </c>
      <c r="C1396" s="217" t="s">
        <v>193</v>
      </c>
      <c r="D1396" s="29" t="s">
        <v>179</v>
      </c>
      <c r="E1396" s="216"/>
      <c r="F1396" s="208"/>
      <c r="G1396" s="208"/>
      <c r="H1396" s="208"/>
      <c r="I1396" s="208"/>
      <c r="J1396" s="209"/>
      <c r="K1396" s="208"/>
      <c r="L1396" s="208"/>
      <c r="M1396" s="208"/>
      <c r="N1396" s="208"/>
      <c r="O1396" s="208"/>
      <c r="P1396" s="208"/>
      <c r="Q1396" s="208"/>
      <c r="R1396" s="208"/>
      <c r="S1396" s="208"/>
      <c r="T1396" s="208"/>
      <c r="U1396" s="208"/>
      <c r="V1396" s="208"/>
      <c r="W1396" s="208"/>
      <c r="X1396" s="219">
        <v>43039</v>
      </c>
      <c r="Y1396" s="150" t="str">
        <f ca="1">IF(ISBLANK(X1396), TODAY()-E1396,X1396- E1396 &amp; CHAR(10) &amp; "(closed)")</f>
        <v>43039
(closed)</v>
      </c>
      <c r="Z1396" s="149" t="s">
        <v>360</v>
      </c>
    </row>
    <row r="1397" spans="1:26" s="175" customFormat="1" ht="26.4" hidden="1" x14ac:dyDescent="0.3">
      <c r="A1397" s="157"/>
      <c r="B1397" s="155">
        <v>201700319</v>
      </c>
      <c r="C1397" s="217" t="s">
        <v>193</v>
      </c>
      <c r="D1397" s="29" t="s">
        <v>179</v>
      </c>
      <c r="E1397" s="216"/>
      <c r="F1397" s="208"/>
      <c r="G1397" s="208"/>
      <c r="H1397" s="208"/>
      <c r="I1397" s="208"/>
      <c r="J1397" s="209"/>
      <c r="K1397" s="208"/>
      <c r="L1397" s="208"/>
      <c r="M1397" s="208"/>
      <c r="N1397" s="208"/>
      <c r="O1397" s="208"/>
      <c r="P1397" s="208"/>
      <c r="Q1397" s="208"/>
      <c r="R1397" s="208"/>
      <c r="S1397" s="208"/>
      <c r="T1397" s="208"/>
      <c r="U1397" s="208"/>
      <c r="V1397" s="208"/>
      <c r="W1397" s="208"/>
      <c r="X1397" s="219">
        <v>42998</v>
      </c>
      <c r="Y1397" s="150" t="str">
        <f ca="1">IF(ISBLANK(X1397), TODAY()-E1397,X1397- E1397 &amp; CHAR(10) &amp; "(closed)")</f>
        <v>42998
(closed)</v>
      </c>
      <c r="Z1397" s="149" t="s">
        <v>360</v>
      </c>
    </row>
    <row r="1398" spans="1:26" s="175" customFormat="1" ht="26.4" hidden="1" x14ac:dyDescent="0.3">
      <c r="A1398" s="157"/>
      <c r="B1398" s="155">
        <v>201700320</v>
      </c>
      <c r="C1398" s="217" t="s">
        <v>193</v>
      </c>
      <c r="D1398" s="29" t="s">
        <v>177</v>
      </c>
      <c r="E1398" s="216"/>
      <c r="F1398" s="208"/>
      <c r="G1398" s="208"/>
      <c r="H1398" s="208"/>
      <c r="I1398" s="208"/>
      <c r="J1398" s="209"/>
      <c r="K1398" s="208"/>
      <c r="L1398" s="208"/>
      <c r="M1398" s="208"/>
      <c r="N1398" s="208"/>
      <c r="O1398" s="208"/>
      <c r="P1398" s="208"/>
      <c r="Q1398" s="208"/>
      <c r="R1398" s="208"/>
      <c r="S1398" s="208"/>
      <c r="T1398" s="208"/>
      <c r="U1398" s="208"/>
      <c r="V1398" s="208"/>
      <c r="W1398" s="208"/>
      <c r="X1398" s="219">
        <v>43046</v>
      </c>
      <c r="Y1398" s="150" t="str">
        <f ca="1">IF(ISBLANK(X1398), TODAY()-E1398,X1398- E1398 &amp; CHAR(10) &amp; "(closed)")</f>
        <v>43046
(closed)</v>
      </c>
      <c r="Z1398" s="149" t="s">
        <v>360</v>
      </c>
    </row>
    <row r="1399" spans="1:26" s="175" customFormat="1" ht="26.4" hidden="1" x14ac:dyDescent="0.3">
      <c r="A1399" s="157"/>
      <c r="B1399" s="155">
        <v>201700321</v>
      </c>
      <c r="C1399" s="217" t="s">
        <v>193</v>
      </c>
      <c r="D1399" s="29" t="s">
        <v>179</v>
      </c>
      <c r="E1399" s="216"/>
      <c r="F1399" s="208"/>
      <c r="G1399" s="208"/>
      <c r="H1399" s="208"/>
      <c r="I1399" s="208"/>
      <c r="J1399" s="209"/>
      <c r="K1399" s="208"/>
      <c r="L1399" s="208"/>
      <c r="M1399" s="208"/>
      <c r="N1399" s="208"/>
      <c r="O1399" s="208"/>
      <c r="P1399" s="208"/>
      <c r="Q1399" s="208"/>
      <c r="R1399" s="208"/>
      <c r="S1399" s="208"/>
      <c r="T1399" s="208"/>
      <c r="U1399" s="208"/>
      <c r="V1399" s="208"/>
      <c r="W1399" s="208"/>
      <c r="X1399" s="219">
        <v>43011</v>
      </c>
      <c r="Y1399" s="150" t="str">
        <f ca="1">IF(ISBLANK(X1399), TODAY()-E1399,X1399- E1399 &amp; CHAR(10) &amp; "(closed)")</f>
        <v>43011
(closed)</v>
      </c>
      <c r="Z1399" s="149" t="s">
        <v>360</v>
      </c>
    </row>
    <row r="1400" spans="1:26" s="175" customFormat="1" ht="26.4" hidden="1" x14ac:dyDescent="0.3">
      <c r="A1400" s="157"/>
      <c r="B1400" s="155">
        <v>201700322</v>
      </c>
      <c r="C1400" s="217" t="s">
        <v>1408</v>
      </c>
      <c r="D1400" s="29" t="s">
        <v>179</v>
      </c>
      <c r="E1400" s="216"/>
      <c r="F1400" s="208"/>
      <c r="G1400" s="208"/>
      <c r="H1400" s="208"/>
      <c r="I1400" s="208"/>
      <c r="J1400" s="209"/>
      <c r="K1400" s="208"/>
      <c r="L1400" s="208"/>
      <c r="M1400" s="208"/>
      <c r="N1400" s="208"/>
      <c r="O1400" s="208"/>
      <c r="P1400" s="208"/>
      <c r="Q1400" s="208"/>
      <c r="R1400" s="208"/>
      <c r="S1400" s="208"/>
      <c r="T1400" s="208"/>
      <c r="U1400" s="208"/>
      <c r="V1400" s="208"/>
      <c r="W1400" s="208"/>
      <c r="X1400" s="219">
        <v>43006</v>
      </c>
      <c r="Y1400" s="150" t="str">
        <f ca="1">IF(ISBLANK(X1400), TODAY()-E1400,X1400- E1400 &amp; CHAR(10) &amp; "(closed)")</f>
        <v>43006
(closed)</v>
      </c>
      <c r="Z1400" s="149" t="s">
        <v>360</v>
      </c>
    </row>
    <row r="1401" spans="1:26" s="175" customFormat="1" ht="26.4" hidden="1" x14ac:dyDescent="0.3">
      <c r="A1401" s="157"/>
      <c r="B1401" s="155">
        <v>201700323</v>
      </c>
      <c r="C1401" s="217" t="s">
        <v>1408</v>
      </c>
      <c r="D1401" s="29" t="s">
        <v>179</v>
      </c>
      <c r="E1401" s="216"/>
      <c r="F1401" s="208"/>
      <c r="G1401" s="208"/>
      <c r="H1401" s="208"/>
      <c r="I1401" s="208"/>
      <c r="J1401" s="209"/>
      <c r="K1401" s="208"/>
      <c r="L1401" s="208"/>
      <c r="M1401" s="208"/>
      <c r="N1401" s="208"/>
      <c r="O1401" s="208"/>
      <c r="P1401" s="208"/>
      <c r="Q1401" s="208"/>
      <c r="R1401" s="208"/>
      <c r="S1401" s="208"/>
      <c r="T1401" s="208"/>
      <c r="U1401" s="208"/>
      <c r="V1401" s="208"/>
      <c r="W1401" s="208"/>
      <c r="X1401" s="219">
        <v>43006</v>
      </c>
      <c r="Y1401" s="150" t="str">
        <f ca="1">IF(ISBLANK(X1401), TODAY()-E1401,X1401- E1401 &amp; CHAR(10) &amp; "(closed)")</f>
        <v>43006
(closed)</v>
      </c>
      <c r="Z1401" s="149" t="s">
        <v>360</v>
      </c>
    </row>
    <row r="1402" spans="1:26" s="175" customFormat="1" ht="26.4" hidden="1" x14ac:dyDescent="0.3">
      <c r="A1402" s="157"/>
      <c r="B1402" s="155">
        <v>201700324</v>
      </c>
      <c r="C1402" s="217" t="s">
        <v>1408</v>
      </c>
      <c r="D1402" s="29" t="s">
        <v>179</v>
      </c>
      <c r="E1402" s="216"/>
      <c r="F1402" s="208"/>
      <c r="G1402" s="208"/>
      <c r="H1402" s="208"/>
      <c r="I1402" s="208"/>
      <c r="J1402" s="209"/>
      <c r="K1402" s="208"/>
      <c r="L1402" s="208"/>
      <c r="M1402" s="208"/>
      <c r="N1402" s="208"/>
      <c r="O1402" s="208"/>
      <c r="P1402" s="208"/>
      <c r="Q1402" s="208"/>
      <c r="R1402" s="208"/>
      <c r="S1402" s="208"/>
      <c r="T1402" s="208"/>
      <c r="U1402" s="208"/>
      <c r="V1402" s="208"/>
      <c r="W1402" s="208"/>
      <c r="X1402" s="219">
        <v>43006</v>
      </c>
      <c r="Y1402" s="150" t="str">
        <f ca="1">IF(ISBLANK(X1402), TODAY()-E1402,X1402- E1402 &amp; CHAR(10) &amp; "(closed)")</f>
        <v>43006
(closed)</v>
      </c>
      <c r="Z1402" s="149" t="s">
        <v>360</v>
      </c>
    </row>
    <row r="1403" spans="1:26" s="175" customFormat="1" ht="26.4" hidden="1" x14ac:dyDescent="0.3">
      <c r="A1403" s="157"/>
      <c r="B1403" s="155">
        <v>201700326</v>
      </c>
      <c r="C1403" s="217" t="s">
        <v>1925</v>
      </c>
      <c r="D1403" s="29" t="s">
        <v>179</v>
      </c>
      <c r="E1403" s="216"/>
      <c r="F1403" s="208"/>
      <c r="G1403" s="208"/>
      <c r="H1403" s="208"/>
      <c r="I1403" s="208"/>
      <c r="J1403" s="209"/>
      <c r="K1403" s="208"/>
      <c r="L1403" s="208"/>
      <c r="M1403" s="208"/>
      <c r="N1403" s="208"/>
      <c r="O1403" s="208"/>
      <c r="P1403" s="208"/>
      <c r="Q1403" s="208"/>
      <c r="R1403" s="208"/>
      <c r="S1403" s="208"/>
      <c r="T1403" s="208"/>
      <c r="U1403" s="208"/>
      <c r="V1403" s="208"/>
      <c r="W1403" s="208"/>
      <c r="X1403" s="219">
        <v>43067</v>
      </c>
      <c r="Y1403" s="150" t="str">
        <f ca="1">IF(ISBLANK(X1403), TODAY()-E1403,X1403- E1403 &amp; CHAR(10) &amp; "(closed)")</f>
        <v>43067
(closed)</v>
      </c>
      <c r="Z1403" s="149" t="s">
        <v>360</v>
      </c>
    </row>
    <row r="1404" spans="1:26" s="175" customFormat="1" ht="26.4" hidden="1" x14ac:dyDescent="0.3">
      <c r="A1404" s="157"/>
      <c r="B1404" s="155">
        <v>201700327</v>
      </c>
      <c r="C1404" s="217" t="s">
        <v>1925</v>
      </c>
      <c r="D1404" s="29" t="s">
        <v>179</v>
      </c>
      <c r="E1404" s="216"/>
      <c r="F1404" s="208"/>
      <c r="G1404" s="208"/>
      <c r="H1404" s="208"/>
      <c r="I1404" s="208"/>
      <c r="J1404" s="209"/>
      <c r="K1404" s="208"/>
      <c r="L1404" s="208"/>
      <c r="M1404" s="208"/>
      <c r="N1404" s="208"/>
      <c r="O1404" s="208"/>
      <c r="P1404" s="208"/>
      <c r="Q1404" s="208"/>
      <c r="R1404" s="208"/>
      <c r="S1404" s="208"/>
      <c r="T1404" s="208"/>
      <c r="U1404" s="208"/>
      <c r="V1404" s="208"/>
      <c r="W1404" s="208"/>
      <c r="X1404" s="219">
        <v>43067</v>
      </c>
      <c r="Y1404" s="150" t="str">
        <f ca="1">IF(ISBLANK(X1404), TODAY()-E1404,X1404- E1404 &amp; CHAR(10) &amp; "(closed)")</f>
        <v>43067
(closed)</v>
      </c>
      <c r="Z1404" s="149" t="s">
        <v>360</v>
      </c>
    </row>
    <row r="1405" spans="1:26" s="175" customFormat="1" ht="26.4" hidden="1" x14ac:dyDescent="0.3">
      <c r="A1405" s="157"/>
      <c r="B1405" s="155">
        <v>201700328</v>
      </c>
      <c r="C1405" s="217" t="s">
        <v>1925</v>
      </c>
      <c r="D1405" s="29" t="s">
        <v>179</v>
      </c>
      <c r="E1405" s="216"/>
      <c r="F1405" s="208"/>
      <c r="G1405" s="208"/>
      <c r="H1405" s="208"/>
      <c r="I1405" s="208"/>
      <c r="J1405" s="209"/>
      <c r="K1405" s="208"/>
      <c r="L1405" s="208"/>
      <c r="M1405" s="208"/>
      <c r="N1405" s="208"/>
      <c r="O1405" s="208"/>
      <c r="P1405" s="208"/>
      <c r="Q1405" s="208"/>
      <c r="R1405" s="208"/>
      <c r="S1405" s="208"/>
      <c r="T1405" s="208"/>
      <c r="U1405" s="208"/>
      <c r="V1405" s="208"/>
      <c r="W1405" s="208"/>
      <c r="X1405" s="219">
        <v>43067</v>
      </c>
      <c r="Y1405" s="150" t="str">
        <f ca="1">IF(ISBLANK(X1405), TODAY()-E1405,X1405- E1405 &amp; CHAR(10) &amp; "(closed)")</f>
        <v>43067
(closed)</v>
      </c>
      <c r="Z1405" s="149" t="s">
        <v>360</v>
      </c>
    </row>
    <row r="1406" spans="1:26" s="175" customFormat="1" ht="26.4" hidden="1" x14ac:dyDescent="0.3">
      <c r="A1406" s="157"/>
      <c r="B1406" s="155">
        <v>201700329</v>
      </c>
      <c r="C1406" s="217" t="s">
        <v>1925</v>
      </c>
      <c r="D1406" s="29" t="s">
        <v>179</v>
      </c>
      <c r="E1406" s="216"/>
      <c r="F1406" s="208"/>
      <c r="G1406" s="208"/>
      <c r="H1406" s="208"/>
      <c r="I1406" s="208"/>
      <c r="J1406" s="209"/>
      <c r="K1406" s="208"/>
      <c r="L1406" s="208"/>
      <c r="M1406" s="208"/>
      <c r="N1406" s="208"/>
      <c r="O1406" s="208"/>
      <c r="P1406" s="208"/>
      <c r="Q1406" s="208"/>
      <c r="R1406" s="208"/>
      <c r="S1406" s="208"/>
      <c r="T1406" s="208"/>
      <c r="U1406" s="208"/>
      <c r="V1406" s="208"/>
      <c r="W1406" s="208"/>
      <c r="X1406" s="219">
        <v>43067</v>
      </c>
      <c r="Y1406" s="150" t="str">
        <f ca="1">IF(ISBLANK(X1406), TODAY()-E1406,X1406- E1406 &amp; CHAR(10) &amp; "(closed)")</f>
        <v>43067
(closed)</v>
      </c>
      <c r="Z1406" s="149" t="s">
        <v>360</v>
      </c>
    </row>
    <row r="1407" spans="1:26" s="175" customFormat="1" ht="26.4" hidden="1" x14ac:dyDescent="0.3">
      <c r="A1407" s="157"/>
      <c r="B1407" s="155">
        <v>201700330</v>
      </c>
      <c r="C1407" s="217" t="s">
        <v>1925</v>
      </c>
      <c r="D1407" s="29" t="s">
        <v>179</v>
      </c>
      <c r="E1407" s="216"/>
      <c r="F1407" s="208"/>
      <c r="G1407" s="208"/>
      <c r="H1407" s="208"/>
      <c r="I1407" s="208"/>
      <c r="J1407" s="209"/>
      <c r="K1407" s="208"/>
      <c r="L1407" s="208"/>
      <c r="M1407" s="208"/>
      <c r="N1407" s="208"/>
      <c r="O1407" s="208"/>
      <c r="P1407" s="208"/>
      <c r="Q1407" s="208"/>
      <c r="R1407" s="208"/>
      <c r="S1407" s="208"/>
      <c r="T1407" s="208"/>
      <c r="U1407" s="208"/>
      <c r="V1407" s="208"/>
      <c r="W1407" s="208"/>
      <c r="X1407" s="219">
        <v>43067</v>
      </c>
      <c r="Y1407" s="150" t="str">
        <f ca="1">IF(ISBLANK(X1407), TODAY()-E1407,X1407- E1407 &amp; CHAR(10) &amp; "(closed)")</f>
        <v>43067
(closed)</v>
      </c>
      <c r="Z1407" s="149" t="s">
        <v>360</v>
      </c>
    </row>
    <row r="1408" spans="1:26" s="175" customFormat="1" ht="26.4" hidden="1" x14ac:dyDescent="0.3">
      <c r="A1408" s="157"/>
      <c r="B1408" s="155">
        <v>201700331</v>
      </c>
      <c r="C1408" s="217" t="s">
        <v>1925</v>
      </c>
      <c r="D1408" s="29" t="s">
        <v>179</v>
      </c>
      <c r="E1408" s="216"/>
      <c r="F1408" s="208"/>
      <c r="G1408" s="208"/>
      <c r="H1408" s="208"/>
      <c r="I1408" s="208"/>
      <c r="J1408" s="209"/>
      <c r="K1408" s="208"/>
      <c r="L1408" s="208"/>
      <c r="M1408" s="208"/>
      <c r="N1408" s="208"/>
      <c r="O1408" s="208"/>
      <c r="P1408" s="208"/>
      <c r="Q1408" s="208"/>
      <c r="R1408" s="208"/>
      <c r="S1408" s="208"/>
      <c r="T1408" s="208"/>
      <c r="U1408" s="208"/>
      <c r="V1408" s="208"/>
      <c r="W1408" s="208"/>
      <c r="X1408" s="219">
        <v>43067</v>
      </c>
      <c r="Y1408" s="150" t="str">
        <f ca="1">IF(ISBLANK(X1408), TODAY()-E1408,X1408- E1408 &amp; CHAR(10) &amp; "(closed)")</f>
        <v>43067
(closed)</v>
      </c>
      <c r="Z1408" s="149" t="s">
        <v>360</v>
      </c>
    </row>
    <row r="1409" spans="1:26" s="175" customFormat="1" ht="26.4" hidden="1" x14ac:dyDescent="0.3">
      <c r="A1409" s="157"/>
      <c r="B1409" s="155">
        <v>201700332</v>
      </c>
      <c r="C1409" s="217" t="s">
        <v>291</v>
      </c>
      <c r="D1409" s="29" t="s">
        <v>179</v>
      </c>
      <c r="E1409" s="216"/>
      <c r="F1409" s="208"/>
      <c r="G1409" s="208"/>
      <c r="H1409" s="208"/>
      <c r="I1409" s="208"/>
      <c r="J1409" s="209"/>
      <c r="K1409" s="208"/>
      <c r="L1409" s="208"/>
      <c r="M1409" s="208"/>
      <c r="N1409" s="208"/>
      <c r="O1409" s="208"/>
      <c r="P1409" s="208"/>
      <c r="Q1409" s="208"/>
      <c r="R1409" s="208"/>
      <c r="S1409" s="208"/>
      <c r="T1409" s="208"/>
      <c r="U1409" s="208"/>
      <c r="V1409" s="208"/>
      <c r="W1409" s="208"/>
      <c r="X1409" s="219">
        <v>43067</v>
      </c>
      <c r="Y1409" s="150" t="str">
        <f ca="1">IF(ISBLANK(X1409), TODAY()-E1409,X1409- E1409 &amp; CHAR(10) &amp; "(closed)")</f>
        <v>43067
(closed)</v>
      </c>
      <c r="Z1409" s="149" t="s">
        <v>360</v>
      </c>
    </row>
    <row r="1410" spans="1:26" s="175" customFormat="1" ht="26.4" hidden="1" x14ac:dyDescent="0.3">
      <c r="A1410" s="157"/>
      <c r="B1410" s="155">
        <v>201700334</v>
      </c>
      <c r="C1410" s="217" t="s">
        <v>291</v>
      </c>
      <c r="D1410" s="29" t="s">
        <v>179</v>
      </c>
      <c r="E1410" s="216"/>
      <c r="F1410" s="208"/>
      <c r="G1410" s="208"/>
      <c r="H1410" s="208"/>
      <c r="I1410" s="208"/>
      <c r="J1410" s="209"/>
      <c r="K1410" s="208"/>
      <c r="L1410" s="208"/>
      <c r="M1410" s="208"/>
      <c r="N1410" s="208"/>
      <c r="O1410" s="208"/>
      <c r="P1410" s="208"/>
      <c r="Q1410" s="208"/>
      <c r="R1410" s="208"/>
      <c r="S1410" s="208"/>
      <c r="T1410" s="208"/>
      <c r="U1410" s="208"/>
      <c r="V1410" s="208"/>
      <c r="W1410" s="208"/>
      <c r="X1410" s="219">
        <v>43067</v>
      </c>
      <c r="Y1410" s="150" t="str">
        <f ca="1">IF(ISBLANK(X1410), TODAY()-E1410,X1410- E1410 &amp; CHAR(10) &amp; "(closed)")</f>
        <v>43067
(closed)</v>
      </c>
      <c r="Z1410" s="149" t="s">
        <v>360</v>
      </c>
    </row>
    <row r="1411" spans="1:26" s="175" customFormat="1" ht="26.4" hidden="1" x14ac:dyDescent="0.3">
      <c r="A1411" s="157"/>
      <c r="B1411" s="155">
        <v>201700335</v>
      </c>
      <c r="C1411" s="217" t="s">
        <v>193</v>
      </c>
      <c r="D1411" s="29" t="s">
        <v>179</v>
      </c>
      <c r="E1411" s="216"/>
      <c r="F1411" s="208"/>
      <c r="G1411" s="208"/>
      <c r="H1411" s="208"/>
      <c r="I1411" s="208"/>
      <c r="J1411" s="209"/>
      <c r="K1411" s="208"/>
      <c r="L1411" s="208"/>
      <c r="M1411" s="208"/>
      <c r="N1411" s="208"/>
      <c r="O1411" s="208"/>
      <c r="P1411" s="208"/>
      <c r="Q1411" s="208"/>
      <c r="R1411" s="208"/>
      <c r="S1411" s="208"/>
      <c r="T1411" s="208"/>
      <c r="U1411" s="208"/>
      <c r="V1411" s="208"/>
      <c r="W1411" s="208"/>
      <c r="X1411" s="219">
        <v>43070</v>
      </c>
      <c r="Y1411" s="150" t="str">
        <f ca="1">IF(ISBLANK(X1411), TODAY()-E1411,X1411- E1411 &amp; CHAR(10) &amp; "(closed)")</f>
        <v>43070
(closed)</v>
      </c>
      <c r="Z1411" s="149" t="s">
        <v>360</v>
      </c>
    </row>
    <row r="1412" spans="1:26" s="175" customFormat="1" ht="26.4" hidden="1" x14ac:dyDescent="0.3">
      <c r="A1412" s="157"/>
      <c r="B1412" s="155">
        <v>201700336</v>
      </c>
      <c r="C1412" s="217" t="s">
        <v>193</v>
      </c>
      <c r="D1412" s="29" t="s">
        <v>176</v>
      </c>
      <c r="E1412" s="216"/>
      <c r="F1412" s="208"/>
      <c r="G1412" s="208"/>
      <c r="H1412" s="208"/>
      <c r="I1412" s="208"/>
      <c r="J1412" s="209"/>
      <c r="K1412" s="208"/>
      <c r="L1412" s="208"/>
      <c r="M1412" s="208"/>
      <c r="N1412" s="208"/>
      <c r="O1412" s="208"/>
      <c r="P1412" s="208"/>
      <c r="Q1412" s="208"/>
      <c r="R1412" s="208"/>
      <c r="S1412" s="208"/>
      <c r="T1412" s="208"/>
      <c r="U1412" s="208"/>
      <c r="V1412" s="208"/>
      <c r="W1412" s="208"/>
      <c r="X1412" s="219">
        <v>43067</v>
      </c>
      <c r="Y1412" s="150" t="str">
        <f ca="1">IF(ISBLANK(X1412), TODAY()-E1412,X1412- E1412 &amp; CHAR(10) &amp; "(closed)")</f>
        <v>43067
(closed)</v>
      </c>
      <c r="Z1412" s="149" t="s">
        <v>360</v>
      </c>
    </row>
    <row r="1413" spans="1:26" s="175" customFormat="1" ht="26.4" hidden="1" x14ac:dyDescent="0.3">
      <c r="A1413" s="157"/>
      <c r="B1413" s="155">
        <v>201700337</v>
      </c>
      <c r="C1413" s="217" t="s">
        <v>193</v>
      </c>
      <c r="D1413" s="29" t="s">
        <v>176</v>
      </c>
      <c r="E1413" s="216"/>
      <c r="F1413" s="208"/>
      <c r="G1413" s="208"/>
      <c r="H1413" s="208"/>
      <c r="I1413" s="208"/>
      <c r="J1413" s="209"/>
      <c r="K1413" s="208"/>
      <c r="L1413" s="208"/>
      <c r="M1413" s="208"/>
      <c r="N1413" s="208"/>
      <c r="O1413" s="208"/>
      <c r="P1413" s="208"/>
      <c r="Q1413" s="208"/>
      <c r="R1413" s="208"/>
      <c r="S1413" s="208"/>
      <c r="T1413" s="208"/>
      <c r="U1413" s="208"/>
      <c r="V1413" s="208"/>
      <c r="W1413" s="208"/>
      <c r="X1413" s="219">
        <v>43067</v>
      </c>
      <c r="Y1413" s="150" t="str">
        <f ca="1">IF(ISBLANK(X1413), TODAY()-E1413,X1413- E1413 &amp; CHAR(10) &amp; "(closed)")</f>
        <v>43067
(closed)</v>
      </c>
      <c r="Z1413" s="149" t="s">
        <v>360</v>
      </c>
    </row>
    <row r="1414" spans="1:26" s="175" customFormat="1" ht="26.4" hidden="1" x14ac:dyDescent="0.3">
      <c r="A1414" s="157"/>
      <c r="B1414" s="155">
        <v>201700338</v>
      </c>
      <c r="C1414" s="217" t="s">
        <v>193</v>
      </c>
      <c r="D1414" s="29" t="s">
        <v>176</v>
      </c>
      <c r="E1414" s="216"/>
      <c r="F1414" s="208"/>
      <c r="G1414" s="208"/>
      <c r="H1414" s="208"/>
      <c r="I1414" s="208"/>
      <c r="J1414" s="209"/>
      <c r="K1414" s="208"/>
      <c r="L1414" s="208"/>
      <c r="M1414" s="208"/>
      <c r="N1414" s="208"/>
      <c r="O1414" s="208"/>
      <c r="P1414" s="208"/>
      <c r="Q1414" s="208"/>
      <c r="R1414" s="208"/>
      <c r="S1414" s="208"/>
      <c r="T1414" s="208"/>
      <c r="U1414" s="208"/>
      <c r="V1414" s="208"/>
      <c r="W1414" s="208"/>
      <c r="X1414" s="219">
        <v>43074</v>
      </c>
      <c r="Y1414" s="150" t="str">
        <f ca="1">IF(ISBLANK(X1414), TODAY()-E1414,X1414- E1414 &amp; CHAR(10) &amp; "(closed)")</f>
        <v>43074
(closed)</v>
      </c>
      <c r="Z1414" s="149" t="s">
        <v>360</v>
      </c>
    </row>
    <row r="1415" spans="1:26" s="175" customFormat="1" ht="26.4" hidden="1" x14ac:dyDescent="0.3">
      <c r="A1415" s="157"/>
      <c r="B1415" s="155">
        <v>201700339</v>
      </c>
      <c r="C1415" s="217" t="s">
        <v>193</v>
      </c>
      <c r="D1415" s="29" t="s">
        <v>179</v>
      </c>
      <c r="E1415" s="216"/>
      <c r="F1415" s="208"/>
      <c r="G1415" s="208"/>
      <c r="H1415" s="208"/>
      <c r="I1415" s="208"/>
      <c r="J1415" s="209"/>
      <c r="K1415" s="208"/>
      <c r="L1415" s="208"/>
      <c r="M1415" s="208"/>
      <c r="N1415" s="208"/>
      <c r="O1415" s="208"/>
      <c r="P1415" s="208"/>
      <c r="Q1415" s="208"/>
      <c r="R1415" s="208"/>
      <c r="S1415" s="208"/>
      <c r="T1415" s="208"/>
      <c r="U1415" s="208"/>
      <c r="V1415" s="208"/>
      <c r="W1415" s="208"/>
      <c r="X1415" s="219">
        <v>43035</v>
      </c>
      <c r="Y1415" s="150" t="str">
        <f ca="1">IF(ISBLANK(X1415), TODAY()-E1415,X1415- E1415 &amp; CHAR(10) &amp; "(closed)")</f>
        <v>43035
(closed)</v>
      </c>
      <c r="Z1415" s="149" t="s">
        <v>360</v>
      </c>
    </row>
    <row r="1416" spans="1:26" s="175" customFormat="1" ht="26.4" hidden="1" x14ac:dyDescent="0.3">
      <c r="A1416" s="157"/>
      <c r="B1416" s="155">
        <v>201700340</v>
      </c>
      <c r="C1416" s="217" t="s">
        <v>193</v>
      </c>
      <c r="D1416" s="29" t="s">
        <v>179</v>
      </c>
      <c r="E1416" s="216"/>
      <c r="F1416" s="208"/>
      <c r="G1416" s="208"/>
      <c r="H1416" s="208"/>
      <c r="I1416" s="208"/>
      <c r="J1416" s="209"/>
      <c r="K1416" s="208"/>
      <c r="L1416" s="208"/>
      <c r="M1416" s="208"/>
      <c r="N1416" s="208"/>
      <c r="O1416" s="208"/>
      <c r="P1416" s="208"/>
      <c r="Q1416" s="208"/>
      <c r="R1416" s="208"/>
      <c r="S1416" s="208"/>
      <c r="T1416" s="208"/>
      <c r="U1416" s="208"/>
      <c r="V1416" s="208"/>
      <c r="W1416" s="208"/>
      <c r="X1416" s="219">
        <v>43025</v>
      </c>
      <c r="Y1416" s="150" t="str">
        <f ca="1">IF(ISBLANK(X1416), TODAY()-E1416,X1416- E1416 &amp; CHAR(10) &amp; "(closed)")</f>
        <v>43025
(closed)</v>
      </c>
      <c r="Z1416" s="149" t="s">
        <v>360</v>
      </c>
    </row>
    <row r="1417" spans="1:26" s="175" customFormat="1" ht="26.4" hidden="1" x14ac:dyDescent="0.3">
      <c r="A1417" s="157"/>
      <c r="B1417" s="155">
        <v>201700341</v>
      </c>
      <c r="C1417" s="217" t="s">
        <v>193</v>
      </c>
      <c r="D1417" s="29" t="s">
        <v>179</v>
      </c>
      <c r="E1417" s="216"/>
      <c r="F1417" s="208"/>
      <c r="G1417" s="208"/>
      <c r="H1417" s="208"/>
      <c r="I1417" s="208"/>
      <c r="J1417" s="209"/>
      <c r="K1417" s="208"/>
      <c r="L1417" s="208"/>
      <c r="M1417" s="208"/>
      <c r="N1417" s="208"/>
      <c r="O1417" s="208"/>
      <c r="P1417" s="208"/>
      <c r="Q1417" s="208"/>
      <c r="R1417" s="208"/>
      <c r="S1417" s="208"/>
      <c r="T1417" s="208"/>
      <c r="U1417" s="208"/>
      <c r="V1417" s="208"/>
      <c r="W1417" s="208"/>
      <c r="X1417" s="219">
        <v>43046</v>
      </c>
      <c r="Y1417" s="150" t="str">
        <f ca="1">IF(ISBLANK(X1417), TODAY()-E1417,X1417- E1417 &amp; CHAR(10) &amp; "(closed)")</f>
        <v>43046
(closed)</v>
      </c>
      <c r="Z1417" s="149" t="s">
        <v>360</v>
      </c>
    </row>
    <row r="1418" spans="1:26" s="175" customFormat="1" ht="26.4" hidden="1" x14ac:dyDescent="0.3">
      <c r="A1418" s="157"/>
      <c r="B1418" s="155">
        <v>201700342</v>
      </c>
      <c r="C1418" s="217" t="s">
        <v>193</v>
      </c>
      <c r="D1418" s="29" t="s">
        <v>179</v>
      </c>
      <c r="E1418" s="216"/>
      <c r="F1418" s="208"/>
      <c r="G1418" s="208"/>
      <c r="H1418" s="208"/>
      <c r="I1418" s="208"/>
      <c r="J1418" s="209"/>
      <c r="K1418" s="208"/>
      <c r="L1418" s="208"/>
      <c r="M1418" s="208"/>
      <c r="N1418" s="208"/>
      <c r="O1418" s="208"/>
      <c r="P1418" s="208"/>
      <c r="Q1418" s="208"/>
      <c r="R1418" s="208"/>
      <c r="S1418" s="208"/>
      <c r="T1418" s="208"/>
      <c r="U1418" s="208"/>
      <c r="V1418" s="208"/>
      <c r="W1418" s="208"/>
      <c r="X1418" s="219">
        <v>43074</v>
      </c>
      <c r="Y1418" s="150" t="str">
        <f ca="1">IF(ISBLANK(X1418), TODAY()-E1418,X1418- E1418 &amp; CHAR(10) &amp; "(closed)")</f>
        <v>43074
(closed)</v>
      </c>
      <c r="Z1418" s="149" t="s">
        <v>360</v>
      </c>
    </row>
    <row r="1419" spans="1:26" s="175" customFormat="1" ht="26.4" hidden="1" x14ac:dyDescent="0.3">
      <c r="A1419" s="157"/>
      <c r="B1419" s="155">
        <v>201700343</v>
      </c>
      <c r="C1419" s="217" t="s">
        <v>1408</v>
      </c>
      <c r="D1419" s="29" t="s">
        <v>177</v>
      </c>
      <c r="E1419" s="216"/>
      <c r="F1419" s="208"/>
      <c r="G1419" s="208"/>
      <c r="H1419" s="208"/>
      <c r="I1419" s="208"/>
      <c r="J1419" s="209"/>
      <c r="K1419" s="208"/>
      <c r="L1419" s="208"/>
      <c r="M1419" s="208"/>
      <c r="N1419" s="208"/>
      <c r="O1419" s="208"/>
      <c r="P1419" s="208"/>
      <c r="Q1419" s="208"/>
      <c r="R1419" s="208"/>
      <c r="S1419" s="208"/>
      <c r="T1419" s="208"/>
      <c r="U1419" s="208"/>
      <c r="V1419" s="208"/>
      <c r="W1419" s="208"/>
      <c r="X1419" s="219">
        <v>43027</v>
      </c>
      <c r="Y1419" s="150" t="str">
        <f ca="1">IF(ISBLANK(X1419), TODAY()-E1419,X1419- E1419 &amp; CHAR(10) &amp; "(closed)")</f>
        <v>43027
(closed)</v>
      </c>
      <c r="Z1419" s="149" t="s">
        <v>360</v>
      </c>
    </row>
    <row r="1420" spans="1:26" s="175" customFormat="1" ht="26.4" hidden="1" x14ac:dyDescent="0.3">
      <c r="A1420" s="157"/>
      <c r="B1420" s="155">
        <v>201700344</v>
      </c>
      <c r="C1420" s="217" t="s">
        <v>460</v>
      </c>
      <c r="D1420" s="29" t="s">
        <v>179</v>
      </c>
      <c r="E1420" s="216"/>
      <c r="F1420" s="208"/>
      <c r="G1420" s="208"/>
      <c r="H1420" s="208"/>
      <c r="I1420" s="208"/>
      <c r="J1420" s="209"/>
      <c r="K1420" s="208"/>
      <c r="L1420" s="208"/>
      <c r="M1420" s="208"/>
      <c r="N1420" s="208"/>
      <c r="O1420" s="208"/>
      <c r="P1420" s="208"/>
      <c r="Q1420" s="208"/>
      <c r="R1420" s="208"/>
      <c r="S1420" s="208"/>
      <c r="T1420" s="208"/>
      <c r="U1420" s="208"/>
      <c r="V1420" s="208"/>
      <c r="W1420" s="208"/>
      <c r="X1420" s="219">
        <v>43042</v>
      </c>
      <c r="Y1420" s="150" t="str">
        <f ca="1">IF(ISBLANK(X1420), TODAY()-E1420,X1420- E1420 &amp; CHAR(10) &amp; "(closed)")</f>
        <v>43042
(closed)</v>
      </c>
      <c r="Z1420" s="149" t="s">
        <v>360</v>
      </c>
    </row>
    <row r="1421" spans="1:26" s="175" customFormat="1" ht="26.4" hidden="1" x14ac:dyDescent="0.3">
      <c r="A1421" s="157"/>
      <c r="B1421" s="155">
        <v>201700345</v>
      </c>
      <c r="C1421" s="217" t="s">
        <v>242</v>
      </c>
      <c r="D1421" s="29" t="s">
        <v>179</v>
      </c>
      <c r="E1421" s="216"/>
      <c r="F1421" s="208"/>
      <c r="G1421" s="208"/>
      <c r="H1421" s="208"/>
      <c r="I1421" s="208"/>
      <c r="J1421" s="209"/>
      <c r="K1421" s="208"/>
      <c r="L1421" s="208"/>
      <c r="M1421" s="208"/>
      <c r="N1421" s="208"/>
      <c r="O1421" s="208"/>
      <c r="P1421" s="208"/>
      <c r="Q1421" s="208"/>
      <c r="R1421" s="208"/>
      <c r="S1421" s="208"/>
      <c r="T1421" s="208"/>
      <c r="U1421" s="208"/>
      <c r="V1421" s="208"/>
      <c r="W1421" s="208"/>
      <c r="X1421" s="219">
        <v>43067</v>
      </c>
      <c r="Y1421" s="150" t="str">
        <f ca="1">IF(ISBLANK(X1421), TODAY()-E1421,X1421- E1421 &amp; CHAR(10) &amp; "(closed)")</f>
        <v>43067
(closed)</v>
      </c>
      <c r="Z1421" s="149" t="s">
        <v>360</v>
      </c>
    </row>
    <row r="1422" spans="1:26" s="175" customFormat="1" ht="26.4" hidden="1" x14ac:dyDescent="0.3">
      <c r="A1422" s="157"/>
      <c r="B1422" s="155">
        <v>201700346</v>
      </c>
      <c r="C1422" s="217" t="s">
        <v>242</v>
      </c>
      <c r="D1422" s="29" t="s">
        <v>179</v>
      </c>
      <c r="E1422" s="216"/>
      <c r="F1422" s="208"/>
      <c r="G1422" s="208"/>
      <c r="H1422" s="208"/>
      <c r="I1422" s="208"/>
      <c r="J1422" s="209"/>
      <c r="K1422" s="208"/>
      <c r="L1422" s="208"/>
      <c r="M1422" s="208"/>
      <c r="N1422" s="208"/>
      <c r="O1422" s="208"/>
      <c r="P1422" s="208"/>
      <c r="Q1422" s="208"/>
      <c r="R1422" s="208"/>
      <c r="S1422" s="208"/>
      <c r="T1422" s="208"/>
      <c r="U1422" s="208"/>
      <c r="V1422" s="208"/>
      <c r="W1422" s="208"/>
      <c r="X1422" s="219">
        <v>43042</v>
      </c>
      <c r="Y1422" s="150" t="str">
        <f ca="1">IF(ISBLANK(X1422), TODAY()-E1422,X1422- E1422 &amp; CHAR(10) &amp; "(closed)")</f>
        <v>43042
(closed)</v>
      </c>
      <c r="Z1422" s="149" t="s">
        <v>360</v>
      </c>
    </row>
    <row r="1423" spans="1:26" s="175" customFormat="1" ht="26.4" hidden="1" x14ac:dyDescent="0.3">
      <c r="A1423" s="157"/>
      <c r="B1423" s="155">
        <v>201700348</v>
      </c>
      <c r="C1423" s="217" t="s">
        <v>193</v>
      </c>
      <c r="D1423" s="29" t="s">
        <v>179</v>
      </c>
      <c r="E1423" s="216"/>
      <c r="F1423" s="208"/>
      <c r="G1423" s="208"/>
      <c r="H1423" s="208"/>
      <c r="I1423" s="208"/>
      <c r="J1423" s="209"/>
      <c r="K1423" s="208"/>
      <c r="L1423" s="208"/>
      <c r="M1423" s="208"/>
      <c r="N1423" s="208"/>
      <c r="O1423" s="208"/>
      <c r="P1423" s="208"/>
      <c r="Q1423" s="208"/>
      <c r="R1423" s="208"/>
      <c r="S1423" s="208"/>
      <c r="T1423" s="208"/>
      <c r="U1423" s="208"/>
      <c r="V1423" s="208"/>
      <c r="W1423" s="208"/>
      <c r="X1423" s="219">
        <v>43074</v>
      </c>
      <c r="Y1423" s="150" t="str">
        <f ca="1">IF(ISBLANK(X1423), TODAY()-E1423,X1423- E1423 &amp; CHAR(10) &amp; "(closed)")</f>
        <v>43074
(closed)</v>
      </c>
      <c r="Z1423" s="149" t="s">
        <v>360</v>
      </c>
    </row>
    <row r="1424" spans="1:26" s="175" customFormat="1" ht="26.4" hidden="1" x14ac:dyDescent="0.3">
      <c r="A1424" s="157"/>
      <c r="B1424" s="155">
        <v>201700349</v>
      </c>
      <c r="C1424" s="217" t="s">
        <v>193</v>
      </c>
      <c r="D1424" s="29" t="s">
        <v>179</v>
      </c>
      <c r="E1424" s="216"/>
      <c r="F1424" s="208"/>
      <c r="G1424" s="208"/>
      <c r="H1424" s="208"/>
      <c r="I1424" s="208"/>
      <c r="J1424" s="209"/>
      <c r="K1424" s="208"/>
      <c r="L1424" s="208"/>
      <c r="M1424" s="208"/>
      <c r="N1424" s="208"/>
      <c r="O1424" s="208"/>
      <c r="P1424" s="208"/>
      <c r="Q1424" s="208"/>
      <c r="R1424" s="208"/>
      <c r="S1424" s="208"/>
      <c r="T1424" s="208"/>
      <c r="U1424" s="208"/>
      <c r="V1424" s="208"/>
      <c r="W1424" s="208"/>
      <c r="X1424" s="219">
        <v>43074</v>
      </c>
      <c r="Y1424" s="150" t="str">
        <f ca="1">IF(ISBLANK(X1424), TODAY()-E1424,X1424- E1424 &amp; CHAR(10) &amp; "(closed)")</f>
        <v>43074
(closed)</v>
      </c>
      <c r="Z1424" s="149" t="s">
        <v>360</v>
      </c>
    </row>
    <row r="1425" spans="1:26" s="175" customFormat="1" ht="26.4" hidden="1" x14ac:dyDescent="0.3">
      <c r="A1425" s="157"/>
      <c r="B1425" s="155">
        <v>201700350</v>
      </c>
      <c r="C1425" s="217" t="s">
        <v>193</v>
      </c>
      <c r="D1425" s="29" t="s">
        <v>179</v>
      </c>
      <c r="E1425" s="216"/>
      <c r="F1425" s="208"/>
      <c r="G1425" s="208"/>
      <c r="H1425" s="208"/>
      <c r="I1425" s="208"/>
      <c r="J1425" s="209"/>
      <c r="K1425" s="208"/>
      <c r="L1425" s="208"/>
      <c r="M1425" s="208"/>
      <c r="N1425" s="208"/>
      <c r="O1425" s="208"/>
      <c r="P1425" s="208"/>
      <c r="Q1425" s="208"/>
      <c r="R1425" s="208"/>
      <c r="S1425" s="208"/>
      <c r="T1425" s="208"/>
      <c r="U1425" s="208"/>
      <c r="V1425" s="208"/>
      <c r="W1425" s="208"/>
      <c r="X1425" s="219">
        <v>43070</v>
      </c>
      <c r="Y1425" s="150" t="str">
        <f ca="1">IF(ISBLANK(X1425), TODAY()-E1425,X1425- E1425 &amp; CHAR(10) &amp; "(closed)")</f>
        <v>43070
(closed)</v>
      </c>
      <c r="Z1425" s="149" t="s">
        <v>360</v>
      </c>
    </row>
    <row r="1426" spans="1:26" s="175" customFormat="1" ht="26.4" hidden="1" x14ac:dyDescent="0.3">
      <c r="A1426" s="157"/>
      <c r="B1426" s="155">
        <v>201700351</v>
      </c>
      <c r="C1426" s="217" t="s">
        <v>193</v>
      </c>
      <c r="D1426" s="29" t="s">
        <v>179</v>
      </c>
      <c r="E1426" s="216"/>
      <c r="F1426" s="208"/>
      <c r="G1426" s="208"/>
      <c r="H1426" s="208"/>
      <c r="I1426" s="208"/>
      <c r="J1426" s="209"/>
      <c r="K1426" s="208"/>
      <c r="L1426" s="208"/>
      <c r="M1426" s="208"/>
      <c r="N1426" s="208"/>
      <c r="O1426" s="208"/>
      <c r="P1426" s="208"/>
      <c r="Q1426" s="208"/>
      <c r="R1426" s="208"/>
      <c r="S1426" s="208"/>
      <c r="T1426" s="208"/>
      <c r="U1426" s="208"/>
      <c r="V1426" s="208"/>
      <c r="W1426" s="208"/>
      <c r="X1426" s="219">
        <v>43069</v>
      </c>
      <c r="Y1426" s="150" t="str">
        <f ca="1">IF(ISBLANK(X1426), TODAY()-E1426,X1426- E1426 &amp; CHAR(10) &amp; "(closed)")</f>
        <v>43069
(closed)</v>
      </c>
      <c r="Z1426" s="149" t="s">
        <v>360</v>
      </c>
    </row>
    <row r="1427" spans="1:26" s="175" customFormat="1" ht="26.4" hidden="1" x14ac:dyDescent="0.3">
      <c r="A1427" s="157"/>
      <c r="B1427" s="155">
        <v>201700352</v>
      </c>
      <c r="C1427" s="217" t="s">
        <v>193</v>
      </c>
      <c r="D1427" s="29" t="s">
        <v>179</v>
      </c>
      <c r="E1427" s="216"/>
      <c r="F1427" s="208"/>
      <c r="G1427" s="208"/>
      <c r="H1427" s="208"/>
      <c r="I1427" s="208"/>
      <c r="J1427" s="209"/>
      <c r="K1427" s="208"/>
      <c r="L1427" s="208"/>
      <c r="M1427" s="208"/>
      <c r="N1427" s="208"/>
      <c r="O1427" s="208"/>
      <c r="P1427" s="208"/>
      <c r="Q1427" s="208"/>
      <c r="R1427" s="208"/>
      <c r="S1427" s="208"/>
      <c r="T1427" s="208"/>
      <c r="U1427" s="208"/>
      <c r="V1427" s="208"/>
      <c r="W1427" s="208"/>
      <c r="X1427" s="219">
        <v>43069</v>
      </c>
      <c r="Y1427" s="150" t="str">
        <f ca="1">IF(ISBLANK(X1427), TODAY()-E1427,X1427- E1427 &amp; CHAR(10) &amp; "(closed)")</f>
        <v>43069
(closed)</v>
      </c>
      <c r="Z1427" s="149" t="s">
        <v>360</v>
      </c>
    </row>
    <row r="1428" spans="1:26" s="175" customFormat="1" ht="26.4" hidden="1" x14ac:dyDescent="0.3">
      <c r="A1428" s="157"/>
      <c r="B1428" s="155">
        <v>201700353</v>
      </c>
      <c r="C1428" s="217" t="s">
        <v>193</v>
      </c>
      <c r="D1428" s="29" t="s">
        <v>179</v>
      </c>
      <c r="E1428" s="216"/>
      <c r="F1428" s="208"/>
      <c r="G1428" s="208"/>
      <c r="H1428" s="208"/>
      <c r="I1428" s="208"/>
      <c r="J1428" s="209"/>
      <c r="K1428" s="208"/>
      <c r="L1428" s="208"/>
      <c r="M1428" s="208"/>
      <c r="N1428" s="208"/>
      <c r="O1428" s="208"/>
      <c r="P1428" s="208"/>
      <c r="Q1428" s="208"/>
      <c r="R1428" s="208"/>
      <c r="S1428" s="208"/>
      <c r="T1428" s="208"/>
      <c r="U1428" s="208"/>
      <c r="V1428" s="208"/>
      <c r="W1428" s="208"/>
      <c r="X1428" s="219">
        <v>43070</v>
      </c>
      <c r="Y1428" s="150" t="str">
        <f ca="1">IF(ISBLANK(X1428), TODAY()-E1428,X1428- E1428 &amp; CHAR(10) &amp; "(closed)")</f>
        <v>43070
(closed)</v>
      </c>
      <c r="Z1428" s="149" t="s">
        <v>360</v>
      </c>
    </row>
    <row r="1429" spans="1:26" s="175" customFormat="1" ht="26.4" hidden="1" x14ac:dyDescent="0.3">
      <c r="A1429" s="157"/>
      <c r="B1429" s="155">
        <v>201700354</v>
      </c>
      <c r="C1429" s="217" t="s">
        <v>193</v>
      </c>
      <c r="D1429" s="29" t="s">
        <v>179</v>
      </c>
      <c r="E1429" s="216"/>
      <c r="F1429" s="208"/>
      <c r="G1429" s="208"/>
      <c r="H1429" s="208"/>
      <c r="I1429" s="208"/>
      <c r="J1429" s="209"/>
      <c r="K1429" s="208"/>
      <c r="L1429" s="208"/>
      <c r="M1429" s="208"/>
      <c r="N1429" s="208"/>
      <c r="O1429" s="208"/>
      <c r="P1429" s="208"/>
      <c r="Q1429" s="208"/>
      <c r="R1429" s="208"/>
      <c r="S1429" s="208"/>
      <c r="T1429" s="208"/>
      <c r="U1429" s="208"/>
      <c r="V1429" s="208"/>
      <c r="W1429" s="208"/>
      <c r="X1429" s="219">
        <v>43067</v>
      </c>
      <c r="Y1429" s="150" t="str">
        <f ca="1">IF(ISBLANK(X1429), TODAY()-E1429,X1429- E1429 &amp; CHAR(10) &amp; "(closed)")</f>
        <v>43067
(closed)</v>
      </c>
      <c r="Z1429" s="149" t="s">
        <v>360</v>
      </c>
    </row>
    <row r="1430" spans="1:26" s="175" customFormat="1" ht="26.4" hidden="1" x14ac:dyDescent="0.3">
      <c r="A1430" s="157"/>
      <c r="B1430" s="155">
        <v>201700355</v>
      </c>
      <c r="C1430" s="217" t="s">
        <v>193</v>
      </c>
      <c r="D1430" s="29" t="s">
        <v>179</v>
      </c>
      <c r="E1430" s="216"/>
      <c r="F1430" s="208"/>
      <c r="G1430" s="208"/>
      <c r="H1430" s="208"/>
      <c r="I1430" s="208"/>
      <c r="J1430" s="209"/>
      <c r="K1430" s="208"/>
      <c r="L1430" s="208"/>
      <c r="M1430" s="208"/>
      <c r="N1430" s="208"/>
      <c r="O1430" s="208"/>
      <c r="P1430" s="208"/>
      <c r="Q1430" s="208"/>
      <c r="R1430" s="208"/>
      <c r="S1430" s="208"/>
      <c r="T1430" s="208"/>
      <c r="U1430" s="208"/>
      <c r="V1430" s="208"/>
      <c r="W1430" s="208"/>
      <c r="X1430" s="219">
        <v>43067</v>
      </c>
      <c r="Y1430" s="150" t="str">
        <f ca="1">IF(ISBLANK(X1430), TODAY()-E1430,X1430- E1430 &amp; CHAR(10) &amp; "(closed)")</f>
        <v>43067
(closed)</v>
      </c>
      <c r="Z1430" s="149" t="s">
        <v>360</v>
      </c>
    </row>
    <row r="1431" spans="1:26" s="175" customFormat="1" ht="26.4" hidden="1" x14ac:dyDescent="0.3">
      <c r="A1431" s="157"/>
      <c r="B1431" s="155">
        <v>201700356</v>
      </c>
      <c r="C1431" s="217" t="s">
        <v>193</v>
      </c>
      <c r="D1431" s="29" t="s">
        <v>179</v>
      </c>
      <c r="E1431" s="216"/>
      <c r="F1431" s="208"/>
      <c r="G1431" s="208"/>
      <c r="H1431" s="208"/>
      <c r="I1431" s="208"/>
      <c r="J1431" s="209"/>
      <c r="K1431" s="208"/>
      <c r="L1431" s="208"/>
      <c r="M1431" s="208"/>
      <c r="N1431" s="208"/>
      <c r="O1431" s="208"/>
      <c r="P1431" s="208"/>
      <c r="Q1431" s="208"/>
      <c r="R1431" s="208"/>
      <c r="S1431" s="208"/>
      <c r="T1431" s="208"/>
      <c r="U1431" s="208"/>
      <c r="V1431" s="208"/>
      <c r="W1431" s="208"/>
      <c r="X1431" s="219">
        <v>43007</v>
      </c>
      <c r="Y1431" s="150" t="str">
        <f ca="1">IF(ISBLANK(X1431), TODAY()-E1431,X1431- E1431 &amp; CHAR(10) &amp; "(closed)")</f>
        <v>43007
(closed)</v>
      </c>
      <c r="Z1431" s="149" t="s">
        <v>360</v>
      </c>
    </row>
    <row r="1432" spans="1:26" s="175" customFormat="1" ht="26.4" hidden="1" x14ac:dyDescent="0.3">
      <c r="A1432" s="157"/>
      <c r="B1432" s="155">
        <v>201700357</v>
      </c>
      <c r="C1432" s="31" t="s">
        <v>704</v>
      </c>
      <c r="D1432" s="29" t="s">
        <v>179</v>
      </c>
      <c r="E1432" s="216"/>
      <c r="F1432" s="208"/>
      <c r="G1432" s="208"/>
      <c r="H1432" s="208"/>
      <c r="I1432" s="208"/>
      <c r="J1432" s="209"/>
      <c r="K1432" s="208"/>
      <c r="L1432" s="208"/>
      <c r="M1432" s="208"/>
      <c r="N1432" s="208"/>
      <c r="O1432" s="208"/>
      <c r="P1432" s="208"/>
      <c r="Q1432" s="208"/>
      <c r="R1432" s="208"/>
      <c r="S1432" s="208"/>
      <c r="T1432" s="208"/>
      <c r="U1432" s="208"/>
      <c r="V1432" s="208"/>
      <c r="W1432" s="208"/>
      <c r="X1432" s="219">
        <v>43019</v>
      </c>
      <c r="Y1432" s="150" t="str">
        <f ca="1">IF(ISBLANK(X1432), TODAY()-E1432,X1432- E1432 &amp; CHAR(10) &amp; "(closed)")</f>
        <v>43019
(closed)</v>
      </c>
      <c r="Z1432" s="149" t="s">
        <v>360</v>
      </c>
    </row>
    <row r="1433" spans="1:26" s="175" customFormat="1" ht="26.4" hidden="1" x14ac:dyDescent="0.3">
      <c r="A1433" s="157"/>
      <c r="B1433" s="155">
        <v>201700358</v>
      </c>
      <c r="C1433" s="217" t="s">
        <v>1096</v>
      </c>
      <c r="D1433" s="29" t="s">
        <v>176</v>
      </c>
      <c r="E1433" s="216"/>
      <c r="F1433" s="208"/>
      <c r="G1433" s="208"/>
      <c r="H1433" s="208"/>
      <c r="I1433" s="208"/>
      <c r="J1433" s="209"/>
      <c r="K1433" s="208"/>
      <c r="L1433" s="208"/>
      <c r="M1433" s="208"/>
      <c r="N1433" s="208"/>
      <c r="O1433" s="208"/>
      <c r="P1433" s="208"/>
      <c r="Q1433" s="208"/>
      <c r="R1433" s="208"/>
      <c r="S1433" s="208"/>
      <c r="T1433" s="208"/>
      <c r="U1433" s="208"/>
      <c r="V1433" s="208"/>
      <c r="W1433" s="208"/>
      <c r="X1433" s="219">
        <v>43042</v>
      </c>
      <c r="Y1433" s="150" t="str">
        <f ca="1">IF(ISBLANK(X1433), TODAY()-E1433,X1433- E1433 &amp; CHAR(10) &amp; "(closed)")</f>
        <v>43042
(closed)</v>
      </c>
      <c r="Z1433" s="149" t="s">
        <v>360</v>
      </c>
    </row>
    <row r="1434" spans="1:26" s="175" customFormat="1" ht="26.4" hidden="1" x14ac:dyDescent="0.3">
      <c r="A1434" s="157"/>
      <c r="B1434" s="155">
        <v>201700359</v>
      </c>
      <c r="C1434" s="217" t="s">
        <v>1923</v>
      </c>
      <c r="D1434" s="29" t="s">
        <v>179</v>
      </c>
      <c r="E1434" s="216"/>
      <c r="F1434" s="208"/>
      <c r="G1434" s="208"/>
      <c r="H1434" s="208"/>
      <c r="I1434" s="208"/>
      <c r="J1434" s="209"/>
      <c r="K1434" s="208"/>
      <c r="L1434" s="208"/>
      <c r="M1434" s="208"/>
      <c r="N1434" s="208"/>
      <c r="O1434" s="208"/>
      <c r="P1434" s="208"/>
      <c r="Q1434" s="208"/>
      <c r="R1434" s="208"/>
      <c r="S1434" s="208"/>
      <c r="T1434" s="208"/>
      <c r="U1434" s="208"/>
      <c r="V1434" s="208"/>
      <c r="W1434" s="208"/>
      <c r="X1434" s="219">
        <v>43014</v>
      </c>
      <c r="Y1434" s="150" t="str">
        <f ca="1">IF(ISBLANK(X1434), TODAY()-E1434,X1434- E1434 &amp; CHAR(10) &amp; "(closed)")</f>
        <v>43014
(closed)</v>
      </c>
      <c r="Z1434" s="149" t="s">
        <v>360</v>
      </c>
    </row>
    <row r="1435" spans="1:26" s="175" customFormat="1" ht="26.4" hidden="1" x14ac:dyDescent="0.3">
      <c r="A1435" s="157"/>
      <c r="B1435" s="155">
        <v>201700360</v>
      </c>
      <c r="C1435" s="217" t="s">
        <v>804</v>
      </c>
      <c r="D1435" s="29" t="s">
        <v>177</v>
      </c>
      <c r="E1435" s="216"/>
      <c r="F1435" s="208"/>
      <c r="G1435" s="208"/>
      <c r="H1435" s="208"/>
      <c r="I1435" s="208"/>
      <c r="J1435" s="209"/>
      <c r="K1435" s="208"/>
      <c r="L1435" s="208"/>
      <c r="M1435" s="208"/>
      <c r="N1435" s="208"/>
      <c r="O1435" s="208"/>
      <c r="P1435" s="208"/>
      <c r="Q1435" s="208"/>
      <c r="R1435" s="208"/>
      <c r="S1435" s="208"/>
      <c r="T1435" s="208"/>
      <c r="U1435" s="208"/>
      <c r="V1435" s="208"/>
      <c r="W1435" s="208"/>
      <c r="X1435" s="219">
        <v>43074</v>
      </c>
      <c r="Y1435" s="150" t="str">
        <f ca="1">IF(ISBLANK(X1435), TODAY()-E1435,X1435- E1435 &amp; CHAR(10) &amp; "(closed)")</f>
        <v>43074
(closed)</v>
      </c>
      <c r="Z1435" s="149" t="s">
        <v>360</v>
      </c>
    </row>
    <row r="1436" spans="1:26" s="175" customFormat="1" ht="26.4" hidden="1" x14ac:dyDescent="0.3">
      <c r="A1436" s="157"/>
      <c r="B1436" s="155">
        <v>201700361</v>
      </c>
      <c r="C1436" s="217" t="s">
        <v>193</v>
      </c>
      <c r="D1436" s="29" t="s">
        <v>176</v>
      </c>
      <c r="E1436" s="216"/>
      <c r="F1436" s="208"/>
      <c r="G1436" s="208"/>
      <c r="H1436" s="208"/>
      <c r="I1436" s="208"/>
      <c r="J1436" s="209"/>
      <c r="K1436" s="208"/>
      <c r="L1436" s="208"/>
      <c r="M1436" s="208"/>
      <c r="N1436" s="208"/>
      <c r="O1436" s="208"/>
      <c r="P1436" s="208"/>
      <c r="Q1436" s="208"/>
      <c r="R1436" s="208"/>
      <c r="S1436" s="208"/>
      <c r="T1436" s="208"/>
      <c r="U1436" s="208"/>
      <c r="V1436" s="208"/>
      <c r="W1436" s="208"/>
      <c r="X1436" s="219">
        <v>43021</v>
      </c>
      <c r="Y1436" s="150" t="str">
        <f ca="1">IF(ISBLANK(X1436), TODAY()-E1436,X1436- E1436 &amp; CHAR(10) &amp; "(closed)")</f>
        <v>43021
(closed)</v>
      </c>
      <c r="Z1436" s="149" t="s">
        <v>360</v>
      </c>
    </row>
    <row r="1437" spans="1:26" s="175" customFormat="1" ht="26.4" hidden="1" x14ac:dyDescent="0.3">
      <c r="A1437" s="157"/>
      <c r="B1437" s="155">
        <v>201700362</v>
      </c>
      <c r="C1437" s="217" t="s">
        <v>193</v>
      </c>
      <c r="D1437" s="29" t="s">
        <v>176</v>
      </c>
      <c r="E1437" s="216"/>
      <c r="F1437" s="208"/>
      <c r="G1437" s="208"/>
      <c r="H1437" s="208"/>
      <c r="I1437" s="208"/>
      <c r="J1437" s="209"/>
      <c r="K1437" s="208"/>
      <c r="L1437" s="208"/>
      <c r="M1437" s="208"/>
      <c r="N1437" s="208"/>
      <c r="O1437" s="208"/>
      <c r="P1437" s="208"/>
      <c r="Q1437" s="208"/>
      <c r="R1437" s="208"/>
      <c r="S1437" s="208"/>
      <c r="T1437" s="208"/>
      <c r="U1437" s="208"/>
      <c r="V1437" s="208"/>
      <c r="W1437" s="208"/>
      <c r="X1437" s="219">
        <v>43038</v>
      </c>
      <c r="Y1437" s="150" t="str">
        <f ca="1">IF(ISBLANK(X1437), TODAY()-E1437,X1437- E1437 &amp; CHAR(10) &amp; "(closed)")</f>
        <v>43038
(closed)</v>
      </c>
      <c r="Z1437" s="149" t="s">
        <v>360</v>
      </c>
    </row>
    <row r="1438" spans="1:26" s="175" customFormat="1" ht="26.4" hidden="1" x14ac:dyDescent="0.3">
      <c r="A1438" s="157"/>
      <c r="B1438" s="155">
        <v>201700363</v>
      </c>
      <c r="C1438" s="217" t="s">
        <v>193</v>
      </c>
      <c r="D1438" s="29" t="s">
        <v>176</v>
      </c>
      <c r="E1438" s="216"/>
      <c r="F1438" s="208"/>
      <c r="G1438" s="208"/>
      <c r="H1438" s="208"/>
      <c r="I1438" s="208"/>
      <c r="J1438" s="209"/>
      <c r="K1438" s="208"/>
      <c r="L1438" s="208"/>
      <c r="M1438" s="208"/>
      <c r="N1438" s="208"/>
      <c r="O1438" s="208"/>
      <c r="P1438" s="208"/>
      <c r="Q1438" s="208"/>
      <c r="R1438" s="208"/>
      <c r="S1438" s="208"/>
      <c r="T1438" s="208"/>
      <c r="U1438" s="208"/>
      <c r="V1438" s="208"/>
      <c r="W1438" s="208"/>
      <c r="X1438" s="219">
        <v>43070</v>
      </c>
      <c r="Y1438" s="150" t="str">
        <f ca="1">IF(ISBLANK(X1438), TODAY()-E1438,X1438- E1438 &amp; CHAR(10) &amp; "(closed)")</f>
        <v>43070
(closed)</v>
      </c>
      <c r="Z1438" s="149" t="s">
        <v>360</v>
      </c>
    </row>
    <row r="1439" spans="1:26" s="175" customFormat="1" ht="26.4" hidden="1" x14ac:dyDescent="0.3">
      <c r="A1439" s="157"/>
      <c r="B1439" s="155">
        <v>201700364</v>
      </c>
      <c r="C1439" s="217" t="s">
        <v>193</v>
      </c>
      <c r="D1439" s="29" t="s">
        <v>177</v>
      </c>
      <c r="E1439" s="216"/>
      <c r="F1439" s="208"/>
      <c r="G1439" s="208"/>
      <c r="H1439" s="208"/>
      <c r="I1439" s="208"/>
      <c r="J1439" s="209"/>
      <c r="K1439" s="208"/>
      <c r="L1439" s="208"/>
      <c r="M1439" s="208"/>
      <c r="N1439" s="208"/>
      <c r="O1439" s="208"/>
      <c r="P1439" s="208"/>
      <c r="Q1439" s="208"/>
      <c r="R1439" s="208"/>
      <c r="S1439" s="208"/>
      <c r="T1439" s="208"/>
      <c r="U1439" s="208"/>
      <c r="V1439" s="208"/>
      <c r="W1439" s="208"/>
      <c r="X1439" s="219">
        <v>43077</v>
      </c>
      <c r="Y1439" s="150" t="str">
        <f ca="1">IF(ISBLANK(X1439), TODAY()-E1439,X1439- E1439 &amp; CHAR(10) &amp; "(closed)")</f>
        <v>43077
(closed)</v>
      </c>
      <c r="Z1439" s="149" t="s">
        <v>360</v>
      </c>
    </row>
    <row r="1440" spans="1:26" s="175" customFormat="1" ht="26.4" hidden="1" x14ac:dyDescent="0.3">
      <c r="A1440" s="157"/>
      <c r="B1440" s="155">
        <v>201700365</v>
      </c>
      <c r="C1440" s="217" t="s">
        <v>193</v>
      </c>
      <c r="D1440" s="29" t="s">
        <v>177</v>
      </c>
      <c r="E1440" s="216"/>
      <c r="F1440" s="208"/>
      <c r="G1440" s="208"/>
      <c r="H1440" s="208"/>
      <c r="I1440" s="208"/>
      <c r="J1440" s="209"/>
      <c r="K1440" s="208"/>
      <c r="L1440" s="208"/>
      <c r="M1440" s="208"/>
      <c r="N1440" s="208"/>
      <c r="O1440" s="208"/>
      <c r="P1440" s="208"/>
      <c r="Q1440" s="208"/>
      <c r="R1440" s="208"/>
      <c r="S1440" s="208"/>
      <c r="T1440" s="208"/>
      <c r="U1440" s="208"/>
      <c r="V1440" s="208"/>
      <c r="W1440" s="208"/>
      <c r="X1440" s="219">
        <v>43070</v>
      </c>
      <c r="Y1440" s="150" t="str">
        <f ca="1">IF(ISBLANK(X1440), TODAY()-E1440,X1440- E1440 &amp; CHAR(10) &amp; "(closed)")</f>
        <v>43070
(closed)</v>
      </c>
      <c r="Z1440" s="149" t="s">
        <v>360</v>
      </c>
    </row>
    <row r="1441" spans="1:26" s="175" customFormat="1" ht="26.4" hidden="1" x14ac:dyDescent="0.3">
      <c r="A1441" s="157"/>
      <c r="B1441" s="155">
        <v>201700366</v>
      </c>
      <c r="C1441" s="217" t="s">
        <v>193</v>
      </c>
      <c r="D1441" s="29" t="s">
        <v>177</v>
      </c>
      <c r="E1441" s="216"/>
      <c r="F1441" s="208"/>
      <c r="G1441" s="208"/>
      <c r="H1441" s="208"/>
      <c r="I1441" s="208"/>
      <c r="J1441" s="209"/>
      <c r="K1441" s="208"/>
      <c r="L1441" s="208"/>
      <c r="M1441" s="208"/>
      <c r="N1441" s="208"/>
      <c r="O1441" s="208"/>
      <c r="P1441" s="208"/>
      <c r="Q1441" s="208"/>
      <c r="R1441" s="208"/>
      <c r="S1441" s="208"/>
      <c r="T1441" s="208"/>
      <c r="U1441" s="208"/>
      <c r="V1441" s="208"/>
      <c r="W1441" s="208"/>
      <c r="X1441" s="219">
        <v>43069</v>
      </c>
      <c r="Y1441" s="150" t="str">
        <f ca="1">IF(ISBLANK(X1441), TODAY()-E1441,X1441- E1441 &amp; CHAR(10) &amp; "(closed)")</f>
        <v>43069
(closed)</v>
      </c>
      <c r="Z1441" s="149" t="s">
        <v>360</v>
      </c>
    </row>
    <row r="1442" spans="1:26" s="175" customFormat="1" ht="26.4" hidden="1" x14ac:dyDescent="0.3">
      <c r="A1442" s="157"/>
      <c r="B1442" s="155">
        <v>201700367</v>
      </c>
      <c r="C1442" s="217" t="s">
        <v>193</v>
      </c>
      <c r="D1442" s="29" t="s">
        <v>177</v>
      </c>
      <c r="E1442" s="216"/>
      <c r="F1442" s="208"/>
      <c r="G1442" s="208"/>
      <c r="H1442" s="208"/>
      <c r="I1442" s="208"/>
      <c r="J1442" s="209"/>
      <c r="K1442" s="208"/>
      <c r="L1442" s="208"/>
      <c r="M1442" s="208"/>
      <c r="N1442" s="208"/>
      <c r="O1442" s="208"/>
      <c r="P1442" s="208"/>
      <c r="Q1442" s="208"/>
      <c r="R1442" s="208"/>
      <c r="S1442" s="208"/>
      <c r="T1442" s="208"/>
      <c r="U1442" s="208"/>
      <c r="V1442" s="208"/>
      <c r="W1442" s="208"/>
      <c r="X1442" s="219">
        <v>43069</v>
      </c>
      <c r="Y1442" s="150" t="str">
        <f ca="1">IF(ISBLANK(X1442), TODAY()-E1442,X1442- E1442 &amp; CHAR(10) &amp; "(closed)")</f>
        <v>43069
(closed)</v>
      </c>
      <c r="Z1442" s="149" t="s">
        <v>360</v>
      </c>
    </row>
    <row r="1443" spans="1:26" s="175" customFormat="1" ht="26.4" hidden="1" x14ac:dyDescent="0.3">
      <c r="A1443" s="157"/>
      <c r="B1443" s="155">
        <v>201700368</v>
      </c>
      <c r="C1443" s="217" t="s">
        <v>1686</v>
      </c>
      <c r="D1443" s="29" t="s">
        <v>176</v>
      </c>
      <c r="E1443" s="216"/>
      <c r="F1443" s="208"/>
      <c r="G1443" s="208"/>
      <c r="H1443" s="208"/>
      <c r="I1443" s="208"/>
      <c r="J1443" s="209"/>
      <c r="K1443" s="208"/>
      <c r="L1443" s="208"/>
      <c r="M1443" s="208"/>
      <c r="N1443" s="208"/>
      <c r="O1443" s="208"/>
      <c r="P1443" s="208"/>
      <c r="Q1443" s="208"/>
      <c r="R1443" s="208"/>
      <c r="S1443" s="208"/>
      <c r="T1443" s="208"/>
      <c r="U1443" s="208"/>
      <c r="V1443" s="208"/>
      <c r="W1443" s="208"/>
      <c r="X1443" s="219">
        <v>43076</v>
      </c>
      <c r="Y1443" s="150" t="str">
        <f ca="1">IF(ISBLANK(X1443), TODAY()-E1443,X1443- E1443 &amp; CHAR(10) &amp; "(closed)")</f>
        <v>43076
(closed)</v>
      </c>
      <c r="Z1443" s="149" t="s">
        <v>360</v>
      </c>
    </row>
    <row r="1444" spans="1:26" s="175" customFormat="1" ht="26.4" hidden="1" x14ac:dyDescent="0.3">
      <c r="A1444" s="157"/>
      <c r="B1444" s="155">
        <v>201700370</v>
      </c>
      <c r="C1444" s="217" t="s">
        <v>1477</v>
      </c>
      <c r="D1444" s="29" t="s">
        <v>179</v>
      </c>
      <c r="E1444" s="216"/>
      <c r="F1444" s="208"/>
      <c r="G1444" s="208"/>
      <c r="H1444" s="208"/>
      <c r="I1444" s="208"/>
      <c r="J1444" s="209"/>
      <c r="K1444" s="208"/>
      <c r="L1444" s="208"/>
      <c r="M1444" s="208"/>
      <c r="N1444" s="208"/>
      <c r="O1444" s="208"/>
      <c r="P1444" s="208"/>
      <c r="Q1444" s="208"/>
      <c r="R1444" s="208"/>
      <c r="S1444" s="208"/>
      <c r="T1444" s="208"/>
      <c r="U1444" s="208"/>
      <c r="V1444" s="208"/>
      <c r="W1444" s="208"/>
      <c r="X1444" s="219">
        <v>43041</v>
      </c>
      <c r="Y1444" s="150" t="str">
        <f ca="1">IF(ISBLANK(X1444), TODAY()-E1444,X1444- E1444 &amp; CHAR(10) &amp; "(closed)")</f>
        <v>43041
(closed)</v>
      </c>
      <c r="Z1444" s="149" t="s">
        <v>360</v>
      </c>
    </row>
    <row r="1445" spans="1:26" s="175" customFormat="1" ht="26.4" hidden="1" x14ac:dyDescent="0.3">
      <c r="A1445" s="157"/>
      <c r="B1445" s="155">
        <v>201700371</v>
      </c>
      <c r="C1445" s="217" t="s">
        <v>193</v>
      </c>
      <c r="D1445" s="29" t="s">
        <v>179</v>
      </c>
      <c r="E1445" s="216"/>
      <c r="F1445" s="208"/>
      <c r="G1445" s="208"/>
      <c r="H1445" s="208"/>
      <c r="I1445" s="208"/>
      <c r="J1445" s="209"/>
      <c r="K1445" s="208"/>
      <c r="L1445" s="208"/>
      <c r="M1445" s="208"/>
      <c r="N1445" s="208"/>
      <c r="O1445" s="208"/>
      <c r="P1445" s="208"/>
      <c r="Q1445" s="208"/>
      <c r="R1445" s="208"/>
      <c r="S1445" s="208"/>
      <c r="T1445" s="208"/>
      <c r="U1445" s="208"/>
      <c r="V1445" s="208"/>
      <c r="W1445" s="208"/>
      <c r="X1445" s="219">
        <v>43075</v>
      </c>
      <c r="Y1445" s="150" t="str">
        <f ca="1">IF(ISBLANK(X1445), TODAY()-E1445,X1445- E1445 &amp; CHAR(10) &amp; "(closed)")</f>
        <v>43075
(closed)</v>
      </c>
      <c r="Z1445" s="149" t="s">
        <v>360</v>
      </c>
    </row>
    <row r="1446" spans="1:26" s="175" customFormat="1" ht="26.4" hidden="1" x14ac:dyDescent="0.3">
      <c r="A1446" s="157"/>
      <c r="B1446" s="155">
        <v>201700372</v>
      </c>
      <c r="C1446" s="217" t="s">
        <v>193</v>
      </c>
      <c r="D1446" s="29" t="s">
        <v>179</v>
      </c>
      <c r="E1446" s="216"/>
      <c r="F1446" s="208"/>
      <c r="G1446" s="208"/>
      <c r="H1446" s="208"/>
      <c r="I1446" s="208"/>
      <c r="J1446" s="209"/>
      <c r="K1446" s="208"/>
      <c r="L1446" s="208"/>
      <c r="M1446" s="208"/>
      <c r="N1446" s="208"/>
      <c r="O1446" s="208"/>
      <c r="P1446" s="208"/>
      <c r="Q1446" s="208"/>
      <c r="R1446" s="208"/>
      <c r="S1446" s="208"/>
      <c r="T1446" s="208"/>
      <c r="U1446" s="208"/>
      <c r="V1446" s="208"/>
      <c r="W1446" s="208"/>
      <c r="X1446" s="219">
        <v>43074</v>
      </c>
      <c r="Y1446" s="150" t="str">
        <f ca="1">IF(ISBLANK(X1446), TODAY()-E1446,X1446- E1446 &amp; CHAR(10) &amp; "(closed)")</f>
        <v>43074
(closed)</v>
      </c>
      <c r="Z1446" s="149" t="s">
        <v>360</v>
      </c>
    </row>
    <row r="1447" spans="1:26" s="175" customFormat="1" ht="26.4" hidden="1" x14ac:dyDescent="0.3">
      <c r="A1447" s="157"/>
      <c r="B1447" s="155">
        <v>201700373</v>
      </c>
      <c r="C1447" s="217" t="s">
        <v>193</v>
      </c>
      <c r="D1447" s="29" t="s">
        <v>179</v>
      </c>
      <c r="E1447" s="216"/>
      <c r="F1447" s="208"/>
      <c r="G1447" s="208"/>
      <c r="H1447" s="208"/>
      <c r="I1447" s="208"/>
      <c r="J1447" s="209"/>
      <c r="K1447" s="208"/>
      <c r="L1447" s="208"/>
      <c r="M1447" s="208"/>
      <c r="N1447" s="208"/>
      <c r="O1447" s="208"/>
      <c r="P1447" s="208"/>
      <c r="Q1447" s="208"/>
      <c r="R1447" s="208"/>
      <c r="S1447" s="208"/>
      <c r="T1447" s="208"/>
      <c r="U1447" s="208"/>
      <c r="V1447" s="208"/>
      <c r="W1447" s="208"/>
      <c r="X1447" s="219">
        <v>43069</v>
      </c>
      <c r="Y1447" s="150" t="str">
        <f ca="1">IF(ISBLANK(X1447), TODAY()-E1447,X1447- E1447 &amp; CHAR(10) &amp; "(closed)")</f>
        <v>43069
(closed)</v>
      </c>
      <c r="Z1447" s="149" t="s">
        <v>360</v>
      </c>
    </row>
    <row r="1448" spans="1:26" s="175" customFormat="1" ht="26.4" hidden="1" x14ac:dyDescent="0.3">
      <c r="A1448" s="157"/>
      <c r="B1448" s="155">
        <v>201700374</v>
      </c>
      <c r="C1448" s="217" t="s">
        <v>193</v>
      </c>
      <c r="D1448" s="29" t="s">
        <v>177</v>
      </c>
      <c r="E1448" s="216"/>
      <c r="F1448" s="208"/>
      <c r="G1448" s="208"/>
      <c r="H1448" s="208"/>
      <c r="I1448" s="208"/>
      <c r="J1448" s="209"/>
      <c r="K1448" s="208"/>
      <c r="L1448" s="208"/>
      <c r="M1448" s="208"/>
      <c r="N1448" s="208"/>
      <c r="O1448" s="208"/>
      <c r="P1448" s="208"/>
      <c r="Q1448" s="208"/>
      <c r="R1448" s="208"/>
      <c r="S1448" s="208"/>
      <c r="T1448" s="208"/>
      <c r="U1448" s="208"/>
      <c r="V1448" s="208"/>
      <c r="W1448" s="208"/>
      <c r="X1448" s="219">
        <v>43069</v>
      </c>
      <c r="Y1448" s="150" t="str">
        <f ca="1">IF(ISBLANK(X1448), TODAY()-E1448,X1448- E1448 &amp; CHAR(10) &amp; "(closed)")</f>
        <v>43069
(closed)</v>
      </c>
      <c r="Z1448" s="149" t="s">
        <v>360</v>
      </c>
    </row>
    <row r="1449" spans="1:26" s="175" customFormat="1" ht="26.4" hidden="1" x14ac:dyDescent="0.3">
      <c r="A1449" s="157"/>
      <c r="B1449" s="155">
        <v>201700375</v>
      </c>
      <c r="C1449" s="217" t="s">
        <v>193</v>
      </c>
      <c r="D1449" s="29" t="s">
        <v>179</v>
      </c>
      <c r="E1449" s="216"/>
      <c r="F1449" s="208"/>
      <c r="G1449" s="208"/>
      <c r="H1449" s="208"/>
      <c r="I1449" s="208"/>
      <c r="J1449" s="209"/>
      <c r="K1449" s="208"/>
      <c r="L1449" s="208"/>
      <c r="M1449" s="208"/>
      <c r="N1449" s="208"/>
      <c r="O1449" s="208"/>
      <c r="P1449" s="208"/>
      <c r="Q1449" s="208"/>
      <c r="R1449" s="208"/>
      <c r="S1449" s="208"/>
      <c r="T1449" s="208"/>
      <c r="U1449" s="208"/>
      <c r="V1449" s="208"/>
      <c r="W1449" s="208"/>
      <c r="X1449" s="219">
        <v>43077</v>
      </c>
      <c r="Y1449" s="150" t="str">
        <f ca="1">IF(ISBLANK(X1449), TODAY()-E1449,X1449- E1449 &amp; CHAR(10) &amp; "(closed)")</f>
        <v>43077
(closed)</v>
      </c>
      <c r="Z1449" s="149" t="s">
        <v>360</v>
      </c>
    </row>
    <row r="1450" spans="1:26" s="175" customFormat="1" ht="26.4" hidden="1" x14ac:dyDescent="0.3">
      <c r="A1450" s="157"/>
      <c r="B1450" s="155">
        <v>201700376</v>
      </c>
      <c r="C1450" s="217" t="s">
        <v>193</v>
      </c>
      <c r="D1450" s="29" t="s">
        <v>179</v>
      </c>
      <c r="E1450" s="216"/>
      <c r="F1450" s="208"/>
      <c r="G1450" s="208"/>
      <c r="H1450" s="208"/>
      <c r="I1450" s="208"/>
      <c r="J1450" s="209"/>
      <c r="K1450" s="208"/>
      <c r="L1450" s="208"/>
      <c r="M1450" s="208"/>
      <c r="N1450" s="208"/>
      <c r="O1450" s="208"/>
      <c r="P1450" s="208"/>
      <c r="Q1450" s="208"/>
      <c r="R1450" s="208"/>
      <c r="S1450" s="208"/>
      <c r="T1450" s="208"/>
      <c r="U1450" s="208"/>
      <c r="V1450" s="208"/>
      <c r="W1450" s="208"/>
      <c r="X1450" s="219">
        <v>43077</v>
      </c>
      <c r="Y1450" s="150" t="str">
        <f ca="1">IF(ISBLANK(X1450), TODAY()-E1450,X1450- E1450 &amp; CHAR(10) &amp; "(closed)")</f>
        <v>43077
(closed)</v>
      </c>
      <c r="Z1450" s="149" t="s">
        <v>360</v>
      </c>
    </row>
    <row r="1451" spans="1:26" s="175" customFormat="1" ht="26.4" hidden="1" x14ac:dyDescent="0.3">
      <c r="A1451" s="157"/>
      <c r="B1451" s="155">
        <v>201700377</v>
      </c>
      <c r="C1451" s="217" t="s">
        <v>193</v>
      </c>
      <c r="D1451" s="29" t="s">
        <v>179</v>
      </c>
      <c r="E1451" s="216"/>
      <c r="F1451" s="208"/>
      <c r="G1451" s="208"/>
      <c r="H1451" s="208"/>
      <c r="I1451" s="208"/>
      <c r="J1451" s="209"/>
      <c r="K1451" s="208"/>
      <c r="L1451" s="208"/>
      <c r="M1451" s="208"/>
      <c r="N1451" s="208"/>
      <c r="O1451" s="208"/>
      <c r="P1451" s="208"/>
      <c r="Q1451" s="208"/>
      <c r="R1451" s="208"/>
      <c r="S1451" s="208"/>
      <c r="T1451" s="208"/>
      <c r="U1451" s="208"/>
      <c r="V1451" s="208"/>
      <c r="W1451" s="208"/>
      <c r="X1451" s="219">
        <v>43077</v>
      </c>
      <c r="Y1451" s="150" t="str">
        <f ca="1">IF(ISBLANK(X1451), TODAY()-E1451,X1451- E1451 &amp; CHAR(10) &amp; "(closed)")</f>
        <v>43077
(closed)</v>
      </c>
      <c r="Z1451" s="149" t="s">
        <v>360</v>
      </c>
    </row>
    <row r="1452" spans="1:26" s="175" customFormat="1" ht="26.4" hidden="1" x14ac:dyDescent="0.3">
      <c r="A1452" s="157"/>
      <c r="B1452" s="155">
        <v>201700378</v>
      </c>
      <c r="C1452" s="217" t="s">
        <v>193</v>
      </c>
      <c r="D1452" s="29" t="s">
        <v>179</v>
      </c>
      <c r="E1452" s="216"/>
      <c r="F1452" s="208"/>
      <c r="G1452" s="208"/>
      <c r="H1452" s="208"/>
      <c r="I1452" s="208"/>
      <c r="J1452" s="209"/>
      <c r="K1452" s="208"/>
      <c r="L1452" s="208"/>
      <c r="M1452" s="208"/>
      <c r="N1452" s="208"/>
      <c r="O1452" s="208"/>
      <c r="P1452" s="208"/>
      <c r="Q1452" s="208"/>
      <c r="R1452" s="208"/>
      <c r="S1452" s="208"/>
      <c r="T1452" s="208"/>
      <c r="U1452" s="208"/>
      <c r="V1452" s="208"/>
      <c r="W1452" s="208"/>
      <c r="X1452" s="219">
        <v>43076</v>
      </c>
      <c r="Y1452" s="150" t="str">
        <f ca="1">IF(ISBLANK(X1452), TODAY()-E1452,X1452- E1452 &amp; CHAR(10) &amp; "(closed)")</f>
        <v>43076
(closed)</v>
      </c>
      <c r="Z1452" s="149" t="s">
        <v>360</v>
      </c>
    </row>
    <row r="1453" spans="1:26" s="175" customFormat="1" ht="26.4" hidden="1" x14ac:dyDescent="0.3">
      <c r="A1453" s="157"/>
      <c r="B1453" s="155">
        <v>201700380</v>
      </c>
      <c r="C1453" s="217" t="s">
        <v>291</v>
      </c>
      <c r="D1453" s="29" t="s">
        <v>179</v>
      </c>
      <c r="E1453" s="216"/>
      <c r="F1453" s="208"/>
      <c r="G1453" s="208"/>
      <c r="H1453" s="208"/>
      <c r="I1453" s="208"/>
      <c r="J1453" s="209"/>
      <c r="K1453" s="208"/>
      <c r="L1453" s="208"/>
      <c r="M1453" s="208"/>
      <c r="N1453" s="208"/>
      <c r="O1453" s="208"/>
      <c r="P1453" s="208"/>
      <c r="Q1453" s="208"/>
      <c r="R1453" s="208"/>
      <c r="S1453" s="208"/>
      <c r="T1453" s="208"/>
      <c r="U1453" s="208"/>
      <c r="V1453" s="208"/>
      <c r="W1453" s="208"/>
      <c r="X1453" s="219">
        <v>43069</v>
      </c>
      <c r="Y1453" s="150" t="str">
        <f ca="1">IF(ISBLANK(X1453), TODAY()-E1453,X1453- E1453 &amp; CHAR(10) &amp; "(closed)")</f>
        <v>43069
(closed)</v>
      </c>
      <c r="Z1453" s="149" t="s">
        <v>360</v>
      </c>
    </row>
    <row r="1454" spans="1:26" s="175" customFormat="1" ht="26.4" hidden="1" x14ac:dyDescent="0.3">
      <c r="A1454" s="157"/>
      <c r="B1454" s="155">
        <v>201700381</v>
      </c>
      <c r="C1454" s="217" t="s">
        <v>291</v>
      </c>
      <c r="D1454" s="29" t="s">
        <v>179</v>
      </c>
      <c r="E1454" s="216"/>
      <c r="F1454" s="208"/>
      <c r="G1454" s="208"/>
      <c r="H1454" s="208"/>
      <c r="I1454" s="208"/>
      <c r="J1454" s="209"/>
      <c r="K1454" s="208"/>
      <c r="L1454" s="208"/>
      <c r="M1454" s="208"/>
      <c r="N1454" s="208"/>
      <c r="O1454" s="208"/>
      <c r="P1454" s="208"/>
      <c r="Q1454" s="208"/>
      <c r="R1454" s="208"/>
      <c r="S1454" s="208"/>
      <c r="T1454" s="208"/>
      <c r="U1454" s="208"/>
      <c r="V1454" s="208"/>
      <c r="W1454" s="208"/>
      <c r="X1454" s="219">
        <v>43042</v>
      </c>
      <c r="Y1454" s="150" t="str">
        <f ca="1">IF(ISBLANK(X1454), TODAY()-E1454,X1454- E1454 &amp; CHAR(10) &amp; "(closed)")</f>
        <v>43042
(closed)</v>
      </c>
      <c r="Z1454" s="149" t="s">
        <v>360</v>
      </c>
    </row>
    <row r="1455" spans="1:26" s="175" customFormat="1" ht="26.4" hidden="1" x14ac:dyDescent="0.3">
      <c r="A1455" s="157"/>
      <c r="B1455" s="155">
        <v>201700382</v>
      </c>
      <c r="C1455" s="217" t="s">
        <v>804</v>
      </c>
      <c r="D1455" s="29" t="s">
        <v>176</v>
      </c>
      <c r="E1455" s="216"/>
      <c r="F1455" s="208"/>
      <c r="G1455" s="208"/>
      <c r="H1455" s="208"/>
      <c r="I1455" s="208"/>
      <c r="J1455" s="209"/>
      <c r="K1455" s="208"/>
      <c r="L1455" s="208"/>
      <c r="M1455" s="208"/>
      <c r="N1455" s="208"/>
      <c r="O1455" s="208"/>
      <c r="P1455" s="208"/>
      <c r="Q1455" s="208"/>
      <c r="R1455" s="208"/>
      <c r="S1455" s="208"/>
      <c r="T1455" s="208"/>
      <c r="U1455" s="208"/>
      <c r="V1455" s="208"/>
      <c r="W1455" s="208"/>
      <c r="X1455" s="219">
        <v>43088</v>
      </c>
      <c r="Y1455" s="150" t="str">
        <f ca="1">IF(ISBLANK(X1455), TODAY()-E1455,X1455- E1455 &amp; CHAR(10) &amp; "(closed)")</f>
        <v>43088
(closed)</v>
      </c>
      <c r="Z1455" s="149" t="s">
        <v>360</v>
      </c>
    </row>
    <row r="1456" spans="1:26" s="175" customFormat="1" ht="26.4" hidden="1" x14ac:dyDescent="0.3">
      <c r="A1456" s="157"/>
      <c r="B1456" s="155">
        <v>201700383</v>
      </c>
      <c r="C1456" s="217" t="s">
        <v>291</v>
      </c>
      <c r="D1456" s="29" t="s">
        <v>179</v>
      </c>
      <c r="E1456" s="216"/>
      <c r="F1456" s="208"/>
      <c r="G1456" s="208"/>
      <c r="H1456" s="208"/>
      <c r="I1456" s="208"/>
      <c r="J1456" s="209"/>
      <c r="K1456" s="208"/>
      <c r="L1456" s="208"/>
      <c r="M1456" s="208"/>
      <c r="N1456" s="208"/>
      <c r="O1456" s="208"/>
      <c r="P1456" s="208"/>
      <c r="Q1456" s="208"/>
      <c r="R1456" s="208"/>
      <c r="S1456" s="208"/>
      <c r="T1456" s="208"/>
      <c r="U1456" s="208"/>
      <c r="V1456" s="208"/>
      <c r="W1456" s="208"/>
      <c r="X1456" s="219">
        <v>43067</v>
      </c>
      <c r="Y1456" s="150" t="str">
        <f ca="1">IF(ISBLANK(X1456), TODAY()-E1456,X1456- E1456 &amp; CHAR(10) &amp; "(closed)")</f>
        <v>43067
(closed)</v>
      </c>
      <c r="Z1456" s="149" t="s">
        <v>360</v>
      </c>
    </row>
    <row r="1457" spans="1:26" s="175" customFormat="1" ht="26.4" hidden="1" x14ac:dyDescent="0.3">
      <c r="A1457" s="157"/>
      <c r="B1457" s="155">
        <v>201700384</v>
      </c>
      <c r="C1457" s="217" t="s">
        <v>291</v>
      </c>
      <c r="D1457" s="29" t="s">
        <v>179</v>
      </c>
      <c r="E1457" s="216"/>
      <c r="F1457" s="208"/>
      <c r="G1457" s="208"/>
      <c r="H1457" s="208"/>
      <c r="I1457" s="208"/>
      <c r="J1457" s="209"/>
      <c r="K1457" s="208"/>
      <c r="L1457" s="208"/>
      <c r="M1457" s="208"/>
      <c r="N1457" s="208"/>
      <c r="O1457" s="208"/>
      <c r="P1457" s="208"/>
      <c r="Q1457" s="208"/>
      <c r="R1457" s="208"/>
      <c r="S1457" s="208"/>
      <c r="T1457" s="208"/>
      <c r="U1457" s="208"/>
      <c r="V1457" s="208"/>
      <c r="W1457" s="208"/>
      <c r="X1457" s="219">
        <v>43070</v>
      </c>
      <c r="Y1457" s="150" t="str">
        <f ca="1">IF(ISBLANK(X1457), TODAY()-E1457,X1457- E1457 &amp; CHAR(10) &amp; "(closed)")</f>
        <v>43070
(closed)</v>
      </c>
      <c r="Z1457" s="149" t="s">
        <v>360</v>
      </c>
    </row>
    <row r="1458" spans="1:26" s="175" customFormat="1" ht="28.8" hidden="1" x14ac:dyDescent="0.3">
      <c r="A1458" s="157"/>
      <c r="B1458" s="155">
        <v>201700385</v>
      </c>
      <c r="C1458" s="31" t="s">
        <v>704</v>
      </c>
      <c r="D1458" s="29" t="s">
        <v>176</v>
      </c>
      <c r="E1458" s="139" t="s">
        <v>1924</v>
      </c>
      <c r="F1458" s="208"/>
      <c r="G1458" s="208"/>
      <c r="H1458" s="208"/>
      <c r="I1458" s="208"/>
      <c r="J1458" s="209"/>
      <c r="K1458" s="208"/>
      <c r="L1458" s="208"/>
      <c r="M1458" s="208"/>
      <c r="N1458" s="208"/>
      <c r="O1458" s="208"/>
      <c r="P1458" s="208"/>
      <c r="Q1458" s="208"/>
      <c r="R1458" s="208"/>
      <c r="S1458" s="208"/>
      <c r="T1458" s="208"/>
      <c r="U1458" s="208"/>
      <c r="V1458" s="208"/>
      <c r="W1458" s="208"/>
      <c r="X1458" s="219">
        <v>43088</v>
      </c>
      <c r="Y1458" s="150" t="e">
        <f ca="1">IF(ISBLANK(X1458), TODAY()-E1458,X1458- E1458 &amp; CHAR(10) &amp; "(closed)")</f>
        <v>#VALUE!</v>
      </c>
      <c r="Z1458" s="149" t="s">
        <v>360</v>
      </c>
    </row>
    <row r="1459" spans="1:26" s="175" customFormat="1" ht="26.4" hidden="1" x14ac:dyDescent="0.3">
      <c r="A1459" s="157"/>
      <c r="B1459" s="155">
        <v>201700386</v>
      </c>
      <c r="C1459" s="217" t="s">
        <v>1686</v>
      </c>
      <c r="D1459" s="29" t="s">
        <v>176</v>
      </c>
      <c r="E1459" s="216"/>
      <c r="F1459" s="208"/>
      <c r="G1459" s="208"/>
      <c r="H1459" s="208"/>
      <c r="I1459" s="208"/>
      <c r="J1459" s="209"/>
      <c r="K1459" s="208"/>
      <c r="L1459" s="208"/>
      <c r="M1459" s="208"/>
      <c r="N1459" s="208"/>
      <c r="O1459" s="208"/>
      <c r="P1459" s="208"/>
      <c r="Q1459" s="208"/>
      <c r="R1459" s="208"/>
      <c r="S1459" s="208"/>
      <c r="T1459" s="208"/>
      <c r="U1459" s="208"/>
      <c r="V1459" s="208"/>
      <c r="W1459" s="208"/>
      <c r="X1459" s="219">
        <v>43041</v>
      </c>
      <c r="Y1459" s="150" t="str">
        <f ca="1">IF(ISBLANK(X1459), TODAY()-E1459,X1459- E1459 &amp; CHAR(10) &amp; "(closed)")</f>
        <v>43041
(closed)</v>
      </c>
      <c r="Z1459" s="149" t="s">
        <v>360</v>
      </c>
    </row>
    <row r="1460" spans="1:26" s="175" customFormat="1" ht="26.4" hidden="1" x14ac:dyDescent="0.3">
      <c r="A1460" s="157"/>
      <c r="B1460" s="155">
        <v>201700387</v>
      </c>
      <c r="C1460" s="217" t="s">
        <v>1686</v>
      </c>
      <c r="D1460" s="29" t="s">
        <v>179</v>
      </c>
      <c r="E1460" s="216"/>
      <c r="F1460" s="208"/>
      <c r="G1460" s="208"/>
      <c r="H1460" s="208"/>
      <c r="I1460" s="208"/>
      <c r="J1460" s="209"/>
      <c r="K1460" s="208"/>
      <c r="L1460" s="208"/>
      <c r="M1460" s="208"/>
      <c r="N1460" s="208"/>
      <c r="O1460" s="208"/>
      <c r="P1460" s="208"/>
      <c r="Q1460" s="208"/>
      <c r="R1460" s="208"/>
      <c r="S1460" s="208"/>
      <c r="T1460" s="208"/>
      <c r="U1460" s="208"/>
      <c r="V1460" s="208"/>
      <c r="W1460" s="208"/>
      <c r="X1460" s="219">
        <v>43070</v>
      </c>
      <c r="Y1460" s="150" t="str">
        <f ca="1">IF(ISBLANK(X1460), TODAY()-E1460,X1460- E1460 &amp; CHAR(10) &amp; "(closed)")</f>
        <v>43070
(closed)</v>
      </c>
      <c r="Z1460" s="149" t="s">
        <v>360</v>
      </c>
    </row>
    <row r="1461" spans="1:26" s="175" customFormat="1" ht="26.4" hidden="1" x14ac:dyDescent="0.3">
      <c r="A1461" s="157"/>
      <c r="B1461" s="155">
        <v>201700388</v>
      </c>
      <c r="C1461" s="217" t="s">
        <v>1448</v>
      </c>
      <c r="D1461" s="29" t="s">
        <v>179</v>
      </c>
      <c r="E1461" s="216"/>
      <c r="F1461" s="208"/>
      <c r="G1461" s="208"/>
      <c r="H1461" s="208"/>
      <c r="I1461" s="208"/>
      <c r="J1461" s="209"/>
      <c r="K1461" s="208"/>
      <c r="L1461" s="208"/>
      <c r="M1461" s="208"/>
      <c r="N1461" s="208"/>
      <c r="O1461" s="208"/>
      <c r="P1461" s="208"/>
      <c r="Q1461" s="208"/>
      <c r="R1461" s="208"/>
      <c r="S1461" s="208"/>
      <c r="T1461" s="208"/>
      <c r="U1461" s="208"/>
      <c r="V1461" s="208"/>
      <c r="W1461" s="208"/>
      <c r="X1461" s="219">
        <v>43069</v>
      </c>
      <c r="Y1461" s="150" t="str">
        <f ca="1">IF(ISBLANK(X1461), TODAY()-E1461,X1461- E1461 &amp; CHAR(10) &amp; "(closed)")</f>
        <v>43069
(closed)</v>
      </c>
      <c r="Z1461" s="149" t="s">
        <v>360</v>
      </c>
    </row>
    <row r="1462" spans="1:26" s="175" customFormat="1" ht="26.4" hidden="1" x14ac:dyDescent="0.3">
      <c r="A1462" s="157"/>
      <c r="B1462" s="155">
        <v>201700389</v>
      </c>
      <c r="C1462" s="217" t="s">
        <v>193</v>
      </c>
      <c r="D1462" s="29" t="s">
        <v>179</v>
      </c>
      <c r="E1462" s="216"/>
      <c r="F1462" s="208"/>
      <c r="G1462" s="208"/>
      <c r="H1462" s="208"/>
      <c r="I1462" s="208"/>
      <c r="J1462" s="209"/>
      <c r="K1462" s="208"/>
      <c r="L1462" s="208"/>
      <c r="M1462" s="208"/>
      <c r="N1462" s="208"/>
      <c r="O1462" s="208"/>
      <c r="P1462" s="208"/>
      <c r="Q1462" s="208"/>
      <c r="R1462" s="208"/>
      <c r="S1462" s="208"/>
      <c r="T1462" s="208"/>
      <c r="U1462" s="208"/>
      <c r="V1462" s="208"/>
      <c r="W1462" s="208"/>
      <c r="X1462" s="219">
        <v>43090</v>
      </c>
      <c r="Y1462" s="150" t="str">
        <f ca="1">IF(ISBLANK(X1462), TODAY()-E1462,X1462- E1462 &amp; CHAR(10) &amp; "(closed)")</f>
        <v>43090
(closed)</v>
      </c>
      <c r="Z1462" s="149" t="s">
        <v>360</v>
      </c>
    </row>
    <row r="1463" spans="1:26" s="175" customFormat="1" ht="26.4" hidden="1" x14ac:dyDescent="0.3">
      <c r="A1463" s="157"/>
      <c r="B1463" s="155">
        <v>201700390</v>
      </c>
      <c r="C1463" s="217" t="s">
        <v>238</v>
      </c>
      <c r="D1463" s="29" t="s">
        <v>179</v>
      </c>
      <c r="E1463" s="216"/>
      <c r="F1463" s="208"/>
      <c r="G1463" s="208"/>
      <c r="H1463" s="208"/>
      <c r="I1463" s="208"/>
      <c r="J1463" s="209"/>
      <c r="K1463" s="208"/>
      <c r="L1463" s="208"/>
      <c r="M1463" s="208"/>
      <c r="N1463" s="208"/>
      <c r="O1463" s="208"/>
      <c r="P1463" s="208"/>
      <c r="Q1463" s="208"/>
      <c r="R1463" s="208"/>
      <c r="S1463" s="208"/>
      <c r="T1463" s="208"/>
      <c r="U1463" s="208"/>
      <c r="V1463" s="208"/>
      <c r="W1463" s="208"/>
      <c r="X1463" s="219">
        <v>43091</v>
      </c>
      <c r="Y1463" s="150" t="str">
        <f ca="1">IF(ISBLANK(X1463), TODAY()-E1463,X1463- E1463 &amp; CHAR(10) &amp; "(closed)")</f>
        <v>43091
(closed)</v>
      </c>
      <c r="Z1463" s="149" t="s">
        <v>360</v>
      </c>
    </row>
    <row r="1464" spans="1:26" s="175" customFormat="1" ht="26.4" hidden="1" x14ac:dyDescent="0.3">
      <c r="A1464" s="157"/>
      <c r="B1464" s="155">
        <v>201700391</v>
      </c>
      <c r="C1464" s="217" t="s">
        <v>193</v>
      </c>
      <c r="D1464" s="29" t="s">
        <v>179</v>
      </c>
      <c r="E1464" s="216"/>
      <c r="F1464" s="208"/>
      <c r="G1464" s="208"/>
      <c r="H1464" s="208"/>
      <c r="I1464" s="208"/>
      <c r="J1464" s="209"/>
      <c r="K1464" s="208"/>
      <c r="L1464" s="208"/>
      <c r="M1464" s="208"/>
      <c r="N1464" s="208"/>
      <c r="O1464" s="208"/>
      <c r="P1464" s="208"/>
      <c r="Q1464" s="208"/>
      <c r="R1464" s="208"/>
      <c r="S1464" s="208"/>
      <c r="T1464" s="208"/>
      <c r="U1464" s="208"/>
      <c r="V1464" s="208"/>
      <c r="W1464" s="208"/>
      <c r="X1464" s="219">
        <v>43091</v>
      </c>
      <c r="Y1464" s="150" t="str">
        <f ca="1">IF(ISBLANK(X1464), TODAY()-E1464,X1464- E1464 &amp; CHAR(10) &amp; "(closed)")</f>
        <v>43091
(closed)</v>
      </c>
      <c r="Z1464" s="149" t="s">
        <v>360</v>
      </c>
    </row>
    <row r="1465" spans="1:26" s="175" customFormat="1" ht="26.4" hidden="1" x14ac:dyDescent="0.3">
      <c r="A1465" s="157"/>
      <c r="B1465" s="155">
        <v>201700392</v>
      </c>
      <c r="C1465" s="217" t="s">
        <v>238</v>
      </c>
      <c r="D1465" s="29" t="s">
        <v>179</v>
      </c>
      <c r="E1465" s="216"/>
      <c r="F1465" s="208"/>
      <c r="G1465" s="208"/>
      <c r="H1465" s="208"/>
      <c r="I1465" s="208"/>
      <c r="J1465" s="209"/>
      <c r="K1465" s="208"/>
      <c r="L1465" s="208"/>
      <c r="M1465" s="208"/>
      <c r="N1465" s="208"/>
      <c r="O1465" s="208"/>
      <c r="P1465" s="208"/>
      <c r="Q1465" s="208"/>
      <c r="R1465" s="208"/>
      <c r="S1465" s="208"/>
      <c r="T1465" s="208"/>
      <c r="U1465" s="208"/>
      <c r="V1465" s="208"/>
      <c r="W1465" s="208"/>
      <c r="X1465" s="219">
        <v>43096</v>
      </c>
      <c r="Y1465" s="150" t="str">
        <f ca="1">IF(ISBLANK(X1465), TODAY()-E1465,X1465- E1465 &amp; CHAR(10) &amp; "(closed)")</f>
        <v>43096
(closed)</v>
      </c>
      <c r="Z1465" s="149" t="s">
        <v>360</v>
      </c>
    </row>
    <row r="1466" spans="1:26" s="175" customFormat="1" ht="26.4" hidden="1" x14ac:dyDescent="0.3">
      <c r="A1466" s="157"/>
      <c r="B1466" s="155">
        <v>201700393</v>
      </c>
      <c r="C1466" s="217" t="s">
        <v>238</v>
      </c>
      <c r="D1466" s="29" t="s">
        <v>179</v>
      </c>
      <c r="E1466" s="216"/>
      <c r="F1466" s="208"/>
      <c r="G1466" s="208"/>
      <c r="H1466" s="208"/>
      <c r="I1466" s="208"/>
      <c r="J1466" s="209"/>
      <c r="K1466" s="208"/>
      <c r="L1466" s="208"/>
      <c r="M1466" s="208"/>
      <c r="N1466" s="208"/>
      <c r="O1466" s="208"/>
      <c r="P1466" s="208"/>
      <c r="Q1466" s="208"/>
      <c r="R1466" s="208"/>
      <c r="S1466" s="208"/>
      <c r="T1466" s="208"/>
      <c r="U1466" s="208"/>
      <c r="V1466" s="208"/>
      <c r="W1466" s="208"/>
      <c r="X1466" s="219">
        <v>43096</v>
      </c>
      <c r="Y1466" s="150" t="str">
        <f ca="1">IF(ISBLANK(X1466), TODAY()-E1466,X1466- E1466 &amp; CHAR(10) &amp; "(closed)")</f>
        <v>43096
(closed)</v>
      </c>
      <c r="Z1466" s="149" t="s">
        <v>360</v>
      </c>
    </row>
    <row r="1467" spans="1:26" s="175" customFormat="1" ht="26.4" hidden="1" x14ac:dyDescent="0.3">
      <c r="A1467" s="157"/>
      <c r="B1467" s="155">
        <v>201700394</v>
      </c>
      <c r="C1467" s="217" t="s">
        <v>193</v>
      </c>
      <c r="D1467" s="29" t="s">
        <v>179</v>
      </c>
      <c r="E1467" s="216"/>
      <c r="F1467" s="208"/>
      <c r="G1467" s="208"/>
      <c r="H1467" s="208"/>
      <c r="I1467" s="208"/>
      <c r="J1467" s="209"/>
      <c r="K1467" s="208"/>
      <c r="L1467" s="208"/>
      <c r="M1467" s="208"/>
      <c r="N1467" s="208"/>
      <c r="O1467" s="208"/>
      <c r="P1467" s="208"/>
      <c r="Q1467" s="208"/>
      <c r="R1467" s="208"/>
      <c r="S1467" s="208"/>
      <c r="T1467" s="208"/>
      <c r="U1467" s="208"/>
      <c r="V1467" s="208"/>
      <c r="W1467" s="208"/>
      <c r="X1467" s="219">
        <v>43027</v>
      </c>
      <c r="Y1467" s="150" t="str">
        <f ca="1">IF(ISBLANK(X1467), TODAY()-E1467,X1467- E1467 &amp; CHAR(10) &amp; "(closed)")</f>
        <v>43027
(closed)</v>
      </c>
      <c r="Z1467" s="149" t="s">
        <v>360</v>
      </c>
    </row>
    <row r="1468" spans="1:26" s="175" customFormat="1" ht="26.4" hidden="1" x14ac:dyDescent="0.3">
      <c r="A1468" s="157"/>
      <c r="B1468" s="155">
        <v>201700395</v>
      </c>
      <c r="C1468" s="217" t="s">
        <v>238</v>
      </c>
      <c r="D1468" s="29" t="s">
        <v>179</v>
      </c>
      <c r="E1468" s="216"/>
      <c r="F1468" s="208"/>
      <c r="G1468" s="208"/>
      <c r="H1468" s="208"/>
      <c r="I1468" s="208"/>
      <c r="J1468" s="209"/>
      <c r="K1468" s="208"/>
      <c r="L1468" s="208"/>
      <c r="M1468" s="208"/>
      <c r="N1468" s="208"/>
      <c r="O1468" s="208"/>
      <c r="P1468" s="208"/>
      <c r="Q1468" s="208"/>
      <c r="R1468" s="208"/>
      <c r="S1468" s="208"/>
      <c r="T1468" s="208"/>
      <c r="U1468" s="208"/>
      <c r="V1468" s="208"/>
      <c r="W1468" s="208"/>
      <c r="X1468" s="219">
        <v>43027</v>
      </c>
      <c r="Y1468" s="150" t="str">
        <f ca="1">IF(ISBLANK(X1468), TODAY()-E1468,X1468- E1468 &amp; CHAR(10) &amp; "(closed)")</f>
        <v>43027
(closed)</v>
      </c>
      <c r="Z1468" s="149" t="s">
        <v>360</v>
      </c>
    </row>
    <row r="1469" spans="1:26" s="175" customFormat="1" ht="26.4" hidden="1" x14ac:dyDescent="0.3">
      <c r="A1469" s="157"/>
      <c r="B1469" s="191">
        <v>201700396</v>
      </c>
      <c r="C1469" s="206" t="s">
        <v>193</v>
      </c>
      <c r="D1469" s="29" t="s">
        <v>177</v>
      </c>
      <c r="E1469" s="216"/>
      <c r="F1469" s="208"/>
      <c r="G1469" s="208"/>
      <c r="H1469" s="208"/>
      <c r="I1469" s="208"/>
      <c r="J1469" s="209"/>
      <c r="K1469" s="208"/>
      <c r="L1469" s="208"/>
      <c r="M1469" s="208"/>
      <c r="N1469" s="208"/>
      <c r="O1469" s="208"/>
      <c r="P1469" s="208"/>
      <c r="Q1469" s="208"/>
      <c r="R1469" s="208"/>
      <c r="S1469" s="208"/>
      <c r="T1469" s="208"/>
      <c r="U1469" s="208"/>
      <c r="V1469" s="208"/>
      <c r="W1469" s="208"/>
      <c r="X1469" s="219">
        <v>43025</v>
      </c>
      <c r="Y1469" s="150" t="str">
        <f ca="1">IF(ISBLANK(X1469), TODAY()-E1469,X1469- E1469 &amp; CHAR(10) &amp; "(closed)")</f>
        <v>43025
(closed)</v>
      </c>
      <c r="Z1469" s="149" t="s">
        <v>360</v>
      </c>
    </row>
    <row r="1470" spans="1:26" s="175" customFormat="1" ht="26.4" hidden="1" x14ac:dyDescent="0.3">
      <c r="A1470" s="157"/>
      <c r="B1470" s="191">
        <v>201700397</v>
      </c>
      <c r="C1470" s="206" t="s">
        <v>193</v>
      </c>
      <c r="D1470" s="29" t="s">
        <v>176</v>
      </c>
      <c r="E1470" s="216"/>
      <c r="F1470" s="208"/>
      <c r="G1470" s="208"/>
      <c r="H1470" s="208"/>
      <c r="I1470" s="208"/>
      <c r="J1470" s="209"/>
      <c r="K1470" s="208"/>
      <c r="L1470" s="208"/>
      <c r="M1470" s="208"/>
      <c r="N1470" s="208"/>
      <c r="O1470" s="208"/>
      <c r="P1470" s="208"/>
      <c r="Q1470" s="208"/>
      <c r="R1470" s="208"/>
      <c r="S1470" s="208"/>
      <c r="T1470" s="208"/>
      <c r="U1470" s="208"/>
      <c r="V1470" s="208"/>
      <c r="W1470" s="208"/>
      <c r="X1470" s="219">
        <v>43038</v>
      </c>
      <c r="Y1470" s="150" t="str">
        <f ca="1">IF(ISBLANK(X1470), TODAY()-E1470,X1470- E1470 &amp; CHAR(10) &amp; "(closed)")</f>
        <v>43038
(closed)</v>
      </c>
      <c r="Z1470" s="149" t="s">
        <v>360</v>
      </c>
    </row>
    <row r="1471" spans="1:26" s="175" customFormat="1" ht="26.4" hidden="1" x14ac:dyDescent="0.3">
      <c r="A1471" s="157"/>
      <c r="B1471" s="191">
        <v>201700398</v>
      </c>
      <c r="C1471" s="206" t="s">
        <v>193</v>
      </c>
      <c r="D1471" s="29" t="s">
        <v>176</v>
      </c>
      <c r="E1471" s="216"/>
      <c r="F1471" s="208"/>
      <c r="G1471" s="208"/>
      <c r="H1471" s="208"/>
      <c r="I1471" s="208"/>
      <c r="J1471" s="209"/>
      <c r="K1471" s="208"/>
      <c r="L1471" s="208"/>
      <c r="M1471" s="208"/>
      <c r="N1471" s="208"/>
      <c r="O1471" s="208"/>
      <c r="P1471" s="208"/>
      <c r="Q1471" s="208"/>
      <c r="R1471" s="208"/>
      <c r="S1471" s="208"/>
      <c r="T1471" s="208"/>
      <c r="U1471" s="208"/>
      <c r="V1471" s="208"/>
      <c r="W1471" s="208"/>
      <c r="X1471" s="219">
        <v>43038</v>
      </c>
      <c r="Y1471" s="150" t="str">
        <f ca="1">IF(ISBLANK(X1471), TODAY()-E1471,X1471- E1471 &amp; CHAR(10) &amp; "(closed)")</f>
        <v>43038
(closed)</v>
      </c>
      <c r="Z1471" s="149" t="s">
        <v>360</v>
      </c>
    </row>
    <row r="1472" spans="1:26" s="175" customFormat="1" ht="26.4" hidden="1" x14ac:dyDescent="0.3">
      <c r="A1472" s="157"/>
      <c r="B1472" s="191">
        <v>201700399</v>
      </c>
      <c r="C1472" s="206" t="s">
        <v>193</v>
      </c>
      <c r="D1472" s="29" t="s">
        <v>176</v>
      </c>
      <c r="E1472" s="216"/>
      <c r="F1472" s="208"/>
      <c r="G1472" s="208"/>
      <c r="H1472" s="208"/>
      <c r="I1472" s="208"/>
      <c r="J1472" s="209"/>
      <c r="K1472" s="208"/>
      <c r="L1472" s="208"/>
      <c r="M1472" s="208"/>
      <c r="N1472" s="208"/>
      <c r="O1472" s="208"/>
      <c r="P1472" s="208"/>
      <c r="Q1472" s="208"/>
      <c r="R1472" s="208"/>
      <c r="S1472" s="208"/>
      <c r="T1472" s="208"/>
      <c r="U1472" s="208"/>
      <c r="V1472" s="208"/>
      <c r="W1472" s="208"/>
      <c r="X1472" s="219">
        <v>43038</v>
      </c>
      <c r="Y1472" s="150" t="str">
        <f ca="1">IF(ISBLANK(X1472), TODAY()-E1472,X1472- E1472 &amp; CHAR(10) &amp; "(closed)")</f>
        <v>43038
(closed)</v>
      </c>
      <c r="Z1472" s="149" t="s">
        <v>360</v>
      </c>
    </row>
    <row r="1473" spans="1:26" s="175" customFormat="1" ht="26.4" hidden="1" x14ac:dyDescent="0.3">
      <c r="A1473" s="157"/>
      <c r="B1473" s="191">
        <v>201700400</v>
      </c>
      <c r="C1473" s="206" t="s">
        <v>193</v>
      </c>
      <c r="D1473" s="29" t="s">
        <v>176</v>
      </c>
      <c r="E1473" s="216"/>
      <c r="F1473" s="208"/>
      <c r="G1473" s="208"/>
      <c r="H1473" s="208"/>
      <c r="I1473" s="208"/>
      <c r="J1473" s="209"/>
      <c r="K1473" s="208"/>
      <c r="L1473" s="208"/>
      <c r="M1473" s="208"/>
      <c r="N1473" s="208"/>
      <c r="O1473" s="208"/>
      <c r="P1473" s="208"/>
      <c r="Q1473" s="208"/>
      <c r="R1473" s="208"/>
      <c r="S1473" s="208"/>
      <c r="T1473" s="208"/>
      <c r="U1473" s="208"/>
      <c r="V1473" s="208"/>
      <c r="W1473" s="208"/>
      <c r="X1473" s="219">
        <v>43038</v>
      </c>
      <c r="Y1473" s="150" t="str">
        <f ca="1">IF(ISBLANK(X1473), TODAY()-E1473,X1473- E1473 &amp; CHAR(10) &amp; "(closed)")</f>
        <v>43038
(closed)</v>
      </c>
      <c r="Z1473" s="149" t="s">
        <v>360</v>
      </c>
    </row>
    <row r="1474" spans="1:26" s="175" customFormat="1" ht="26.4" hidden="1" x14ac:dyDescent="0.3">
      <c r="A1474" s="157"/>
      <c r="B1474" s="191">
        <v>201700401</v>
      </c>
      <c r="C1474" s="206" t="s">
        <v>193</v>
      </c>
      <c r="D1474" s="29" t="s">
        <v>179</v>
      </c>
      <c r="E1474" s="216"/>
      <c r="F1474" s="208"/>
      <c r="G1474" s="208"/>
      <c r="H1474" s="208"/>
      <c r="I1474" s="208"/>
      <c r="J1474" s="209"/>
      <c r="K1474" s="208"/>
      <c r="L1474" s="208"/>
      <c r="M1474" s="208"/>
      <c r="N1474" s="208"/>
      <c r="O1474" s="208"/>
      <c r="P1474" s="208"/>
      <c r="Q1474" s="208"/>
      <c r="R1474" s="208"/>
      <c r="S1474" s="208"/>
      <c r="T1474" s="208"/>
      <c r="U1474" s="208"/>
      <c r="V1474" s="208"/>
      <c r="W1474" s="208"/>
      <c r="X1474" s="219">
        <v>43090</v>
      </c>
      <c r="Y1474" s="150" t="str">
        <f ca="1">IF(ISBLANK(X1474), TODAY()-E1474,X1474- E1474 &amp; CHAR(10) &amp; "(closed)")</f>
        <v>43090
(closed)</v>
      </c>
      <c r="Z1474" s="149" t="s">
        <v>360</v>
      </c>
    </row>
    <row r="1475" spans="1:26" s="175" customFormat="1" ht="26.4" hidden="1" x14ac:dyDescent="0.3">
      <c r="A1475" s="157"/>
      <c r="B1475" s="191">
        <v>201700402</v>
      </c>
      <c r="C1475" s="206" t="s">
        <v>193</v>
      </c>
      <c r="D1475" s="29" t="s">
        <v>179</v>
      </c>
      <c r="E1475" s="216"/>
      <c r="F1475" s="208"/>
      <c r="G1475" s="208"/>
      <c r="H1475" s="208"/>
      <c r="I1475" s="208"/>
      <c r="J1475" s="209"/>
      <c r="K1475" s="208"/>
      <c r="L1475" s="208"/>
      <c r="M1475" s="208"/>
      <c r="N1475" s="208"/>
      <c r="O1475" s="208"/>
      <c r="P1475" s="208"/>
      <c r="Q1475" s="208"/>
      <c r="R1475" s="208"/>
      <c r="S1475" s="208"/>
      <c r="T1475" s="208"/>
      <c r="U1475" s="208"/>
      <c r="V1475" s="208"/>
      <c r="W1475" s="208"/>
      <c r="X1475" s="219">
        <v>43097</v>
      </c>
      <c r="Y1475" s="150" t="str">
        <f ca="1">IF(ISBLANK(X1475), TODAY()-E1475,X1475- E1475 &amp; CHAR(10) &amp; "(closed)")</f>
        <v>43097
(closed)</v>
      </c>
      <c r="Z1475" s="149" t="s">
        <v>360</v>
      </c>
    </row>
    <row r="1476" spans="1:26" s="175" customFormat="1" ht="26.4" hidden="1" x14ac:dyDescent="0.3">
      <c r="A1476" s="157"/>
      <c r="B1476" s="191">
        <v>201700403</v>
      </c>
      <c r="C1476" s="206" t="s">
        <v>193</v>
      </c>
      <c r="D1476" s="29" t="s">
        <v>179</v>
      </c>
      <c r="E1476" s="216"/>
      <c r="F1476" s="208"/>
      <c r="G1476" s="208"/>
      <c r="H1476" s="208"/>
      <c r="I1476" s="208"/>
      <c r="J1476" s="209"/>
      <c r="K1476" s="208"/>
      <c r="L1476" s="208"/>
      <c r="M1476" s="208"/>
      <c r="N1476" s="208"/>
      <c r="O1476" s="208"/>
      <c r="P1476" s="208"/>
      <c r="Q1476" s="208"/>
      <c r="R1476" s="208"/>
      <c r="S1476" s="208"/>
      <c r="T1476" s="208"/>
      <c r="U1476" s="208"/>
      <c r="V1476" s="208"/>
      <c r="W1476" s="208"/>
      <c r="X1476" s="219">
        <v>43038</v>
      </c>
      <c r="Y1476" s="150" t="str">
        <f ca="1">IF(ISBLANK(X1476), TODAY()-E1476,X1476- E1476 &amp; CHAR(10) &amp; "(closed)")</f>
        <v>43038
(closed)</v>
      </c>
      <c r="Z1476" s="149" t="s">
        <v>360</v>
      </c>
    </row>
    <row r="1477" spans="1:26" s="175" customFormat="1" ht="26.4" hidden="1" x14ac:dyDescent="0.3">
      <c r="A1477" s="157"/>
      <c r="B1477" s="191">
        <v>201700404</v>
      </c>
      <c r="C1477" s="206" t="s">
        <v>193</v>
      </c>
      <c r="D1477" s="29" t="s">
        <v>179</v>
      </c>
      <c r="E1477" s="216"/>
      <c r="F1477" s="208"/>
      <c r="G1477" s="208"/>
      <c r="H1477" s="208"/>
      <c r="I1477" s="208"/>
      <c r="J1477" s="209"/>
      <c r="K1477" s="208"/>
      <c r="L1477" s="208"/>
      <c r="M1477" s="208"/>
      <c r="N1477" s="208"/>
      <c r="O1477" s="208"/>
      <c r="P1477" s="208"/>
      <c r="Q1477" s="208"/>
      <c r="R1477" s="208"/>
      <c r="S1477" s="208"/>
      <c r="T1477" s="208"/>
      <c r="U1477" s="208"/>
      <c r="V1477" s="208"/>
      <c r="W1477" s="208"/>
      <c r="X1477" s="219">
        <v>43028</v>
      </c>
      <c r="Y1477" s="150" t="str">
        <f ca="1">IF(ISBLANK(X1477), TODAY()-E1477,X1477- E1477 &amp; CHAR(10) &amp; "(closed)")</f>
        <v>43028
(closed)</v>
      </c>
      <c r="Z1477" s="149" t="s">
        <v>360</v>
      </c>
    </row>
    <row r="1478" spans="1:26" s="175" customFormat="1" ht="26.4" hidden="1" x14ac:dyDescent="0.3">
      <c r="A1478" s="157"/>
      <c r="B1478" s="191">
        <v>201700406</v>
      </c>
      <c r="C1478" s="206" t="s">
        <v>1923</v>
      </c>
      <c r="D1478" s="29" t="s">
        <v>176</v>
      </c>
      <c r="E1478" s="216"/>
      <c r="F1478" s="208"/>
      <c r="G1478" s="208"/>
      <c r="H1478" s="208"/>
      <c r="I1478" s="208"/>
      <c r="J1478" s="209"/>
      <c r="K1478" s="208"/>
      <c r="L1478" s="208"/>
      <c r="M1478" s="208"/>
      <c r="N1478" s="208"/>
      <c r="O1478" s="208"/>
      <c r="P1478" s="208"/>
      <c r="Q1478" s="208"/>
      <c r="R1478" s="208"/>
      <c r="S1478" s="208"/>
      <c r="T1478" s="208"/>
      <c r="U1478" s="208"/>
      <c r="V1478" s="208"/>
      <c r="W1478" s="208"/>
      <c r="X1478" s="219">
        <v>43098</v>
      </c>
      <c r="Y1478" s="150" t="str">
        <f ca="1">IF(ISBLANK(X1478), TODAY()-E1478,X1478- E1478 &amp; CHAR(10) &amp; "(closed)")</f>
        <v>43098
(closed)</v>
      </c>
      <c r="Z1478" s="149" t="s">
        <v>360</v>
      </c>
    </row>
    <row r="1479" spans="1:26" s="175" customFormat="1" ht="26.4" hidden="1" x14ac:dyDescent="0.3">
      <c r="A1479" s="157"/>
      <c r="B1479" s="191">
        <v>201700408</v>
      </c>
      <c r="C1479" s="206" t="s">
        <v>1096</v>
      </c>
      <c r="D1479" s="29" t="s">
        <v>179</v>
      </c>
      <c r="E1479" s="216"/>
      <c r="F1479" s="208"/>
      <c r="G1479" s="208"/>
      <c r="H1479" s="208"/>
      <c r="I1479" s="208"/>
      <c r="J1479" s="209"/>
      <c r="K1479" s="208"/>
      <c r="L1479" s="208"/>
      <c r="M1479" s="208"/>
      <c r="N1479" s="208"/>
      <c r="O1479" s="208"/>
      <c r="P1479" s="208"/>
      <c r="Q1479" s="208"/>
      <c r="R1479" s="208"/>
      <c r="S1479" s="208"/>
      <c r="T1479" s="208"/>
      <c r="U1479" s="208"/>
      <c r="V1479" s="208"/>
      <c r="W1479" s="208"/>
      <c r="X1479" s="219">
        <v>43096</v>
      </c>
      <c r="Y1479" s="150" t="str">
        <f ca="1">IF(ISBLANK(X1479), TODAY()-E1479,X1479- E1479 &amp; CHAR(10) &amp; "(closed)")</f>
        <v>43096
(closed)</v>
      </c>
      <c r="Z1479" s="149" t="s">
        <v>360</v>
      </c>
    </row>
    <row r="1480" spans="1:26" s="175" customFormat="1" ht="26.4" hidden="1" x14ac:dyDescent="0.3">
      <c r="A1480" s="157"/>
      <c r="B1480" s="191">
        <v>201700409</v>
      </c>
      <c r="C1480" s="206" t="s">
        <v>238</v>
      </c>
      <c r="D1480" s="29" t="s">
        <v>179</v>
      </c>
      <c r="E1480" s="216"/>
      <c r="F1480" s="208"/>
      <c r="G1480" s="208"/>
      <c r="H1480" s="208"/>
      <c r="I1480" s="208"/>
      <c r="J1480" s="209"/>
      <c r="K1480" s="208"/>
      <c r="L1480" s="208"/>
      <c r="M1480" s="208"/>
      <c r="N1480" s="208"/>
      <c r="O1480" s="208"/>
      <c r="P1480" s="208"/>
      <c r="Q1480" s="208"/>
      <c r="R1480" s="208"/>
      <c r="S1480" s="208"/>
      <c r="T1480" s="208"/>
      <c r="U1480" s="208"/>
      <c r="V1480" s="208"/>
      <c r="W1480" s="208"/>
      <c r="X1480" s="219">
        <v>43097</v>
      </c>
      <c r="Y1480" s="150" t="str">
        <f ca="1">IF(ISBLANK(X1480), TODAY()-E1480,X1480- E1480 &amp; CHAR(10) &amp; "(closed)")</f>
        <v>43097
(closed)</v>
      </c>
      <c r="Z1480" s="149" t="s">
        <v>360</v>
      </c>
    </row>
    <row r="1481" spans="1:26" s="175" customFormat="1" ht="26.4" hidden="1" x14ac:dyDescent="0.3">
      <c r="A1481" s="157"/>
      <c r="B1481" s="191">
        <v>201700410</v>
      </c>
      <c r="C1481" s="206" t="s">
        <v>238</v>
      </c>
      <c r="D1481" s="29" t="s">
        <v>179</v>
      </c>
      <c r="E1481" s="216"/>
      <c r="F1481" s="208"/>
      <c r="G1481" s="208"/>
      <c r="H1481" s="208"/>
      <c r="I1481" s="208"/>
      <c r="J1481" s="209"/>
      <c r="K1481" s="208"/>
      <c r="L1481" s="208"/>
      <c r="M1481" s="208"/>
      <c r="N1481" s="208"/>
      <c r="O1481" s="208"/>
      <c r="P1481" s="208"/>
      <c r="Q1481" s="208"/>
      <c r="R1481" s="208"/>
      <c r="S1481" s="208"/>
      <c r="T1481" s="208"/>
      <c r="U1481" s="208"/>
      <c r="V1481" s="208"/>
      <c r="W1481" s="208"/>
      <c r="X1481" s="219">
        <v>43055</v>
      </c>
      <c r="Y1481" s="150" t="str">
        <f ca="1">IF(ISBLANK(X1481), TODAY()-E1481,X1481- E1481 &amp; CHAR(10) &amp; "(closed)")</f>
        <v>43055
(closed)</v>
      </c>
      <c r="Z1481" s="149" t="s">
        <v>360</v>
      </c>
    </row>
    <row r="1482" spans="1:26" s="175" customFormat="1" ht="26.4" hidden="1" x14ac:dyDescent="0.3">
      <c r="A1482" s="157"/>
      <c r="B1482" s="191">
        <v>201700411</v>
      </c>
      <c r="C1482" s="206" t="s">
        <v>238</v>
      </c>
      <c r="D1482" s="29" t="s">
        <v>179</v>
      </c>
      <c r="E1482" s="216"/>
      <c r="F1482" s="208"/>
      <c r="G1482" s="208"/>
      <c r="H1482" s="208"/>
      <c r="I1482" s="208"/>
      <c r="J1482" s="209"/>
      <c r="K1482" s="208"/>
      <c r="L1482" s="208"/>
      <c r="M1482" s="208"/>
      <c r="N1482" s="208"/>
      <c r="O1482" s="208"/>
      <c r="P1482" s="208"/>
      <c r="Q1482" s="208"/>
      <c r="R1482" s="208"/>
      <c r="S1482" s="208"/>
      <c r="T1482" s="208"/>
      <c r="U1482" s="208"/>
      <c r="V1482" s="208"/>
      <c r="W1482" s="208"/>
      <c r="X1482" s="219">
        <v>43097</v>
      </c>
      <c r="Y1482" s="150" t="str">
        <f ca="1">IF(ISBLANK(X1482), TODAY()-E1482,X1482- E1482 &amp; CHAR(10) &amp; "(closed)")</f>
        <v>43097
(closed)</v>
      </c>
      <c r="Z1482" s="149" t="s">
        <v>360</v>
      </c>
    </row>
    <row r="1483" spans="1:26" s="175" customFormat="1" ht="26.4" hidden="1" x14ac:dyDescent="0.3">
      <c r="A1483" s="157"/>
      <c r="B1483" s="191">
        <v>201700412</v>
      </c>
      <c r="C1483" s="206" t="s">
        <v>238</v>
      </c>
      <c r="D1483" s="29" t="s">
        <v>179</v>
      </c>
      <c r="E1483" s="216"/>
      <c r="F1483" s="208"/>
      <c r="G1483" s="208"/>
      <c r="H1483" s="208"/>
      <c r="I1483" s="208"/>
      <c r="J1483" s="209"/>
      <c r="K1483" s="208"/>
      <c r="L1483" s="208"/>
      <c r="M1483" s="208"/>
      <c r="N1483" s="208"/>
      <c r="O1483" s="208"/>
      <c r="P1483" s="208"/>
      <c r="Q1483" s="208"/>
      <c r="R1483" s="208"/>
      <c r="S1483" s="208"/>
      <c r="T1483" s="208"/>
      <c r="U1483" s="208"/>
      <c r="V1483" s="208"/>
      <c r="W1483" s="208"/>
      <c r="X1483" s="219">
        <v>43055</v>
      </c>
      <c r="Y1483" s="150" t="str">
        <f ca="1">IF(ISBLANK(X1483), TODAY()-E1483,X1483- E1483 &amp; CHAR(10) &amp; "(closed)")</f>
        <v>43055
(closed)</v>
      </c>
      <c r="Z1483" s="149" t="s">
        <v>360</v>
      </c>
    </row>
    <row r="1484" spans="1:26" s="175" customFormat="1" ht="26.4" hidden="1" x14ac:dyDescent="0.3">
      <c r="A1484" s="157"/>
      <c r="B1484" s="191">
        <v>201700413</v>
      </c>
      <c r="C1484" s="206" t="s">
        <v>238</v>
      </c>
      <c r="D1484" s="29" t="s">
        <v>179</v>
      </c>
      <c r="E1484" s="216"/>
      <c r="F1484" s="208"/>
      <c r="G1484" s="208"/>
      <c r="H1484" s="208"/>
      <c r="I1484" s="208"/>
      <c r="J1484" s="209"/>
      <c r="K1484" s="208"/>
      <c r="L1484" s="208"/>
      <c r="M1484" s="208"/>
      <c r="N1484" s="208"/>
      <c r="O1484" s="208"/>
      <c r="P1484" s="208"/>
      <c r="Q1484" s="208"/>
      <c r="R1484" s="208"/>
      <c r="S1484" s="208"/>
      <c r="T1484" s="208"/>
      <c r="U1484" s="208"/>
      <c r="V1484" s="208"/>
      <c r="W1484" s="208"/>
      <c r="X1484" s="219">
        <v>43034</v>
      </c>
      <c r="Y1484" s="150" t="str">
        <f ca="1">IF(ISBLANK(X1484), TODAY()-E1484,X1484- E1484 &amp; CHAR(10) &amp; "(closed)")</f>
        <v>43034
(closed)</v>
      </c>
      <c r="Z1484" s="149" t="s">
        <v>360</v>
      </c>
    </row>
    <row r="1485" spans="1:26" s="175" customFormat="1" ht="26.4" hidden="1" x14ac:dyDescent="0.3">
      <c r="A1485" s="157"/>
      <c r="B1485" s="191">
        <v>201700414</v>
      </c>
      <c r="C1485" s="206" t="s">
        <v>238</v>
      </c>
      <c r="D1485" s="29" t="s">
        <v>179</v>
      </c>
      <c r="E1485" s="216"/>
      <c r="F1485" s="208"/>
      <c r="G1485" s="208"/>
      <c r="H1485" s="208"/>
      <c r="I1485" s="208"/>
      <c r="J1485" s="209"/>
      <c r="K1485" s="208"/>
      <c r="L1485" s="208"/>
      <c r="M1485" s="208"/>
      <c r="N1485" s="208"/>
      <c r="O1485" s="208"/>
      <c r="P1485" s="208"/>
      <c r="Q1485" s="208"/>
      <c r="R1485" s="208"/>
      <c r="S1485" s="208"/>
      <c r="T1485" s="208"/>
      <c r="U1485" s="208"/>
      <c r="V1485" s="208"/>
      <c r="W1485" s="208"/>
      <c r="X1485" s="219">
        <v>43077</v>
      </c>
      <c r="Y1485" s="150" t="str">
        <f ca="1">IF(ISBLANK(X1485), TODAY()-E1485,X1485- E1485 &amp; CHAR(10) &amp; "(closed)")</f>
        <v>43077
(closed)</v>
      </c>
      <c r="Z1485" s="149" t="s">
        <v>360</v>
      </c>
    </row>
    <row r="1486" spans="1:26" s="175" customFormat="1" ht="26.4" hidden="1" x14ac:dyDescent="0.3">
      <c r="A1486" s="157"/>
      <c r="B1486" s="191">
        <v>201700415</v>
      </c>
      <c r="C1486" s="206" t="s">
        <v>238</v>
      </c>
      <c r="D1486" s="29" t="s">
        <v>177</v>
      </c>
      <c r="E1486" s="216"/>
      <c r="F1486" s="208"/>
      <c r="G1486" s="208"/>
      <c r="H1486" s="208"/>
      <c r="I1486" s="208"/>
      <c r="J1486" s="209"/>
      <c r="K1486" s="208"/>
      <c r="L1486" s="208"/>
      <c r="M1486" s="208"/>
      <c r="N1486" s="208"/>
      <c r="O1486" s="208"/>
      <c r="P1486" s="208"/>
      <c r="Q1486" s="208"/>
      <c r="R1486" s="208"/>
      <c r="S1486" s="208"/>
      <c r="T1486" s="208"/>
      <c r="U1486" s="208"/>
      <c r="V1486" s="208"/>
      <c r="W1486" s="208"/>
      <c r="X1486" s="219">
        <v>43098</v>
      </c>
      <c r="Y1486" s="150" t="str">
        <f ca="1">IF(ISBLANK(X1486), TODAY()-E1486,X1486- E1486 &amp; CHAR(10) &amp; "(closed)")</f>
        <v>43098
(closed)</v>
      </c>
      <c r="Z1486" s="149" t="s">
        <v>360</v>
      </c>
    </row>
    <row r="1487" spans="1:26" s="175" customFormat="1" ht="26.4" hidden="1" x14ac:dyDescent="0.3">
      <c r="A1487" s="157"/>
      <c r="B1487" s="191">
        <v>201700416</v>
      </c>
      <c r="C1487" s="206" t="s">
        <v>238</v>
      </c>
      <c r="D1487" s="29" t="s">
        <v>179</v>
      </c>
      <c r="E1487" s="216"/>
      <c r="F1487" s="208"/>
      <c r="G1487" s="208"/>
      <c r="H1487" s="208"/>
      <c r="I1487" s="208"/>
      <c r="J1487" s="209"/>
      <c r="K1487" s="208"/>
      <c r="L1487" s="208"/>
      <c r="M1487" s="208"/>
      <c r="N1487" s="208"/>
      <c r="O1487" s="208"/>
      <c r="P1487" s="208"/>
      <c r="Q1487" s="208"/>
      <c r="R1487" s="208"/>
      <c r="S1487" s="208"/>
      <c r="T1487" s="208"/>
      <c r="U1487" s="208"/>
      <c r="V1487" s="208"/>
      <c r="W1487" s="208"/>
      <c r="X1487" s="219">
        <v>43103</v>
      </c>
      <c r="Y1487" s="150" t="str">
        <f ca="1">IF(ISBLANK(X1487), TODAY()-E1487,X1487- E1487 &amp; CHAR(10) &amp; "(closed)")</f>
        <v>43103
(closed)</v>
      </c>
      <c r="Z1487" s="149" t="s">
        <v>360</v>
      </c>
    </row>
    <row r="1488" spans="1:26" s="175" customFormat="1" ht="26.4" hidden="1" x14ac:dyDescent="0.3">
      <c r="A1488" s="157"/>
      <c r="B1488" s="191">
        <v>201700417</v>
      </c>
      <c r="C1488" s="206" t="s">
        <v>804</v>
      </c>
      <c r="D1488" s="29" t="s">
        <v>179</v>
      </c>
      <c r="E1488" s="216"/>
      <c r="F1488" s="208"/>
      <c r="G1488" s="208"/>
      <c r="H1488" s="208"/>
      <c r="I1488" s="208"/>
      <c r="J1488" s="209"/>
      <c r="K1488" s="208"/>
      <c r="L1488" s="208"/>
      <c r="M1488" s="208"/>
      <c r="N1488" s="208"/>
      <c r="O1488" s="208"/>
      <c r="P1488" s="208"/>
      <c r="Q1488" s="208"/>
      <c r="R1488" s="208"/>
      <c r="S1488" s="208"/>
      <c r="T1488" s="208"/>
      <c r="U1488" s="208"/>
      <c r="V1488" s="208"/>
      <c r="W1488" s="208"/>
      <c r="X1488" s="219">
        <v>43070</v>
      </c>
      <c r="Y1488" s="150" t="str">
        <f ca="1">IF(ISBLANK(X1488), TODAY()-E1488,X1488- E1488 &amp; CHAR(10) &amp; "(closed)")</f>
        <v>43070
(closed)</v>
      </c>
      <c r="Z1488" s="149" t="s">
        <v>360</v>
      </c>
    </row>
    <row r="1489" spans="1:26" s="175" customFormat="1" ht="26.4" hidden="1" x14ac:dyDescent="0.3">
      <c r="A1489" s="157"/>
      <c r="B1489" s="191">
        <v>201700418</v>
      </c>
      <c r="C1489" s="206" t="s">
        <v>1408</v>
      </c>
      <c r="D1489" s="29" t="s">
        <v>179</v>
      </c>
      <c r="E1489" s="216"/>
      <c r="F1489" s="208"/>
      <c r="G1489" s="208"/>
      <c r="H1489" s="208"/>
      <c r="I1489" s="208"/>
      <c r="J1489" s="209"/>
      <c r="K1489" s="208"/>
      <c r="L1489" s="208"/>
      <c r="M1489" s="208"/>
      <c r="N1489" s="208"/>
      <c r="O1489" s="208"/>
      <c r="P1489" s="208"/>
      <c r="Q1489" s="208"/>
      <c r="R1489" s="208"/>
      <c r="S1489" s="208"/>
      <c r="T1489" s="208"/>
      <c r="U1489" s="208"/>
      <c r="V1489" s="208"/>
      <c r="W1489" s="208"/>
      <c r="X1489" s="219">
        <v>43054</v>
      </c>
      <c r="Y1489" s="150" t="str">
        <f ca="1">IF(ISBLANK(X1489), TODAY()-E1489,X1489- E1489 &amp; CHAR(10) &amp; "(closed)")</f>
        <v>43054
(closed)</v>
      </c>
      <c r="Z1489" s="149" t="s">
        <v>360</v>
      </c>
    </row>
    <row r="1490" spans="1:26" s="175" customFormat="1" ht="26.4" hidden="1" x14ac:dyDescent="0.3">
      <c r="A1490" s="157"/>
      <c r="B1490" s="191">
        <v>201700419</v>
      </c>
      <c r="C1490" s="206" t="s">
        <v>1408</v>
      </c>
      <c r="D1490" s="29" t="s">
        <v>179</v>
      </c>
      <c r="E1490" s="216"/>
      <c r="F1490" s="208"/>
      <c r="G1490" s="208"/>
      <c r="H1490" s="208"/>
      <c r="I1490" s="208"/>
      <c r="J1490" s="209"/>
      <c r="K1490" s="208"/>
      <c r="L1490" s="208"/>
      <c r="M1490" s="208"/>
      <c r="N1490" s="208"/>
      <c r="O1490" s="208"/>
      <c r="P1490" s="208"/>
      <c r="Q1490" s="208"/>
      <c r="R1490" s="208"/>
      <c r="S1490" s="208"/>
      <c r="T1490" s="208"/>
      <c r="U1490" s="208"/>
      <c r="V1490" s="208"/>
      <c r="W1490" s="208"/>
      <c r="X1490" s="219">
        <v>43098</v>
      </c>
      <c r="Y1490" s="150" t="str">
        <f ca="1">IF(ISBLANK(X1490), TODAY()-E1490,X1490- E1490 &amp; CHAR(10) &amp; "(closed)")</f>
        <v>43098
(closed)</v>
      </c>
      <c r="Z1490" s="149" t="s">
        <v>360</v>
      </c>
    </row>
    <row r="1491" spans="1:26" s="175" customFormat="1" ht="26.4" hidden="1" x14ac:dyDescent="0.3">
      <c r="A1491" s="157"/>
      <c r="B1491" s="191">
        <v>201700420</v>
      </c>
      <c r="C1491" s="206" t="s">
        <v>1408</v>
      </c>
      <c r="D1491" s="29" t="s">
        <v>179</v>
      </c>
      <c r="E1491" s="216"/>
      <c r="F1491" s="208"/>
      <c r="G1491" s="208"/>
      <c r="H1491" s="208"/>
      <c r="I1491" s="208"/>
      <c r="J1491" s="209"/>
      <c r="K1491" s="208"/>
      <c r="L1491" s="208"/>
      <c r="M1491" s="208"/>
      <c r="N1491" s="208"/>
      <c r="O1491" s="208"/>
      <c r="P1491" s="208"/>
      <c r="Q1491" s="208"/>
      <c r="R1491" s="208"/>
      <c r="S1491" s="208"/>
      <c r="T1491" s="208"/>
      <c r="U1491" s="208"/>
      <c r="V1491" s="208"/>
      <c r="W1491" s="208"/>
      <c r="X1491" s="219">
        <v>43102</v>
      </c>
      <c r="Y1491" s="150" t="str">
        <f ca="1">IF(ISBLANK(X1491), TODAY()-E1491,X1491- E1491 &amp; CHAR(10) &amp; "(closed)")</f>
        <v>43102
(closed)</v>
      </c>
      <c r="Z1491" s="149" t="s">
        <v>360</v>
      </c>
    </row>
    <row r="1492" spans="1:26" s="175" customFormat="1" ht="26.4" hidden="1" x14ac:dyDescent="0.3">
      <c r="A1492" s="157"/>
      <c r="B1492" s="191">
        <v>201700421</v>
      </c>
      <c r="C1492" s="206" t="s">
        <v>1408</v>
      </c>
      <c r="D1492" s="29" t="s">
        <v>179</v>
      </c>
      <c r="E1492" s="216"/>
      <c r="F1492" s="208"/>
      <c r="G1492" s="208"/>
      <c r="H1492" s="208"/>
      <c r="I1492" s="208"/>
      <c r="J1492" s="209"/>
      <c r="K1492" s="208"/>
      <c r="L1492" s="208"/>
      <c r="M1492" s="208"/>
      <c r="N1492" s="208"/>
      <c r="O1492" s="208"/>
      <c r="P1492" s="208"/>
      <c r="Q1492" s="208"/>
      <c r="R1492" s="208"/>
      <c r="S1492" s="208"/>
      <c r="T1492" s="208"/>
      <c r="U1492" s="208"/>
      <c r="V1492" s="208"/>
      <c r="W1492" s="208"/>
      <c r="X1492" s="219">
        <v>43096</v>
      </c>
      <c r="Y1492" s="150" t="str">
        <f ca="1">IF(ISBLANK(X1492), TODAY()-E1492,X1492- E1492 &amp; CHAR(10) &amp; "(closed)")</f>
        <v>43096
(closed)</v>
      </c>
      <c r="Z1492" s="149" t="s">
        <v>360</v>
      </c>
    </row>
    <row r="1493" spans="1:26" s="175" customFormat="1" ht="26.4" hidden="1" x14ac:dyDescent="0.3">
      <c r="A1493" s="157"/>
      <c r="B1493" s="191">
        <v>201700422</v>
      </c>
      <c r="C1493" s="206" t="s">
        <v>1408</v>
      </c>
      <c r="D1493" s="29" t="s">
        <v>179</v>
      </c>
      <c r="E1493" s="216"/>
      <c r="F1493" s="208"/>
      <c r="G1493" s="208"/>
      <c r="H1493" s="208"/>
      <c r="I1493" s="208"/>
      <c r="J1493" s="209"/>
      <c r="K1493" s="208"/>
      <c r="L1493" s="208"/>
      <c r="M1493" s="208"/>
      <c r="N1493" s="208"/>
      <c r="O1493" s="208"/>
      <c r="P1493" s="208"/>
      <c r="Q1493" s="208"/>
      <c r="R1493" s="208"/>
      <c r="S1493" s="208"/>
      <c r="T1493" s="208"/>
      <c r="U1493" s="208"/>
      <c r="V1493" s="208"/>
      <c r="W1493" s="208"/>
      <c r="X1493" s="219">
        <v>43103</v>
      </c>
      <c r="Y1493" s="150" t="str">
        <f ca="1">IF(ISBLANK(X1493), TODAY()-E1493,X1493- E1493 &amp; CHAR(10) &amp; "(closed)")</f>
        <v>43103
(closed)</v>
      </c>
      <c r="Z1493" s="149" t="s">
        <v>360</v>
      </c>
    </row>
    <row r="1494" spans="1:26" s="175" customFormat="1" ht="26.4" hidden="1" x14ac:dyDescent="0.3">
      <c r="A1494" s="157"/>
      <c r="B1494" s="191">
        <v>201700423</v>
      </c>
      <c r="C1494" s="206" t="s">
        <v>238</v>
      </c>
      <c r="D1494" s="29" t="s">
        <v>177</v>
      </c>
      <c r="E1494" s="216"/>
      <c r="F1494" s="208"/>
      <c r="G1494" s="208"/>
      <c r="H1494" s="208"/>
      <c r="I1494" s="208"/>
      <c r="J1494" s="209"/>
      <c r="K1494" s="208"/>
      <c r="L1494" s="208"/>
      <c r="M1494" s="208"/>
      <c r="N1494" s="208"/>
      <c r="O1494" s="208"/>
      <c r="P1494" s="208"/>
      <c r="Q1494" s="208"/>
      <c r="R1494" s="208"/>
      <c r="S1494" s="208"/>
      <c r="T1494" s="208"/>
      <c r="U1494" s="208"/>
      <c r="V1494" s="208"/>
      <c r="W1494" s="208"/>
      <c r="X1494" s="219">
        <v>43104</v>
      </c>
      <c r="Y1494" s="150" t="str">
        <f ca="1">IF(ISBLANK(X1494), TODAY()-E1494,X1494- E1494 &amp; CHAR(10) &amp; "(closed)")</f>
        <v>43104
(closed)</v>
      </c>
      <c r="Z1494" s="149" t="s">
        <v>360</v>
      </c>
    </row>
    <row r="1495" spans="1:26" s="175" customFormat="1" ht="26.4" hidden="1" x14ac:dyDescent="0.3">
      <c r="A1495" s="157"/>
      <c r="B1495" s="191">
        <v>201700424</v>
      </c>
      <c r="C1495" s="206" t="s">
        <v>193</v>
      </c>
      <c r="D1495" s="29" t="s">
        <v>177</v>
      </c>
      <c r="E1495" s="216"/>
      <c r="F1495" s="208"/>
      <c r="G1495" s="208"/>
      <c r="H1495" s="208"/>
      <c r="I1495" s="208"/>
      <c r="J1495" s="209"/>
      <c r="K1495" s="208"/>
      <c r="L1495" s="208"/>
      <c r="M1495" s="208"/>
      <c r="N1495" s="208"/>
      <c r="O1495" s="208"/>
      <c r="P1495" s="208"/>
      <c r="Q1495" s="208"/>
      <c r="R1495" s="208"/>
      <c r="S1495" s="208"/>
      <c r="T1495" s="208"/>
      <c r="U1495" s="208"/>
      <c r="V1495" s="208"/>
      <c r="W1495" s="208"/>
      <c r="X1495" s="219">
        <v>43032</v>
      </c>
      <c r="Y1495" s="150" t="str">
        <f ca="1">IF(ISBLANK(X1495), TODAY()-E1495,X1495- E1495 &amp; CHAR(10) &amp; "(closed)")</f>
        <v>43032
(closed)</v>
      </c>
      <c r="Z1495" s="149" t="s">
        <v>360</v>
      </c>
    </row>
    <row r="1496" spans="1:26" s="175" customFormat="1" ht="26.4" hidden="1" x14ac:dyDescent="0.3">
      <c r="A1496" s="157"/>
      <c r="B1496" s="191">
        <v>201700425</v>
      </c>
      <c r="C1496" s="206" t="s">
        <v>193</v>
      </c>
      <c r="D1496" s="29" t="s">
        <v>177</v>
      </c>
      <c r="E1496" s="216"/>
      <c r="F1496" s="208"/>
      <c r="G1496" s="208"/>
      <c r="H1496" s="208"/>
      <c r="I1496" s="208"/>
      <c r="J1496" s="209"/>
      <c r="K1496" s="208"/>
      <c r="L1496" s="208"/>
      <c r="M1496" s="208"/>
      <c r="N1496" s="208"/>
      <c r="O1496" s="208"/>
      <c r="P1496" s="208"/>
      <c r="Q1496" s="208"/>
      <c r="R1496" s="208"/>
      <c r="S1496" s="208"/>
      <c r="T1496" s="208"/>
      <c r="U1496" s="208"/>
      <c r="V1496" s="208"/>
      <c r="W1496" s="208"/>
      <c r="X1496" s="219">
        <v>43104</v>
      </c>
      <c r="Y1496" s="150" t="str">
        <f ca="1">IF(ISBLANK(X1496), TODAY()-E1496,X1496- E1496 &amp; CHAR(10) &amp; "(closed)")</f>
        <v>43104
(closed)</v>
      </c>
      <c r="Z1496" s="149" t="s">
        <v>360</v>
      </c>
    </row>
    <row r="1497" spans="1:26" s="175" customFormat="1" ht="26.4" hidden="1" x14ac:dyDescent="0.3">
      <c r="A1497" s="157"/>
      <c r="B1497" s="191">
        <v>201700426</v>
      </c>
      <c r="C1497" s="206" t="s">
        <v>193</v>
      </c>
      <c r="D1497" s="29" t="s">
        <v>177</v>
      </c>
      <c r="E1497" s="216"/>
      <c r="F1497" s="208"/>
      <c r="G1497" s="208"/>
      <c r="H1497" s="208"/>
      <c r="I1497" s="208"/>
      <c r="J1497" s="209"/>
      <c r="K1497" s="208"/>
      <c r="L1497" s="208"/>
      <c r="M1497" s="208"/>
      <c r="N1497" s="208"/>
      <c r="O1497" s="208"/>
      <c r="P1497" s="208"/>
      <c r="Q1497" s="208"/>
      <c r="R1497" s="208"/>
      <c r="S1497" s="208"/>
      <c r="T1497" s="208"/>
      <c r="U1497" s="208"/>
      <c r="V1497" s="208"/>
      <c r="W1497" s="208"/>
      <c r="X1497" s="219">
        <v>43075</v>
      </c>
      <c r="Y1497" s="150" t="str">
        <f ca="1">IF(ISBLANK(X1497), TODAY()-E1497,X1497- E1497 &amp; CHAR(10) &amp; "(closed)")</f>
        <v>43075
(closed)</v>
      </c>
      <c r="Z1497" s="149" t="s">
        <v>360</v>
      </c>
    </row>
    <row r="1498" spans="1:26" s="175" customFormat="1" ht="26.4" hidden="1" x14ac:dyDescent="0.3">
      <c r="A1498" s="157"/>
      <c r="B1498" s="191">
        <v>201700427</v>
      </c>
      <c r="C1498" s="206" t="s">
        <v>193</v>
      </c>
      <c r="D1498" s="29" t="s">
        <v>179</v>
      </c>
      <c r="E1498" s="216"/>
      <c r="F1498" s="208"/>
      <c r="G1498" s="208"/>
      <c r="H1498" s="208"/>
      <c r="I1498" s="208"/>
      <c r="J1498" s="209"/>
      <c r="K1498" s="208"/>
      <c r="L1498" s="208"/>
      <c r="M1498" s="208"/>
      <c r="N1498" s="208"/>
      <c r="O1498" s="208"/>
      <c r="P1498" s="208"/>
      <c r="Q1498" s="208"/>
      <c r="R1498" s="208"/>
      <c r="S1498" s="208"/>
      <c r="T1498" s="208"/>
      <c r="U1498" s="208"/>
      <c r="V1498" s="208"/>
      <c r="W1498" s="208"/>
      <c r="X1498" s="219">
        <v>43077</v>
      </c>
      <c r="Y1498" s="150" t="str">
        <f ca="1">IF(ISBLANK(X1498), TODAY()-E1498,X1498- E1498 &amp; CHAR(10) &amp; "(closed)")</f>
        <v>43077
(closed)</v>
      </c>
      <c r="Z1498" s="149" t="s">
        <v>360</v>
      </c>
    </row>
    <row r="1499" spans="1:26" s="175" customFormat="1" ht="26.4" hidden="1" x14ac:dyDescent="0.3">
      <c r="A1499" s="157"/>
      <c r="B1499" s="191">
        <v>201700428</v>
      </c>
      <c r="C1499" s="206" t="s">
        <v>193</v>
      </c>
      <c r="D1499" s="29" t="s">
        <v>179</v>
      </c>
      <c r="E1499" s="216"/>
      <c r="F1499" s="208"/>
      <c r="G1499" s="208"/>
      <c r="H1499" s="208"/>
      <c r="I1499" s="208"/>
      <c r="J1499" s="209"/>
      <c r="K1499" s="208"/>
      <c r="L1499" s="208"/>
      <c r="M1499" s="208"/>
      <c r="N1499" s="208"/>
      <c r="O1499" s="208"/>
      <c r="P1499" s="208"/>
      <c r="Q1499" s="208"/>
      <c r="R1499" s="208"/>
      <c r="S1499" s="208"/>
      <c r="T1499" s="208"/>
      <c r="U1499" s="208"/>
      <c r="V1499" s="208"/>
      <c r="W1499" s="208"/>
      <c r="X1499" s="219">
        <v>43096</v>
      </c>
      <c r="Y1499" s="150" t="str">
        <f ca="1">IF(ISBLANK(X1499), TODAY()-E1499,X1499- E1499 &amp; CHAR(10) &amp; "(closed)")</f>
        <v>43096
(closed)</v>
      </c>
      <c r="Z1499" s="149" t="s">
        <v>360</v>
      </c>
    </row>
    <row r="1500" spans="1:26" s="175" customFormat="1" ht="26.4" hidden="1" x14ac:dyDescent="0.3">
      <c r="A1500" s="157"/>
      <c r="B1500" s="191">
        <v>201700429</v>
      </c>
      <c r="C1500" s="206" t="s">
        <v>193</v>
      </c>
      <c r="D1500" s="29" t="s">
        <v>177</v>
      </c>
      <c r="E1500" s="216"/>
      <c r="F1500" s="208"/>
      <c r="G1500" s="208"/>
      <c r="H1500" s="208"/>
      <c r="I1500" s="208"/>
      <c r="J1500" s="209"/>
      <c r="K1500" s="208"/>
      <c r="L1500" s="208"/>
      <c r="M1500" s="208"/>
      <c r="N1500" s="208"/>
      <c r="O1500" s="208"/>
      <c r="P1500" s="208"/>
      <c r="Q1500" s="208"/>
      <c r="R1500" s="208"/>
      <c r="S1500" s="208"/>
      <c r="T1500" s="208"/>
      <c r="U1500" s="208"/>
      <c r="V1500" s="208"/>
      <c r="W1500" s="208"/>
      <c r="X1500" s="219">
        <v>43097</v>
      </c>
      <c r="Y1500" s="150" t="str">
        <f ca="1">IF(ISBLANK(X1500), TODAY()-E1500,X1500- E1500 &amp; CHAR(10) &amp; "(closed)")</f>
        <v>43097
(closed)</v>
      </c>
      <c r="Z1500" s="149" t="s">
        <v>360</v>
      </c>
    </row>
    <row r="1501" spans="1:26" s="175" customFormat="1" ht="26.4" hidden="1" x14ac:dyDescent="0.3">
      <c r="A1501" s="157"/>
      <c r="B1501" s="191">
        <v>201700430</v>
      </c>
      <c r="C1501" s="206" t="s">
        <v>238</v>
      </c>
      <c r="D1501" s="29" t="s">
        <v>179</v>
      </c>
      <c r="E1501" s="216"/>
      <c r="F1501" s="208"/>
      <c r="G1501" s="208"/>
      <c r="H1501" s="208"/>
      <c r="I1501" s="208"/>
      <c r="J1501" s="209"/>
      <c r="K1501" s="208"/>
      <c r="L1501" s="208"/>
      <c r="M1501" s="208"/>
      <c r="N1501" s="208"/>
      <c r="O1501" s="208"/>
      <c r="P1501" s="208"/>
      <c r="Q1501" s="208"/>
      <c r="R1501" s="208"/>
      <c r="S1501" s="208"/>
      <c r="T1501" s="208"/>
      <c r="U1501" s="208"/>
      <c r="V1501" s="208"/>
      <c r="W1501" s="208"/>
      <c r="X1501" s="219">
        <v>43042</v>
      </c>
      <c r="Y1501" s="150" t="str">
        <f ca="1">IF(ISBLANK(X1501), TODAY()-E1501,X1501- E1501 &amp; CHAR(10) &amp; "(closed)")</f>
        <v>43042
(closed)</v>
      </c>
      <c r="Z1501" s="149" t="s">
        <v>360</v>
      </c>
    </row>
    <row r="1502" spans="1:26" s="175" customFormat="1" ht="26.4" hidden="1" x14ac:dyDescent="0.3">
      <c r="A1502" s="157"/>
      <c r="B1502" s="191">
        <v>201700431</v>
      </c>
      <c r="C1502" s="206" t="s">
        <v>1922</v>
      </c>
      <c r="D1502" s="29" t="s">
        <v>179</v>
      </c>
      <c r="E1502" s="216"/>
      <c r="F1502" s="208"/>
      <c r="G1502" s="208"/>
      <c r="H1502" s="208"/>
      <c r="I1502" s="208"/>
      <c r="J1502" s="209"/>
      <c r="K1502" s="208"/>
      <c r="L1502" s="208"/>
      <c r="M1502" s="208"/>
      <c r="N1502" s="208"/>
      <c r="O1502" s="208"/>
      <c r="P1502" s="208"/>
      <c r="Q1502" s="208"/>
      <c r="R1502" s="208"/>
      <c r="S1502" s="208"/>
      <c r="T1502" s="208"/>
      <c r="U1502" s="208"/>
      <c r="V1502" s="208"/>
      <c r="W1502" s="208"/>
      <c r="X1502" s="219">
        <v>43088</v>
      </c>
      <c r="Y1502" s="150" t="str">
        <f ca="1">IF(ISBLANK(X1502), TODAY()-E1502,X1502- E1502 &amp; CHAR(10) &amp; "(closed)")</f>
        <v>43088
(closed)</v>
      </c>
      <c r="Z1502" s="149" t="s">
        <v>360</v>
      </c>
    </row>
    <row r="1503" spans="1:26" s="175" customFormat="1" ht="26.4" hidden="1" x14ac:dyDescent="0.3">
      <c r="A1503" s="157"/>
      <c r="B1503" s="191">
        <v>201700432</v>
      </c>
      <c r="C1503" s="206" t="s">
        <v>1686</v>
      </c>
      <c r="D1503" s="29" t="s">
        <v>176</v>
      </c>
      <c r="E1503" s="216"/>
      <c r="F1503" s="208"/>
      <c r="G1503" s="208"/>
      <c r="H1503" s="208"/>
      <c r="I1503" s="208"/>
      <c r="J1503" s="209"/>
      <c r="K1503" s="208"/>
      <c r="L1503" s="208"/>
      <c r="M1503" s="208"/>
      <c r="N1503" s="208"/>
      <c r="O1503" s="208"/>
      <c r="P1503" s="208"/>
      <c r="Q1503" s="208"/>
      <c r="R1503" s="208"/>
      <c r="S1503" s="208"/>
      <c r="T1503" s="208"/>
      <c r="U1503" s="208"/>
      <c r="V1503" s="208"/>
      <c r="W1503" s="208"/>
      <c r="X1503" s="219">
        <v>43074</v>
      </c>
      <c r="Y1503" s="150" t="str">
        <f ca="1">IF(ISBLANK(X1503), TODAY()-E1503,X1503- E1503 &amp; CHAR(10) &amp; "(closed)")</f>
        <v>43074
(closed)</v>
      </c>
      <c r="Z1503" s="149" t="s">
        <v>360</v>
      </c>
    </row>
    <row r="1504" spans="1:26" s="175" customFormat="1" ht="26.4" hidden="1" x14ac:dyDescent="0.3">
      <c r="A1504" s="157"/>
      <c r="B1504" s="191">
        <v>201700434</v>
      </c>
      <c r="C1504" s="206" t="s">
        <v>1921</v>
      </c>
      <c r="D1504" s="29" t="s">
        <v>176</v>
      </c>
      <c r="E1504" s="216"/>
      <c r="F1504" s="208"/>
      <c r="G1504" s="208"/>
      <c r="H1504" s="208"/>
      <c r="I1504" s="208"/>
      <c r="J1504" s="209"/>
      <c r="K1504" s="208"/>
      <c r="L1504" s="208"/>
      <c r="M1504" s="208"/>
      <c r="N1504" s="208"/>
      <c r="O1504" s="208"/>
      <c r="P1504" s="208"/>
      <c r="Q1504" s="208"/>
      <c r="R1504" s="208"/>
      <c r="S1504" s="208"/>
      <c r="T1504" s="208"/>
      <c r="U1504" s="208"/>
      <c r="V1504" s="208"/>
      <c r="W1504" s="208"/>
      <c r="X1504" s="219">
        <v>43089</v>
      </c>
      <c r="Y1504" s="150" t="str">
        <f ca="1">IF(ISBLANK(X1504), TODAY()-E1504,X1504- E1504 &amp; CHAR(10) &amp; "(closed)")</f>
        <v>43089
(closed)</v>
      </c>
      <c r="Z1504" s="149" t="s">
        <v>360</v>
      </c>
    </row>
    <row r="1505" spans="1:26" s="175" customFormat="1" ht="26.4" hidden="1" x14ac:dyDescent="0.3">
      <c r="A1505" s="157"/>
      <c r="B1505" s="191">
        <v>201700435</v>
      </c>
      <c r="C1505" s="206" t="s">
        <v>1686</v>
      </c>
      <c r="D1505" s="29" t="s">
        <v>176</v>
      </c>
      <c r="E1505" s="216"/>
      <c r="F1505" s="208"/>
      <c r="G1505" s="208"/>
      <c r="H1505" s="208"/>
      <c r="I1505" s="208"/>
      <c r="J1505" s="209"/>
      <c r="K1505" s="208"/>
      <c r="L1505" s="208"/>
      <c r="M1505" s="208"/>
      <c r="N1505" s="208"/>
      <c r="O1505" s="208"/>
      <c r="P1505" s="208"/>
      <c r="Q1505" s="208"/>
      <c r="R1505" s="208"/>
      <c r="S1505" s="208"/>
      <c r="T1505" s="208"/>
      <c r="U1505" s="208"/>
      <c r="V1505" s="208"/>
      <c r="W1505" s="208"/>
      <c r="X1505" s="219">
        <v>43108</v>
      </c>
      <c r="Y1505" s="150" t="str">
        <f ca="1">IF(ISBLANK(X1505), TODAY()-E1505,X1505- E1505 &amp; CHAR(10) &amp; "(closed)")</f>
        <v>43108
(closed)</v>
      </c>
      <c r="Z1505" s="149" t="s">
        <v>360</v>
      </c>
    </row>
    <row r="1506" spans="1:26" s="175" customFormat="1" ht="26.4" hidden="1" x14ac:dyDescent="0.3">
      <c r="A1506" s="157"/>
      <c r="B1506" s="191">
        <v>201700436</v>
      </c>
      <c r="C1506" s="206" t="s">
        <v>1686</v>
      </c>
      <c r="D1506" s="29" t="s">
        <v>176</v>
      </c>
      <c r="E1506" s="216"/>
      <c r="F1506" s="208"/>
      <c r="G1506" s="208"/>
      <c r="H1506" s="208"/>
      <c r="I1506" s="208"/>
      <c r="J1506" s="209"/>
      <c r="K1506" s="208"/>
      <c r="L1506" s="208"/>
      <c r="M1506" s="208"/>
      <c r="N1506" s="208"/>
      <c r="O1506" s="208"/>
      <c r="P1506" s="208"/>
      <c r="Q1506" s="208"/>
      <c r="R1506" s="208"/>
      <c r="S1506" s="208"/>
      <c r="T1506" s="208"/>
      <c r="U1506" s="208"/>
      <c r="V1506" s="208"/>
      <c r="W1506" s="208"/>
      <c r="X1506" s="219">
        <v>43109</v>
      </c>
      <c r="Y1506" s="150" t="str">
        <f ca="1">IF(ISBLANK(X1506), TODAY()-E1506,X1506- E1506 &amp; CHAR(10) &amp; "(closed)")</f>
        <v>43109
(closed)</v>
      </c>
      <c r="Z1506" s="149" t="s">
        <v>360</v>
      </c>
    </row>
    <row r="1507" spans="1:26" s="175" customFormat="1" ht="26.4" hidden="1" x14ac:dyDescent="0.3">
      <c r="A1507" s="157"/>
      <c r="B1507" s="191">
        <v>201700437</v>
      </c>
      <c r="C1507" s="206" t="s">
        <v>1920</v>
      </c>
      <c r="D1507" s="29" t="s">
        <v>179</v>
      </c>
      <c r="E1507" s="216"/>
      <c r="F1507" s="208"/>
      <c r="G1507" s="208"/>
      <c r="H1507" s="208"/>
      <c r="I1507" s="208"/>
      <c r="J1507" s="209"/>
      <c r="K1507" s="208"/>
      <c r="L1507" s="208"/>
      <c r="M1507" s="208"/>
      <c r="N1507" s="208"/>
      <c r="O1507" s="208"/>
      <c r="P1507" s="208"/>
      <c r="Q1507" s="208"/>
      <c r="R1507" s="208"/>
      <c r="S1507" s="208"/>
      <c r="T1507" s="208"/>
      <c r="U1507" s="208"/>
      <c r="V1507" s="208"/>
      <c r="W1507" s="208"/>
      <c r="X1507" s="219">
        <v>43088</v>
      </c>
      <c r="Y1507" s="150" t="str">
        <f ca="1">IF(ISBLANK(X1507), TODAY()-E1507,X1507- E1507 &amp; CHAR(10) &amp; "(closed)")</f>
        <v>43088
(closed)</v>
      </c>
      <c r="Z1507" s="149" t="s">
        <v>360</v>
      </c>
    </row>
    <row r="1508" spans="1:26" s="175" customFormat="1" ht="14.4" hidden="1" x14ac:dyDescent="0.3">
      <c r="A1508" s="157"/>
      <c r="B1508" s="191">
        <v>201700438</v>
      </c>
      <c r="C1508" s="206" t="s">
        <v>291</v>
      </c>
      <c r="D1508" s="29" t="s">
        <v>177</v>
      </c>
      <c r="E1508" s="220" t="s">
        <v>192</v>
      </c>
      <c r="F1508" s="208"/>
      <c r="G1508" s="208"/>
      <c r="H1508" s="208"/>
      <c r="I1508" s="208"/>
      <c r="J1508" s="209"/>
      <c r="K1508" s="208"/>
      <c r="L1508" s="208"/>
      <c r="M1508" s="208"/>
      <c r="N1508" s="208"/>
      <c r="O1508" s="208"/>
      <c r="P1508" s="208"/>
      <c r="Q1508" s="208"/>
      <c r="R1508" s="208"/>
      <c r="S1508" s="208"/>
      <c r="T1508" s="208"/>
      <c r="U1508" s="208"/>
      <c r="V1508" s="208"/>
      <c r="W1508" s="208"/>
      <c r="X1508" s="219">
        <v>43087</v>
      </c>
      <c r="Y1508" s="150" t="e">
        <f ca="1">IF(ISBLANK(X1508), TODAY()-#REF!,X1508 -#REF! &amp; CHAR(10) &amp; "(closed)")</f>
        <v>#REF!</v>
      </c>
      <c r="Z1508" s="149" t="s">
        <v>360</v>
      </c>
    </row>
    <row r="1509" spans="1:26" s="175" customFormat="1" ht="26.4" hidden="1" x14ac:dyDescent="0.3">
      <c r="A1509" s="157"/>
      <c r="B1509" s="191">
        <v>201700439</v>
      </c>
      <c r="C1509" s="206" t="s">
        <v>291</v>
      </c>
      <c r="D1509" s="29" t="s">
        <v>176</v>
      </c>
      <c r="E1509" s="216"/>
      <c r="F1509" s="208"/>
      <c r="G1509" s="208"/>
      <c r="H1509" s="208"/>
      <c r="I1509" s="208"/>
      <c r="J1509" s="209"/>
      <c r="K1509" s="208"/>
      <c r="L1509" s="208"/>
      <c r="M1509" s="208"/>
      <c r="N1509" s="208"/>
      <c r="O1509" s="208"/>
      <c r="P1509" s="208"/>
      <c r="Q1509" s="208"/>
      <c r="R1509" s="208"/>
      <c r="S1509" s="208"/>
      <c r="T1509" s="208"/>
      <c r="U1509" s="208"/>
      <c r="V1509" s="208"/>
      <c r="W1509" s="208"/>
      <c r="X1509" s="219">
        <v>43105</v>
      </c>
      <c r="Y1509" s="150" t="str">
        <f ca="1">IF(ISBLANK(X1509), TODAY()-E1509,X1509- E1509 &amp; CHAR(10) &amp; "(closed)")</f>
        <v>43105
(closed)</v>
      </c>
      <c r="Z1509" s="149" t="s">
        <v>360</v>
      </c>
    </row>
    <row r="1510" spans="1:26" s="175" customFormat="1" ht="26.4" hidden="1" x14ac:dyDescent="0.3">
      <c r="A1510" s="157"/>
      <c r="B1510" s="191">
        <v>201700440</v>
      </c>
      <c r="C1510" s="206" t="s">
        <v>1902</v>
      </c>
      <c r="D1510" s="29" t="s">
        <v>176</v>
      </c>
      <c r="E1510" s="216"/>
      <c r="F1510" s="208"/>
      <c r="G1510" s="208"/>
      <c r="H1510" s="208"/>
      <c r="I1510" s="208"/>
      <c r="J1510" s="209"/>
      <c r="K1510" s="208"/>
      <c r="L1510" s="208"/>
      <c r="M1510" s="208"/>
      <c r="N1510" s="208"/>
      <c r="O1510" s="208"/>
      <c r="P1510" s="208"/>
      <c r="Q1510" s="208"/>
      <c r="R1510" s="208"/>
      <c r="S1510" s="208"/>
      <c r="T1510" s="208"/>
      <c r="U1510" s="208"/>
      <c r="V1510" s="208"/>
      <c r="W1510" s="208"/>
      <c r="X1510" s="219">
        <v>43117</v>
      </c>
      <c r="Y1510" s="150" t="str">
        <f ca="1">IF(ISBLANK(X1510), TODAY()-E1510,X1510- E1510 &amp; CHAR(10) &amp; "(closed)")</f>
        <v>43117
(closed)</v>
      </c>
      <c r="Z1510" s="149" t="s">
        <v>360</v>
      </c>
    </row>
    <row r="1511" spans="1:26" s="175" customFormat="1" ht="26.4" hidden="1" x14ac:dyDescent="0.3">
      <c r="A1511" s="157"/>
      <c r="B1511" s="191">
        <v>201700441</v>
      </c>
      <c r="C1511" s="206" t="s">
        <v>1919</v>
      </c>
      <c r="D1511" s="29" t="s">
        <v>177</v>
      </c>
      <c r="E1511" s="216"/>
      <c r="F1511" s="208"/>
      <c r="G1511" s="208"/>
      <c r="H1511" s="208"/>
      <c r="I1511" s="208"/>
      <c r="J1511" s="209"/>
      <c r="K1511" s="208"/>
      <c r="L1511" s="208"/>
      <c r="M1511" s="208"/>
      <c r="N1511" s="208"/>
      <c r="O1511" s="208"/>
      <c r="P1511" s="208"/>
      <c r="Q1511" s="208"/>
      <c r="R1511" s="208"/>
      <c r="S1511" s="208"/>
      <c r="T1511" s="208"/>
      <c r="U1511" s="208"/>
      <c r="V1511" s="208"/>
      <c r="W1511" s="208"/>
      <c r="X1511" s="219">
        <v>43104</v>
      </c>
      <c r="Y1511" s="150" t="str">
        <f ca="1">IF(ISBLANK(X1511), TODAY()-E1511,X1511- E1511 &amp; CHAR(10) &amp; "(closed)")</f>
        <v>43104
(closed)</v>
      </c>
      <c r="Z1511" s="149" t="s">
        <v>360</v>
      </c>
    </row>
    <row r="1512" spans="1:26" s="175" customFormat="1" ht="26.4" hidden="1" x14ac:dyDescent="0.3">
      <c r="A1512" s="157"/>
      <c r="B1512" s="191">
        <v>201700442</v>
      </c>
      <c r="C1512" s="206" t="s">
        <v>193</v>
      </c>
      <c r="D1512" s="29" t="s">
        <v>177</v>
      </c>
      <c r="E1512" s="216"/>
      <c r="F1512" s="208"/>
      <c r="G1512" s="208"/>
      <c r="H1512" s="208"/>
      <c r="I1512" s="208"/>
      <c r="J1512" s="209"/>
      <c r="K1512" s="208"/>
      <c r="L1512" s="208"/>
      <c r="M1512" s="208"/>
      <c r="N1512" s="208"/>
      <c r="O1512" s="208"/>
      <c r="P1512" s="208"/>
      <c r="Q1512" s="208"/>
      <c r="R1512" s="208"/>
      <c r="S1512" s="208"/>
      <c r="T1512" s="208"/>
      <c r="U1512" s="208"/>
      <c r="V1512" s="208"/>
      <c r="W1512" s="208"/>
      <c r="X1512" s="219">
        <v>43104</v>
      </c>
      <c r="Y1512" s="150" t="str">
        <f ca="1">IF(ISBLANK(X1512), TODAY()-E1512,X1512- E1512 &amp; CHAR(10) &amp; "(closed)")</f>
        <v>43104
(closed)</v>
      </c>
      <c r="Z1512" s="149" t="s">
        <v>360</v>
      </c>
    </row>
    <row r="1513" spans="1:26" s="175" customFormat="1" ht="26.4" hidden="1" x14ac:dyDescent="0.3">
      <c r="A1513" s="157"/>
      <c r="B1513" s="191">
        <v>201700443</v>
      </c>
      <c r="C1513" s="206" t="s">
        <v>193</v>
      </c>
      <c r="D1513" s="29" t="s">
        <v>179</v>
      </c>
      <c r="E1513" s="216"/>
      <c r="F1513" s="208"/>
      <c r="G1513" s="208"/>
      <c r="H1513" s="208"/>
      <c r="I1513" s="208"/>
      <c r="J1513" s="209"/>
      <c r="K1513" s="208"/>
      <c r="L1513" s="208"/>
      <c r="M1513" s="208"/>
      <c r="N1513" s="208"/>
      <c r="O1513" s="208"/>
      <c r="P1513" s="208"/>
      <c r="Q1513" s="208"/>
      <c r="R1513" s="208"/>
      <c r="S1513" s="208"/>
      <c r="T1513" s="208"/>
      <c r="U1513" s="208"/>
      <c r="V1513" s="208"/>
      <c r="W1513" s="208"/>
      <c r="X1513" s="219">
        <v>43054</v>
      </c>
      <c r="Y1513" s="150" t="str">
        <f ca="1">IF(ISBLANK(X1513), TODAY()-E1513,X1513- E1513 &amp; CHAR(10) &amp; "(closed)")</f>
        <v>43054
(closed)</v>
      </c>
      <c r="Z1513" s="149" t="s">
        <v>360</v>
      </c>
    </row>
    <row r="1514" spans="1:26" s="175" customFormat="1" ht="26.4" hidden="1" x14ac:dyDescent="0.3">
      <c r="A1514" s="157"/>
      <c r="B1514" s="191">
        <v>201700444</v>
      </c>
      <c r="C1514" s="206" t="s">
        <v>193</v>
      </c>
      <c r="D1514" s="29" t="s">
        <v>179</v>
      </c>
      <c r="E1514" s="216"/>
      <c r="F1514" s="208"/>
      <c r="G1514" s="208"/>
      <c r="H1514" s="208"/>
      <c r="I1514" s="208"/>
      <c r="J1514" s="209"/>
      <c r="K1514" s="208"/>
      <c r="L1514" s="208"/>
      <c r="M1514" s="208"/>
      <c r="N1514" s="208"/>
      <c r="O1514" s="208"/>
      <c r="P1514" s="208"/>
      <c r="Q1514" s="208"/>
      <c r="R1514" s="208"/>
      <c r="S1514" s="208"/>
      <c r="T1514" s="208"/>
      <c r="U1514" s="208"/>
      <c r="V1514" s="208"/>
      <c r="W1514" s="208"/>
      <c r="X1514" s="219">
        <v>43088</v>
      </c>
      <c r="Y1514" s="150" t="str">
        <f ca="1">IF(ISBLANK(X1514), TODAY()-E1514,X1514- E1514 &amp; CHAR(10) &amp; "(closed)")</f>
        <v>43088
(closed)</v>
      </c>
      <c r="Z1514" s="149" t="s">
        <v>360</v>
      </c>
    </row>
    <row r="1515" spans="1:26" s="175" customFormat="1" ht="26.4" hidden="1" x14ac:dyDescent="0.3">
      <c r="A1515" s="157"/>
      <c r="B1515" s="191">
        <v>201700445</v>
      </c>
      <c r="C1515" s="206" t="s">
        <v>193</v>
      </c>
      <c r="D1515" s="29" t="s">
        <v>179</v>
      </c>
      <c r="E1515" s="216"/>
      <c r="F1515" s="208"/>
      <c r="G1515" s="208"/>
      <c r="H1515" s="208"/>
      <c r="I1515" s="208"/>
      <c r="J1515" s="209"/>
      <c r="K1515" s="208"/>
      <c r="L1515" s="208"/>
      <c r="M1515" s="208"/>
      <c r="N1515" s="208"/>
      <c r="O1515" s="208"/>
      <c r="P1515" s="208"/>
      <c r="Q1515" s="208"/>
      <c r="R1515" s="208"/>
      <c r="S1515" s="208"/>
      <c r="T1515" s="208"/>
      <c r="U1515" s="208"/>
      <c r="V1515" s="208"/>
      <c r="W1515" s="208"/>
      <c r="X1515" s="219">
        <v>43103</v>
      </c>
      <c r="Y1515" s="150" t="str">
        <f ca="1">IF(ISBLANK(X1515), TODAY()-E1515,X1515- E1515 &amp; CHAR(10) &amp; "(closed)")</f>
        <v>43103
(closed)</v>
      </c>
      <c r="Z1515" s="149" t="s">
        <v>360</v>
      </c>
    </row>
    <row r="1516" spans="1:26" s="175" customFormat="1" ht="26.4" hidden="1" x14ac:dyDescent="0.3">
      <c r="A1516" s="157"/>
      <c r="B1516" s="191">
        <v>201700446</v>
      </c>
      <c r="C1516" s="206" t="s">
        <v>193</v>
      </c>
      <c r="D1516" s="29" t="s">
        <v>179</v>
      </c>
      <c r="E1516" s="216"/>
      <c r="F1516" s="208"/>
      <c r="G1516" s="208"/>
      <c r="H1516" s="208"/>
      <c r="I1516" s="208"/>
      <c r="J1516" s="209"/>
      <c r="K1516" s="208"/>
      <c r="L1516" s="208"/>
      <c r="M1516" s="208"/>
      <c r="N1516" s="208"/>
      <c r="O1516" s="208"/>
      <c r="P1516" s="208"/>
      <c r="Q1516" s="208"/>
      <c r="R1516" s="208"/>
      <c r="S1516" s="208"/>
      <c r="T1516" s="208"/>
      <c r="U1516" s="208"/>
      <c r="V1516" s="208"/>
      <c r="W1516" s="208"/>
      <c r="X1516" s="219">
        <v>43104</v>
      </c>
      <c r="Y1516" s="150" t="str">
        <f ca="1">IF(ISBLANK(X1516), TODAY()-E1516,X1516- E1516 &amp; CHAR(10) &amp; "(closed)")</f>
        <v>43104
(closed)</v>
      </c>
      <c r="Z1516" s="149" t="s">
        <v>360</v>
      </c>
    </row>
    <row r="1517" spans="1:26" s="175" customFormat="1" ht="26.4" hidden="1" x14ac:dyDescent="0.3">
      <c r="A1517" s="157"/>
      <c r="B1517" s="191">
        <v>201700447</v>
      </c>
      <c r="C1517" s="206" t="s">
        <v>193</v>
      </c>
      <c r="D1517" s="29" t="s">
        <v>179</v>
      </c>
      <c r="E1517" s="216"/>
      <c r="F1517" s="208"/>
      <c r="G1517" s="208"/>
      <c r="H1517" s="208"/>
      <c r="I1517" s="208"/>
      <c r="J1517" s="209"/>
      <c r="K1517" s="208"/>
      <c r="L1517" s="208"/>
      <c r="M1517" s="208"/>
      <c r="N1517" s="208"/>
      <c r="O1517" s="208"/>
      <c r="P1517" s="208"/>
      <c r="Q1517" s="208"/>
      <c r="R1517" s="208"/>
      <c r="S1517" s="208"/>
      <c r="T1517" s="208"/>
      <c r="U1517" s="208"/>
      <c r="V1517" s="208"/>
      <c r="W1517" s="208"/>
      <c r="X1517" s="219">
        <v>43108</v>
      </c>
      <c r="Y1517" s="150" t="str">
        <f ca="1">IF(ISBLANK(X1517), TODAY()-E1517,X1517- E1517 &amp; CHAR(10) &amp; "(closed)")</f>
        <v>43108
(closed)</v>
      </c>
      <c r="Z1517" s="149" t="s">
        <v>360</v>
      </c>
    </row>
    <row r="1518" spans="1:26" s="175" customFormat="1" ht="26.4" hidden="1" x14ac:dyDescent="0.3">
      <c r="A1518" s="157"/>
      <c r="B1518" s="191">
        <v>201700448</v>
      </c>
      <c r="C1518" s="206" t="s">
        <v>193</v>
      </c>
      <c r="D1518" s="29" t="s">
        <v>179</v>
      </c>
      <c r="E1518" s="216"/>
      <c r="F1518" s="208"/>
      <c r="G1518" s="208"/>
      <c r="H1518" s="208"/>
      <c r="I1518" s="208"/>
      <c r="J1518" s="209"/>
      <c r="K1518" s="208"/>
      <c r="L1518" s="208"/>
      <c r="M1518" s="208"/>
      <c r="N1518" s="208"/>
      <c r="O1518" s="208"/>
      <c r="P1518" s="208"/>
      <c r="Q1518" s="208"/>
      <c r="R1518" s="208"/>
      <c r="S1518" s="208"/>
      <c r="T1518" s="208"/>
      <c r="U1518" s="208"/>
      <c r="V1518" s="208"/>
      <c r="W1518" s="208"/>
      <c r="X1518" s="219">
        <v>43108</v>
      </c>
      <c r="Y1518" s="150" t="str">
        <f ca="1">IF(ISBLANK(X1518), TODAY()-E1518,X1518- E1518 &amp; CHAR(10) &amp; "(closed)")</f>
        <v>43108
(closed)</v>
      </c>
      <c r="Z1518" s="149" t="s">
        <v>360</v>
      </c>
    </row>
    <row r="1519" spans="1:26" s="175" customFormat="1" ht="26.4" hidden="1" x14ac:dyDescent="0.3">
      <c r="A1519" s="157"/>
      <c r="B1519" s="191">
        <v>201700450</v>
      </c>
      <c r="C1519" s="206" t="s">
        <v>804</v>
      </c>
      <c r="D1519" s="29" t="s">
        <v>179</v>
      </c>
      <c r="E1519" s="216"/>
      <c r="F1519" s="208"/>
      <c r="G1519" s="208"/>
      <c r="H1519" s="208"/>
      <c r="I1519" s="208"/>
      <c r="J1519" s="209"/>
      <c r="K1519" s="208"/>
      <c r="L1519" s="208"/>
      <c r="M1519" s="208"/>
      <c r="N1519" s="208"/>
      <c r="O1519" s="208"/>
      <c r="P1519" s="208"/>
      <c r="Q1519" s="208"/>
      <c r="R1519" s="208"/>
      <c r="S1519" s="208"/>
      <c r="T1519" s="208"/>
      <c r="U1519" s="208"/>
      <c r="V1519" s="208"/>
      <c r="W1519" s="208"/>
      <c r="X1519" s="219">
        <v>43074</v>
      </c>
      <c r="Y1519" s="150" t="str">
        <f ca="1">IF(ISBLANK(X1519), TODAY()-E1519,X1519- E1519 &amp; CHAR(10) &amp; "(closed)")</f>
        <v>43074
(closed)</v>
      </c>
      <c r="Z1519" s="149" t="s">
        <v>360</v>
      </c>
    </row>
    <row r="1520" spans="1:26" s="175" customFormat="1" ht="26.4" hidden="1" x14ac:dyDescent="0.3">
      <c r="A1520" s="157"/>
      <c r="B1520" s="191">
        <v>201700451</v>
      </c>
      <c r="C1520" s="206" t="s">
        <v>1686</v>
      </c>
      <c r="D1520" s="29" t="s">
        <v>176</v>
      </c>
      <c r="E1520" s="216"/>
      <c r="F1520" s="208"/>
      <c r="G1520" s="208"/>
      <c r="H1520" s="208"/>
      <c r="I1520" s="208"/>
      <c r="J1520" s="209"/>
      <c r="K1520" s="208"/>
      <c r="L1520" s="208"/>
      <c r="M1520" s="208"/>
      <c r="N1520" s="208"/>
      <c r="O1520" s="208"/>
      <c r="P1520" s="208"/>
      <c r="Q1520" s="208"/>
      <c r="R1520" s="208"/>
      <c r="S1520" s="208"/>
      <c r="T1520" s="208"/>
      <c r="U1520" s="208"/>
      <c r="V1520" s="208"/>
      <c r="W1520" s="208"/>
      <c r="X1520" s="219">
        <v>43124</v>
      </c>
      <c r="Y1520" s="150" t="str">
        <f ca="1">IF(ISBLANK(X1520), TODAY()-E1520,X1520- E1520 &amp; CHAR(10) &amp; "(closed)")</f>
        <v>43124
(closed)</v>
      </c>
      <c r="Z1520" s="149" t="s">
        <v>360</v>
      </c>
    </row>
    <row r="1521" spans="1:26" s="175" customFormat="1" ht="26.4" hidden="1" x14ac:dyDescent="0.3">
      <c r="A1521" s="157"/>
      <c r="B1521" s="191">
        <v>201700452</v>
      </c>
      <c r="C1521" s="206" t="s">
        <v>1686</v>
      </c>
      <c r="D1521" s="29" t="s">
        <v>176</v>
      </c>
      <c r="E1521" s="216"/>
      <c r="F1521" s="208"/>
      <c r="G1521" s="208"/>
      <c r="H1521" s="208"/>
      <c r="I1521" s="208"/>
      <c r="J1521" s="209"/>
      <c r="K1521" s="208"/>
      <c r="L1521" s="208"/>
      <c r="M1521" s="208"/>
      <c r="N1521" s="208"/>
      <c r="O1521" s="208"/>
      <c r="P1521" s="208"/>
      <c r="Q1521" s="208"/>
      <c r="R1521" s="208"/>
      <c r="S1521" s="208"/>
      <c r="T1521" s="208"/>
      <c r="U1521" s="208"/>
      <c r="V1521" s="208"/>
      <c r="W1521" s="208"/>
      <c r="X1521" s="219">
        <v>43116</v>
      </c>
      <c r="Y1521" s="150" t="str">
        <f ca="1">IF(ISBLANK(X1521), TODAY()-E1521,X1521- E1521 &amp; CHAR(10) &amp; "(closed)")</f>
        <v>43116
(closed)</v>
      </c>
      <c r="Z1521" s="149" t="s">
        <v>360</v>
      </c>
    </row>
    <row r="1522" spans="1:26" s="175" customFormat="1" ht="26.4" hidden="1" x14ac:dyDescent="0.3">
      <c r="A1522" s="157"/>
      <c r="B1522" s="191">
        <v>201700453</v>
      </c>
      <c r="C1522" s="206" t="s">
        <v>1686</v>
      </c>
      <c r="D1522" s="29" t="s">
        <v>176</v>
      </c>
      <c r="E1522" s="216"/>
      <c r="F1522" s="208"/>
      <c r="G1522" s="208"/>
      <c r="H1522" s="208"/>
      <c r="I1522" s="208"/>
      <c r="J1522" s="209"/>
      <c r="K1522" s="208"/>
      <c r="L1522" s="208"/>
      <c r="M1522" s="208"/>
      <c r="N1522" s="208"/>
      <c r="O1522" s="208"/>
      <c r="P1522" s="208"/>
      <c r="Q1522" s="208"/>
      <c r="R1522" s="208"/>
      <c r="S1522" s="208"/>
      <c r="T1522" s="208"/>
      <c r="U1522" s="208"/>
      <c r="V1522" s="208"/>
      <c r="W1522" s="208"/>
      <c r="X1522" s="219">
        <v>43129</v>
      </c>
      <c r="Y1522" s="150" t="str">
        <f ca="1">IF(ISBLANK(X1522), TODAY()-E1522,X1522- E1522 &amp; CHAR(10) &amp; "(closed)")</f>
        <v>43129
(closed)</v>
      </c>
      <c r="Z1522" s="149" t="s">
        <v>360</v>
      </c>
    </row>
    <row r="1523" spans="1:26" s="175" customFormat="1" ht="26.4" hidden="1" x14ac:dyDescent="0.3">
      <c r="A1523" s="157"/>
      <c r="B1523" s="191">
        <v>201700454</v>
      </c>
      <c r="C1523" s="206" t="s">
        <v>1686</v>
      </c>
      <c r="D1523" s="29" t="s">
        <v>176</v>
      </c>
      <c r="E1523" s="216"/>
      <c r="F1523" s="208"/>
      <c r="G1523" s="208"/>
      <c r="H1523" s="208"/>
      <c r="I1523" s="208"/>
      <c r="J1523" s="209"/>
      <c r="K1523" s="208"/>
      <c r="L1523" s="208"/>
      <c r="M1523" s="208"/>
      <c r="N1523" s="208"/>
      <c r="O1523" s="208"/>
      <c r="P1523" s="208"/>
      <c r="Q1523" s="208"/>
      <c r="R1523" s="208"/>
      <c r="S1523" s="208"/>
      <c r="T1523" s="208"/>
      <c r="U1523" s="208"/>
      <c r="V1523" s="208"/>
      <c r="W1523" s="208"/>
      <c r="X1523" s="219">
        <v>43125</v>
      </c>
      <c r="Y1523" s="150" t="str">
        <f ca="1">IF(ISBLANK(X1523), TODAY()-E1523,X1523- E1523 &amp; CHAR(10) &amp; "(closed)")</f>
        <v>43125
(closed)</v>
      </c>
      <c r="Z1523" s="149" t="s">
        <v>360</v>
      </c>
    </row>
    <row r="1524" spans="1:26" s="175" customFormat="1" ht="14.4" hidden="1" x14ac:dyDescent="0.3">
      <c r="A1524" s="157"/>
      <c r="B1524" s="191">
        <v>201700455</v>
      </c>
      <c r="C1524" s="206" t="s">
        <v>1686</v>
      </c>
      <c r="D1524" s="29" t="s">
        <v>176</v>
      </c>
      <c r="E1524" s="171" t="s">
        <v>984</v>
      </c>
      <c r="F1524" s="208"/>
      <c r="G1524" s="208"/>
      <c r="H1524" s="208"/>
      <c r="I1524" s="208"/>
      <c r="J1524" s="209"/>
      <c r="K1524" s="208"/>
      <c r="L1524" s="208"/>
      <c r="M1524" s="208"/>
      <c r="N1524" s="208"/>
      <c r="O1524" s="208"/>
      <c r="P1524" s="208"/>
      <c r="Q1524" s="208"/>
      <c r="R1524" s="208"/>
      <c r="S1524" s="208"/>
      <c r="T1524" s="208"/>
      <c r="U1524" s="208"/>
      <c r="V1524" s="208"/>
      <c r="W1524" s="208"/>
      <c r="X1524" s="219">
        <v>43074</v>
      </c>
      <c r="Y1524" s="150" t="e">
        <f ca="1">IF(ISBLANK(X1524), TODAY()-E1524,X1524- E1524 &amp; CHAR(10) &amp; "(closed)")</f>
        <v>#VALUE!</v>
      </c>
      <c r="Z1524" s="149" t="s">
        <v>360</v>
      </c>
    </row>
    <row r="1525" spans="1:26" s="175" customFormat="1" ht="26.4" hidden="1" x14ac:dyDescent="0.3">
      <c r="A1525" s="157"/>
      <c r="B1525" s="191">
        <v>201700456</v>
      </c>
      <c r="C1525" s="206" t="s">
        <v>1867</v>
      </c>
      <c r="D1525" s="29" t="s">
        <v>179</v>
      </c>
      <c r="E1525" s="216"/>
      <c r="F1525" s="208"/>
      <c r="G1525" s="208"/>
      <c r="H1525" s="208"/>
      <c r="I1525" s="208"/>
      <c r="J1525" s="209"/>
      <c r="K1525" s="208"/>
      <c r="L1525" s="208"/>
      <c r="M1525" s="208"/>
      <c r="N1525" s="208"/>
      <c r="O1525" s="208"/>
      <c r="P1525" s="208"/>
      <c r="Q1525" s="208"/>
      <c r="R1525" s="208"/>
      <c r="S1525" s="208"/>
      <c r="T1525" s="208"/>
      <c r="U1525" s="208"/>
      <c r="V1525" s="208"/>
      <c r="W1525" s="208"/>
      <c r="X1525" s="219">
        <v>43108</v>
      </c>
      <c r="Y1525" s="150" t="str">
        <f ca="1">IF(ISBLANK(X1525), TODAY()-E1525,X1525- E1525 &amp; CHAR(10) &amp; "(closed)")</f>
        <v>43108
(closed)</v>
      </c>
      <c r="Z1525" s="149" t="s">
        <v>360</v>
      </c>
    </row>
    <row r="1526" spans="1:26" s="175" customFormat="1" ht="26.4" hidden="1" x14ac:dyDescent="0.3">
      <c r="A1526" s="157"/>
      <c r="B1526" s="191">
        <v>201700462</v>
      </c>
      <c r="C1526" s="206" t="s">
        <v>238</v>
      </c>
      <c r="D1526" s="29" t="s">
        <v>177</v>
      </c>
      <c r="E1526" s="216"/>
      <c r="F1526" s="208"/>
      <c r="G1526" s="208"/>
      <c r="H1526" s="208"/>
      <c r="I1526" s="208"/>
      <c r="J1526" s="209"/>
      <c r="K1526" s="208"/>
      <c r="L1526" s="208"/>
      <c r="M1526" s="208"/>
      <c r="N1526" s="208"/>
      <c r="O1526" s="208"/>
      <c r="P1526" s="208"/>
      <c r="Q1526" s="208"/>
      <c r="R1526" s="208"/>
      <c r="S1526" s="208"/>
      <c r="T1526" s="208"/>
      <c r="U1526" s="208"/>
      <c r="V1526" s="208"/>
      <c r="W1526" s="208"/>
      <c r="X1526" s="219">
        <v>43097</v>
      </c>
      <c r="Y1526" s="150" t="str">
        <f ca="1">IF(ISBLANK(X1526), TODAY()-E1526,X1526- E1526 &amp; CHAR(10) &amp; "(closed)")</f>
        <v>43097
(closed)</v>
      </c>
      <c r="Z1526" s="149" t="s">
        <v>360</v>
      </c>
    </row>
    <row r="1527" spans="1:26" s="175" customFormat="1" ht="26.4" hidden="1" x14ac:dyDescent="0.3">
      <c r="A1527" s="157"/>
      <c r="B1527" s="191">
        <v>201700463</v>
      </c>
      <c r="C1527" s="206" t="s">
        <v>193</v>
      </c>
      <c r="D1527" s="29" t="s">
        <v>179</v>
      </c>
      <c r="E1527" s="216"/>
      <c r="F1527" s="208"/>
      <c r="G1527" s="208"/>
      <c r="H1527" s="208"/>
      <c r="I1527" s="208"/>
      <c r="J1527" s="209"/>
      <c r="K1527" s="208"/>
      <c r="L1527" s="208"/>
      <c r="M1527" s="208"/>
      <c r="N1527" s="208"/>
      <c r="O1527" s="208"/>
      <c r="P1527" s="208"/>
      <c r="Q1527" s="208"/>
      <c r="R1527" s="208"/>
      <c r="S1527" s="208"/>
      <c r="T1527" s="208"/>
      <c r="U1527" s="208"/>
      <c r="V1527" s="208"/>
      <c r="W1527" s="208"/>
      <c r="X1527" s="219">
        <v>43103</v>
      </c>
      <c r="Y1527" s="150" t="str">
        <f ca="1">IF(ISBLANK(X1527), TODAY()-E1527,X1527- E1527 &amp; CHAR(10) &amp; "(closed)")</f>
        <v>43103
(closed)</v>
      </c>
      <c r="Z1527" s="149" t="s">
        <v>360</v>
      </c>
    </row>
    <row r="1528" spans="1:26" s="175" customFormat="1" ht="26.4" hidden="1" x14ac:dyDescent="0.3">
      <c r="A1528" s="157"/>
      <c r="B1528" s="191">
        <v>201700464</v>
      </c>
      <c r="C1528" s="206" t="s">
        <v>1918</v>
      </c>
      <c r="D1528" s="29" t="s">
        <v>179</v>
      </c>
      <c r="E1528" s="216"/>
      <c r="F1528" s="208"/>
      <c r="G1528" s="208"/>
      <c r="H1528" s="208"/>
      <c r="I1528" s="208"/>
      <c r="J1528" s="209"/>
      <c r="K1528" s="208"/>
      <c r="L1528" s="208"/>
      <c r="M1528" s="208"/>
      <c r="N1528" s="208"/>
      <c r="O1528" s="208"/>
      <c r="P1528" s="208"/>
      <c r="Q1528" s="208"/>
      <c r="R1528" s="208"/>
      <c r="S1528" s="208"/>
      <c r="T1528" s="208"/>
      <c r="U1528" s="208"/>
      <c r="V1528" s="208"/>
      <c r="W1528" s="208"/>
      <c r="X1528" s="219">
        <v>43097</v>
      </c>
      <c r="Y1528" s="150" t="str">
        <f ca="1">IF(ISBLANK(X1528), TODAY()-E1528,X1528- E1528 &amp; CHAR(10) &amp; "(closed)")</f>
        <v>43097
(closed)</v>
      </c>
      <c r="Z1528" s="149" t="s">
        <v>360</v>
      </c>
    </row>
    <row r="1529" spans="1:26" s="175" customFormat="1" ht="26.4" hidden="1" x14ac:dyDescent="0.3">
      <c r="A1529" s="157"/>
      <c r="B1529" s="191">
        <v>201700465</v>
      </c>
      <c r="C1529" s="206" t="s">
        <v>238</v>
      </c>
      <c r="D1529" s="29" t="s">
        <v>176</v>
      </c>
      <c r="E1529" s="216"/>
      <c r="F1529" s="208"/>
      <c r="G1529" s="208"/>
      <c r="H1529" s="208"/>
      <c r="I1529" s="208"/>
      <c r="J1529" s="209"/>
      <c r="K1529" s="208"/>
      <c r="L1529" s="208"/>
      <c r="M1529" s="208"/>
      <c r="N1529" s="208"/>
      <c r="O1529" s="208"/>
      <c r="P1529" s="208"/>
      <c r="Q1529" s="208"/>
      <c r="R1529" s="208"/>
      <c r="S1529" s="208"/>
      <c r="T1529" s="208"/>
      <c r="U1529" s="208"/>
      <c r="V1529" s="208"/>
      <c r="W1529" s="208"/>
      <c r="X1529" s="219">
        <v>43125</v>
      </c>
      <c r="Y1529" s="150" t="str">
        <f ca="1">IF(ISBLANK(X1529), TODAY()-E1529,X1529- E1529 &amp; CHAR(10) &amp; "(closed)")</f>
        <v>43125
(closed)</v>
      </c>
      <c r="Z1529" s="149" t="s">
        <v>360</v>
      </c>
    </row>
    <row r="1530" spans="1:26" s="175" customFormat="1" ht="26.4" hidden="1" x14ac:dyDescent="0.3">
      <c r="A1530" s="157"/>
      <c r="B1530" s="191">
        <v>201700466</v>
      </c>
      <c r="C1530" s="206" t="s">
        <v>238</v>
      </c>
      <c r="D1530" s="29" t="s">
        <v>179</v>
      </c>
      <c r="E1530" s="216"/>
      <c r="F1530" s="208"/>
      <c r="G1530" s="208"/>
      <c r="H1530" s="208"/>
      <c r="I1530" s="208"/>
      <c r="J1530" s="209"/>
      <c r="K1530" s="208"/>
      <c r="L1530" s="208"/>
      <c r="M1530" s="208"/>
      <c r="N1530" s="208"/>
      <c r="O1530" s="208"/>
      <c r="P1530" s="208"/>
      <c r="Q1530" s="208"/>
      <c r="R1530" s="208"/>
      <c r="S1530" s="208"/>
      <c r="T1530" s="208"/>
      <c r="U1530" s="208"/>
      <c r="V1530" s="208"/>
      <c r="W1530" s="208"/>
      <c r="X1530" s="219">
        <v>43136</v>
      </c>
      <c r="Y1530" s="150" t="str">
        <f ca="1">IF(ISBLANK(X1530), TODAY()-E1530,X1530- E1530 &amp; CHAR(10) &amp; "(closed)")</f>
        <v>43136
(closed)</v>
      </c>
      <c r="Z1530" s="149" t="s">
        <v>360</v>
      </c>
    </row>
    <row r="1531" spans="1:26" s="175" customFormat="1" ht="14.4" hidden="1" x14ac:dyDescent="0.3">
      <c r="A1531" s="157"/>
      <c r="B1531" s="191">
        <v>201700467</v>
      </c>
      <c r="C1531" s="206" t="s">
        <v>238</v>
      </c>
      <c r="D1531" s="29" t="s">
        <v>179</v>
      </c>
      <c r="E1531" s="220" t="s">
        <v>1917</v>
      </c>
      <c r="F1531" s="208"/>
      <c r="G1531" s="208"/>
      <c r="H1531" s="208"/>
      <c r="I1531" s="208"/>
      <c r="J1531" s="209"/>
      <c r="K1531" s="208"/>
      <c r="L1531" s="208"/>
      <c r="M1531" s="208"/>
      <c r="N1531" s="208"/>
      <c r="O1531" s="208"/>
      <c r="P1531" s="208"/>
      <c r="Q1531" s="208"/>
      <c r="R1531" s="208"/>
      <c r="S1531" s="208"/>
      <c r="T1531" s="208"/>
      <c r="U1531" s="208"/>
      <c r="V1531" s="208"/>
      <c r="W1531" s="208"/>
      <c r="X1531" s="219">
        <v>43089</v>
      </c>
      <c r="Y1531" s="150" t="e">
        <f ca="1">IF(ISBLANK(X1531), TODAY()-#REF!,X1531 -#REF! &amp; CHAR(10) &amp; "(closed)")</f>
        <v>#REF!</v>
      </c>
      <c r="Z1531" s="149" t="s">
        <v>360</v>
      </c>
    </row>
    <row r="1532" spans="1:26" s="175" customFormat="1" ht="26.4" hidden="1" x14ac:dyDescent="0.3">
      <c r="A1532" s="157"/>
      <c r="B1532" s="191">
        <v>201700468</v>
      </c>
      <c r="C1532" s="206" t="s">
        <v>238</v>
      </c>
      <c r="D1532" s="29" t="s">
        <v>179</v>
      </c>
      <c r="E1532" s="216"/>
      <c r="F1532" s="208"/>
      <c r="G1532" s="208"/>
      <c r="H1532" s="208"/>
      <c r="I1532" s="208"/>
      <c r="J1532" s="209"/>
      <c r="K1532" s="208"/>
      <c r="L1532" s="208"/>
      <c r="M1532" s="208"/>
      <c r="N1532" s="208"/>
      <c r="O1532" s="208"/>
      <c r="P1532" s="208"/>
      <c r="Q1532" s="208"/>
      <c r="R1532" s="208"/>
      <c r="S1532" s="208"/>
      <c r="T1532" s="208"/>
      <c r="U1532" s="208"/>
      <c r="V1532" s="208"/>
      <c r="W1532" s="208"/>
      <c r="X1532" s="219">
        <v>43087</v>
      </c>
      <c r="Y1532" s="150" t="str">
        <f ca="1">IF(ISBLANK(X1532), TODAY()-E1532,X1532- E1532 &amp; CHAR(10) &amp; "(closed)")</f>
        <v>43087
(closed)</v>
      </c>
      <c r="Z1532" s="149" t="s">
        <v>360</v>
      </c>
    </row>
    <row r="1533" spans="1:26" s="175" customFormat="1" ht="26.4" hidden="1" x14ac:dyDescent="0.3">
      <c r="A1533" s="157"/>
      <c r="B1533" s="191">
        <v>201700469</v>
      </c>
      <c r="C1533" s="206" t="s">
        <v>238</v>
      </c>
      <c r="D1533" s="29" t="s">
        <v>179</v>
      </c>
      <c r="E1533" s="216"/>
      <c r="F1533" s="208"/>
      <c r="G1533" s="208"/>
      <c r="H1533" s="208"/>
      <c r="I1533" s="208"/>
      <c r="J1533" s="209"/>
      <c r="K1533" s="208"/>
      <c r="L1533" s="208"/>
      <c r="M1533" s="208"/>
      <c r="N1533" s="208"/>
      <c r="O1533" s="208"/>
      <c r="P1533" s="208"/>
      <c r="Q1533" s="208"/>
      <c r="R1533" s="208"/>
      <c r="S1533" s="208"/>
      <c r="T1533" s="208"/>
      <c r="U1533" s="208"/>
      <c r="V1533" s="208"/>
      <c r="W1533" s="208"/>
      <c r="X1533" s="219">
        <v>43137</v>
      </c>
      <c r="Y1533" s="150" t="str">
        <f ca="1">IF(ISBLANK(X1533), TODAY()-E1533,X1533- E1533 &amp; CHAR(10) &amp; "(closed)")</f>
        <v>43137
(closed)</v>
      </c>
      <c r="Z1533" s="149" t="s">
        <v>360</v>
      </c>
    </row>
    <row r="1534" spans="1:26" s="175" customFormat="1" ht="26.4" hidden="1" x14ac:dyDescent="0.3">
      <c r="A1534" s="157"/>
      <c r="B1534" s="191">
        <v>201700470</v>
      </c>
      <c r="C1534" s="206" t="s">
        <v>1916</v>
      </c>
      <c r="D1534" s="29" t="s">
        <v>179</v>
      </c>
      <c r="E1534" s="216"/>
      <c r="F1534" s="208"/>
      <c r="G1534" s="208"/>
      <c r="H1534" s="208"/>
      <c r="I1534" s="208"/>
      <c r="J1534" s="209"/>
      <c r="K1534" s="208"/>
      <c r="L1534" s="208"/>
      <c r="M1534" s="208"/>
      <c r="N1534" s="208"/>
      <c r="O1534" s="208"/>
      <c r="P1534" s="208"/>
      <c r="Q1534" s="208"/>
      <c r="R1534" s="208"/>
      <c r="S1534" s="208"/>
      <c r="T1534" s="208"/>
      <c r="U1534" s="208"/>
      <c r="V1534" s="208"/>
      <c r="W1534" s="208"/>
      <c r="X1534" s="219">
        <v>43054</v>
      </c>
      <c r="Y1534" s="150" t="str">
        <f ca="1">IF(ISBLANK(X1534), TODAY()-E1534,X1534- E1534 &amp; CHAR(10) &amp; "(closed)")</f>
        <v>43054
(closed)</v>
      </c>
      <c r="Z1534" s="149" t="s">
        <v>360</v>
      </c>
    </row>
    <row r="1535" spans="1:26" s="175" customFormat="1" ht="26.4" hidden="1" x14ac:dyDescent="0.3">
      <c r="A1535" s="157"/>
      <c r="B1535" s="191">
        <v>201700472</v>
      </c>
      <c r="C1535" s="206" t="s">
        <v>242</v>
      </c>
      <c r="D1535" s="29" t="s">
        <v>179</v>
      </c>
      <c r="E1535" s="216"/>
      <c r="F1535" s="208"/>
      <c r="G1535" s="208"/>
      <c r="H1535" s="208"/>
      <c r="I1535" s="208"/>
      <c r="J1535" s="209"/>
      <c r="K1535" s="208"/>
      <c r="L1535" s="208"/>
      <c r="M1535" s="208"/>
      <c r="N1535" s="208"/>
      <c r="O1535" s="208"/>
      <c r="P1535" s="208"/>
      <c r="Q1535" s="208"/>
      <c r="R1535" s="208"/>
      <c r="S1535" s="208"/>
      <c r="T1535" s="208"/>
      <c r="U1535" s="208"/>
      <c r="V1535" s="208"/>
      <c r="W1535" s="208"/>
      <c r="X1535" s="219">
        <v>43117</v>
      </c>
      <c r="Y1535" s="150" t="str">
        <f ca="1">IF(ISBLANK(X1535), TODAY()-E1535,X1535- E1535 &amp; CHAR(10) &amp; "(closed)")</f>
        <v>43117
(closed)</v>
      </c>
      <c r="Z1535" s="149" t="s">
        <v>360</v>
      </c>
    </row>
    <row r="1536" spans="1:26" s="175" customFormat="1" ht="26.4" hidden="1" x14ac:dyDescent="0.3">
      <c r="A1536" s="157"/>
      <c r="B1536" s="191">
        <v>201700473</v>
      </c>
      <c r="C1536" s="206" t="s">
        <v>242</v>
      </c>
      <c r="D1536" s="29" t="s">
        <v>179</v>
      </c>
      <c r="E1536" s="216"/>
      <c r="F1536" s="208"/>
      <c r="G1536" s="208"/>
      <c r="H1536" s="208"/>
      <c r="I1536" s="208"/>
      <c r="J1536" s="209"/>
      <c r="K1536" s="208"/>
      <c r="L1536" s="208"/>
      <c r="M1536" s="208"/>
      <c r="N1536" s="208"/>
      <c r="O1536" s="208"/>
      <c r="P1536" s="208"/>
      <c r="Q1536" s="208"/>
      <c r="R1536" s="208"/>
      <c r="S1536" s="208"/>
      <c r="T1536" s="208"/>
      <c r="U1536" s="208"/>
      <c r="V1536" s="208"/>
      <c r="W1536" s="208"/>
      <c r="X1536" s="219">
        <v>43074</v>
      </c>
      <c r="Y1536" s="150" t="str">
        <f ca="1">IF(ISBLANK(X1536), TODAY()-E1536,X1536- E1536 &amp; CHAR(10) &amp; "(closed)")</f>
        <v>43074
(closed)</v>
      </c>
      <c r="Z1536" s="149" t="s">
        <v>360</v>
      </c>
    </row>
    <row r="1537" spans="1:26" s="175" customFormat="1" ht="26.4" hidden="1" x14ac:dyDescent="0.3">
      <c r="A1537" s="157"/>
      <c r="B1537" s="191">
        <v>201700474</v>
      </c>
      <c r="C1537" s="206" t="s">
        <v>242</v>
      </c>
      <c r="D1537" s="29" t="s">
        <v>179</v>
      </c>
      <c r="E1537" s="216"/>
      <c r="F1537" s="208"/>
      <c r="G1537" s="208"/>
      <c r="H1537" s="208"/>
      <c r="I1537" s="208"/>
      <c r="J1537" s="209"/>
      <c r="K1537" s="208"/>
      <c r="L1537" s="208"/>
      <c r="M1537" s="208"/>
      <c r="N1537" s="208"/>
      <c r="O1537" s="208"/>
      <c r="P1537" s="208"/>
      <c r="Q1537" s="208"/>
      <c r="R1537" s="208"/>
      <c r="S1537" s="208"/>
      <c r="T1537" s="208"/>
      <c r="U1537" s="208"/>
      <c r="V1537" s="208"/>
      <c r="W1537" s="208"/>
      <c r="X1537" s="219">
        <v>43140</v>
      </c>
      <c r="Y1537" s="150" t="str">
        <f ca="1">IF(ISBLANK(X1537), TODAY()-E1537,X1537- E1537 &amp; CHAR(10) &amp; "(closed)")</f>
        <v>43140
(closed)</v>
      </c>
      <c r="Z1537" s="149" t="s">
        <v>360</v>
      </c>
    </row>
    <row r="1538" spans="1:26" s="175" customFormat="1" ht="26.4" hidden="1" x14ac:dyDescent="0.3">
      <c r="A1538" s="157"/>
      <c r="B1538" s="191">
        <v>201700477</v>
      </c>
      <c r="C1538" s="206" t="s">
        <v>193</v>
      </c>
      <c r="D1538" s="29" t="s">
        <v>179</v>
      </c>
      <c r="E1538" s="216"/>
      <c r="F1538" s="208"/>
      <c r="G1538" s="208"/>
      <c r="H1538" s="208"/>
      <c r="I1538" s="208"/>
      <c r="J1538" s="209"/>
      <c r="K1538" s="208"/>
      <c r="L1538" s="208"/>
      <c r="M1538" s="208"/>
      <c r="N1538" s="208"/>
      <c r="O1538" s="208"/>
      <c r="P1538" s="208"/>
      <c r="Q1538" s="208"/>
      <c r="R1538" s="208"/>
      <c r="S1538" s="208"/>
      <c r="T1538" s="208"/>
      <c r="U1538" s="208"/>
      <c r="V1538" s="208"/>
      <c r="W1538" s="208"/>
      <c r="X1538" s="219">
        <v>43130</v>
      </c>
      <c r="Y1538" s="150" t="str">
        <f ca="1">IF(ISBLANK(X1538), TODAY()-E1538,X1538- E1538 &amp; CHAR(10) &amp; "(closed)")</f>
        <v>43130
(closed)</v>
      </c>
      <c r="Z1538" s="149" t="s">
        <v>360</v>
      </c>
    </row>
    <row r="1539" spans="1:26" s="175" customFormat="1" ht="26.4" hidden="1" x14ac:dyDescent="0.3">
      <c r="A1539" s="157"/>
      <c r="B1539" s="191">
        <v>201700478</v>
      </c>
      <c r="C1539" s="206" t="s">
        <v>193</v>
      </c>
      <c r="D1539" s="29" t="s">
        <v>179</v>
      </c>
      <c r="E1539" s="216"/>
      <c r="F1539" s="208"/>
      <c r="G1539" s="208"/>
      <c r="H1539" s="208"/>
      <c r="I1539" s="208"/>
      <c r="J1539" s="209"/>
      <c r="K1539" s="208"/>
      <c r="L1539" s="208"/>
      <c r="M1539" s="208"/>
      <c r="N1539" s="208"/>
      <c r="O1539" s="208"/>
      <c r="P1539" s="208"/>
      <c r="Q1539" s="208"/>
      <c r="R1539" s="208"/>
      <c r="S1539" s="208"/>
      <c r="T1539" s="208"/>
      <c r="U1539" s="208"/>
      <c r="V1539" s="208"/>
      <c r="W1539" s="208"/>
      <c r="X1539" s="219">
        <v>43069</v>
      </c>
      <c r="Y1539" s="150" t="str">
        <f ca="1">IF(ISBLANK(X1539), TODAY()-E1539,X1539- E1539 &amp; CHAR(10) &amp; "(closed)")</f>
        <v>43069
(closed)</v>
      </c>
      <c r="Z1539" s="149" t="s">
        <v>360</v>
      </c>
    </row>
    <row r="1540" spans="1:26" s="175" customFormat="1" ht="26.4" hidden="1" x14ac:dyDescent="0.3">
      <c r="A1540" s="157"/>
      <c r="B1540" s="191">
        <v>201700479</v>
      </c>
      <c r="C1540" s="206" t="s">
        <v>238</v>
      </c>
      <c r="D1540" s="29" t="s">
        <v>179</v>
      </c>
      <c r="E1540" s="216"/>
      <c r="F1540" s="208"/>
      <c r="G1540" s="208"/>
      <c r="H1540" s="208"/>
      <c r="I1540" s="208"/>
      <c r="J1540" s="209"/>
      <c r="K1540" s="208"/>
      <c r="L1540" s="208"/>
      <c r="M1540" s="208"/>
      <c r="N1540" s="208"/>
      <c r="O1540" s="208"/>
      <c r="P1540" s="208"/>
      <c r="Q1540" s="208"/>
      <c r="R1540" s="208"/>
      <c r="S1540" s="208"/>
      <c r="T1540" s="208"/>
      <c r="U1540" s="208"/>
      <c r="V1540" s="208"/>
      <c r="W1540" s="208"/>
      <c r="X1540" s="219">
        <v>43136</v>
      </c>
      <c r="Y1540" s="150" t="str">
        <f ca="1">IF(ISBLANK(X1540), TODAY()-E1540,X1540- E1540 &amp; CHAR(10) &amp; "(closed)")</f>
        <v>43136
(closed)</v>
      </c>
      <c r="Z1540" s="149" t="s">
        <v>360</v>
      </c>
    </row>
    <row r="1541" spans="1:26" s="175" customFormat="1" ht="26.4" hidden="1" x14ac:dyDescent="0.3">
      <c r="A1541" s="157"/>
      <c r="B1541" s="191">
        <v>201700480</v>
      </c>
      <c r="C1541" s="206" t="s">
        <v>238</v>
      </c>
      <c r="D1541" s="29" t="s">
        <v>179</v>
      </c>
      <c r="E1541" s="216"/>
      <c r="F1541" s="208"/>
      <c r="G1541" s="208"/>
      <c r="H1541" s="208"/>
      <c r="I1541" s="208"/>
      <c r="J1541" s="209"/>
      <c r="K1541" s="208"/>
      <c r="L1541" s="208"/>
      <c r="M1541" s="208"/>
      <c r="N1541" s="208"/>
      <c r="O1541" s="208"/>
      <c r="P1541" s="208"/>
      <c r="Q1541" s="208"/>
      <c r="R1541" s="208"/>
      <c r="S1541" s="208"/>
      <c r="T1541" s="208"/>
      <c r="U1541" s="208"/>
      <c r="V1541" s="208"/>
      <c r="W1541" s="208"/>
      <c r="X1541" s="219">
        <v>43140</v>
      </c>
      <c r="Y1541" s="150" t="str">
        <f ca="1">IF(ISBLANK(X1541), TODAY()-E1541,X1541- E1541 &amp; CHAR(10) &amp; "(closed)")</f>
        <v>43140
(closed)</v>
      </c>
      <c r="Z1541" s="149" t="s">
        <v>360</v>
      </c>
    </row>
    <row r="1542" spans="1:26" s="175" customFormat="1" ht="26.4" hidden="1" x14ac:dyDescent="0.3">
      <c r="A1542" s="157"/>
      <c r="B1542" s="191">
        <v>201700481</v>
      </c>
      <c r="C1542" s="206" t="s">
        <v>193</v>
      </c>
      <c r="D1542" s="29" t="s">
        <v>179</v>
      </c>
      <c r="E1542" s="216"/>
      <c r="F1542" s="208"/>
      <c r="G1542" s="208"/>
      <c r="H1542" s="208"/>
      <c r="I1542" s="208"/>
      <c r="J1542" s="209"/>
      <c r="K1542" s="208"/>
      <c r="L1542" s="208"/>
      <c r="M1542" s="208"/>
      <c r="N1542" s="208"/>
      <c r="O1542" s="208"/>
      <c r="P1542" s="208"/>
      <c r="Q1542" s="208"/>
      <c r="R1542" s="208"/>
      <c r="S1542" s="208"/>
      <c r="T1542" s="208"/>
      <c r="U1542" s="208"/>
      <c r="V1542" s="208"/>
      <c r="W1542" s="208"/>
      <c r="X1542" s="219">
        <v>43097</v>
      </c>
      <c r="Y1542" s="150" t="str">
        <f ca="1">IF(ISBLANK(X1542), TODAY()-E1542,X1542- E1542 &amp; CHAR(10) &amp; "(closed)")</f>
        <v>43097
(closed)</v>
      </c>
      <c r="Z1542" s="149" t="s">
        <v>360</v>
      </c>
    </row>
    <row r="1543" spans="1:26" s="175" customFormat="1" ht="26.4" hidden="1" x14ac:dyDescent="0.3">
      <c r="A1543" s="157"/>
      <c r="B1543" s="191">
        <v>201700482</v>
      </c>
      <c r="C1543" s="206" t="s">
        <v>238</v>
      </c>
      <c r="D1543" s="29" t="s">
        <v>176</v>
      </c>
      <c r="E1543" s="216"/>
      <c r="F1543" s="208"/>
      <c r="G1543" s="208"/>
      <c r="H1543" s="208"/>
      <c r="I1543" s="208"/>
      <c r="J1543" s="209"/>
      <c r="K1543" s="208"/>
      <c r="L1543" s="208"/>
      <c r="M1543" s="208"/>
      <c r="N1543" s="208"/>
      <c r="O1543" s="208"/>
      <c r="P1543" s="208"/>
      <c r="Q1543" s="208"/>
      <c r="R1543" s="208"/>
      <c r="S1543" s="208"/>
      <c r="T1543" s="208"/>
      <c r="U1543" s="208"/>
      <c r="V1543" s="208"/>
      <c r="W1543" s="208"/>
      <c r="X1543" s="219">
        <v>43088</v>
      </c>
      <c r="Y1543" s="150" t="str">
        <f ca="1">IF(ISBLANK(X1543), TODAY()-E1543,X1543- E1543 &amp; CHAR(10) &amp; "(closed)")</f>
        <v>43088
(closed)</v>
      </c>
      <c r="Z1543" s="149" t="s">
        <v>360</v>
      </c>
    </row>
    <row r="1544" spans="1:26" s="175" customFormat="1" ht="26.4" hidden="1" x14ac:dyDescent="0.3">
      <c r="A1544" s="157"/>
      <c r="B1544" s="191">
        <v>201700483</v>
      </c>
      <c r="C1544" s="206" t="s">
        <v>238</v>
      </c>
      <c r="D1544" s="29" t="s">
        <v>179</v>
      </c>
      <c r="E1544" s="216"/>
      <c r="F1544" s="208"/>
      <c r="G1544" s="208"/>
      <c r="H1544" s="208"/>
      <c r="I1544" s="208"/>
      <c r="J1544" s="209"/>
      <c r="K1544" s="208"/>
      <c r="L1544" s="208"/>
      <c r="M1544" s="208"/>
      <c r="N1544" s="208"/>
      <c r="O1544" s="208"/>
      <c r="P1544" s="208"/>
      <c r="Q1544" s="208"/>
      <c r="R1544" s="208"/>
      <c r="S1544" s="208"/>
      <c r="T1544" s="208"/>
      <c r="U1544" s="208"/>
      <c r="V1544" s="208"/>
      <c r="W1544" s="208"/>
      <c r="X1544" s="219">
        <v>43140</v>
      </c>
      <c r="Y1544" s="150" t="str">
        <f ca="1">IF(ISBLANK(X1544), TODAY()-E1544,X1544- E1544 &amp; CHAR(10) &amp; "(closed)")</f>
        <v>43140
(closed)</v>
      </c>
      <c r="Z1544" s="149" t="s">
        <v>360</v>
      </c>
    </row>
    <row r="1545" spans="1:26" s="175" customFormat="1" ht="26.4" hidden="1" x14ac:dyDescent="0.3">
      <c r="A1545" s="157"/>
      <c r="B1545" s="191">
        <v>201700484</v>
      </c>
      <c r="C1545" s="206" t="s">
        <v>238</v>
      </c>
      <c r="D1545" s="29" t="s">
        <v>179</v>
      </c>
      <c r="E1545" s="216"/>
      <c r="F1545" s="208"/>
      <c r="G1545" s="208"/>
      <c r="H1545" s="208"/>
      <c r="I1545" s="208"/>
      <c r="J1545" s="209"/>
      <c r="K1545" s="208"/>
      <c r="L1545" s="208"/>
      <c r="M1545" s="208"/>
      <c r="N1545" s="208"/>
      <c r="O1545" s="208"/>
      <c r="P1545" s="208"/>
      <c r="Q1545" s="208"/>
      <c r="R1545" s="208"/>
      <c r="S1545" s="208"/>
      <c r="T1545" s="208"/>
      <c r="U1545" s="208"/>
      <c r="V1545" s="208"/>
      <c r="W1545" s="208"/>
      <c r="X1545" s="219">
        <v>43117</v>
      </c>
      <c r="Y1545" s="150" t="str">
        <f ca="1">IF(ISBLANK(X1545), TODAY()-E1545,X1545- E1545 &amp; CHAR(10) &amp; "(closed)")</f>
        <v>43117
(closed)</v>
      </c>
      <c r="Z1545" s="149" t="s">
        <v>360</v>
      </c>
    </row>
    <row r="1546" spans="1:26" s="175" customFormat="1" ht="26.4" hidden="1" x14ac:dyDescent="0.3">
      <c r="A1546" s="157"/>
      <c r="B1546" s="191">
        <v>201700485</v>
      </c>
      <c r="C1546" s="206" t="s">
        <v>1912</v>
      </c>
      <c r="D1546" s="29" t="s">
        <v>179</v>
      </c>
      <c r="E1546" s="216"/>
      <c r="F1546" s="208"/>
      <c r="G1546" s="208"/>
      <c r="H1546" s="208"/>
      <c r="I1546" s="208"/>
      <c r="J1546" s="209"/>
      <c r="K1546" s="208"/>
      <c r="L1546" s="208"/>
      <c r="M1546" s="208"/>
      <c r="N1546" s="208"/>
      <c r="O1546" s="208"/>
      <c r="P1546" s="208"/>
      <c r="Q1546" s="208"/>
      <c r="R1546" s="208"/>
      <c r="S1546" s="208"/>
      <c r="T1546" s="208"/>
      <c r="U1546" s="208"/>
      <c r="V1546" s="208"/>
      <c r="W1546" s="208"/>
      <c r="X1546" s="219">
        <v>43151</v>
      </c>
      <c r="Y1546" s="150" t="str">
        <f ca="1">IF(ISBLANK(X1546), TODAY()-E1546,X1546- E1546 &amp; CHAR(10) &amp; "(closed)")</f>
        <v>43151
(closed)</v>
      </c>
      <c r="Z1546" s="149" t="s">
        <v>360</v>
      </c>
    </row>
    <row r="1547" spans="1:26" s="175" customFormat="1" ht="26.4" hidden="1" x14ac:dyDescent="0.3">
      <c r="A1547" s="157"/>
      <c r="B1547" s="191">
        <v>201700486</v>
      </c>
      <c r="C1547" s="206" t="s">
        <v>1915</v>
      </c>
      <c r="D1547" s="29" t="s">
        <v>179</v>
      </c>
      <c r="E1547" s="216"/>
      <c r="F1547" s="208"/>
      <c r="G1547" s="208"/>
      <c r="H1547" s="208"/>
      <c r="I1547" s="208"/>
      <c r="J1547" s="209"/>
      <c r="K1547" s="208"/>
      <c r="L1547" s="208"/>
      <c r="M1547" s="208"/>
      <c r="N1547" s="208"/>
      <c r="O1547" s="208"/>
      <c r="P1547" s="208"/>
      <c r="Q1547" s="208"/>
      <c r="R1547" s="208"/>
      <c r="S1547" s="208"/>
      <c r="T1547" s="208"/>
      <c r="U1547" s="208"/>
      <c r="V1547" s="208"/>
      <c r="W1547" s="208"/>
      <c r="X1547" s="219">
        <v>43125</v>
      </c>
      <c r="Y1547" s="150" t="str">
        <f ca="1">IF(ISBLANK(X1547), TODAY()-E1547,X1547- E1547 &amp; CHAR(10) &amp; "(closed)")</f>
        <v>43125
(closed)</v>
      </c>
      <c r="Z1547" s="149" t="s">
        <v>360</v>
      </c>
    </row>
    <row r="1548" spans="1:26" s="175" customFormat="1" ht="26.4" hidden="1" x14ac:dyDescent="0.3">
      <c r="A1548" s="157"/>
      <c r="B1548" s="191">
        <v>201700487</v>
      </c>
      <c r="C1548" s="206" t="s">
        <v>238</v>
      </c>
      <c r="D1548" s="29" t="s">
        <v>176</v>
      </c>
      <c r="E1548" s="216"/>
      <c r="F1548" s="208"/>
      <c r="G1548" s="208"/>
      <c r="H1548" s="208"/>
      <c r="I1548" s="208"/>
      <c r="J1548" s="209"/>
      <c r="K1548" s="208"/>
      <c r="L1548" s="208"/>
      <c r="M1548" s="208"/>
      <c r="N1548" s="208"/>
      <c r="O1548" s="208"/>
      <c r="P1548" s="208"/>
      <c r="Q1548" s="208"/>
      <c r="R1548" s="208"/>
      <c r="S1548" s="208"/>
      <c r="T1548" s="208"/>
      <c r="U1548" s="208"/>
      <c r="V1548" s="208"/>
      <c r="W1548" s="208"/>
      <c r="X1548" s="219">
        <v>43117</v>
      </c>
      <c r="Y1548" s="150" t="str">
        <f ca="1">IF(ISBLANK(X1548), TODAY()-E1548,X1548- E1548 &amp; CHAR(10) &amp; "(closed)")</f>
        <v>43117
(closed)</v>
      </c>
      <c r="Z1548" s="149" t="s">
        <v>360</v>
      </c>
    </row>
    <row r="1549" spans="1:26" s="175" customFormat="1" ht="26.4" hidden="1" x14ac:dyDescent="0.3">
      <c r="A1549" s="157"/>
      <c r="B1549" s="191">
        <v>201700488</v>
      </c>
      <c r="C1549" s="206" t="s">
        <v>238</v>
      </c>
      <c r="D1549" s="29" t="s">
        <v>176</v>
      </c>
      <c r="E1549" s="216"/>
      <c r="F1549" s="208"/>
      <c r="G1549" s="208"/>
      <c r="H1549" s="208"/>
      <c r="I1549" s="208"/>
      <c r="J1549" s="209"/>
      <c r="K1549" s="208"/>
      <c r="L1549" s="208"/>
      <c r="M1549" s="208"/>
      <c r="N1549" s="208"/>
      <c r="O1549" s="208"/>
      <c r="P1549" s="208"/>
      <c r="Q1549" s="208"/>
      <c r="R1549" s="208"/>
      <c r="S1549" s="208"/>
      <c r="T1549" s="208"/>
      <c r="U1549" s="208"/>
      <c r="V1549" s="208"/>
      <c r="W1549" s="208"/>
      <c r="X1549" s="219">
        <v>43143</v>
      </c>
      <c r="Y1549" s="150" t="str">
        <f ca="1">IF(ISBLANK(X1549), TODAY()-E1549,X1549- E1549 &amp; CHAR(10) &amp; "(closed)")</f>
        <v>43143
(closed)</v>
      </c>
      <c r="Z1549" s="149" t="s">
        <v>360</v>
      </c>
    </row>
    <row r="1550" spans="1:26" s="175" customFormat="1" ht="26.4" hidden="1" x14ac:dyDescent="0.3">
      <c r="A1550" s="157"/>
      <c r="B1550" s="191">
        <v>201700489</v>
      </c>
      <c r="C1550" s="206" t="s">
        <v>238</v>
      </c>
      <c r="D1550" s="29" t="s">
        <v>176</v>
      </c>
      <c r="E1550" s="216"/>
      <c r="F1550" s="208"/>
      <c r="G1550" s="208"/>
      <c r="H1550" s="208"/>
      <c r="I1550" s="208"/>
      <c r="J1550" s="209"/>
      <c r="K1550" s="208"/>
      <c r="L1550" s="208"/>
      <c r="M1550" s="208"/>
      <c r="N1550" s="208"/>
      <c r="O1550" s="208"/>
      <c r="P1550" s="208"/>
      <c r="Q1550" s="208"/>
      <c r="R1550" s="208"/>
      <c r="S1550" s="208"/>
      <c r="T1550" s="208"/>
      <c r="U1550" s="208"/>
      <c r="V1550" s="208"/>
      <c r="W1550" s="208"/>
      <c r="X1550" s="219">
        <v>43143</v>
      </c>
      <c r="Y1550" s="150" t="str">
        <f ca="1">IF(ISBLANK(X1550), TODAY()-E1550,X1550- E1550 &amp; CHAR(10) &amp; "(closed)")</f>
        <v>43143
(closed)</v>
      </c>
      <c r="Z1550" s="149" t="s">
        <v>360</v>
      </c>
    </row>
    <row r="1551" spans="1:26" s="175" customFormat="1" ht="26.4" hidden="1" x14ac:dyDescent="0.3">
      <c r="A1551" s="157"/>
      <c r="B1551" s="191">
        <v>201700490</v>
      </c>
      <c r="C1551" s="206" t="s">
        <v>238</v>
      </c>
      <c r="D1551" s="29" t="s">
        <v>176</v>
      </c>
      <c r="E1551" s="216"/>
      <c r="F1551" s="208"/>
      <c r="G1551" s="208"/>
      <c r="H1551" s="208"/>
      <c r="I1551" s="208"/>
      <c r="J1551" s="209"/>
      <c r="K1551" s="208"/>
      <c r="L1551" s="208"/>
      <c r="M1551" s="208"/>
      <c r="N1551" s="208"/>
      <c r="O1551" s="208"/>
      <c r="P1551" s="208"/>
      <c r="Q1551" s="208"/>
      <c r="R1551" s="208"/>
      <c r="S1551" s="208"/>
      <c r="T1551" s="208"/>
      <c r="U1551" s="208"/>
      <c r="V1551" s="208"/>
      <c r="W1551" s="208"/>
      <c r="X1551" s="219">
        <v>43125</v>
      </c>
      <c r="Y1551" s="150" t="str">
        <f ca="1">IF(ISBLANK(X1551), TODAY()-E1551,X1551- E1551 &amp; CHAR(10) &amp; "(closed)")</f>
        <v>43125
(closed)</v>
      </c>
      <c r="Z1551" s="149" t="s">
        <v>360</v>
      </c>
    </row>
    <row r="1552" spans="1:26" s="175" customFormat="1" ht="26.4" hidden="1" x14ac:dyDescent="0.3">
      <c r="A1552" s="157"/>
      <c r="B1552" s="191">
        <v>201700491</v>
      </c>
      <c r="C1552" s="206" t="s">
        <v>238</v>
      </c>
      <c r="D1552" s="29" t="s">
        <v>176</v>
      </c>
      <c r="E1552" s="216"/>
      <c r="F1552" s="208"/>
      <c r="G1552" s="208"/>
      <c r="H1552" s="208"/>
      <c r="I1552" s="208"/>
      <c r="J1552" s="209"/>
      <c r="K1552" s="208"/>
      <c r="L1552" s="208"/>
      <c r="M1552" s="208"/>
      <c r="N1552" s="208"/>
      <c r="O1552" s="208"/>
      <c r="P1552" s="208"/>
      <c r="Q1552" s="208"/>
      <c r="R1552" s="208"/>
      <c r="S1552" s="208"/>
      <c r="T1552" s="208"/>
      <c r="U1552" s="208"/>
      <c r="V1552" s="208"/>
      <c r="W1552" s="208"/>
      <c r="X1552" s="219">
        <v>43157</v>
      </c>
      <c r="Y1552" s="150" t="str">
        <f ca="1">IF(ISBLANK(X1552), TODAY()-E1552,X1552- E1552 &amp; CHAR(10) &amp; "(closed)")</f>
        <v>43157
(closed)</v>
      </c>
      <c r="Z1552" s="149" t="s">
        <v>360</v>
      </c>
    </row>
    <row r="1553" spans="1:26" s="175" customFormat="1" ht="26.4" hidden="1" x14ac:dyDescent="0.3">
      <c r="A1553" s="157"/>
      <c r="B1553" s="191">
        <v>201700492</v>
      </c>
      <c r="C1553" s="206" t="s">
        <v>238</v>
      </c>
      <c r="D1553" s="29" t="s">
        <v>176</v>
      </c>
      <c r="E1553" s="216"/>
      <c r="F1553" s="208"/>
      <c r="G1553" s="208"/>
      <c r="H1553" s="208"/>
      <c r="I1553" s="208"/>
      <c r="J1553" s="209"/>
      <c r="K1553" s="208"/>
      <c r="L1553" s="208"/>
      <c r="M1553" s="208"/>
      <c r="N1553" s="208"/>
      <c r="O1553" s="208"/>
      <c r="P1553" s="208"/>
      <c r="Q1553" s="208"/>
      <c r="R1553" s="208"/>
      <c r="S1553" s="208"/>
      <c r="T1553" s="208"/>
      <c r="U1553" s="208"/>
      <c r="V1553" s="208"/>
      <c r="W1553" s="208"/>
      <c r="X1553" s="219">
        <v>43143</v>
      </c>
      <c r="Y1553" s="150" t="str">
        <f ca="1">IF(ISBLANK(X1553), TODAY()-E1553,X1553- E1553 &amp; CHAR(10) &amp; "(closed)")</f>
        <v>43143
(closed)</v>
      </c>
      <c r="Z1553" s="149" t="s">
        <v>360</v>
      </c>
    </row>
    <row r="1554" spans="1:26" s="175" customFormat="1" ht="26.4" hidden="1" x14ac:dyDescent="0.3">
      <c r="A1554" s="157"/>
      <c r="B1554" s="191">
        <v>201700493</v>
      </c>
      <c r="C1554" s="206" t="s">
        <v>238</v>
      </c>
      <c r="D1554" s="29" t="s">
        <v>176</v>
      </c>
      <c r="E1554" s="216"/>
      <c r="F1554" s="208"/>
      <c r="G1554" s="208"/>
      <c r="H1554" s="208"/>
      <c r="I1554" s="208"/>
      <c r="J1554" s="209"/>
      <c r="K1554" s="208"/>
      <c r="L1554" s="208"/>
      <c r="M1554" s="208"/>
      <c r="N1554" s="208"/>
      <c r="O1554" s="208"/>
      <c r="P1554" s="208"/>
      <c r="Q1554" s="208"/>
      <c r="R1554" s="208"/>
      <c r="S1554" s="208"/>
      <c r="T1554" s="208"/>
      <c r="U1554" s="208"/>
      <c r="V1554" s="208"/>
      <c r="W1554" s="208"/>
      <c r="X1554" s="219">
        <v>43136</v>
      </c>
      <c r="Y1554" s="150" t="str">
        <f ca="1">IF(ISBLANK(X1554), TODAY()-E1554,X1554- E1554 &amp; CHAR(10) &amp; "(closed)")</f>
        <v>43136
(closed)</v>
      </c>
      <c r="Z1554" s="149" t="s">
        <v>360</v>
      </c>
    </row>
    <row r="1555" spans="1:26" s="175" customFormat="1" ht="26.4" hidden="1" x14ac:dyDescent="0.3">
      <c r="A1555" s="157"/>
      <c r="B1555" s="191">
        <v>201700494</v>
      </c>
      <c r="C1555" s="206" t="s">
        <v>238</v>
      </c>
      <c r="D1555" s="29" t="s">
        <v>176</v>
      </c>
      <c r="E1555" s="216"/>
      <c r="F1555" s="208"/>
      <c r="G1555" s="208"/>
      <c r="H1555" s="208"/>
      <c r="I1555" s="208"/>
      <c r="J1555" s="209"/>
      <c r="K1555" s="208"/>
      <c r="L1555" s="208"/>
      <c r="M1555" s="208"/>
      <c r="N1555" s="208"/>
      <c r="O1555" s="208"/>
      <c r="P1555" s="208"/>
      <c r="Q1555" s="208"/>
      <c r="R1555" s="208"/>
      <c r="S1555" s="208"/>
      <c r="T1555" s="208"/>
      <c r="U1555" s="208"/>
      <c r="V1555" s="208"/>
      <c r="W1555" s="208"/>
      <c r="X1555" s="219">
        <v>43126</v>
      </c>
      <c r="Y1555" s="150" t="str">
        <f ca="1">IF(ISBLANK(X1555), TODAY()-E1555,X1555- E1555 &amp; CHAR(10) &amp; "(closed)")</f>
        <v>43126
(closed)</v>
      </c>
      <c r="Z1555" s="149" t="s">
        <v>360</v>
      </c>
    </row>
    <row r="1556" spans="1:26" s="175" customFormat="1" ht="26.4" hidden="1" x14ac:dyDescent="0.3">
      <c r="A1556" s="157"/>
      <c r="B1556" s="191">
        <v>201700497</v>
      </c>
      <c r="C1556" s="30" t="s">
        <v>112</v>
      </c>
      <c r="D1556" s="29" t="s">
        <v>179</v>
      </c>
      <c r="E1556" s="216"/>
      <c r="F1556" s="208"/>
      <c r="G1556" s="208"/>
      <c r="H1556" s="208"/>
      <c r="I1556" s="208"/>
      <c r="J1556" s="209"/>
      <c r="K1556" s="208"/>
      <c r="L1556" s="208"/>
      <c r="M1556" s="208"/>
      <c r="N1556" s="208"/>
      <c r="O1556" s="208"/>
      <c r="P1556" s="208"/>
      <c r="Q1556" s="208"/>
      <c r="R1556" s="208"/>
      <c r="S1556" s="208"/>
      <c r="T1556" s="208"/>
      <c r="U1556" s="208"/>
      <c r="V1556" s="208"/>
      <c r="W1556" s="208"/>
      <c r="X1556" s="219">
        <v>43136</v>
      </c>
      <c r="Y1556" s="150" t="str">
        <f ca="1">IF(ISBLANK(X1556), TODAY()-E1556,X1556- E1556 &amp; CHAR(10) &amp; "(closed)")</f>
        <v>43136
(closed)</v>
      </c>
      <c r="Z1556" s="149" t="s">
        <v>360</v>
      </c>
    </row>
    <row r="1557" spans="1:26" s="175" customFormat="1" ht="26.4" hidden="1" x14ac:dyDescent="0.3">
      <c r="A1557" s="157"/>
      <c r="B1557" s="191">
        <v>201700498</v>
      </c>
      <c r="C1557" s="206" t="s">
        <v>1914</v>
      </c>
      <c r="D1557" s="29" t="s">
        <v>179</v>
      </c>
      <c r="E1557" s="216"/>
      <c r="F1557" s="208"/>
      <c r="G1557" s="208"/>
      <c r="H1557" s="208"/>
      <c r="I1557" s="208"/>
      <c r="J1557" s="209"/>
      <c r="K1557" s="208"/>
      <c r="L1557" s="208"/>
      <c r="M1557" s="208"/>
      <c r="N1557" s="208"/>
      <c r="O1557" s="208"/>
      <c r="P1557" s="208"/>
      <c r="Q1557" s="208"/>
      <c r="R1557" s="208"/>
      <c r="S1557" s="208"/>
      <c r="T1557" s="208"/>
      <c r="U1557" s="208"/>
      <c r="V1557" s="208"/>
      <c r="W1557" s="208"/>
      <c r="X1557" s="219">
        <v>43119</v>
      </c>
      <c r="Y1557" s="150" t="str">
        <f ca="1">IF(ISBLANK(X1557), TODAY()-E1557,X1557- E1557 &amp; CHAR(10) &amp; "(closed)")</f>
        <v>43119
(closed)</v>
      </c>
      <c r="Z1557" s="149" t="s">
        <v>360</v>
      </c>
    </row>
    <row r="1558" spans="1:26" s="175" customFormat="1" ht="26.4" hidden="1" x14ac:dyDescent="0.3">
      <c r="A1558" s="157"/>
      <c r="B1558" s="191">
        <v>201700500</v>
      </c>
      <c r="C1558" s="206" t="s">
        <v>238</v>
      </c>
      <c r="D1558" s="29" t="s">
        <v>179</v>
      </c>
      <c r="E1558" s="216"/>
      <c r="F1558" s="208"/>
      <c r="G1558" s="208"/>
      <c r="H1558" s="208"/>
      <c r="I1558" s="208"/>
      <c r="J1558" s="209"/>
      <c r="K1558" s="208"/>
      <c r="L1558" s="208"/>
      <c r="M1558" s="208"/>
      <c r="N1558" s="208"/>
      <c r="O1558" s="208"/>
      <c r="P1558" s="208"/>
      <c r="Q1558" s="208"/>
      <c r="R1558" s="208"/>
      <c r="S1558" s="208"/>
      <c r="T1558" s="208"/>
      <c r="U1558" s="208"/>
      <c r="V1558" s="208"/>
      <c r="W1558" s="208"/>
      <c r="X1558" s="219">
        <v>43098</v>
      </c>
      <c r="Y1558" s="150" t="str">
        <f ca="1">IF(ISBLANK(X1558), TODAY()-E1558,X1558- E1558 &amp; CHAR(10) &amp; "(closed)")</f>
        <v>43098
(closed)</v>
      </c>
      <c r="Z1558" s="149" t="s">
        <v>360</v>
      </c>
    </row>
    <row r="1559" spans="1:26" s="175" customFormat="1" ht="26.4" hidden="1" x14ac:dyDescent="0.3">
      <c r="A1559" s="157"/>
      <c r="B1559" s="191">
        <v>201700501</v>
      </c>
      <c r="C1559" s="206" t="s">
        <v>238</v>
      </c>
      <c r="D1559" s="29" t="s">
        <v>176</v>
      </c>
      <c r="E1559" s="216"/>
      <c r="F1559" s="208"/>
      <c r="G1559" s="208"/>
      <c r="H1559" s="208"/>
      <c r="I1559" s="208"/>
      <c r="J1559" s="209"/>
      <c r="K1559" s="208"/>
      <c r="L1559" s="208"/>
      <c r="M1559" s="208"/>
      <c r="N1559" s="208"/>
      <c r="O1559" s="208"/>
      <c r="P1559" s="208"/>
      <c r="Q1559" s="208"/>
      <c r="R1559" s="208"/>
      <c r="S1559" s="208"/>
      <c r="T1559" s="208"/>
      <c r="U1559" s="208"/>
      <c r="V1559" s="208"/>
      <c r="W1559" s="208"/>
      <c r="X1559" s="219">
        <v>43119</v>
      </c>
      <c r="Y1559" s="150" t="str">
        <f ca="1">IF(ISBLANK(X1559), TODAY()-E1559,X1559- E1559 &amp; CHAR(10) &amp; "(closed)")</f>
        <v>43119
(closed)</v>
      </c>
      <c r="Z1559" s="149" t="s">
        <v>360</v>
      </c>
    </row>
    <row r="1560" spans="1:26" s="175" customFormat="1" ht="26.4" hidden="1" x14ac:dyDescent="0.3">
      <c r="A1560" s="157"/>
      <c r="B1560" s="191">
        <v>201700502</v>
      </c>
      <c r="C1560" s="206" t="s">
        <v>238</v>
      </c>
      <c r="D1560" s="29" t="s">
        <v>179</v>
      </c>
      <c r="E1560" s="216"/>
      <c r="F1560" s="208"/>
      <c r="G1560" s="208"/>
      <c r="H1560" s="208"/>
      <c r="I1560" s="208"/>
      <c r="J1560" s="209"/>
      <c r="K1560" s="208"/>
      <c r="L1560" s="208"/>
      <c r="M1560" s="208"/>
      <c r="N1560" s="208"/>
      <c r="O1560" s="208"/>
      <c r="P1560" s="208"/>
      <c r="Q1560" s="208"/>
      <c r="R1560" s="208"/>
      <c r="S1560" s="208"/>
      <c r="T1560" s="208"/>
      <c r="U1560" s="208"/>
      <c r="V1560" s="208"/>
      <c r="W1560" s="208"/>
      <c r="X1560" s="219">
        <v>43154</v>
      </c>
      <c r="Y1560" s="150" t="str">
        <f ca="1">IF(ISBLANK(X1560), TODAY()-E1560,X1560- E1560 &amp; CHAR(10) &amp; "(closed)")</f>
        <v>43154
(closed)</v>
      </c>
      <c r="Z1560" s="149" t="s">
        <v>360</v>
      </c>
    </row>
    <row r="1561" spans="1:26" s="175" customFormat="1" ht="26.4" hidden="1" x14ac:dyDescent="0.3">
      <c r="A1561" s="157"/>
      <c r="B1561" s="191">
        <v>201700503</v>
      </c>
      <c r="C1561" s="206" t="s">
        <v>238</v>
      </c>
      <c r="D1561" s="29" t="s">
        <v>177</v>
      </c>
      <c r="E1561" s="216"/>
      <c r="F1561" s="208"/>
      <c r="G1561" s="208"/>
      <c r="H1561" s="208"/>
      <c r="I1561" s="208"/>
      <c r="J1561" s="209"/>
      <c r="K1561" s="208"/>
      <c r="L1561" s="208"/>
      <c r="M1561" s="208"/>
      <c r="N1561" s="208"/>
      <c r="O1561" s="208"/>
      <c r="P1561" s="208"/>
      <c r="Q1561" s="208"/>
      <c r="R1561" s="208"/>
      <c r="S1561" s="208"/>
      <c r="T1561" s="208"/>
      <c r="U1561" s="208"/>
      <c r="V1561" s="208"/>
      <c r="W1561" s="208"/>
      <c r="X1561" s="219">
        <v>43130</v>
      </c>
      <c r="Y1561" s="150" t="str">
        <f ca="1">IF(ISBLANK(X1561), TODAY()-E1561,X1561- E1561 &amp; CHAR(10) &amp; "(closed)")</f>
        <v>43130
(closed)</v>
      </c>
      <c r="Z1561" s="149" t="s">
        <v>360</v>
      </c>
    </row>
    <row r="1562" spans="1:26" s="175" customFormat="1" ht="26.4" hidden="1" x14ac:dyDescent="0.3">
      <c r="A1562" s="157"/>
      <c r="B1562" s="191">
        <v>201700504</v>
      </c>
      <c r="C1562" s="206" t="s">
        <v>238</v>
      </c>
      <c r="D1562" s="29" t="s">
        <v>179</v>
      </c>
      <c r="E1562" s="216"/>
      <c r="F1562" s="208"/>
      <c r="G1562" s="208"/>
      <c r="H1562" s="208"/>
      <c r="I1562" s="208"/>
      <c r="J1562" s="209"/>
      <c r="K1562" s="208"/>
      <c r="L1562" s="208"/>
      <c r="M1562" s="208"/>
      <c r="N1562" s="208"/>
      <c r="O1562" s="208"/>
      <c r="P1562" s="208"/>
      <c r="Q1562" s="208"/>
      <c r="R1562" s="208"/>
      <c r="S1562" s="208"/>
      <c r="T1562" s="208"/>
      <c r="U1562" s="208"/>
      <c r="V1562" s="208"/>
      <c r="W1562" s="208"/>
      <c r="X1562" s="219">
        <v>43108</v>
      </c>
      <c r="Y1562" s="150" t="str">
        <f ca="1">IF(ISBLANK(X1562), TODAY()-E1562,X1562- E1562 &amp; CHAR(10) &amp; "(closed)")</f>
        <v>43108
(closed)</v>
      </c>
      <c r="Z1562" s="149" t="s">
        <v>360</v>
      </c>
    </row>
    <row r="1563" spans="1:26" s="175" customFormat="1" ht="26.4" hidden="1" x14ac:dyDescent="0.3">
      <c r="A1563" s="157"/>
      <c r="B1563" s="191">
        <v>201700505</v>
      </c>
      <c r="C1563" s="206" t="s">
        <v>238</v>
      </c>
      <c r="D1563" s="29" t="s">
        <v>179</v>
      </c>
      <c r="E1563" s="216"/>
      <c r="F1563" s="208"/>
      <c r="G1563" s="208"/>
      <c r="H1563" s="208"/>
      <c r="I1563" s="208"/>
      <c r="J1563" s="209"/>
      <c r="K1563" s="208"/>
      <c r="L1563" s="208"/>
      <c r="M1563" s="208"/>
      <c r="N1563" s="208"/>
      <c r="O1563" s="208"/>
      <c r="P1563" s="208"/>
      <c r="Q1563" s="208"/>
      <c r="R1563" s="208"/>
      <c r="S1563" s="208"/>
      <c r="T1563" s="208"/>
      <c r="U1563" s="208"/>
      <c r="V1563" s="208"/>
      <c r="W1563" s="208"/>
      <c r="X1563" s="219">
        <v>43160</v>
      </c>
      <c r="Y1563" s="150" t="str">
        <f ca="1">IF(ISBLANK(X1563), TODAY()-E1563,X1563- E1563 &amp; CHAR(10) &amp; "(closed)")</f>
        <v>43160
(closed)</v>
      </c>
      <c r="Z1563" s="149" t="s">
        <v>360</v>
      </c>
    </row>
    <row r="1564" spans="1:26" s="175" customFormat="1" ht="26.4" hidden="1" x14ac:dyDescent="0.3">
      <c r="A1564" s="157"/>
      <c r="B1564" s="191">
        <v>201700506</v>
      </c>
      <c r="C1564" s="206" t="s">
        <v>238</v>
      </c>
      <c r="D1564" s="29" t="s">
        <v>179</v>
      </c>
      <c r="E1564" s="216"/>
      <c r="F1564" s="208"/>
      <c r="G1564" s="208"/>
      <c r="H1564" s="208"/>
      <c r="I1564" s="208"/>
      <c r="J1564" s="209"/>
      <c r="K1564" s="208"/>
      <c r="L1564" s="208"/>
      <c r="M1564" s="208"/>
      <c r="N1564" s="208"/>
      <c r="O1564" s="208"/>
      <c r="P1564" s="208"/>
      <c r="Q1564" s="208"/>
      <c r="R1564" s="208"/>
      <c r="S1564" s="208"/>
      <c r="T1564" s="208"/>
      <c r="U1564" s="208"/>
      <c r="V1564" s="208"/>
      <c r="W1564" s="208"/>
      <c r="X1564" s="219">
        <v>43129</v>
      </c>
      <c r="Y1564" s="150" t="str">
        <f ca="1">IF(ISBLANK(X1564), TODAY()-E1564,X1564- E1564 &amp; CHAR(10) &amp; "(closed)")</f>
        <v>43129
(closed)</v>
      </c>
      <c r="Z1564" s="149" t="s">
        <v>360</v>
      </c>
    </row>
    <row r="1565" spans="1:26" s="175" customFormat="1" ht="26.4" hidden="1" x14ac:dyDescent="0.3">
      <c r="A1565" s="157"/>
      <c r="B1565" s="191">
        <v>201700507</v>
      </c>
      <c r="C1565" s="206" t="s">
        <v>702</v>
      </c>
      <c r="D1565" s="29" t="s">
        <v>179</v>
      </c>
      <c r="E1565" s="216"/>
      <c r="F1565" s="208"/>
      <c r="G1565" s="208"/>
      <c r="H1565" s="208"/>
      <c r="I1565" s="208"/>
      <c r="J1565" s="209"/>
      <c r="K1565" s="208"/>
      <c r="L1565" s="208"/>
      <c r="M1565" s="208"/>
      <c r="N1565" s="208"/>
      <c r="O1565" s="208"/>
      <c r="P1565" s="208"/>
      <c r="Q1565" s="208"/>
      <c r="R1565" s="208"/>
      <c r="S1565" s="208"/>
      <c r="T1565" s="208"/>
      <c r="U1565" s="208"/>
      <c r="V1565" s="208"/>
      <c r="W1565" s="208"/>
      <c r="X1565" s="219">
        <v>43136</v>
      </c>
      <c r="Y1565" s="150" t="str">
        <f ca="1">IF(ISBLANK(X1565), TODAY()-E1565,X1565- E1565 &amp; CHAR(10) &amp; "(closed)")</f>
        <v>43136
(closed)</v>
      </c>
      <c r="Z1565" s="149" t="s">
        <v>360</v>
      </c>
    </row>
    <row r="1566" spans="1:26" s="175" customFormat="1" ht="26.4" hidden="1" x14ac:dyDescent="0.3">
      <c r="A1566" s="157"/>
      <c r="B1566" s="191">
        <v>201700511</v>
      </c>
      <c r="C1566" s="206" t="s">
        <v>238</v>
      </c>
      <c r="D1566" s="29" t="s">
        <v>179</v>
      </c>
      <c r="E1566" s="216"/>
      <c r="F1566" s="208"/>
      <c r="G1566" s="208"/>
      <c r="H1566" s="208"/>
      <c r="I1566" s="208"/>
      <c r="J1566" s="209"/>
      <c r="K1566" s="208"/>
      <c r="L1566" s="208"/>
      <c r="M1566" s="208"/>
      <c r="N1566" s="208"/>
      <c r="O1566" s="208"/>
      <c r="P1566" s="208"/>
      <c r="Q1566" s="208"/>
      <c r="R1566" s="208"/>
      <c r="S1566" s="208"/>
      <c r="T1566" s="208"/>
      <c r="U1566" s="208"/>
      <c r="V1566" s="208"/>
      <c r="W1566" s="208"/>
      <c r="X1566" s="219">
        <v>43109</v>
      </c>
      <c r="Y1566" s="150" t="str">
        <f ca="1">IF(ISBLANK(X1566), TODAY()-E1566,X1566- E1566 &amp; CHAR(10) &amp; "(closed)")</f>
        <v>43109
(closed)</v>
      </c>
      <c r="Z1566" s="149" t="s">
        <v>360</v>
      </c>
    </row>
    <row r="1567" spans="1:26" s="175" customFormat="1" ht="26.4" hidden="1" x14ac:dyDescent="0.3">
      <c r="A1567" s="157"/>
      <c r="B1567" s="191">
        <v>201700512</v>
      </c>
      <c r="C1567" s="206" t="s">
        <v>1908</v>
      </c>
      <c r="D1567" s="29" t="s">
        <v>179</v>
      </c>
      <c r="E1567" s="216"/>
      <c r="F1567" s="208"/>
      <c r="G1567" s="208"/>
      <c r="H1567" s="208"/>
      <c r="I1567" s="208"/>
      <c r="J1567" s="209"/>
      <c r="K1567" s="208"/>
      <c r="L1567" s="208"/>
      <c r="M1567" s="208"/>
      <c r="N1567" s="208"/>
      <c r="O1567" s="208"/>
      <c r="P1567" s="208"/>
      <c r="Q1567" s="208"/>
      <c r="R1567" s="208"/>
      <c r="S1567" s="208"/>
      <c r="T1567" s="208"/>
      <c r="U1567" s="208"/>
      <c r="V1567" s="208"/>
      <c r="W1567" s="208"/>
      <c r="X1567" s="219">
        <v>43112</v>
      </c>
      <c r="Y1567" s="150" t="str">
        <f ca="1">IF(ISBLANK(X1567), TODAY()-E1567,X1567- E1567 &amp; CHAR(10) &amp; "(closed)")</f>
        <v>43112
(closed)</v>
      </c>
      <c r="Z1567" s="149" t="s">
        <v>360</v>
      </c>
    </row>
    <row r="1568" spans="1:26" s="175" customFormat="1" ht="26.4" hidden="1" x14ac:dyDescent="0.3">
      <c r="A1568" s="157"/>
      <c r="B1568" s="191">
        <v>201700513</v>
      </c>
      <c r="C1568" s="206" t="s">
        <v>238</v>
      </c>
      <c r="D1568" s="29" t="s">
        <v>179</v>
      </c>
      <c r="E1568" s="216"/>
      <c r="F1568" s="208"/>
      <c r="G1568" s="208"/>
      <c r="H1568" s="208"/>
      <c r="I1568" s="208"/>
      <c r="J1568" s="209"/>
      <c r="K1568" s="208"/>
      <c r="L1568" s="208"/>
      <c r="M1568" s="208"/>
      <c r="N1568" s="208"/>
      <c r="O1568" s="208"/>
      <c r="P1568" s="208"/>
      <c r="Q1568" s="208"/>
      <c r="R1568" s="208"/>
      <c r="S1568" s="208"/>
      <c r="T1568" s="208"/>
      <c r="U1568" s="208"/>
      <c r="V1568" s="208"/>
      <c r="W1568" s="208"/>
      <c r="X1568" s="219">
        <v>43103</v>
      </c>
      <c r="Y1568" s="150" t="str">
        <f ca="1">IF(ISBLANK(X1568), TODAY()-E1568,X1568- E1568 &amp; CHAR(10) &amp; "(closed)")</f>
        <v>43103
(closed)</v>
      </c>
      <c r="Z1568" s="149" t="s">
        <v>360</v>
      </c>
    </row>
    <row r="1569" spans="1:26" s="175" customFormat="1" ht="26.4" hidden="1" x14ac:dyDescent="0.3">
      <c r="A1569" s="157"/>
      <c r="B1569" s="191">
        <v>201700514</v>
      </c>
      <c r="C1569" s="206" t="s">
        <v>238</v>
      </c>
      <c r="D1569" s="29" t="s">
        <v>176</v>
      </c>
      <c r="E1569" s="216"/>
      <c r="F1569" s="208"/>
      <c r="G1569" s="208"/>
      <c r="H1569" s="208"/>
      <c r="I1569" s="208"/>
      <c r="J1569" s="209"/>
      <c r="K1569" s="208"/>
      <c r="L1569" s="208"/>
      <c r="M1569" s="208"/>
      <c r="N1569" s="208"/>
      <c r="O1569" s="208"/>
      <c r="P1569" s="208"/>
      <c r="Q1569" s="208"/>
      <c r="R1569" s="208"/>
      <c r="S1569" s="208"/>
      <c r="T1569" s="208"/>
      <c r="U1569" s="208"/>
      <c r="V1569" s="208"/>
      <c r="W1569" s="208"/>
      <c r="X1569" s="219">
        <v>43159</v>
      </c>
      <c r="Y1569" s="150" t="str">
        <f ca="1">IF(ISBLANK(X1569), TODAY()-E1569,X1569- E1569 &amp; CHAR(10) &amp; "(closed)")</f>
        <v>43159
(closed)</v>
      </c>
      <c r="Z1569" s="149" t="s">
        <v>360</v>
      </c>
    </row>
    <row r="1570" spans="1:26" s="175" customFormat="1" ht="26.4" hidden="1" x14ac:dyDescent="0.3">
      <c r="A1570" s="157"/>
      <c r="B1570" s="191">
        <v>201700515</v>
      </c>
      <c r="C1570" s="206" t="s">
        <v>1908</v>
      </c>
      <c r="D1570" s="29" t="s">
        <v>179</v>
      </c>
      <c r="E1570" s="216"/>
      <c r="F1570" s="208"/>
      <c r="G1570" s="208"/>
      <c r="H1570" s="208"/>
      <c r="I1570" s="208"/>
      <c r="J1570" s="209"/>
      <c r="K1570" s="208"/>
      <c r="L1570" s="208"/>
      <c r="M1570" s="208"/>
      <c r="N1570" s="208"/>
      <c r="O1570" s="208"/>
      <c r="P1570" s="208"/>
      <c r="Q1570" s="208"/>
      <c r="R1570" s="208"/>
      <c r="S1570" s="208"/>
      <c r="T1570" s="208"/>
      <c r="U1570" s="208"/>
      <c r="V1570" s="208"/>
      <c r="W1570" s="208"/>
      <c r="X1570" s="219">
        <v>43159</v>
      </c>
      <c r="Y1570" s="150" t="str">
        <f ca="1">IF(ISBLANK(X1570), TODAY()-E1570,X1570- E1570 &amp; CHAR(10) &amp; "(closed)")</f>
        <v>43159
(closed)</v>
      </c>
      <c r="Z1570" s="149" t="s">
        <v>360</v>
      </c>
    </row>
    <row r="1571" spans="1:26" s="175" customFormat="1" ht="26.4" hidden="1" x14ac:dyDescent="0.3">
      <c r="A1571" s="157"/>
      <c r="B1571" s="191">
        <v>201700516</v>
      </c>
      <c r="C1571" s="206" t="s">
        <v>238</v>
      </c>
      <c r="D1571" s="29" t="s">
        <v>177</v>
      </c>
      <c r="E1571" s="216"/>
      <c r="F1571" s="208"/>
      <c r="G1571" s="208"/>
      <c r="H1571" s="208"/>
      <c r="I1571" s="208"/>
      <c r="J1571" s="209"/>
      <c r="K1571" s="208"/>
      <c r="L1571" s="208"/>
      <c r="M1571" s="208"/>
      <c r="N1571" s="208"/>
      <c r="O1571" s="208"/>
      <c r="P1571" s="208"/>
      <c r="Q1571" s="208"/>
      <c r="R1571" s="208"/>
      <c r="S1571" s="208"/>
      <c r="T1571" s="208"/>
      <c r="U1571" s="208"/>
      <c r="V1571" s="208"/>
      <c r="W1571" s="208"/>
      <c r="X1571" s="219">
        <v>43137</v>
      </c>
      <c r="Y1571" s="150" t="str">
        <f ca="1">IF(ISBLANK(X1571), TODAY()-E1571,X1571- E1571 &amp; CHAR(10) &amp; "(closed)")</f>
        <v>43137
(closed)</v>
      </c>
      <c r="Z1571" s="149" t="s">
        <v>360</v>
      </c>
    </row>
    <row r="1572" spans="1:26" s="175" customFormat="1" ht="26.4" hidden="1" x14ac:dyDescent="0.3">
      <c r="A1572" s="157"/>
      <c r="B1572" s="191">
        <v>201700517</v>
      </c>
      <c r="C1572" s="206" t="s">
        <v>238</v>
      </c>
      <c r="D1572" s="29" t="s">
        <v>177</v>
      </c>
      <c r="E1572" s="216"/>
      <c r="F1572" s="208"/>
      <c r="G1572" s="208"/>
      <c r="H1572" s="208"/>
      <c r="I1572" s="208"/>
      <c r="J1572" s="209"/>
      <c r="K1572" s="208"/>
      <c r="L1572" s="208"/>
      <c r="M1572" s="208"/>
      <c r="N1572" s="208"/>
      <c r="O1572" s="208"/>
      <c r="P1572" s="208"/>
      <c r="Q1572" s="208"/>
      <c r="R1572" s="208"/>
      <c r="S1572" s="208"/>
      <c r="T1572" s="208"/>
      <c r="U1572" s="208"/>
      <c r="V1572" s="208"/>
      <c r="W1572" s="208"/>
      <c r="X1572" s="219">
        <v>43157</v>
      </c>
      <c r="Y1572" s="150" t="str">
        <f ca="1">IF(ISBLANK(X1572), TODAY()-E1572,X1572- E1572 &amp; CHAR(10) &amp; "(closed)")</f>
        <v>43157
(closed)</v>
      </c>
      <c r="Z1572" s="149" t="s">
        <v>360</v>
      </c>
    </row>
    <row r="1573" spans="1:26" s="175" customFormat="1" ht="26.4" hidden="1" x14ac:dyDescent="0.3">
      <c r="A1573" s="157"/>
      <c r="B1573" s="191">
        <v>201700518</v>
      </c>
      <c r="C1573" s="206" t="s">
        <v>193</v>
      </c>
      <c r="D1573" s="29" t="s">
        <v>179</v>
      </c>
      <c r="E1573" s="216"/>
      <c r="F1573" s="208"/>
      <c r="G1573" s="208"/>
      <c r="H1573" s="208"/>
      <c r="I1573" s="208"/>
      <c r="J1573" s="209"/>
      <c r="K1573" s="208"/>
      <c r="L1573" s="208"/>
      <c r="M1573" s="208"/>
      <c r="N1573" s="208"/>
      <c r="O1573" s="208"/>
      <c r="P1573" s="208"/>
      <c r="Q1573" s="208"/>
      <c r="R1573" s="208"/>
      <c r="S1573" s="208"/>
      <c r="T1573" s="208"/>
      <c r="U1573" s="208"/>
      <c r="V1573" s="208"/>
      <c r="W1573" s="208"/>
      <c r="X1573" s="219">
        <v>43157</v>
      </c>
      <c r="Y1573" s="150" t="str">
        <f ca="1">IF(ISBLANK(X1573), TODAY()-E1573,X1573- E1573 &amp; CHAR(10) &amp; "(closed)")</f>
        <v>43157
(closed)</v>
      </c>
      <c r="Z1573" s="149" t="s">
        <v>360</v>
      </c>
    </row>
    <row r="1574" spans="1:26" s="175" customFormat="1" ht="26.4" hidden="1" x14ac:dyDescent="0.3">
      <c r="A1574" s="157"/>
      <c r="B1574" s="191">
        <v>201700520</v>
      </c>
      <c r="C1574" s="206" t="s">
        <v>1912</v>
      </c>
      <c r="D1574" s="29" t="s">
        <v>176</v>
      </c>
      <c r="E1574" s="216"/>
      <c r="F1574" s="208"/>
      <c r="G1574" s="208"/>
      <c r="H1574" s="208"/>
      <c r="I1574" s="208"/>
      <c r="J1574" s="209"/>
      <c r="K1574" s="208"/>
      <c r="L1574" s="208"/>
      <c r="M1574" s="208"/>
      <c r="N1574" s="208"/>
      <c r="O1574" s="208"/>
      <c r="P1574" s="208"/>
      <c r="Q1574" s="208"/>
      <c r="R1574" s="208"/>
      <c r="S1574" s="208"/>
      <c r="T1574" s="208"/>
      <c r="U1574" s="208"/>
      <c r="V1574" s="208"/>
      <c r="W1574" s="208"/>
      <c r="X1574" s="219">
        <v>43158</v>
      </c>
      <c r="Y1574" s="150" t="str">
        <f ca="1">IF(ISBLANK(X1574), TODAY()-E1574,X1574- E1574 &amp; CHAR(10) &amp; "(closed)")</f>
        <v>43158
(closed)</v>
      </c>
      <c r="Z1574" s="149" t="s">
        <v>360</v>
      </c>
    </row>
    <row r="1575" spans="1:26" s="175" customFormat="1" ht="26.4" hidden="1" x14ac:dyDescent="0.3">
      <c r="A1575" s="157"/>
      <c r="B1575" s="191">
        <v>201700522</v>
      </c>
      <c r="C1575" s="206" t="s">
        <v>242</v>
      </c>
      <c r="D1575" s="29" t="s">
        <v>179</v>
      </c>
      <c r="E1575" s="216"/>
      <c r="F1575" s="208"/>
      <c r="G1575" s="208"/>
      <c r="H1575" s="208"/>
      <c r="I1575" s="208"/>
      <c r="J1575" s="209"/>
      <c r="K1575" s="208"/>
      <c r="L1575" s="208"/>
      <c r="M1575" s="208"/>
      <c r="N1575" s="208"/>
      <c r="O1575" s="208"/>
      <c r="P1575" s="208"/>
      <c r="Q1575" s="208"/>
      <c r="R1575" s="208"/>
      <c r="S1575" s="208"/>
      <c r="T1575" s="208"/>
      <c r="U1575" s="208"/>
      <c r="V1575" s="208"/>
      <c r="W1575" s="208"/>
      <c r="X1575" s="219">
        <v>43171</v>
      </c>
      <c r="Y1575" s="150" t="str">
        <f ca="1">IF(ISBLANK(X1575), TODAY()-E1575,X1575- E1575 &amp; CHAR(10) &amp; "(closed)")</f>
        <v>43171
(closed)</v>
      </c>
      <c r="Z1575" s="149" t="s">
        <v>360</v>
      </c>
    </row>
    <row r="1576" spans="1:26" s="175" customFormat="1" ht="26.4" hidden="1" x14ac:dyDescent="0.3">
      <c r="A1576" s="157"/>
      <c r="B1576" s="191">
        <v>201700524</v>
      </c>
      <c r="C1576" s="206" t="s">
        <v>1096</v>
      </c>
      <c r="D1576" s="29" t="s">
        <v>176</v>
      </c>
      <c r="E1576" s="216"/>
      <c r="F1576" s="208"/>
      <c r="G1576" s="208"/>
      <c r="H1576" s="208"/>
      <c r="I1576" s="208"/>
      <c r="J1576" s="209"/>
      <c r="K1576" s="208"/>
      <c r="L1576" s="208"/>
      <c r="M1576" s="208"/>
      <c r="N1576" s="208"/>
      <c r="O1576" s="208"/>
      <c r="P1576" s="208"/>
      <c r="Q1576" s="208"/>
      <c r="R1576" s="208"/>
      <c r="S1576" s="208"/>
      <c r="T1576" s="208"/>
      <c r="U1576" s="208"/>
      <c r="V1576" s="208"/>
      <c r="W1576" s="208"/>
      <c r="X1576" s="219">
        <v>43125</v>
      </c>
      <c r="Y1576" s="150" t="str">
        <f ca="1">IF(ISBLANK(X1576), TODAY()-E1576,X1576- E1576 &amp; CHAR(10) &amp; "(closed)")</f>
        <v>43125
(closed)</v>
      </c>
      <c r="Z1576" s="149" t="s">
        <v>360</v>
      </c>
    </row>
    <row r="1577" spans="1:26" s="175" customFormat="1" ht="26.4" hidden="1" x14ac:dyDescent="0.3">
      <c r="A1577" s="157"/>
      <c r="B1577" s="191">
        <v>201700526</v>
      </c>
      <c r="C1577" s="206" t="s">
        <v>669</v>
      </c>
      <c r="D1577" s="29" t="s">
        <v>179</v>
      </c>
      <c r="E1577" s="216"/>
      <c r="F1577" s="208"/>
      <c r="G1577" s="208"/>
      <c r="H1577" s="208"/>
      <c r="I1577" s="208"/>
      <c r="J1577" s="209"/>
      <c r="K1577" s="208"/>
      <c r="L1577" s="208"/>
      <c r="M1577" s="208"/>
      <c r="N1577" s="208"/>
      <c r="O1577" s="208"/>
      <c r="P1577" s="208"/>
      <c r="Q1577" s="208"/>
      <c r="R1577" s="208"/>
      <c r="S1577" s="208"/>
      <c r="T1577" s="208"/>
      <c r="U1577" s="208"/>
      <c r="V1577" s="208"/>
      <c r="W1577" s="208"/>
      <c r="X1577" s="219">
        <v>43174</v>
      </c>
      <c r="Y1577" s="150" t="str">
        <f ca="1">IF(ISBLANK(X1577), TODAY()-E1577,X1577- E1577 &amp; CHAR(10) &amp; "(closed)")</f>
        <v>43174
(closed)</v>
      </c>
      <c r="Z1577" s="149" t="s">
        <v>360</v>
      </c>
    </row>
    <row r="1578" spans="1:26" s="175" customFormat="1" ht="26.4" hidden="1" x14ac:dyDescent="0.3">
      <c r="A1578" s="157"/>
      <c r="B1578" s="191">
        <v>201700527</v>
      </c>
      <c r="C1578" s="206" t="s">
        <v>669</v>
      </c>
      <c r="D1578" s="29" t="s">
        <v>179</v>
      </c>
      <c r="E1578" s="216"/>
      <c r="F1578" s="208"/>
      <c r="G1578" s="208"/>
      <c r="H1578" s="208"/>
      <c r="I1578" s="208"/>
      <c r="J1578" s="209"/>
      <c r="K1578" s="208"/>
      <c r="L1578" s="208"/>
      <c r="M1578" s="208"/>
      <c r="N1578" s="208"/>
      <c r="O1578" s="208"/>
      <c r="P1578" s="208"/>
      <c r="Q1578" s="208"/>
      <c r="R1578" s="208"/>
      <c r="S1578" s="208"/>
      <c r="T1578" s="208"/>
      <c r="U1578" s="208"/>
      <c r="V1578" s="208"/>
      <c r="W1578" s="208"/>
      <c r="X1578" s="219">
        <v>43175</v>
      </c>
      <c r="Y1578" s="150" t="str">
        <f ca="1">IF(ISBLANK(X1578), TODAY()-E1578,X1578- E1578 &amp; CHAR(10) &amp; "(closed)")</f>
        <v>43175
(closed)</v>
      </c>
      <c r="Z1578" s="149" t="s">
        <v>360</v>
      </c>
    </row>
    <row r="1579" spans="1:26" s="175" customFormat="1" ht="26.4" hidden="1" x14ac:dyDescent="0.3">
      <c r="A1579" s="157"/>
      <c r="B1579" s="191">
        <v>201700528</v>
      </c>
      <c r="C1579" s="206" t="s">
        <v>238</v>
      </c>
      <c r="D1579" s="29" t="s">
        <v>179</v>
      </c>
      <c r="E1579" s="216"/>
      <c r="F1579" s="208"/>
      <c r="G1579" s="208"/>
      <c r="H1579" s="208"/>
      <c r="I1579" s="208"/>
      <c r="J1579" s="209"/>
      <c r="K1579" s="208"/>
      <c r="L1579" s="208"/>
      <c r="M1579" s="208"/>
      <c r="N1579" s="208"/>
      <c r="O1579" s="208"/>
      <c r="P1579" s="208"/>
      <c r="Q1579" s="208"/>
      <c r="R1579" s="208"/>
      <c r="S1579" s="208"/>
      <c r="T1579" s="208"/>
      <c r="U1579" s="208"/>
      <c r="V1579" s="208"/>
      <c r="W1579" s="208"/>
      <c r="X1579" s="219">
        <v>43179</v>
      </c>
      <c r="Y1579" s="150" t="str">
        <f ca="1">IF(ISBLANK(X1579), TODAY()-E1579,X1579- E1579 &amp; CHAR(10) &amp; "(closed)")</f>
        <v>43179
(closed)</v>
      </c>
      <c r="Z1579" s="149" t="s">
        <v>360</v>
      </c>
    </row>
    <row r="1580" spans="1:26" s="175" customFormat="1" ht="26.4" hidden="1" x14ac:dyDescent="0.3">
      <c r="A1580" s="157"/>
      <c r="B1580" s="191">
        <v>201700529</v>
      </c>
      <c r="C1580" s="206" t="s">
        <v>238</v>
      </c>
      <c r="D1580" s="29" t="s">
        <v>179</v>
      </c>
      <c r="E1580" s="216"/>
      <c r="F1580" s="208"/>
      <c r="G1580" s="208"/>
      <c r="H1580" s="208"/>
      <c r="I1580" s="208"/>
      <c r="J1580" s="209"/>
      <c r="K1580" s="208"/>
      <c r="L1580" s="208"/>
      <c r="M1580" s="208"/>
      <c r="N1580" s="208"/>
      <c r="O1580" s="208"/>
      <c r="P1580" s="208"/>
      <c r="Q1580" s="208"/>
      <c r="R1580" s="208"/>
      <c r="S1580" s="208"/>
      <c r="T1580" s="208"/>
      <c r="U1580" s="208"/>
      <c r="V1580" s="208"/>
      <c r="W1580" s="208"/>
      <c r="X1580" s="219">
        <v>43182</v>
      </c>
      <c r="Y1580" s="150" t="str">
        <f ca="1">IF(ISBLANK(X1580), TODAY()-E1580,X1580- E1580 &amp; CHAR(10) &amp; "(closed)")</f>
        <v>43182
(closed)</v>
      </c>
      <c r="Z1580" s="149" t="s">
        <v>360</v>
      </c>
    </row>
    <row r="1581" spans="1:26" s="175" customFormat="1" ht="26.4" hidden="1" x14ac:dyDescent="0.3">
      <c r="A1581" s="157"/>
      <c r="B1581" s="191">
        <v>201700530</v>
      </c>
      <c r="C1581" s="206" t="s">
        <v>238</v>
      </c>
      <c r="D1581" s="29" t="s">
        <v>179</v>
      </c>
      <c r="E1581" s="216"/>
      <c r="F1581" s="208"/>
      <c r="G1581" s="208"/>
      <c r="H1581" s="208"/>
      <c r="I1581" s="208"/>
      <c r="J1581" s="209"/>
      <c r="K1581" s="208"/>
      <c r="L1581" s="208"/>
      <c r="M1581" s="208"/>
      <c r="N1581" s="208"/>
      <c r="O1581" s="208"/>
      <c r="P1581" s="208"/>
      <c r="Q1581" s="208"/>
      <c r="R1581" s="208"/>
      <c r="S1581" s="208"/>
      <c r="T1581" s="208"/>
      <c r="U1581" s="208"/>
      <c r="V1581" s="208"/>
      <c r="W1581" s="208"/>
      <c r="X1581" s="219">
        <v>43175</v>
      </c>
      <c r="Y1581" s="150" t="str">
        <f ca="1">IF(ISBLANK(X1581), TODAY()-E1581,X1581- E1581 &amp; CHAR(10) &amp; "(closed)")</f>
        <v>43175
(closed)</v>
      </c>
      <c r="Z1581" s="149" t="s">
        <v>360</v>
      </c>
    </row>
    <row r="1582" spans="1:26" s="175" customFormat="1" ht="26.4" hidden="1" x14ac:dyDescent="0.3">
      <c r="A1582" s="157"/>
      <c r="B1582" s="191">
        <v>201700531</v>
      </c>
      <c r="C1582" s="206" t="s">
        <v>193</v>
      </c>
      <c r="D1582" s="29" t="s">
        <v>179</v>
      </c>
      <c r="E1582" s="216"/>
      <c r="F1582" s="208"/>
      <c r="G1582" s="208"/>
      <c r="H1582" s="208"/>
      <c r="I1582" s="208"/>
      <c r="J1582" s="209"/>
      <c r="K1582" s="208"/>
      <c r="L1582" s="208"/>
      <c r="M1582" s="208"/>
      <c r="N1582" s="208"/>
      <c r="O1582" s="208"/>
      <c r="P1582" s="208"/>
      <c r="Q1582" s="208"/>
      <c r="R1582" s="208"/>
      <c r="S1582" s="208"/>
      <c r="T1582" s="208"/>
      <c r="U1582" s="208"/>
      <c r="V1582" s="208"/>
      <c r="W1582" s="208"/>
      <c r="X1582" s="219">
        <v>43180</v>
      </c>
      <c r="Y1582" s="150" t="str">
        <f ca="1">IF(ISBLANK(X1582), TODAY()-E1582,X1582- E1582 &amp; CHAR(10) &amp; "(closed)")</f>
        <v>43180
(closed)</v>
      </c>
      <c r="Z1582" s="149" t="s">
        <v>360</v>
      </c>
    </row>
    <row r="1583" spans="1:26" s="175" customFormat="1" ht="26.4" hidden="1" x14ac:dyDescent="0.3">
      <c r="A1583" s="157"/>
      <c r="B1583" s="191">
        <v>201700532</v>
      </c>
      <c r="C1583" s="206" t="s">
        <v>193</v>
      </c>
      <c r="D1583" s="29" t="s">
        <v>179</v>
      </c>
      <c r="E1583" s="216"/>
      <c r="F1583" s="208"/>
      <c r="G1583" s="208"/>
      <c r="H1583" s="208"/>
      <c r="I1583" s="208"/>
      <c r="J1583" s="209"/>
      <c r="K1583" s="208"/>
      <c r="L1583" s="208"/>
      <c r="M1583" s="208"/>
      <c r="N1583" s="208"/>
      <c r="O1583" s="208"/>
      <c r="P1583" s="208"/>
      <c r="Q1583" s="208"/>
      <c r="R1583" s="208"/>
      <c r="S1583" s="208"/>
      <c r="T1583" s="208"/>
      <c r="U1583" s="208"/>
      <c r="V1583" s="208"/>
      <c r="W1583" s="208"/>
      <c r="X1583" s="219">
        <v>43138</v>
      </c>
      <c r="Y1583" s="150" t="str">
        <f ca="1">IF(ISBLANK(X1583), TODAY()-E1583,X1583- E1583 &amp; CHAR(10) &amp; "(closed)")</f>
        <v>43138
(closed)</v>
      </c>
      <c r="Z1583" s="149" t="s">
        <v>360</v>
      </c>
    </row>
    <row r="1584" spans="1:26" s="175" customFormat="1" ht="26.4" hidden="1" x14ac:dyDescent="0.3">
      <c r="A1584" s="157"/>
      <c r="B1584" s="191">
        <v>201700533</v>
      </c>
      <c r="C1584" s="206" t="s">
        <v>238</v>
      </c>
      <c r="D1584" s="29" t="s">
        <v>179</v>
      </c>
      <c r="E1584" s="216"/>
      <c r="F1584" s="208"/>
      <c r="G1584" s="208"/>
      <c r="H1584" s="208"/>
      <c r="I1584" s="208"/>
      <c r="J1584" s="209"/>
      <c r="K1584" s="208"/>
      <c r="L1584" s="208"/>
      <c r="M1584" s="208"/>
      <c r="N1584" s="208"/>
      <c r="O1584" s="208"/>
      <c r="P1584" s="208"/>
      <c r="Q1584" s="208"/>
      <c r="R1584" s="208"/>
      <c r="S1584" s="208"/>
      <c r="T1584" s="208"/>
      <c r="U1584" s="208"/>
      <c r="V1584" s="208"/>
      <c r="W1584" s="208"/>
      <c r="X1584" s="219">
        <v>43112</v>
      </c>
      <c r="Y1584" s="150" t="str">
        <f ca="1">IF(ISBLANK(X1584), TODAY()-E1584,X1584- E1584 &amp; CHAR(10) &amp; "(closed)")</f>
        <v>43112
(closed)</v>
      </c>
      <c r="Z1584" s="149" t="s">
        <v>360</v>
      </c>
    </row>
    <row r="1585" spans="1:26" s="175" customFormat="1" ht="26.4" hidden="1" x14ac:dyDescent="0.3">
      <c r="A1585" s="157"/>
      <c r="B1585" s="191">
        <v>201700534</v>
      </c>
      <c r="C1585" s="206" t="s">
        <v>238</v>
      </c>
      <c r="D1585" s="29" t="s">
        <v>179</v>
      </c>
      <c r="E1585" s="216"/>
      <c r="F1585" s="208"/>
      <c r="G1585" s="208"/>
      <c r="H1585" s="208"/>
      <c r="I1585" s="208"/>
      <c r="J1585" s="209"/>
      <c r="K1585" s="208"/>
      <c r="L1585" s="208"/>
      <c r="M1585" s="208"/>
      <c r="N1585" s="208"/>
      <c r="O1585" s="208"/>
      <c r="P1585" s="208"/>
      <c r="Q1585" s="208"/>
      <c r="R1585" s="208"/>
      <c r="S1585" s="208"/>
      <c r="T1585" s="208"/>
      <c r="U1585" s="208"/>
      <c r="V1585" s="208"/>
      <c r="W1585" s="208"/>
      <c r="X1585" s="219">
        <v>43119</v>
      </c>
      <c r="Y1585" s="150" t="str">
        <f ca="1">IF(ISBLANK(X1585), TODAY()-E1585,X1585- E1585 &amp; CHAR(10) &amp; "(closed)")</f>
        <v>43119
(closed)</v>
      </c>
      <c r="Z1585" s="149" t="s">
        <v>360</v>
      </c>
    </row>
    <row r="1586" spans="1:26" s="175" customFormat="1" ht="26.4" hidden="1" x14ac:dyDescent="0.3">
      <c r="A1586" s="157"/>
      <c r="B1586" s="191">
        <v>201700535</v>
      </c>
      <c r="C1586" s="206" t="s">
        <v>1903</v>
      </c>
      <c r="D1586" s="29" t="s">
        <v>179</v>
      </c>
      <c r="E1586" s="216"/>
      <c r="F1586" s="208"/>
      <c r="G1586" s="208"/>
      <c r="H1586" s="208"/>
      <c r="I1586" s="208"/>
      <c r="J1586" s="209"/>
      <c r="K1586" s="208"/>
      <c r="L1586" s="208"/>
      <c r="M1586" s="208"/>
      <c r="N1586" s="208"/>
      <c r="O1586" s="208"/>
      <c r="P1586" s="208"/>
      <c r="Q1586" s="208"/>
      <c r="R1586" s="208"/>
      <c r="S1586" s="208"/>
      <c r="T1586" s="208"/>
      <c r="U1586" s="208"/>
      <c r="V1586" s="208"/>
      <c r="W1586" s="208"/>
      <c r="X1586" s="219">
        <v>43126</v>
      </c>
      <c r="Y1586" s="150" t="str">
        <f ca="1">IF(ISBLANK(X1586), TODAY()-E1586,X1586- E1586 &amp; CHAR(10) &amp; "(closed)")</f>
        <v>43126
(closed)</v>
      </c>
      <c r="Z1586" s="149" t="s">
        <v>360</v>
      </c>
    </row>
    <row r="1587" spans="1:26" s="175" customFormat="1" ht="26.4" hidden="1" x14ac:dyDescent="0.3">
      <c r="A1587" s="157"/>
      <c r="B1587" s="191">
        <v>201700536</v>
      </c>
      <c r="C1587" s="206" t="s">
        <v>1096</v>
      </c>
      <c r="D1587" s="29" t="s">
        <v>179</v>
      </c>
      <c r="E1587" s="216"/>
      <c r="F1587" s="208"/>
      <c r="G1587" s="208"/>
      <c r="H1587" s="208"/>
      <c r="I1587" s="208"/>
      <c r="J1587" s="209"/>
      <c r="K1587" s="208"/>
      <c r="L1587" s="208"/>
      <c r="M1587" s="208"/>
      <c r="N1587" s="208"/>
      <c r="O1587" s="208"/>
      <c r="P1587" s="208"/>
      <c r="Q1587" s="208"/>
      <c r="R1587" s="208"/>
      <c r="S1587" s="208"/>
      <c r="T1587" s="208"/>
      <c r="U1587" s="208"/>
      <c r="V1587" s="208"/>
      <c r="W1587" s="208"/>
      <c r="X1587" s="219">
        <v>43174</v>
      </c>
      <c r="Y1587" s="150" t="str">
        <f ca="1">IF(ISBLANK(X1587), TODAY()-E1587,X1587- E1587 &amp; CHAR(10) &amp; "(closed)")</f>
        <v>43174
(closed)</v>
      </c>
      <c r="Z1587" s="149" t="s">
        <v>360</v>
      </c>
    </row>
    <row r="1588" spans="1:26" s="175" customFormat="1" ht="26.4" hidden="1" x14ac:dyDescent="0.3">
      <c r="A1588" s="157"/>
      <c r="B1588" s="191">
        <v>201700537</v>
      </c>
      <c r="C1588" s="206" t="s">
        <v>1096</v>
      </c>
      <c r="D1588" s="29" t="s">
        <v>179</v>
      </c>
      <c r="E1588" s="216"/>
      <c r="F1588" s="208"/>
      <c r="G1588" s="208"/>
      <c r="H1588" s="208"/>
      <c r="I1588" s="208"/>
      <c r="J1588" s="209"/>
      <c r="K1588" s="208"/>
      <c r="L1588" s="208"/>
      <c r="M1588" s="208"/>
      <c r="N1588" s="208"/>
      <c r="O1588" s="208"/>
      <c r="P1588" s="208"/>
      <c r="Q1588" s="208"/>
      <c r="R1588" s="208"/>
      <c r="S1588" s="208"/>
      <c r="T1588" s="208"/>
      <c r="U1588" s="208"/>
      <c r="V1588" s="208"/>
      <c r="W1588" s="208"/>
      <c r="X1588" s="219">
        <v>43137</v>
      </c>
      <c r="Y1588" s="150" t="str">
        <f ca="1">IF(ISBLANK(X1588), TODAY()-E1588,X1588- E1588 &amp; CHAR(10) &amp; "(closed)")</f>
        <v>43137
(closed)</v>
      </c>
      <c r="Z1588" s="149" t="s">
        <v>360</v>
      </c>
    </row>
    <row r="1589" spans="1:26" s="175" customFormat="1" ht="26.4" hidden="1" x14ac:dyDescent="0.3">
      <c r="A1589" s="157"/>
      <c r="B1589" s="191">
        <v>201700538</v>
      </c>
      <c r="C1589" s="206" t="s">
        <v>1914</v>
      </c>
      <c r="D1589" s="29" t="s">
        <v>176</v>
      </c>
      <c r="E1589" s="216"/>
      <c r="F1589" s="208"/>
      <c r="G1589" s="208"/>
      <c r="H1589" s="208"/>
      <c r="I1589" s="208"/>
      <c r="J1589" s="209"/>
      <c r="K1589" s="208"/>
      <c r="L1589" s="208"/>
      <c r="M1589" s="208"/>
      <c r="N1589" s="208"/>
      <c r="O1589" s="208"/>
      <c r="P1589" s="208"/>
      <c r="Q1589" s="208"/>
      <c r="R1589" s="208"/>
      <c r="S1589" s="208"/>
      <c r="T1589" s="208"/>
      <c r="U1589" s="208"/>
      <c r="V1589" s="208"/>
      <c r="W1589" s="208"/>
      <c r="X1589" s="219">
        <v>43145</v>
      </c>
      <c r="Y1589" s="150" t="str">
        <f ca="1">IF(ISBLANK(X1589), TODAY()-E1589,X1589- E1589 &amp; CHAR(10) &amp; "(closed)")</f>
        <v>43145
(closed)</v>
      </c>
      <c r="Z1589" s="149" t="s">
        <v>360</v>
      </c>
    </row>
    <row r="1590" spans="1:26" s="175" customFormat="1" ht="26.4" hidden="1" x14ac:dyDescent="0.3">
      <c r="A1590" s="157"/>
      <c r="B1590" s="191">
        <v>201700539</v>
      </c>
      <c r="C1590" s="206" t="s">
        <v>1914</v>
      </c>
      <c r="D1590" s="29" t="s">
        <v>176</v>
      </c>
      <c r="E1590" s="216"/>
      <c r="F1590" s="208"/>
      <c r="G1590" s="208"/>
      <c r="H1590" s="208"/>
      <c r="I1590" s="208"/>
      <c r="J1590" s="209"/>
      <c r="K1590" s="208"/>
      <c r="L1590" s="208"/>
      <c r="M1590" s="208"/>
      <c r="N1590" s="208"/>
      <c r="O1590" s="208"/>
      <c r="P1590" s="208"/>
      <c r="Q1590" s="208"/>
      <c r="R1590" s="208"/>
      <c r="S1590" s="208"/>
      <c r="T1590" s="208"/>
      <c r="U1590" s="208"/>
      <c r="V1590" s="208"/>
      <c r="W1590" s="208"/>
      <c r="X1590" s="219">
        <v>43089</v>
      </c>
      <c r="Y1590" s="150" t="str">
        <f ca="1">IF(ISBLANK(X1590), TODAY()-E1590,X1590- E1590 &amp; CHAR(10) &amp; "(closed)")</f>
        <v>43089
(closed)</v>
      </c>
      <c r="Z1590" s="149" t="s">
        <v>360</v>
      </c>
    </row>
    <row r="1591" spans="1:26" s="175" customFormat="1" ht="26.4" hidden="1" x14ac:dyDescent="0.3">
      <c r="A1591" s="157"/>
      <c r="B1591" s="155">
        <v>201700540</v>
      </c>
      <c r="C1591" s="217" t="s">
        <v>1914</v>
      </c>
      <c r="D1591" s="29" t="s">
        <v>176</v>
      </c>
      <c r="E1591" s="216"/>
      <c r="F1591" s="208"/>
      <c r="G1591" s="208"/>
      <c r="H1591" s="208"/>
      <c r="I1591" s="208"/>
      <c r="J1591" s="209"/>
      <c r="K1591" s="208"/>
      <c r="L1591" s="208"/>
      <c r="M1591" s="208"/>
      <c r="N1591" s="208"/>
      <c r="O1591" s="208"/>
      <c r="P1591" s="208"/>
      <c r="Q1591" s="208"/>
      <c r="R1591" s="208"/>
      <c r="S1591" s="208"/>
      <c r="T1591" s="208"/>
      <c r="U1591" s="208"/>
      <c r="V1591" s="208"/>
      <c r="W1591" s="208"/>
      <c r="X1591" s="219">
        <v>43123</v>
      </c>
      <c r="Y1591" s="150" t="str">
        <f ca="1">IF(ISBLANK(X1591), TODAY()-E1591,X1591- E1591 &amp; CHAR(10) &amp; "(closed)")</f>
        <v>43123
(closed)</v>
      </c>
      <c r="Z1591" s="149" t="s">
        <v>360</v>
      </c>
    </row>
    <row r="1592" spans="1:26" s="175" customFormat="1" ht="26.4" hidden="1" x14ac:dyDescent="0.3">
      <c r="A1592" s="157"/>
      <c r="B1592" s="191">
        <v>201700541</v>
      </c>
      <c r="C1592" s="206" t="s">
        <v>1914</v>
      </c>
      <c r="D1592" s="29" t="s">
        <v>176</v>
      </c>
      <c r="E1592" s="216"/>
      <c r="F1592" s="208"/>
      <c r="G1592" s="208"/>
      <c r="H1592" s="208"/>
      <c r="I1592" s="208"/>
      <c r="J1592" s="209"/>
      <c r="K1592" s="208"/>
      <c r="L1592" s="208"/>
      <c r="M1592" s="208"/>
      <c r="N1592" s="208"/>
      <c r="O1592" s="208"/>
      <c r="P1592" s="208"/>
      <c r="Q1592" s="208"/>
      <c r="R1592" s="208"/>
      <c r="S1592" s="208"/>
      <c r="T1592" s="208"/>
      <c r="U1592" s="208"/>
      <c r="V1592" s="208"/>
      <c r="W1592" s="208"/>
      <c r="X1592" s="219">
        <v>43145</v>
      </c>
      <c r="Y1592" s="150" t="str">
        <f ca="1">IF(ISBLANK(X1592), TODAY()-E1592,X1592- E1592 &amp; CHAR(10) &amp; "(closed)")</f>
        <v>43145
(closed)</v>
      </c>
      <c r="Z1592" s="149" t="s">
        <v>360</v>
      </c>
    </row>
    <row r="1593" spans="1:26" s="175" customFormat="1" ht="26.4" hidden="1" x14ac:dyDescent="0.3">
      <c r="A1593" s="157"/>
      <c r="B1593" s="191">
        <v>201700542</v>
      </c>
      <c r="C1593" s="206" t="s">
        <v>238</v>
      </c>
      <c r="D1593" s="29" t="s">
        <v>177</v>
      </c>
      <c r="E1593" s="216"/>
      <c r="F1593" s="208"/>
      <c r="G1593" s="208"/>
      <c r="H1593" s="208"/>
      <c r="I1593" s="208"/>
      <c r="J1593" s="209"/>
      <c r="K1593" s="208"/>
      <c r="L1593" s="208"/>
      <c r="M1593" s="208"/>
      <c r="N1593" s="208"/>
      <c r="O1593" s="208"/>
      <c r="P1593" s="208"/>
      <c r="Q1593" s="208"/>
      <c r="R1593" s="208"/>
      <c r="S1593" s="208"/>
      <c r="T1593" s="208"/>
      <c r="U1593" s="208"/>
      <c r="V1593" s="208"/>
      <c r="W1593" s="208"/>
      <c r="X1593" s="219">
        <v>43138</v>
      </c>
      <c r="Y1593" s="150" t="str">
        <f ca="1">IF(ISBLANK(X1593), TODAY()-E1593,X1593- E1593 &amp; CHAR(10) &amp; "(closed)")</f>
        <v>43138
(closed)</v>
      </c>
      <c r="Z1593" s="149" t="s">
        <v>360</v>
      </c>
    </row>
    <row r="1594" spans="1:26" s="175" customFormat="1" ht="26.4" hidden="1" x14ac:dyDescent="0.3">
      <c r="A1594" s="157"/>
      <c r="B1594" s="191">
        <v>201700543</v>
      </c>
      <c r="C1594" s="206" t="s">
        <v>1908</v>
      </c>
      <c r="D1594" s="29" t="s">
        <v>177</v>
      </c>
      <c r="E1594" s="216"/>
      <c r="F1594" s="208"/>
      <c r="G1594" s="208"/>
      <c r="H1594" s="208"/>
      <c r="I1594" s="208"/>
      <c r="J1594" s="209"/>
      <c r="K1594" s="208"/>
      <c r="L1594" s="208"/>
      <c r="M1594" s="208"/>
      <c r="N1594" s="208"/>
      <c r="O1594" s="208"/>
      <c r="P1594" s="208"/>
      <c r="Q1594" s="208"/>
      <c r="R1594" s="208"/>
      <c r="S1594" s="208"/>
      <c r="T1594" s="208"/>
      <c r="U1594" s="208"/>
      <c r="V1594" s="208"/>
      <c r="W1594" s="208"/>
      <c r="X1594" s="219">
        <v>43112</v>
      </c>
      <c r="Y1594" s="150" t="str">
        <f ca="1">IF(ISBLANK(X1594), TODAY()-E1594,X1594- E1594 &amp; CHAR(10) &amp; "(closed)")</f>
        <v>43112
(closed)</v>
      </c>
      <c r="Z1594" s="149" t="s">
        <v>360</v>
      </c>
    </row>
    <row r="1595" spans="1:26" s="175" customFormat="1" ht="26.4" hidden="1" x14ac:dyDescent="0.3">
      <c r="A1595" s="157"/>
      <c r="B1595" s="191">
        <v>201700544</v>
      </c>
      <c r="C1595" s="206" t="s">
        <v>1908</v>
      </c>
      <c r="D1595" s="29" t="s">
        <v>177</v>
      </c>
      <c r="E1595" s="216"/>
      <c r="F1595" s="208"/>
      <c r="G1595" s="208"/>
      <c r="H1595" s="208"/>
      <c r="I1595" s="208"/>
      <c r="J1595" s="209"/>
      <c r="K1595" s="208"/>
      <c r="L1595" s="208"/>
      <c r="M1595" s="208"/>
      <c r="N1595" s="208"/>
      <c r="O1595" s="208"/>
      <c r="P1595" s="208"/>
      <c r="Q1595" s="208"/>
      <c r="R1595" s="208"/>
      <c r="S1595" s="208"/>
      <c r="T1595" s="208"/>
      <c r="U1595" s="208"/>
      <c r="V1595" s="208"/>
      <c r="W1595" s="208"/>
      <c r="X1595" s="219">
        <v>43119</v>
      </c>
      <c r="Y1595" s="150" t="str">
        <f ca="1">IF(ISBLANK(X1595), TODAY()-E1595,X1595- E1595 &amp; CHAR(10) &amp; "(closed)")</f>
        <v>43119
(closed)</v>
      </c>
      <c r="Z1595" s="149" t="s">
        <v>360</v>
      </c>
    </row>
    <row r="1596" spans="1:26" s="175" customFormat="1" ht="26.4" hidden="1" x14ac:dyDescent="0.3">
      <c r="A1596" s="157"/>
      <c r="B1596" s="191">
        <v>201700545</v>
      </c>
      <c r="C1596" s="206" t="s">
        <v>1908</v>
      </c>
      <c r="D1596" s="29" t="s">
        <v>177</v>
      </c>
      <c r="E1596" s="216"/>
      <c r="F1596" s="208"/>
      <c r="G1596" s="208"/>
      <c r="H1596" s="208"/>
      <c r="I1596" s="208"/>
      <c r="J1596" s="209"/>
      <c r="K1596" s="208"/>
      <c r="L1596" s="208"/>
      <c r="M1596" s="208"/>
      <c r="N1596" s="208"/>
      <c r="O1596" s="208"/>
      <c r="P1596" s="208"/>
      <c r="Q1596" s="208"/>
      <c r="R1596" s="208"/>
      <c r="S1596" s="208"/>
      <c r="T1596" s="208"/>
      <c r="U1596" s="208"/>
      <c r="V1596" s="208"/>
      <c r="W1596" s="208"/>
      <c r="X1596" s="219">
        <v>43124</v>
      </c>
      <c r="Y1596" s="150" t="str">
        <f ca="1">IF(ISBLANK(X1596), TODAY()-E1596,X1596- E1596 &amp; CHAR(10) &amp; "(closed)")</f>
        <v>43124
(closed)</v>
      </c>
      <c r="Z1596" s="149" t="s">
        <v>360</v>
      </c>
    </row>
    <row r="1597" spans="1:26" s="175" customFormat="1" ht="26.4" hidden="1" x14ac:dyDescent="0.3">
      <c r="A1597" s="157"/>
      <c r="B1597" s="191">
        <v>201700546</v>
      </c>
      <c r="C1597" s="206" t="s">
        <v>1908</v>
      </c>
      <c r="D1597" s="29" t="s">
        <v>177</v>
      </c>
      <c r="E1597" s="216"/>
      <c r="F1597" s="208"/>
      <c r="G1597" s="208"/>
      <c r="H1597" s="208"/>
      <c r="I1597" s="208"/>
      <c r="J1597" s="209"/>
      <c r="K1597" s="208"/>
      <c r="L1597" s="208"/>
      <c r="M1597" s="208"/>
      <c r="N1597" s="208"/>
      <c r="O1597" s="208"/>
      <c r="P1597" s="208"/>
      <c r="Q1597" s="208"/>
      <c r="R1597" s="208"/>
      <c r="S1597" s="208"/>
      <c r="T1597" s="208"/>
      <c r="U1597" s="208"/>
      <c r="V1597" s="208"/>
      <c r="W1597" s="208"/>
      <c r="X1597" s="219">
        <v>43185</v>
      </c>
      <c r="Y1597" s="150" t="str">
        <f ca="1">IF(ISBLANK(X1597), TODAY()-E1597,X1597- E1597 &amp; CHAR(10) &amp; "(closed)")</f>
        <v>43185
(closed)</v>
      </c>
      <c r="Z1597" s="149" t="s">
        <v>360</v>
      </c>
    </row>
    <row r="1598" spans="1:26" s="175" customFormat="1" ht="26.4" hidden="1" x14ac:dyDescent="0.3">
      <c r="A1598" s="157"/>
      <c r="B1598" s="191">
        <v>201700547</v>
      </c>
      <c r="C1598" s="206" t="s">
        <v>1908</v>
      </c>
      <c r="D1598" s="29" t="s">
        <v>177</v>
      </c>
      <c r="E1598" s="216"/>
      <c r="F1598" s="208"/>
      <c r="G1598" s="208"/>
      <c r="H1598" s="208"/>
      <c r="I1598" s="208"/>
      <c r="J1598" s="209"/>
      <c r="K1598" s="208"/>
      <c r="L1598" s="208"/>
      <c r="M1598" s="208"/>
      <c r="N1598" s="208"/>
      <c r="O1598" s="208"/>
      <c r="P1598" s="208"/>
      <c r="Q1598" s="208"/>
      <c r="R1598" s="208"/>
      <c r="S1598" s="208"/>
      <c r="T1598" s="208"/>
      <c r="U1598" s="208"/>
      <c r="V1598" s="208"/>
      <c r="W1598" s="208"/>
      <c r="X1598" s="219">
        <v>43186</v>
      </c>
      <c r="Y1598" s="150" t="str">
        <f ca="1">IF(ISBLANK(X1598), TODAY()-E1598,X1598- E1598 &amp; CHAR(10) &amp; "(closed)")</f>
        <v>43186
(closed)</v>
      </c>
      <c r="Z1598" s="149" t="s">
        <v>360</v>
      </c>
    </row>
    <row r="1599" spans="1:26" s="175" customFormat="1" ht="26.4" hidden="1" x14ac:dyDescent="0.3">
      <c r="A1599" s="157"/>
      <c r="B1599" s="191">
        <v>201700548</v>
      </c>
      <c r="C1599" s="206" t="s">
        <v>1908</v>
      </c>
      <c r="D1599" s="29" t="s">
        <v>177</v>
      </c>
      <c r="E1599" s="216"/>
      <c r="F1599" s="208"/>
      <c r="G1599" s="208"/>
      <c r="H1599" s="208"/>
      <c r="I1599" s="208"/>
      <c r="J1599" s="209"/>
      <c r="K1599" s="208"/>
      <c r="L1599" s="208"/>
      <c r="M1599" s="208"/>
      <c r="N1599" s="208"/>
      <c r="O1599" s="208"/>
      <c r="P1599" s="208"/>
      <c r="Q1599" s="208"/>
      <c r="R1599" s="208"/>
      <c r="S1599" s="208"/>
      <c r="T1599" s="208"/>
      <c r="U1599" s="208"/>
      <c r="V1599" s="208"/>
      <c r="W1599" s="208"/>
      <c r="X1599" s="219">
        <v>43181</v>
      </c>
      <c r="Y1599" s="150" t="str">
        <f ca="1">IF(ISBLANK(X1599), TODAY()-E1599,X1599- E1599 &amp; CHAR(10) &amp; "(closed)")</f>
        <v>43181
(closed)</v>
      </c>
      <c r="Z1599" s="149" t="s">
        <v>360</v>
      </c>
    </row>
    <row r="1600" spans="1:26" s="175" customFormat="1" ht="26.4" hidden="1" x14ac:dyDescent="0.3">
      <c r="A1600" s="157"/>
      <c r="B1600" s="155">
        <v>201700549</v>
      </c>
      <c r="C1600" s="217" t="s">
        <v>1908</v>
      </c>
      <c r="D1600" s="29" t="s">
        <v>177</v>
      </c>
      <c r="E1600" s="216"/>
      <c r="F1600" s="208"/>
      <c r="G1600" s="208"/>
      <c r="H1600" s="208"/>
      <c r="I1600" s="208"/>
      <c r="J1600" s="209"/>
      <c r="K1600" s="208"/>
      <c r="L1600" s="208"/>
      <c r="M1600" s="208"/>
      <c r="N1600" s="208"/>
      <c r="O1600" s="208"/>
      <c r="P1600" s="208"/>
      <c r="Q1600" s="208"/>
      <c r="R1600" s="208"/>
      <c r="S1600" s="208"/>
      <c r="T1600" s="208"/>
      <c r="U1600" s="208"/>
      <c r="V1600" s="208"/>
      <c r="W1600" s="208"/>
      <c r="X1600" s="219">
        <v>43186</v>
      </c>
      <c r="Y1600" s="150" t="str">
        <f ca="1">IF(ISBLANK(X1600), TODAY()-E1600,X1600- E1600 &amp; CHAR(10) &amp; "(closed)")</f>
        <v>43186
(closed)</v>
      </c>
      <c r="Z1600" s="149" t="s">
        <v>360</v>
      </c>
    </row>
    <row r="1601" spans="1:26" s="175" customFormat="1" ht="14.4" hidden="1" x14ac:dyDescent="0.3">
      <c r="A1601" s="157"/>
      <c r="B1601" s="191">
        <v>201700550</v>
      </c>
      <c r="C1601" s="31" t="s">
        <v>57</v>
      </c>
      <c r="D1601" s="29" t="s">
        <v>179</v>
      </c>
      <c r="E1601" s="225" t="s">
        <v>1913</v>
      </c>
      <c r="F1601" s="208"/>
      <c r="G1601" s="208"/>
      <c r="H1601" s="208"/>
      <c r="I1601" s="208"/>
      <c r="J1601" s="209"/>
      <c r="K1601" s="208"/>
      <c r="L1601" s="208"/>
      <c r="M1601" s="208"/>
      <c r="N1601" s="208"/>
      <c r="O1601" s="208"/>
      <c r="P1601" s="208"/>
      <c r="Q1601" s="208"/>
      <c r="R1601" s="208"/>
      <c r="S1601" s="208"/>
      <c r="T1601" s="208"/>
      <c r="U1601" s="208"/>
      <c r="V1601" s="208"/>
      <c r="W1601" s="208"/>
      <c r="X1601" s="219">
        <v>43117</v>
      </c>
      <c r="Y1601" s="150" t="e">
        <f ca="1">IF(ISBLANK(X1601), TODAY()-E1601,X1601- E1601 &amp; CHAR(10) &amp; "(closed)")</f>
        <v>#VALUE!</v>
      </c>
      <c r="Z1601" s="149" t="s">
        <v>360</v>
      </c>
    </row>
    <row r="1602" spans="1:26" s="175" customFormat="1" ht="26.4" hidden="1" x14ac:dyDescent="0.3">
      <c r="A1602" s="157"/>
      <c r="B1602" s="191">
        <v>201700551</v>
      </c>
      <c r="C1602" s="206" t="s">
        <v>804</v>
      </c>
      <c r="D1602" s="29" t="s">
        <v>179</v>
      </c>
      <c r="E1602" s="216"/>
      <c r="F1602" s="208"/>
      <c r="G1602" s="208"/>
      <c r="H1602" s="208"/>
      <c r="I1602" s="208"/>
      <c r="J1602" s="209"/>
      <c r="K1602" s="208"/>
      <c r="L1602" s="208"/>
      <c r="M1602" s="208"/>
      <c r="N1602" s="208"/>
      <c r="O1602" s="208"/>
      <c r="P1602" s="208"/>
      <c r="Q1602" s="208"/>
      <c r="R1602" s="208"/>
      <c r="S1602" s="208"/>
      <c r="T1602" s="208"/>
      <c r="U1602" s="208"/>
      <c r="V1602" s="208"/>
      <c r="W1602" s="208"/>
      <c r="X1602" s="219">
        <v>43137</v>
      </c>
      <c r="Y1602" s="150" t="str">
        <f ca="1">IF(ISBLANK(X1602), TODAY()-E1602,X1602- E1602 &amp; CHAR(10) &amp; "(closed)")</f>
        <v>43137
(closed)</v>
      </c>
      <c r="Z1602" s="149" t="s">
        <v>360</v>
      </c>
    </row>
    <row r="1603" spans="1:26" s="175" customFormat="1" ht="26.4" hidden="1" x14ac:dyDescent="0.3">
      <c r="A1603" s="157"/>
      <c r="B1603" s="191">
        <v>201700552</v>
      </c>
      <c r="C1603" s="206" t="s">
        <v>804</v>
      </c>
      <c r="D1603" s="29" t="s">
        <v>179</v>
      </c>
      <c r="E1603" s="216"/>
      <c r="F1603" s="208"/>
      <c r="G1603" s="208"/>
      <c r="H1603" s="208"/>
      <c r="I1603" s="208"/>
      <c r="J1603" s="209"/>
      <c r="K1603" s="208"/>
      <c r="L1603" s="208"/>
      <c r="M1603" s="208"/>
      <c r="N1603" s="208"/>
      <c r="O1603" s="208"/>
      <c r="P1603" s="208"/>
      <c r="Q1603" s="208"/>
      <c r="R1603" s="208"/>
      <c r="S1603" s="208"/>
      <c r="T1603" s="208"/>
      <c r="U1603" s="208"/>
      <c r="V1603" s="208"/>
      <c r="W1603" s="208"/>
      <c r="X1603" s="219">
        <v>43158</v>
      </c>
      <c r="Y1603" s="150" t="str">
        <f ca="1">IF(ISBLANK(X1603), TODAY()-E1603,X1603- E1603 &amp; CHAR(10) &amp; "(closed)")</f>
        <v>43158
(closed)</v>
      </c>
      <c r="Z1603" s="149" t="s">
        <v>360</v>
      </c>
    </row>
    <row r="1604" spans="1:26" s="175" customFormat="1" ht="39.6" hidden="1" x14ac:dyDescent="0.3">
      <c r="A1604" s="157"/>
      <c r="B1604" s="191">
        <v>201700553</v>
      </c>
      <c r="C1604" s="206" t="s">
        <v>1843</v>
      </c>
      <c r="D1604" s="29" t="s">
        <v>179</v>
      </c>
      <c r="E1604" s="216"/>
      <c r="F1604" s="208"/>
      <c r="G1604" s="208"/>
      <c r="H1604" s="208"/>
      <c r="I1604" s="208"/>
      <c r="J1604" s="209"/>
      <c r="K1604" s="208"/>
      <c r="L1604" s="208"/>
      <c r="M1604" s="208"/>
      <c r="N1604" s="208"/>
      <c r="O1604" s="208"/>
      <c r="P1604" s="208"/>
      <c r="Q1604" s="208"/>
      <c r="R1604" s="208"/>
      <c r="S1604" s="208"/>
      <c r="T1604" s="208"/>
      <c r="U1604" s="208"/>
      <c r="V1604" s="208"/>
      <c r="W1604" s="208"/>
      <c r="X1604" s="219">
        <v>43138</v>
      </c>
      <c r="Y1604" s="150" t="str">
        <f ca="1">IF(ISBLANK(X1604), TODAY()-E1604,X1604- E1604 &amp; CHAR(10) &amp; "(closed)")</f>
        <v>43138
(closed)</v>
      </c>
      <c r="Z1604" s="149" t="s">
        <v>360</v>
      </c>
    </row>
    <row r="1605" spans="1:26" s="175" customFormat="1" ht="26.4" hidden="1" x14ac:dyDescent="0.3">
      <c r="A1605" s="157"/>
      <c r="B1605" s="191">
        <v>201700554</v>
      </c>
      <c r="C1605" s="206" t="s">
        <v>1686</v>
      </c>
      <c r="D1605" s="29" t="s">
        <v>179</v>
      </c>
      <c r="E1605" s="216"/>
      <c r="F1605" s="208"/>
      <c r="G1605" s="208"/>
      <c r="H1605" s="208"/>
      <c r="I1605" s="208"/>
      <c r="J1605" s="209"/>
      <c r="K1605" s="208"/>
      <c r="L1605" s="208"/>
      <c r="M1605" s="208"/>
      <c r="N1605" s="208"/>
      <c r="O1605" s="208"/>
      <c r="P1605" s="208"/>
      <c r="Q1605" s="208"/>
      <c r="R1605" s="208"/>
      <c r="S1605" s="208"/>
      <c r="T1605" s="208"/>
      <c r="U1605" s="208"/>
      <c r="V1605" s="208"/>
      <c r="W1605" s="208"/>
      <c r="X1605" s="219">
        <v>43192</v>
      </c>
      <c r="Y1605" s="150" t="str">
        <f ca="1">IF(ISBLANK(X1605), TODAY()-E1605,X1605- E1605 &amp; CHAR(10) &amp; "(closed)")</f>
        <v>43192
(closed)</v>
      </c>
      <c r="Z1605" s="149" t="s">
        <v>360</v>
      </c>
    </row>
    <row r="1606" spans="1:26" s="175" customFormat="1" ht="26.4" hidden="1" x14ac:dyDescent="0.3">
      <c r="A1606" s="157"/>
      <c r="B1606" s="191">
        <v>201700555</v>
      </c>
      <c r="C1606" s="206" t="s">
        <v>1686</v>
      </c>
      <c r="D1606" s="29" t="s">
        <v>179</v>
      </c>
      <c r="E1606" s="216"/>
      <c r="F1606" s="208"/>
      <c r="G1606" s="208"/>
      <c r="H1606" s="208"/>
      <c r="I1606" s="208"/>
      <c r="J1606" s="209"/>
      <c r="K1606" s="208"/>
      <c r="L1606" s="208"/>
      <c r="M1606" s="208"/>
      <c r="N1606" s="208"/>
      <c r="O1606" s="208"/>
      <c r="P1606" s="208"/>
      <c r="Q1606" s="208"/>
      <c r="R1606" s="208"/>
      <c r="S1606" s="208"/>
      <c r="T1606" s="208"/>
      <c r="U1606" s="208"/>
      <c r="V1606" s="208"/>
      <c r="W1606" s="208"/>
      <c r="X1606" s="219">
        <v>43188</v>
      </c>
      <c r="Y1606" s="150" t="str">
        <f ca="1">IF(ISBLANK(X1606), TODAY()-E1606,X1606- E1606 &amp; CHAR(10) &amp; "(closed)")</f>
        <v>43188
(closed)</v>
      </c>
      <c r="Z1606" s="149" t="s">
        <v>360</v>
      </c>
    </row>
    <row r="1607" spans="1:26" s="175" customFormat="1" ht="26.4" hidden="1" x14ac:dyDescent="0.3">
      <c r="A1607" s="157"/>
      <c r="B1607" s="191">
        <v>201700556</v>
      </c>
      <c r="C1607" s="206" t="s">
        <v>1686</v>
      </c>
      <c r="D1607" s="29" t="s">
        <v>179</v>
      </c>
      <c r="E1607" s="216"/>
      <c r="F1607" s="208"/>
      <c r="G1607" s="208"/>
      <c r="H1607" s="208"/>
      <c r="I1607" s="208"/>
      <c r="J1607" s="209"/>
      <c r="K1607" s="208"/>
      <c r="L1607" s="208"/>
      <c r="M1607" s="208"/>
      <c r="N1607" s="208"/>
      <c r="O1607" s="208"/>
      <c r="P1607" s="208"/>
      <c r="Q1607" s="208"/>
      <c r="R1607" s="208"/>
      <c r="S1607" s="208"/>
      <c r="T1607" s="208"/>
      <c r="U1607" s="208"/>
      <c r="V1607" s="208"/>
      <c r="W1607" s="208"/>
      <c r="X1607" s="219">
        <v>43188</v>
      </c>
      <c r="Y1607" s="150" t="str">
        <f ca="1">IF(ISBLANK(X1607), TODAY()-E1607,X1607- E1607 &amp; CHAR(10) &amp; "(closed)")</f>
        <v>43188
(closed)</v>
      </c>
      <c r="Z1607" s="149" t="s">
        <v>360</v>
      </c>
    </row>
    <row r="1608" spans="1:26" s="175" customFormat="1" ht="26.4" hidden="1" x14ac:dyDescent="0.3">
      <c r="A1608" s="157"/>
      <c r="B1608" s="191">
        <v>201700557</v>
      </c>
      <c r="C1608" s="206" t="s">
        <v>1686</v>
      </c>
      <c r="D1608" s="29" t="s">
        <v>179</v>
      </c>
      <c r="E1608" s="216"/>
      <c r="F1608" s="208"/>
      <c r="G1608" s="208"/>
      <c r="H1608" s="208"/>
      <c r="I1608" s="208"/>
      <c r="J1608" s="209"/>
      <c r="K1608" s="208"/>
      <c r="L1608" s="208"/>
      <c r="M1608" s="208"/>
      <c r="N1608" s="208"/>
      <c r="O1608" s="208"/>
      <c r="P1608" s="208"/>
      <c r="Q1608" s="208"/>
      <c r="R1608" s="208"/>
      <c r="S1608" s="208"/>
      <c r="T1608" s="208"/>
      <c r="U1608" s="208"/>
      <c r="V1608" s="208"/>
      <c r="W1608" s="208"/>
      <c r="X1608" s="219">
        <v>43187</v>
      </c>
      <c r="Y1608" s="150" t="str">
        <f ca="1">IF(ISBLANK(X1608), TODAY()-E1608,X1608- E1608 &amp; CHAR(10) &amp; "(closed)")</f>
        <v>43187
(closed)</v>
      </c>
      <c r="Z1608" s="149" t="s">
        <v>360</v>
      </c>
    </row>
    <row r="1609" spans="1:26" s="175" customFormat="1" ht="26.4" hidden="1" x14ac:dyDescent="0.3">
      <c r="A1609" s="157"/>
      <c r="B1609" s="191">
        <v>201700558</v>
      </c>
      <c r="C1609" s="206" t="s">
        <v>1686</v>
      </c>
      <c r="D1609" s="29" t="s">
        <v>179</v>
      </c>
      <c r="E1609" s="216"/>
      <c r="F1609" s="208"/>
      <c r="G1609" s="208"/>
      <c r="H1609" s="208"/>
      <c r="I1609" s="208"/>
      <c r="J1609" s="209"/>
      <c r="K1609" s="208"/>
      <c r="L1609" s="208"/>
      <c r="M1609" s="208"/>
      <c r="N1609" s="208"/>
      <c r="O1609" s="208"/>
      <c r="P1609" s="208"/>
      <c r="Q1609" s="208"/>
      <c r="R1609" s="208"/>
      <c r="S1609" s="208"/>
      <c r="T1609" s="208"/>
      <c r="U1609" s="208"/>
      <c r="V1609" s="208"/>
      <c r="W1609" s="208"/>
      <c r="X1609" s="219">
        <v>43187</v>
      </c>
      <c r="Y1609" s="150" t="str">
        <f ca="1">IF(ISBLANK(X1609), TODAY()-E1609,X1609- E1609 &amp; CHAR(10) &amp; "(closed)")</f>
        <v>43187
(closed)</v>
      </c>
      <c r="Z1609" s="149" t="s">
        <v>360</v>
      </c>
    </row>
    <row r="1610" spans="1:26" s="175" customFormat="1" ht="26.4" hidden="1" x14ac:dyDescent="0.3">
      <c r="A1610" s="157"/>
      <c r="B1610" s="191">
        <v>201700559</v>
      </c>
      <c r="C1610" s="206" t="s">
        <v>1686</v>
      </c>
      <c r="D1610" s="29" t="s">
        <v>176</v>
      </c>
      <c r="E1610" s="216"/>
      <c r="F1610" s="208"/>
      <c r="G1610" s="208"/>
      <c r="H1610" s="208"/>
      <c r="I1610" s="208"/>
      <c r="J1610" s="209"/>
      <c r="K1610" s="208"/>
      <c r="L1610" s="208"/>
      <c r="M1610" s="208"/>
      <c r="N1610" s="208"/>
      <c r="O1610" s="208"/>
      <c r="P1610" s="208"/>
      <c r="Q1610" s="208"/>
      <c r="R1610" s="208"/>
      <c r="S1610" s="208"/>
      <c r="T1610" s="208"/>
      <c r="U1610" s="208"/>
      <c r="V1610" s="208"/>
      <c r="W1610" s="208"/>
      <c r="X1610" s="219">
        <v>43188</v>
      </c>
      <c r="Y1610" s="150" t="str">
        <f ca="1">IF(ISBLANK(X1610), TODAY()-E1610,X1610- E1610 &amp; CHAR(10) &amp; "(closed)")</f>
        <v>43188
(closed)</v>
      </c>
      <c r="Z1610" s="149" t="s">
        <v>360</v>
      </c>
    </row>
    <row r="1611" spans="1:26" s="175" customFormat="1" ht="26.4" hidden="1" x14ac:dyDescent="0.3">
      <c r="A1611" s="157"/>
      <c r="B1611" s="155">
        <v>201700560</v>
      </c>
      <c r="C1611" s="217" t="s">
        <v>1908</v>
      </c>
      <c r="D1611" s="29" t="s">
        <v>179</v>
      </c>
      <c r="E1611" s="216"/>
      <c r="F1611" s="208"/>
      <c r="G1611" s="208"/>
      <c r="H1611" s="208"/>
      <c r="I1611" s="208"/>
      <c r="J1611" s="209"/>
      <c r="K1611" s="208"/>
      <c r="L1611" s="208"/>
      <c r="M1611" s="208"/>
      <c r="N1611" s="208"/>
      <c r="O1611" s="208"/>
      <c r="P1611" s="208"/>
      <c r="Q1611" s="208"/>
      <c r="R1611" s="208"/>
      <c r="S1611" s="208"/>
      <c r="T1611" s="208"/>
      <c r="U1611" s="208"/>
      <c r="V1611" s="208"/>
      <c r="W1611" s="208"/>
      <c r="X1611" s="219">
        <v>43193</v>
      </c>
      <c r="Y1611" s="150" t="str">
        <f ca="1">IF(ISBLANK(X1611), TODAY()-E1611,X1611- E1611 &amp; CHAR(10) &amp; "(closed)")</f>
        <v>43193
(closed)</v>
      </c>
      <c r="Z1611" s="149" t="s">
        <v>360</v>
      </c>
    </row>
    <row r="1612" spans="1:26" s="175" customFormat="1" ht="26.4" hidden="1" x14ac:dyDescent="0.3">
      <c r="A1612" s="157"/>
      <c r="B1612" s="191">
        <v>201700561</v>
      </c>
      <c r="C1612" s="206" t="s">
        <v>1908</v>
      </c>
      <c r="D1612" s="29" t="s">
        <v>179</v>
      </c>
      <c r="E1612" s="216"/>
      <c r="F1612" s="208"/>
      <c r="G1612" s="208"/>
      <c r="H1612" s="208"/>
      <c r="I1612" s="208"/>
      <c r="J1612" s="209"/>
      <c r="K1612" s="208"/>
      <c r="L1612" s="208"/>
      <c r="M1612" s="208"/>
      <c r="N1612" s="208"/>
      <c r="O1612" s="208"/>
      <c r="P1612" s="208"/>
      <c r="Q1612" s="208"/>
      <c r="R1612" s="208"/>
      <c r="S1612" s="208"/>
      <c r="T1612" s="208"/>
      <c r="U1612" s="208"/>
      <c r="V1612" s="208"/>
      <c r="W1612" s="208"/>
      <c r="X1612" s="219">
        <v>43165</v>
      </c>
      <c r="Y1612" s="150" t="str">
        <f ca="1">IF(ISBLANK(X1612), TODAY()-E1612,X1612- E1612 &amp; CHAR(10) &amp; "(closed)")</f>
        <v>43165
(closed)</v>
      </c>
      <c r="Z1612" s="149" t="s">
        <v>360</v>
      </c>
    </row>
    <row r="1613" spans="1:26" s="175" customFormat="1" ht="26.4" hidden="1" x14ac:dyDescent="0.3">
      <c r="A1613" s="157"/>
      <c r="B1613" s="191">
        <v>201700562</v>
      </c>
      <c r="C1613" s="206" t="s">
        <v>1908</v>
      </c>
      <c r="D1613" s="29" t="s">
        <v>177</v>
      </c>
      <c r="E1613" s="216"/>
      <c r="F1613" s="208"/>
      <c r="G1613" s="208"/>
      <c r="H1613" s="208"/>
      <c r="I1613" s="208"/>
      <c r="J1613" s="209"/>
      <c r="K1613" s="208"/>
      <c r="L1613" s="208"/>
      <c r="M1613" s="208"/>
      <c r="N1613" s="208"/>
      <c r="O1613" s="208"/>
      <c r="P1613" s="208"/>
      <c r="Q1613" s="208"/>
      <c r="R1613" s="208"/>
      <c r="S1613" s="208"/>
      <c r="T1613" s="208"/>
      <c r="U1613" s="208"/>
      <c r="V1613" s="208"/>
      <c r="W1613" s="208"/>
      <c r="X1613" s="219">
        <v>43188</v>
      </c>
      <c r="Y1613" s="150" t="str">
        <f ca="1">IF(ISBLANK(X1613), TODAY()-E1613,X1613- E1613 &amp; CHAR(10) &amp; "(closed)")</f>
        <v>43188
(closed)</v>
      </c>
      <c r="Z1613" s="149" t="s">
        <v>360</v>
      </c>
    </row>
    <row r="1614" spans="1:26" s="175" customFormat="1" ht="26.4" hidden="1" x14ac:dyDescent="0.3">
      <c r="A1614" s="157"/>
      <c r="B1614" s="191">
        <v>201700563</v>
      </c>
      <c r="C1614" s="206" t="s">
        <v>238</v>
      </c>
      <c r="D1614" s="29" t="s">
        <v>179</v>
      </c>
      <c r="E1614" s="216"/>
      <c r="F1614" s="208"/>
      <c r="G1614" s="208"/>
      <c r="H1614" s="208"/>
      <c r="I1614" s="208"/>
      <c r="J1614" s="209"/>
      <c r="K1614" s="208"/>
      <c r="L1614" s="208"/>
      <c r="M1614" s="208"/>
      <c r="N1614" s="208"/>
      <c r="O1614" s="208"/>
      <c r="P1614" s="208"/>
      <c r="Q1614" s="208"/>
      <c r="R1614" s="208"/>
      <c r="S1614" s="208"/>
      <c r="T1614" s="208"/>
      <c r="U1614" s="208"/>
      <c r="V1614" s="208"/>
      <c r="W1614" s="208"/>
      <c r="X1614" s="219">
        <v>43174</v>
      </c>
      <c r="Y1614" s="150" t="str">
        <f ca="1">IF(ISBLANK(X1614), TODAY()-E1614,X1614- E1614 &amp; CHAR(10) &amp; "(closed)")</f>
        <v>43174
(closed)</v>
      </c>
      <c r="Z1614" s="149" t="s">
        <v>360</v>
      </c>
    </row>
    <row r="1615" spans="1:26" s="175" customFormat="1" ht="26.4" hidden="1" x14ac:dyDescent="0.3">
      <c r="A1615" s="157"/>
      <c r="B1615" s="191">
        <v>201700564</v>
      </c>
      <c r="C1615" s="206" t="s">
        <v>1908</v>
      </c>
      <c r="D1615" s="29" t="s">
        <v>179</v>
      </c>
      <c r="E1615" s="216"/>
      <c r="F1615" s="208"/>
      <c r="G1615" s="208"/>
      <c r="H1615" s="208"/>
      <c r="I1615" s="208"/>
      <c r="J1615" s="209"/>
      <c r="K1615" s="208"/>
      <c r="L1615" s="208"/>
      <c r="M1615" s="208"/>
      <c r="N1615" s="208"/>
      <c r="O1615" s="208"/>
      <c r="P1615" s="208"/>
      <c r="Q1615" s="208"/>
      <c r="R1615" s="208"/>
      <c r="S1615" s="208"/>
      <c r="T1615" s="208"/>
      <c r="U1615" s="208"/>
      <c r="V1615" s="208"/>
      <c r="W1615" s="208"/>
      <c r="X1615" s="219">
        <v>43126</v>
      </c>
      <c r="Y1615" s="150" t="str">
        <f ca="1">IF(ISBLANK(X1615), TODAY()-E1615,X1615- E1615 &amp; CHAR(10) &amp; "(closed)")</f>
        <v>43126
(closed)</v>
      </c>
      <c r="Z1615" s="149" t="s">
        <v>360</v>
      </c>
    </row>
    <row r="1616" spans="1:26" s="175" customFormat="1" ht="26.4" hidden="1" x14ac:dyDescent="0.3">
      <c r="A1616" s="157"/>
      <c r="B1616" s="191">
        <v>201700565</v>
      </c>
      <c r="C1616" s="206" t="s">
        <v>1908</v>
      </c>
      <c r="D1616" s="29" t="s">
        <v>179</v>
      </c>
      <c r="E1616" s="216"/>
      <c r="F1616" s="208"/>
      <c r="G1616" s="208"/>
      <c r="H1616" s="208"/>
      <c r="I1616" s="208"/>
      <c r="J1616" s="209"/>
      <c r="K1616" s="208"/>
      <c r="L1616" s="208"/>
      <c r="M1616" s="208"/>
      <c r="N1616" s="208"/>
      <c r="O1616" s="208"/>
      <c r="P1616" s="208"/>
      <c r="Q1616" s="208"/>
      <c r="R1616" s="208"/>
      <c r="S1616" s="208"/>
      <c r="T1616" s="208"/>
      <c r="U1616" s="208"/>
      <c r="V1616" s="208"/>
      <c r="W1616" s="208"/>
      <c r="X1616" s="219">
        <v>43187</v>
      </c>
      <c r="Y1616" s="150" t="str">
        <f ca="1">IF(ISBLANK(X1616), TODAY()-E1616,X1616- E1616 &amp; CHAR(10) &amp; "(closed)")</f>
        <v>43187
(closed)</v>
      </c>
      <c r="Z1616" s="149" t="s">
        <v>360</v>
      </c>
    </row>
    <row r="1617" spans="1:26" s="175" customFormat="1" ht="26.4" hidden="1" x14ac:dyDescent="0.3">
      <c r="A1617" s="157"/>
      <c r="B1617" s="191">
        <v>201700566</v>
      </c>
      <c r="C1617" s="206" t="s">
        <v>1908</v>
      </c>
      <c r="D1617" s="29" t="s">
        <v>179</v>
      </c>
      <c r="E1617" s="216"/>
      <c r="F1617" s="208"/>
      <c r="G1617" s="208"/>
      <c r="H1617" s="208"/>
      <c r="I1617" s="208"/>
      <c r="J1617" s="209"/>
      <c r="K1617" s="208"/>
      <c r="L1617" s="208"/>
      <c r="M1617" s="208"/>
      <c r="N1617" s="208"/>
      <c r="O1617" s="208"/>
      <c r="P1617" s="208"/>
      <c r="Q1617" s="208"/>
      <c r="R1617" s="208"/>
      <c r="S1617" s="208"/>
      <c r="T1617" s="208"/>
      <c r="U1617" s="208"/>
      <c r="V1617" s="208"/>
      <c r="W1617" s="208"/>
      <c r="X1617" s="219">
        <v>43137</v>
      </c>
      <c r="Y1617" s="150" t="str">
        <f ca="1">IF(ISBLANK(X1617), TODAY()-E1617,X1617- E1617 &amp; CHAR(10) &amp; "(closed)")</f>
        <v>43137
(closed)</v>
      </c>
      <c r="Z1617" s="149" t="s">
        <v>360</v>
      </c>
    </row>
    <row r="1618" spans="1:26" s="175" customFormat="1" ht="26.4" hidden="1" x14ac:dyDescent="0.3">
      <c r="A1618" s="157"/>
      <c r="B1618" s="191">
        <v>201700567</v>
      </c>
      <c r="C1618" s="206" t="s">
        <v>1908</v>
      </c>
      <c r="D1618" s="29" t="s">
        <v>179</v>
      </c>
      <c r="E1618" s="216"/>
      <c r="F1618" s="208"/>
      <c r="G1618" s="208"/>
      <c r="H1618" s="208"/>
      <c r="I1618" s="208"/>
      <c r="J1618" s="209"/>
      <c r="K1618" s="208"/>
      <c r="L1618" s="208"/>
      <c r="M1618" s="208"/>
      <c r="N1618" s="208"/>
      <c r="O1618" s="208"/>
      <c r="P1618" s="208"/>
      <c r="Q1618" s="208"/>
      <c r="R1618" s="208"/>
      <c r="S1618" s="208"/>
      <c r="T1618" s="208"/>
      <c r="U1618" s="208"/>
      <c r="V1618" s="208"/>
      <c r="W1618" s="208"/>
      <c r="X1618" s="219">
        <v>43193</v>
      </c>
      <c r="Y1618" s="150" t="str">
        <f ca="1">IF(ISBLANK(X1618), TODAY()-E1618,X1618- E1618 &amp; CHAR(10) &amp; "(closed)")</f>
        <v>43193
(closed)</v>
      </c>
      <c r="Z1618" s="149" t="s">
        <v>360</v>
      </c>
    </row>
    <row r="1619" spans="1:26" s="175" customFormat="1" ht="26.4" hidden="1" x14ac:dyDescent="0.3">
      <c r="A1619" s="157"/>
      <c r="B1619" s="191">
        <v>201700574</v>
      </c>
      <c r="C1619" s="206" t="s">
        <v>291</v>
      </c>
      <c r="D1619" s="29" t="s">
        <v>176</v>
      </c>
      <c r="E1619" s="216"/>
      <c r="F1619" s="208"/>
      <c r="G1619" s="208"/>
      <c r="H1619" s="208"/>
      <c r="I1619" s="208"/>
      <c r="J1619" s="209"/>
      <c r="K1619" s="208"/>
      <c r="L1619" s="208"/>
      <c r="M1619" s="208"/>
      <c r="N1619" s="208"/>
      <c r="O1619" s="208"/>
      <c r="P1619" s="208"/>
      <c r="Q1619" s="208"/>
      <c r="R1619" s="208"/>
      <c r="S1619" s="208"/>
      <c r="T1619" s="208"/>
      <c r="U1619" s="208"/>
      <c r="V1619" s="208"/>
      <c r="W1619" s="208"/>
      <c r="X1619" s="219">
        <v>43192</v>
      </c>
      <c r="Y1619" s="150" t="str">
        <f ca="1">IF(ISBLANK(X1619), TODAY()-E1619,X1619- E1619 &amp; CHAR(10) &amp; "(closed)")</f>
        <v>43192
(closed)</v>
      </c>
      <c r="Z1619" s="149" t="s">
        <v>360</v>
      </c>
    </row>
    <row r="1620" spans="1:26" s="175" customFormat="1" ht="26.4" hidden="1" x14ac:dyDescent="0.3">
      <c r="A1620" s="157"/>
      <c r="B1620" s="191">
        <v>201700575</v>
      </c>
      <c r="C1620" s="206" t="s">
        <v>291</v>
      </c>
      <c r="D1620" s="29" t="s">
        <v>179</v>
      </c>
      <c r="E1620" s="216"/>
      <c r="F1620" s="208"/>
      <c r="G1620" s="208"/>
      <c r="H1620" s="208"/>
      <c r="I1620" s="208"/>
      <c r="J1620" s="209"/>
      <c r="K1620" s="208"/>
      <c r="L1620" s="208"/>
      <c r="M1620" s="208"/>
      <c r="N1620" s="208"/>
      <c r="O1620" s="208"/>
      <c r="P1620" s="208"/>
      <c r="Q1620" s="208"/>
      <c r="R1620" s="208"/>
      <c r="S1620" s="208"/>
      <c r="T1620" s="208"/>
      <c r="U1620" s="208"/>
      <c r="V1620" s="208"/>
      <c r="W1620" s="208"/>
      <c r="X1620" s="219">
        <v>43203</v>
      </c>
      <c r="Y1620" s="150" t="str">
        <f ca="1">IF(ISBLANK(X1620), TODAY()-E1620,X1620- E1620 &amp; CHAR(10) &amp; "(closed)")</f>
        <v>43203
(closed)</v>
      </c>
      <c r="Z1620" s="149" t="s">
        <v>360</v>
      </c>
    </row>
    <row r="1621" spans="1:26" s="175" customFormat="1" ht="26.4" hidden="1" x14ac:dyDescent="0.3">
      <c r="A1621" s="157"/>
      <c r="B1621" s="191">
        <v>201700576</v>
      </c>
      <c r="C1621" s="206" t="s">
        <v>291</v>
      </c>
      <c r="D1621" s="29" t="s">
        <v>176</v>
      </c>
      <c r="E1621" s="216"/>
      <c r="F1621" s="208"/>
      <c r="G1621" s="208"/>
      <c r="H1621" s="208"/>
      <c r="I1621" s="208"/>
      <c r="J1621" s="209"/>
      <c r="K1621" s="208"/>
      <c r="L1621" s="208"/>
      <c r="M1621" s="208"/>
      <c r="N1621" s="208"/>
      <c r="O1621" s="208"/>
      <c r="P1621" s="208"/>
      <c r="Q1621" s="208"/>
      <c r="R1621" s="208"/>
      <c r="S1621" s="208"/>
      <c r="T1621" s="208"/>
      <c r="U1621" s="208"/>
      <c r="V1621" s="208"/>
      <c r="W1621" s="208"/>
      <c r="X1621" s="219">
        <v>43185</v>
      </c>
      <c r="Y1621" s="150" t="str">
        <f ca="1">IF(ISBLANK(X1621), TODAY()-E1621,X1621- E1621 &amp; CHAR(10) &amp; "(closed)")</f>
        <v>43185
(closed)</v>
      </c>
      <c r="Z1621" s="149" t="s">
        <v>360</v>
      </c>
    </row>
    <row r="1622" spans="1:26" s="175" customFormat="1" ht="26.4" hidden="1" x14ac:dyDescent="0.3">
      <c r="A1622" s="157"/>
      <c r="B1622" s="191">
        <v>201700577</v>
      </c>
      <c r="C1622" s="206" t="s">
        <v>291</v>
      </c>
      <c r="D1622" s="29" t="s">
        <v>176</v>
      </c>
      <c r="E1622" s="216"/>
      <c r="F1622" s="208"/>
      <c r="G1622" s="208"/>
      <c r="H1622" s="208"/>
      <c r="I1622" s="208"/>
      <c r="J1622" s="209"/>
      <c r="K1622" s="208"/>
      <c r="L1622" s="208"/>
      <c r="M1622" s="208"/>
      <c r="N1622" s="208"/>
      <c r="O1622" s="208"/>
      <c r="P1622" s="208"/>
      <c r="Q1622" s="208"/>
      <c r="R1622" s="208"/>
      <c r="S1622" s="208"/>
      <c r="T1622" s="208"/>
      <c r="U1622" s="208"/>
      <c r="V1622" s="208"/>
      <c r="W1622" s="208"/>
      <c r="X1622" s="219">
        <v>43189</v>
      </c>
      <c r="Y1622" s="150" t="str">
        <f ca="1">IF(ISBLANK(X1622), TODAY()-E1622,X1622- E1622 &amp; CHAR(10) &amp; "(closed)")</f>
        <v>43189
(closed)</v>
      </c>
      <c r="Z1622" s="149" t="s">
        <v>360</v>
      </c>
    </row>
    <row r="1623" spans="1:26" s="175" customFormat="1" ht="26.4" hidden="1" x14ac:dyDescent="0.3">
      <c r="A1623" s="157"/>
      <c r="B1623" s="191">
        <v>201700578</v>
      </c>
      <c r="C1623" s="206" t="s">
        <v>291</v>
      </c>
      <c r="D1623" s="29" t="s">
        <v>176</v>
      </c>
      <c r="E1623" s="216"/>
      <c r="F1623" s="208"/>
      <c r="G1623" s="208"/>
      <c r="H1623" s="208"/>
      <c r="I1623" s="208"/>
      <c r="J1623" s="209"/>
      <c r="K1623" s="208"/>
      <c r="L1623" s="208"/>
      <c r="M1623" s="208"/>
      <c r="N1623" s="208"/>
      <c r="O1623" s="208"/>
      <c r="P1623" s="208"/>
      <c r="Q1623" s="208"/>
      <c r="R1623" s="208"/>
      <c r="S1623" s="208"/>
      <c r="T1623" s="208"/>
      <c r="U1623" s="208"/>
      <c r="V1623" s="208"/>
      <c r="W1623" s="208"/>
      <c r="X1623" s="219">
        <v>43203</v>
      </c>
      <c r="Y1623" s="150" t="str">
        <f ca="1">IF(ISBLANK(X1623), TODAY()-E1623,X1623- E1623 &amp; CHAR(10) &amp; "(closed)")</f>
        <v>43203
(closed)</v>
      </c>
      <c r="Z1623" s="149" t="s">
        <v>360</v>
      </c>
    </row>
    <row r="1624" spans="1:26" s="175" customFormat="1" ht="26.4" hidden="1" x14ac:dyDescent="0.3">
      <c r="A1624" s="157"/>
      <c r="B1624" s="191">
        <v>201700579</v>
      </c>
      <c r="C1624" s="206" t="s">
        <v>291</v>
      </c>
      <c r="D1624" s="29" t="s">
        <v>179</v>
      </c>
      <c r="E1624" s="216"/>
      <c r="F1624" s="208"/>
      <c r="G1624" s="208"/>
      <c r="H1624" s="208"/>
      <c r="I1624" s="208"/>
      <c r="J1624" s="209"/>
      <c r="K1624" s="208"/>
      <c r="L1624" s="208"/>
      <c r="M1624" s="208"/>
      <c r="N1624" s="208"/>
      <c r="O1624" s="208"/>
      <c r="P1624" s="208"/>
      <c r="Q1624" s="208"/>
      <c r="R1624" s="208"/>
      <c r="S1624" s="208"/>
      <c r="T1624" s="208"/>
      <c r="U1624" s="208"/>
      <c r="V1624" s="208"/>
      <c r="W1624" s="208"/>
      <c r="X1624" s="219">
        <v>43200</v>
      </c>
      <c r="Y1624" s="150" t="str">
        <f ca="1">IF(ISBLANK(X1624), TODAY()-E1624,X1624- E1624 &amp; CHAR(10) &amp; "(closed)")</f>
        <v>43200
(closed)</v>
      </c>
      <c r="Z1624" s="149" t="s">
        <v>360</v>
      </c>
    </row>
    <row r="1625" spans="1:26" s="175" customFormat="1" ht="26.4" hidden="1" x14ac:dyDescent="0.3">
      <c r="A1625" s="157"/>
      <c r="B1625" s="191">
        <v>201800001</v>
      </c>
      <c r="C1625" s="206" t="s">
        <v>804</v>
      </c>
      <c r="D1625" s="29" t="s">
        <v>179</v>
      </c>
      <c r="E1625" s="216"/>
      <c r="F1625" s="208"/>
      <c r="G1625" s="208"/>
      <c r="H1625" s="208"/>
      <c r="I1625" s="208"/>
      <c r="J1625" s="209"/>
      <c r="K1625" s="208"/>
      <c r="L1625" s="208"/>
      <c r="M1625" s="208"/>
      <c r="N1625" s="208"/>
      <c r="O1625" s="208"/>
      <c r="P1625" s="208"/>
      <c r="Q1625" s="208"/>
      <c r="R1625" s="208"/>
      <c r="S1625" s="208"/>
      <c r="T1625" s="208"/>
      <c r="U1625" s="208"/>
      <c r="V1625" s="208"/>
      <c r="W1625" s="208"/>
      <c r="X1625" s="219">
        <v>43138</v>
      </c>
      <c r="Y1625" s="150" t="str">
        <f ca="1">IF(ISBLANK(X1625), TODAY()-E1625,X1625- E1625 &amp; CHAR(10) &amp; "(closed)")</f>
        <v>43138
(closed)</v>
      </c>
      <c r="Z1625" s="149" t="s">
        <v>360</v>
      </c>
    </row>
    <row r="1626" spans="1:26" s="175" customFormat="1" ht="26.4" hidden="1" x14ac:dyDescent="0.3">
      <c r="A1626" s="157"/>
      <c r="B1626" s="191">
        <v>201800002</v>
      </c>
      <c r="C1626" s="206" t="s">
        <v>1912</v>
      </c>
      <c r="D1626" s="29" t="s">
        <v>179</v>
      </c>
      <c r="E1626" s="216"/>
      <c r="F1626" s="208"/>
      <c r="G1626" s="208"/>
      <c r="H1626" s="208"/>
      <c r="I1626" s="208"/>
      <c r="J1626" s="209"/>
      <c r="K1626" s="208"/>
      <c r="L1626" s="208"/>
      <c r="M1626" s="208"/>
      <c r="N1626" s="208"/>
      <c r="O1626" s="208"/>
      <c r="P1626" s="208"/>
      <c r="Q1626" s="208"/>
      <c r="R1626" s="208"/>
      <c r="S1626" s="208"/>
      <c r="T1626" s="208"/>
      <c r="U1626" s="208"/>
      <c r="V1626" s="208"/>
      <c r="W1626" s="208"/>
      <c r="X1626" s="219">
        <v>43138</v>
      </c>
      <c r="Y1626" s="150" t="str">
        <f ca="1">IF(ISBLANK(X1626), TODAY()-E1626,X1626- E1626 &amp; CHAR(10) &amp; "(closed)")</f>
        <v>43138
(closed)</v>
      </c>
      <c r="Z1626" s="149" t="s">
        <v>360</v>
      </c>
    </row>
    <row r="1627" spans="1:26" s="175" customFormat="1" ht="26.4" hidden="1" x14ac:dyDescent="0.3">
      <c r="A1627" s="157"/>
      <c r="B1627" s="191">
        <v>201800003</v>
      </c>
      <c r="C1627" s="206" t="s">
        <v>1408</v>
      </c>
      <c r="D1627" s="29" t="s">
        <v>177</v>
      </c>
      <c r="E1627" s="216"/>
      <c r="F1627" s="208"/>
      <c r="G1627" s="208"/>
      <c r="H1627" s="208"/>
      <c r="I1627" s="208"/>
      <c r="J1627" s="209"/>
      <c r="K1627" s="208"/>
      <c r="L1627" s="208"/>
      <c r="M1627" s="208"/>
      <c r="N1627" s="208"/>
      <c r="O1627" s="208"/>
      <c r="P1627" s="208"/>
      <c r="Q1627" s="208"/>
      <c r="R1627" s="208"/>
      <c r="S1627" s="208"/>
      <c r="T1627" s="208"/>
      <c r="U1627" s="208"/>
      <c r="V1627" s="208"/>
      <c r="W1627" s="208"/>
      <c r="X1627" s="219">
        <v>43200</v>
      </c>
      <c r="Y1627" s="150" t="str">
        <f ca="1">IF(ISBLANK(X1627), TODAY()-E1627,X1627- E1627 &amp; CHAR(10) &amp; "(closed)")</f>
        <v>43200
(closed)</v>
      </c>
      <c r="Z1627" s="149" t="s">
        <v>360</v>
      </c>
    </row>
    <row r="1628" spans="1:26" s="175" customFormat="1" ht="26.4" hidden="1" x14ac:dyDescent="0.3">
      <c r="A1628" s="157"/>
      <c r="B1628" s="191">
        <v>201800004</v>
      </c>
      <c r="C1628" s="206" t="s">
        <v>1911</v>
      </c>
      <c r="D1628" s="29" t="s">
        <v>179</v>
      </c>
      <c r="E1628" s="216"/>
      <c r="F1628" s="208"/>
      <c r="G1628" s="208"/>
      <c r="H1628" s="208"/>
      <c r="I1628" s="208"/>
      <c r="J1628" s="209"/>
      <c r="K1628" s="208"/>
      <c r="L1628" s="208"/>
      <c r="M1628" s="208"/>
      <c r="N1628" s="208"/>
      <c r="O1628" s="208"/>
      <c r="P1628" s="208"/>
      <c r="Q1628" s="208"/>
      <c r="R1628" s="208"/>
      <c r="S1628" s="208"/>
      <c r="T1628" s="208"/>
      <c r="U1628" s="208"/>
      <c r="V1628" s="208"/>
      <c r="W1628" s="208"/>
      <c r="X1628" s="219">
        <v>43137</v>
      </c>
      <c r="Y1628" s="150" t="str">
        <f ca="1">IF(ISBLANK(X1628), TODAY()-E1628,X1628- E1628 &amp; CHAR(10) &amp; "(closed)")</f>
        <v>43137
(closed)</v>
      </c>
      <c r="Z1628" s="149" t="s">
        <v>360</v>
      </c>
    </row>
    <row r="1629" spans="1:26" s="175" customFormat="1" ht="26.4" hidden="1" x14ac:dyDescent="0.3">
      <c r="A1629" s="157"/>
      <c r="B1629" s="191">
        <v>201800006</v>
      </c>
      <c r="C1629" s="206" t="s">
        <v>238</v>
      </c>
      <c r="D1629" s="29" t="s">
        <v>176</v>
      </c>
      <c r="E1629" s="216"/>
      <c r="F1629" s="208"/>
      <c r="G1629" s="208"/>
      <c r="H1629" s="208"/>
      <c r="I1629" s="208"/>
      <c r="J1629" s="209"/>
      <c r="K1629" s="208"/>
      <c r="L1629" s="208"/>
      <c r="M1629" s="208"/>
      <c r="N1629" s="208"/>
      <c r="O1629" s="208"/>
      <c r="P1629" s="208"/>
      <c r="Q1629" s="208"/>
      <c r="R1629" s="208"/>
      <c r="S1629" s="208"/>
      <c r="T1629" s="208"/>
      <c r="U1629" s="208"/>
      <c r="V1629" s="208"/>
      <c r="W1629" s="208"/>
      <c r="X1629" s="219">
        <v>43192</v>
      </c>
      <c r="Y1629" s="150" t="str">
        <f ca="1">IF(ISBLANK(X1629), TODAY()-E1629,X1629- E1629 &amp; CHAR(10) &amp; "(closed)")</f>
        <v>43192
(closed)</v>
      </c>
      <c r="Z1629" s="149" t="s">
        <v>360</v>
      </c>
    </row>
    <row r="1630" spans="1:26" s="175" customFormat="1" ht="26.4" hidden="1" x14ac:dyDescent="0.3">
      <c r="A1630" s="157"/>
      <c r="B1630" s="191">
        <v>201800007</v>
      </c>
      <c r="C1630" s="206" t="s">
        <v>1908</v>
      </c>
      <c r="D1630" s="29" t="s">
        <v>179</v>
      </c>
      <c r="E1630" s="216"/>
      <c r="F1630" s="208"/>
      <c r="G1630" s="208"/>
      <c r="H1630" s="208"/>
      <c r="I1630" s="208"/>
      <c r="J1630" s="209"/>
      <c r="K1630" s="208"/>
      <c r="L1630" s="208"/>
      <c r="M1630" s="208"/>
      <c r="N1630" s="208"/>
      <c r="O1630" s="208"/>
      <c r="P1630" s="208"/>
      <c r="Q1630" s="208"/>
      <c r="R1630" s="208"/>
      <c r="S1630" s="208"/>
      <c r="T1630" s="208"/>
      <c r="U1630" s="208"/>
      <c r="V1630" s="208"/>
      <c r="W1630" s="208"/>
      <c r="X1630" s="219">
        <v>43202</v>
      </c>
      <c r="Y1630" s="150" t="str">
        <f ca="1">IF(ISBLANK(X1630), TODAY()-E1630,X1630- E1630 &amp; CHAR(10) &amp; "(closed)")</f>
        <v>43202
(closed)</v>
      </c>
      <c r="Z1630" s="149" t="s">
        <v>360</v>
      </c>
    </row>
    <row r="1631" spans="1:26" s="175" customFormat="1" ht="26.4" hidden="1" x14ac:dyDescent="0.3">
      <c r="A1631" s="157"/>
      <c r="B1631" s="191">
        <v>201800008</v>
      </c>
      <c r="C1631" s="206" t="s">
        <v>1908</v>
      </c>
      <c r="D1631" s="29" t="s">
        <v>179</v>
      </c>
      <c r="E1631" s="216"/>
      <c r="F1631" s="208"/>
      <c r="G1631" s="208"/>
      <c r="H1631" s="208"/>
      <c r="I1631" s="208"/>
      <c r="J1631" s="209"/>
      <c r="K1631" s="208"/>
      <c r="L1631" s="208"/>
      <c r="M1631" s="208"/>
      <c r="N1631" s="208"/>
      <c r="O1631" s="208"/>
      <c r="P1631" s="208"/>
      <c r="Q1631" s="208"/>
      <c r="R1631" s="208"/>
      <c r="S1631" s="208"/>
      <c r="T1631" s="208"/>
      <c r="U1631" s="208"/>
      <c r="V1631" s="208"/>
      <c r="W1631" s="208"/>
      <c r="X1631" s="219">
        <v>43186</v>
      </c>
      <c r="Y1631" s="150" t="str">
        <f ca="1">IF(ISBLANK(X1631), TODAY()-E1631,X1631- E1631 &amp; CHAR(10) &amp; "(closed)")</f>
        <v>43186
(closed)</v>
      </c>
      <c r="Z1631" s="149" t="s">
        <v>360</v>
      </c>
    </row>
    <row r="1632" spans="1:26" s="175" customFormat="1" ht="26.4" hidden="1" x14ac:dyDescent="0.3">
      <c r="A1632" s="157"/>
      <c r="B1632" s="191">
        <v>201800009</v>
      </c>
      <c r="C1632" s="206" t="s">
        <v>238</v>
      </c>
      <c r="D1632" s="29" t="s">
        <v>176</v>
      </c>
      <c r="E1632" s="216"/>
      <c r="F1632" s="208"/>
      <c r="G1632" s="208"/>
      <c r="H1632" s="208"/>
      <c r="I1632" s="208"/>
      <c r="J1632" s="209"/>
      <c r="K1632" s="208"/>
      <c r="L1632" s="208"/>
      <c r="M1632" s="208"/>
      <c r="N1632" s="208"/>
      <c r="O1632" s="208"/>
      <c r="P1632" s="208"/>
      <c r="Q1632" s="208"/>
      <c r="R1632" s="208"/>
      <c r="S1632" s="208"/>
      <c r="T1632" s="208"/>
      <c r="U1632" s="208"/>
      <c r="V1632" s="208"/>
      <c r="W1632" s="208"/>
      <c r="X1632" s="219">
        <v>43164</v>
      </c>
      <c r="Y1632" s="150" t="str">
        <f ca="1">IF(ISBLANK(X1632), TODAY()-E1632,X1632- E1632 &amp; CHAR(10) &amp; "(closed)")</f>
        <v>43164
(closed)</v>
      </c>
      <c r="Z1632" s="149" t="s">
        <v>360</v>
      </c>
    </row>
    <row r="1633" spans="1:26" s="175" customFormat="1" ht="26.4" hidden="1" x14ac:dyDescent="0.3">
      <c r="A1633" s="157"/>
      <c r="B1633" s="191">
        <v>201800010</v>
      </c>
      <c r="C1633" s="206" t="s">
        <v>1908</v>
      </c>
      <c r="D1633" s="29" t="s">
        <v>177</v>
      </c>
      <c r="E1633" s="216"/>
      <c r="F1633" s="208"/>
      <c r="G1633" s="208"/>
      <c r="H1633" s="208"/>
      <c r="I1633" s="208"/>
      <c r="J1633" s="209"/>
      <c r="K1633" s="208"/>
      <c r="L1633" s="208"/>
      <c r="M1633" s="208"/>
      <c r="N1633" s="208"/>
      <c r="O1633" s="208"/>
      <c r="P1633" s="208"/>
      <c r="Q1633" s="208"/>
      <c r="R1633" s="208"/>
      <c r="S1633" s="208"/>
      <c r="T1633" s="208"/>
      <c r="U1633" s="208"/>
      <c r="V1633" s="208"/>
      <c r="W1633" s="208"/>
      <c r="X1633" s="219">
        <v>43188</v>
      </c>
      <c r="Y1633" s="150" t="str">
        <f ca="1">IF(ISBLANK(X1633), TODAY()-E1633,X1633- E1633 &amp; CHAR(10) &amp; "(closed)")</f>
        <v>43188
(closed)</v>
      </c>
      <c r="Z1633" s="149" t="s">
        <v>360</v>
      </c>
    </row>
    <row r="1634" spans="1:26" s="175" customFormat="1" ht="26.4" hidden="1" x14ac:dyDescent="0.3">
      <c r="A1634" s="157"/>
      <c r="B1634" s="191">
        <v>201800011</v>
      </c>
      <c r="C1634" s="206" t="s">
        <v>1908</v>
      </c>
      <c r="D1634" s="29" t="s">
        <v>179</v>
      </c>
      <c r="E1634" s="216"/>
      <c r="F1634" s="208"/>
      <c r="G1634" s="208"/>
      <c r="H1634" s="208"/>
      <c r="I1634" s="208"/>
      <c r="J1634" s="209"/>
      <c r="K1634" s="208"/>
      <c r="L1634" s="208"/>
      <c r="M1634" s="208"/>
      <c r="N1634" s="208"/>
      <c r="O1634" s="208"/>
      <c r="P1634" s="208"/>
      <c r="Q1634" s="208"/>
      <c r="R1634" s="208"/>
      <c r="S1634" s="208"/>
      <c r="T1634" s="208"/>
      <c r="U1634" s="208"/>
      <c r="V1634" s="208"/>
      <c r="W1634" s="208"/>
      <c r="X1634" s="219">
        <v>43207</v>
      </c>
      <c r="Y1634" s="150" t="str">
        <f ca="1">IF(ISBLANK(X1634), TODAY()-E1634,X1634- E1634 &amp; CHAR(10) &amp; "(closed)")</f>
        <v>43207
(closed)</v>
      </c>
      <c r="Z1634" s="149" t="s">
        <v>360</v>
      </c>
    </row>
    <row r="1635" spans="1:26" s="175" customFormat="1" ht="26.4" hidden="1" x14ac:dyDescent="0.3">
      <c r="A1635" s="157"/>
      <c r="B1635" s="191">
        <v>201800012</v>
      </c>
      <c r="C1635" s="206" t="s">
        <v>1908</v>
      </c>
      <c r="D1635" s="29" t="s">
        <v>179</v>
      </c>
      <c r="E1635" s="216"/>
      <c r="F1635" s="208"/>
      <c r="G1635" s="208"/>
      <c r="H1635" s="208"/>
      <c r="I1635" s="208"/>
      <c r="J1635" s="209"/>
      <c r="K1635" s="208"/>
      <c r="L1635" s="208"/>
      <c r="M1635" s="208"/>
      <c r="N1635" s="208"/>
      <c r="O1635" s="208"/>
      <c r="P1635" s="208"/>
      <c r="Q1635" s="208"/>
      <c r="R1635" s="208"/>
      <c r="S1635" s="208"/>
      <c r="T1635" s="208"/>
      <c r="U1635" s="208"/>
      <c r="V1635" s="208"/>
      <c r="W1635" s="208"/>
      <c r="X1635" s="219">
        <v>43210</v>
      </c>
      <c r="Y1635" s="150" t="str">
        <f ca="1">IF(ISBLANK(X1635), TODAY()-E1635,X1635- E1635 &amp; CHAR(10) &amp; "(closed)")</f>
        <v>43210
(closed)</v>
      </c>
      <c r="Z1635" s="149" t="s">
        <v>360</v>
      </c>
    </row>
    <row r="1636" spans="1:26" s="175" customFormat="1" ht="26.4" hidden="1" x14ac:dyDescent="0.3">
      <c r="A1636" s="157"/>
      <c r="B1636" s="191">
        <v>201800013</v>
      </c>
      <c r="C1636" s="206" t="s">
        <v>1910</v>
      </c>
      <c r="D1636" s="29" t="s">
        <v>179</v>
      </c>
      <c r="E1636" s="216"/>
      <c r="F1636" s="208"/>
      <c r="G1636" s="208"/>
      <c r="H1636" s="208"/>
      <c r="I1636" s="208"/>
      <c r="J1636" s="209"/>
      <c r="K1636" s="208"/>
      <c r="L1636" s="208"/>
      <c r="M1636" s="208"/>
      <c r="N1636" s="208"/>
      <c r="O1636" s="208"/>
      <c r="P1636" s="208"/>
      <c r="Q1636" s="208"/>
      <c r="R1636" s="208"/>
      <c r="S1636" s="208"/>
      <c r="T1636" s="208"/>
      <c r="U1636" s="208"/>
      <c r="V1636" s="208"/>
      <c r="W1636" s="208"/>
      <c r="X1636" s="219">
        <v>43213</v>
      </c>
      <c r="Y1636" s="150" t="str">
        <f ca="1">IF(ISBLANK(X1636), TODAY()-E1636,X1636- E1636 &amp; CHAR(10) &amp; "(closed)")</f>
        <v>43213
(closed)</v>
      </c>
      <c r="Z1636" s="149" t="s">
        <v>360</v>
      </c>
    </row>
    <row r="1637" spans="1:26" s="175" customFormat="1" ht="26.4" hidden="1" x14ac:dyDescent="0.3">
      <c r="A1637" s="157"/>
      <c r="B1637" s="191">
        <v>201800014</v>
      </c>
      <c r="C1637" s="206" t="s">
        <v>1909</v>
      </c>
      <c r="D1637" s="29" t="s">
        <v>176</v>
      </c>
      <c r="E1637" s="216"/>
      <c r="F1637" s="208"/>
      <c r="G1637" s="208"/>
      <c r="H1637" s="208"/>
      <c r="I1637" s="208"/>
      <c r="J1637" s="209"/>
      <c r="K1637" s="208"/>
      <c r="L1637" s="208"/>
      <c r="M1637" s="208"/>
      <c r="N1637" s="208"/>
      <c r="O1637" s="208"/>
      <c r="P1637" s="208"/>
      <c r="Q1637" s="208"/>
      <c r="R1637" s="208"/>
      <c r="S1637" s="208"/>
      <c r="T1637" s="208"/>
      <c r="U1637" s="208"/>
      <c r="V1637" s="208"/>
      <c r="W1637" s="208"/>
      <c r="X1637" s="219">
        <v>43189</v>
      </c>
      <c r="Y1637" s="150" t="str">
        <f ca="1">IF(ISBLANK(X1637), TODAY()-E1637,X1637- E1637 &amp; CHAR(10) &amp; "(closed)")</f>
        <v>43189
(closed)</v>
      </c>
      <c r="Z1637" s="149" t="s">
        <v>360</v>
      </c>
    </row>
    <row r="1638" spans="1:26" s="175" customFormat="1" ht="26.4" hidden="1" x14ac:dyDescent="0.3">
      <c r="A1638" s="157"/>
      <c r="B1638" s="191">
        <v>201800015</v>
      </c>
      <c r="C1638" s="206" t="s">
        <v>1909</v>
      </c>
      <c r="D1638" s="29" t="s">
        <v>176</v>
      </c>
      <c r="E1638" s="216"/>
      <c r="F1638" s="208"/>
      <c r="G1638" s="208"/>
      <c r="H1638" s="208"/>
      <c r="I1638" s="208"/>
      <c r="J1638" s="209"/>
      <c r="K1638" s="208"/>
      <c r="L1638" s="208"/>
      <c r="M1638" s="208"/>
      <c r="N1638" s="208"/>
      <c r="O1638" s="208"/>
      <c r="P1638" s="208"/>
      <c r="Q1638" s="208"/>
      <c r="R1638" s="208"/>
      <c r="S1638" s="208"/>
      <c r="T1638" s="208"/>
      <c r="U1638" s="208"/>
      <c r="V1638" s="208"/>
      <c r="W1638" s="208"/>
      <c r="X1638" s="219">
        <v>43216</v>
      </c>
      <c r="Y1638" s="150" t="str">
        <f ca="1">IF(ISBLANK(X1638), TODAY()-E1638,X1638- E1638 &amp; CHAR(10) &amp; "(closed)")</f>
        <v>43216
(closed)</v>
      </c>
      <c r="Z1638" s="149" t="s">
        <v>360</v>
      </c>
    </row>
    <row r="1639" spans="1:26" s="175" customFormat="1" ht="26.4" hidden="1" x14ac:dyDescent="0.3">
      <c r="A1639" s="157"/>
      <c r="B1639" s="155">
        <v>201800016</v>
      </c>
      <c r="C1639" s="217" t="s">
        <v>1909</v>
      </c>
      <c r="D1639" s="29" t="s">
        <v>176</v>
      </c>
      <c r="E1639" s="216"/>
      <c r="F1639" s="208"/>
      <c r="G1639" s="208"/>
      <c r="H1639" s="208"/>
      <c r="I1639" s="208"/>
      <c r="J1639" s="209"/>
      <c r="K1639" s="208"/>
      <c r="L1639" s="208"/>
      <c r="M1639" s="208"/>
      <c r="N1639" s="208"/>
      <c r="O1639" s="208"/>
      <c r="P1639" s="208"/>
      <c r="Q1639" s="208"/>
      <c r="R1639" s="208"/>
      <c r="S1639" s="208"/>
      <c r="T1639" s="208"/>
      <c r="U1639" s="208"/>
      <c r="V1639" s="208"/>
      <c r="W1639" s="208"/>
      <c r="X1639" s="219">
        <v>43216</v>
      </c>
      <c r="Y1639" s="150" t="str">
        <f ca="1">IF(ISBLANK(X1639), TODAY()-E1639,X1639- E1639 &amp; CHAR(10) &amp; "(closed)")</f>
        <v>43216
(closed)</v>
      </c>
      <c r="Z1639" s="149" t="s">
        <v>360</v>
      </c>
    </row>
    <row r="1640" spans="1:26" s="175" customFormat="1" ht="26.4" hidden="1" x14ac:dyDescent="0.3">
      <c r="A1640" s="157"/>
      <c r="B1640" s="155">
        <v>201800017</v>
      </c>
      <c r="C1640" s="217" t="s">
        <v>238</v>
      </c>
      <c r="D1640" s="29" t="s">
        <v>177</v>
      </c>
      <c r="E1640" s="216"/>
      <c r="F1640" s="208"/>
      <c r="G1640" s="208"/>
      <c r="H1640" s="208"/>
      <c r="I1640" s="208"/>
      <c r="J1640" s="209"/>
      <c r="K1640" s="208"/>
      <c r="L1640" s="208"/>
      <c r="M1640" s="208"/>
      <c r="N1640" s="208"/>
      <c r="O1640" s="208"/>
      <c r="P1640" s="208"/>
      <c r="Q1640" s="208"/>
      <c r="R1640" s="208"/>
      <c r="S1640" s="208"/>
      <c r="T1640" s="208"/>
      <c r="U1640" s="208"/>
      <c r="V1640" s="208"/>
      <c r="W1640" s="208"/>
      <c r="X1640" s="219">
        <v>43189</v>
      </c>
      <c r="Y1640" s="150" t="str">
        <f ca="1">IF(ISBLANK(X1640), TODAY()-E1640,X1640- E1640 &amp; CHAR(10) &amp; "(closed)")</f>
        <v>43189
(closed)</v>
      </c>
      <c r="Z1640" s="149" t="s">
        <v>360</v>
      </c>
    </row>
    <row r="1641" spans="1:26" s="175" customFormat="1" ht="26.4" hidden="1" x14ac:dyDescent="0.3">
      <c r="A1641" s="157"/>
      <c r="B1641" s="191">
        <v>201800018</v>
      </c>
      <c r="C1641" s="206" t="s">
        <v>193</v>
      </c>
      <c r="D1641" s="29" t="s">
        <v>179</v>
      </c>
      <c r="E1641" s="216"/>
      <c r="F1641" s="208"/>
      <c r="G1641" s="208"/>
      <c r="H1641" s="208"/>
      <c r="I1641" s="208"/>
      <c r="J1641" s="209"/>
      <c r="K1641" s="208"/>
      <c r="L1641" s="208"/>
      <c r="M1641" s="208"/>
      <c r="N1641" s="208"/>
      <c r="O1641" s="208"/>
      <c r="P1641" s="208"/>
      <c r="Q1641" s="208"/>
      <c r="R1641" s="208"/>
      <c r="S1641" s="208"/>
      <c r="T1641" s="208"/>
      <c r="U1641" s="208"/>
      <c r="V1641" s="208"/>
      <c r="W1641" s="208"/>
      <c r="X1641" s="219">
        <v>43189</v>
      </c>
      <c r="Y1641" s="150" t="str">
        <f ca="1">IF(ISBLANK(X1641), TODAY()-E1641,X1641- E1641 &amp; CHAR(10) &amp; "(closed)")</f>
        <v>43189
(closed)</v>
      </c>
      <c r="Z1641" s="149" t="s">
        <v>360</v>
      </c>
    </row>
    <row r="1642" spans="1:26" s="175" customFormat="1" ht="26.4" hidden="1" x14ac:dyDescent="0.3">
      <c r="A1642" s="157"/>
      <c r="B1642" s="191">
        <v>201800019</v>
      </c>
      <c r="C1642" s="206" t="s">
        <v>1908</v>
      </c>
      <c r="D1642" s="29" t="s">
        <v>179</v>
      </c>
      <c r="E1642" s="216"/>
      <c r="F1642" s="208"/>
      <c r="G1642" s="208"/>
      <c r="H1642" s="208"/>
      <c r="I1642" s="208"/>
      <c r="J1642" s="209"/>
      <c r="K1642" s="208"/>
      <c r="L1642" s="208"/>
      <c r="M1642" s="208"/>
      <c r="N1642" s="208"/>
      <c r="O1642" s="208"/>
      <c r="P1642" s="208"/>
      <c r="Q1642" s="208"/>
      <c r="R1642" s="208"/>
      <c r="S1642" s="208"/>
      <c r="T1642" s="208"/>
      <c r="U1642" s="208"/>
      <c r="V1642" s="208"/>
      <c r="W1642" s="208"/>
      <c r="X1642" s="219">
        <v>43214</v>
      </c>
      <c r="Y1642" s="150" t="str">
        <f ca="1">IF(ISBLANK(X1642), TODAY()-E1642,X1642- E1642 &amp; CHAR(10) &amp; "(closed)")</f>
        <v>43214
(closed)</v>
      </c>
      <c r="Z1642" s="149" t="s">
        <v>360</v>
      </c>
    </row>
    <row r="1643" spans="1:26" s="175" customFormat="1" ht="26.4" hidden="1" x14ac:dyDescent="0.3">
      <c r="A1643" s="157"/>
      <c r="B1643" s="191">
        <v>201800020</v>
      </c>
      <c r="C1643" s="206" t="s">
        <v>238</v>
      </c>
      <c r="D1643" s="29" t="s">
        <v>177</v>
      </c>
      <c r="E1643" s="216"/>
      <c r="F1643" s="208"/>
      <c r="G1643" s="208"/>
      <c r="H1643" s="208"/>
      <c r="I1643" s="208"/>
      <c r="J1643" s="209"/>
      <c r="K1643" s="208"/>
      <c r="L1643" s="208"/>
      <c r="M1643" s="208"/>
      <c r="N1643" s="208"/>
      <c r="O1643" s="208"/>
      <c r="P1643" s="208"/>
      <c r="Q1643" s="208"/>
      <c r="R1643" s="208"/>
      <c r="S1643" s="208"/>
      <c r="T1643" s="208"/>
      <c r="U1643" s="208"/>
      <c r="V1643" s="208"/>
      <c r="W1643" s="208"/>
      <c r="X1643" s="219">
        <v>43203</v>
      </c>
      <c r="Y1643" s="150" t="str">
        <f ca="1">IF(ISBLANK(X1643), TODAY()-E1643,X1643- E1643 &amp; CHAR(10) &amp; "(closed)")</f>
        <v>43203
(closed)</v>
      </c>
      <c r="Z1643" s="149" t="s">
        <v>360</v>
      </c>
    </row>
    <row r="1644" spans="1:26" s="175" customFormat="1" ht="26.4" hidden="1" x14ac:dyDescent="0.3">
      <c r="A1644" s="157"/>
      <c r="B1644" s="191">
        <v>201800021</v>
      </c>
      <c r="C1644" s="206" t="s">
        <v>238</v>
      </c>
      <c r="D1644" s="29" t="s">
        <v>179</v>
      </c>
      <c r="E1644" s="216"/>
      <c r="F1644" s="208"/>
      <c r="G1644" s="208"/>
      <c r="H1644" s="208"/>
      <c r="I1644" s="208"/>
      <c r="J1644" s="209"/>
      <c r="K1644" s="208"/>
      <c r="L1644" s="208"/>
      <c r="M1644" s="208"/>
      <c r="N1644" s="208"/>
      <c r="O1644" s="208"/>
      <c r="P1644" s="208"/>
      <c r="Q1644" s="208"/>
      <c r="R1644" s="208"/>
      <c r="S1644" s="208"/>
      <c r="T1644" s="208"/>
      <c r="U1644" s="208"/>
      <c r="V1644" s="208"/>
      <c r="W1644" s="208"/>
      <c r="X1644" s="219">
        <v>43207</v>
      </c>
      <c r="Y1644" s="150" t="str">
        <f ca="1">IF(ISBLANK(X1644), TODAY()-E1644,X1644- E1644 &amp; CHAR(10) &amp; "(closed)")</f>
        <v>43207
(closed)</v>
      </c>
      <c r="Z1644" s="149" t="s">
        <v>360</v>
      </c>
    </row>
    <row r="1645" spans="1:26" s="175" customFormat="1" ht="26.4" hidden="1" x14ac:dyDescent="0.3">
      <c r="A1645" s="157"/>
      <c r="B1645" s="191">
        <v>201800022</v>
      </c>
      <c r="C1645" s="206" t="s">
        <v>1908</v>
      </c>
      <c r="D1645" s="29" t="s">
        <v>179</v>
      </c>
      <c r="E1645" s="216"/>
      <c r="F1645" s="208"/>
      <c r="G1645" s="208"/>
      <c r="H1645" s="208"/>
      <c r="I1645" s="208"/>
      <c r="J1645" s="209"/>
      <c r="K1645" s="208"/>
      <c r="L1645" s="208"/>
      <c r="M1645" s="208"/>
      <c r="N1645" s="208"/>
      <c r="O1645" s="208"/>
      <c r="P1645" s="208"/>
      <c r="Q1645" s="208"/>
      <c r="R1645" s="208"/>
      <c r="S1645" s="208"/>
      <c r="T1645" s="208"/>
      <c r="U1645" s="208"/>
      <c r="V1645" s="208"/>
      <c r="W1645" s="208"/>
      <c r="X1645" s="219">
        <v>43201</v>
      </c>
      <c r="Y1645" s="150" t="str">
        <f ca="1">IF(ISBLANK(X1645), TODAY()-E1645,X1645- E1645 &amp; CHAR(10) &amp; "(closed)")</f>
        <v>43201
(closed)</v>
      </c>
      <c r="Z1645" s="149" t="s">
        <v>360</v>
      </c>
    </row>
    <row r="1646" spans="1:26" s="175" customFormat="1" ht="26.4" hidden="1" x14ac:dyDescent="0.3">
      <c r="A1646" s="157"/>
      <c r="B1646" s="191">
        <v>201800023</v>
      </c>
      <c r="C1646" s="206" t="s">
        <v>238</v>
      </c>
      <c r="D1646" s="29" t="s">
        <v>179</v>
      </c>
      <c r="E1646" s="216"/>
      <c r="F1646" s="208"/>
      <c r="G1646" s="208"/>
      <c r="H1646" s="208"/>
      <c r="I1646" s="208"/>
      <c r="J1646" s="209"/>
      <c r="K1646" s="208"/>
      <c r="L1646" s="208"/>
      <c r="M1646" s="208"/>
      <c r="N1646" s="208"/>
      <c r="O1646" s="208"/>
      <c r="P1646" s="208"/>
      <c r="Q1646" s="208"/>
      <c r="R1646" s="208"/>
      <c r="S1646" s="208"/>
      <c r="T1646" s="208"/>
      <c r="U1646" s="208"/>
      <c r="V1646" s="208"/>
      <c r="W1646" s="208"/>
      <c r="X1646" s="219">
        <v>43192</v>
      </c>
      <c r="Y1646" s="150" t="str">
        <f ca="1">IF(ISBLANK(X1646), TODAY()-E1646,X1646- E1646 &amp; CHAR(10) &amp; "(closed)")</f>
        <v>43192
(closed)</v>
      </c>
      <c r="Z1646" s="149" t="s">
        <v>360</v>
      </c>
    </row>
    <row r="1647" spans="1:26" s="175" customFormat="1" ht="26.4" hidden="1" x14ac:dyDescent="0.3">
      <c r="A1647" s="157"/>
      <c r="B1647" s="191">
        <v>201800024</v>
      </c>
      <c r="C1647" s="206" t="s">
        <v>193</v>
      </c>
      <c r="D1647" s="29" t="s">
        <v>179</v>
      </c>
      <c r="E1647" s="216"/>
      <c r="F1647" s="208"/>
      <c r="G1647" s="208"/>
      <c r="H1647" s="208"/>
      <c r="I1647" s="208"/>
      <c r="J1647" s="209"/>
      <c r="K1647" s="208"/>
      <c r="L1647" s="208"/>
      <c r="M1647" s="208"/>
      <c r="N1647" s="208"/>
      <c r="O1647" s="208"/>
      <c r="P1647" s="208"/>
      <c r="Q1647" s="208"/>
      <c r="R1647" s="208"/>
      <c r="S1647" s="208"/>
      <c r="T1647" s="208"/>
      <c r="U1647" s="208"/>
      <c r="V1647" s="208"/>
      <c r="W1647" s="208"/>
      <c r="X1647" s="219">
        <v>43210</v>
      </c>
      <c r="Y1647" s="150" t="str">
        <f ca="1">IF(ISBLANK(X1647), TODAY()-E1647,X1647- E1647 &amp; CHAR(10) &amp; "(closed)")</f>
        <v>43210
(closed)</v>
      </c>
      <c r="Z1647" s="149" t="s">
        <v>360</v>
      </c>
    </row>
    <row r="1648" spans="1:26" s="175" customFormat="1" ht="26.4" hidden="1" x14ac:dyDescent="0.3">
      <c r="A1648" s="157"/>
      <c r="B1648" s="191">
        <v>201800025</v>
      </c>
      <c r="C1648" s="206" t="s">
        <v>804</v>
      </c>
      <c r="D1648" s="29" t="s">
        <v>176</v>
      </c>
      <c r="E1648" s="216"/>
      <c r="F1648" s="208"/>
      <c r="G1648" s="208"/>
      <c r="H1648" s="208"/>
      <c r="I1648" s="208"/>
      <c r="J1648" s="209"/>
      <c r="K1648" s="208"/>
      <c r="L1648" s="208"/>
      <c r="M1648" s="208"/>
      <c r="N1648" s="208"/>
      <c r="O1648" s="208"/>
      <c r="P1648" s="208"/>
      <c r="Q1648" s="208"/>
      <c r="R1648" s="208"/>
      <c r="S1648" s="208"/>
      <c r="T1648" s="208"/>
      <c r="U1648" s="208"/>
      <c r="V1648" s="208"/>
      <c r="W1648" s="208"/>
      <c r="X1648" s="219">
        <v>43215</v>
      </c>
      <c r="Y1648" s="150" t="str">
        <f ca="1">IF(ISBLANK(X1648), TODAY()-E1648,X1648- E1648 &amp; CHAR(10) &amp; "(closed)")</f>
        <v>43215
(closed)</v>
      </c>
      <c r="Z1648" s="149" t="s">
        <v>360</v>
      </c>
    </row>
    <row r="1649" spans="1:26" s="175" customFormat="1" ht="26.4" hidden="1" x14ac:dyDescent="0.3">
      <c r="A1649" s="157"/>
      <c r="B1649" s="191">
        <v>201800026</v>
      </c>
      <c r="C1649" s="206" t="s">
        <v>804</v>
      </c>
      <c r="D1649" s="29" t="s">
        <v>176</v>
      </c>
      <c r="E1649" s="216"/>
      <c r="F1649" s="208"/>
      <c r="G1649" s="208"/>
      <c r="H1649" s="208"/>
      <c r="I1649" s="208"/>
      <c r="J1649" s="209"/>
      <c r="K1649" s="208"/>
      <c r="L1649" s="208"/>
      <c r="M1649" s="208"/>
      <c r="N1649" s="208"/>
      <c r="O1649" s="208"/>
      <c r="P1649" s="208"/>
      <c r="Q1649" s="208"/>
      <c r="R1649" s="208"/>
      <c r="S1649" s="208"/>
      <c r="T1649" s="208"/>
      <c r="U1649" s="208"/>
      <c r="V1649" s="208"/>
      <c r="W1649" s="208"/>
      <c r="X1649" s="219">
        <v>43215</v>
      </c>
      <c r="Y1649" s="150" t="str">
        <f ca="1">IF(ISBLANK(X1649), TODAY()-E1649,X1649- E1649 &amp; CHAR(10) &amp; "(closed)")</f>
        <v>43215
(closed)</v>
      </c>
      <c r="Z1649" s="149" t="s">
        <v>360</v>
      </c>
    </row>
    <row r="1650" spans="1:26" s="175" customFormat="1" ht="26.4" hidden="1" x14ac:dyDescent="0.3">
      <c r="A1650" s="157"/>
      <c r="B1650" s="191">
        <v>201800027</v>
      </c>
      <c r="C1650" s="206" t="s">
        <v>804</v>
      </c>
      <c r="D1650" s="29" t="s">
        <v>176</v>
      </c>
      <c r="E1650" s="216"/>
      <c r="F1650" s="208"/>
      <c r="G1650" s="208"/>
      <c r="H1650" s="208"/>
      <c r="I1650" s="208"/>
      <c r="J1650" s="209"/>
      <c r="K1650" s="208"/>
      <c r="L1650" s="208"/>
      <c r="M1650" s="208"/>
      <c r="N1650" s="208"/>
      <c r="O1650" s="208"/>
      <c r="P1650" s="208"/>
      <c r="Q1650" s="208"/>
      <c r="R1650" s="208"/>
      <c r="S1650" s="208"/>
      <c r="T1650" s="208"/>
      <c r="U1650" s="208"/>
      <c r="V1650" s="208"/>
      <c r="W1650" s="208"/>
      <c r="X1650" s="219">
        <v>43175</v>
      </c>
      <c r="Y1650" s="150" t="str">
        <f ca="1">IF(ISBLANK(X1650), TODAY()-E1650,X1650- E1650 &amp; CHAR(10) &amp; "(closed)")</f>
        <v>43175
(closed)</v>
      </c>
      <c r="Z1650" s="149" t="s">
        <v>360</v>
      </c>
    </row>
    <row r="1651" spans="1:26" s="175" customFormat="1" ht="26.4" hidden="1" x14ac:dyDescent="0.3">
      <c r="A1651" s="157"/>
      <c r="B1651" s="191">
        <v>201800028</v>
      </c>
      <c r="C1651" s="206" t="s">
        <v>1907</v>
      </c>
      <c r="D1651" s="29" t="s">
        <v>176</v>
      </c>
      <c r="E1651" s="216"/>
      <c r="F1651" s="208"/>
      <c r="G1651" s="208"/>
      <c r="H1651" s="208"/>
      <c r="I1651" s="208"/>
      <c r="J1651" s="209"/>
      <c r="K1651" s="208"/>
      <c r="L1651" s="208"/>
      <c r="M1651" s="208"/>
      <c r="N1651" s="208"/>
      <c r="O1651" s="208"/>
      <c r="P1651" s="208"/>
      <c r="Q1651" s="208"/>
      <c r="R1651" s="208"/>
      <c r="S1651" s="208"/>
      <c r="T1651" s="208"/>
      <c r="U1651" s="208"/>
      <c r="V1651" s="208"/>
      <c r="W1651" s="208"/>
      <c r="X1651" s="219">
        <v>43192</v>
      </c>
      <c r="Y1651" s="150" t="str">
        <f ca="1">IF(ISBLANK(X1651), TODAY()-E1651,X1651- E1651 &amp; CHAR(10) &amp; "(closed)")</f>
        <v>43192
(closed)</v>
      </c>
      <c r="Z1651" s="149" t="s">
        <v>360</v>
      </c>
    </row>
    <row r="1652" spans="1:26" s="175" customFormat="1" ht="26.4" hidden="1" x14ac:dyDescent="0.3">
      <c r="A1652" s="157"/>
      <c r="B1652" s="191">
        <v>201800029</v>
      </c>
      <c r="C1652" s="206" t="s">
        <v>1907</v>
      </c>
      <c r="D1652" s="29" t="s">
        <v>176</v>
      </c>
      <c r="E1652" s="216"/>
      <c r="F1652" s="208"/>
      <c r="G1652" s="208"/>
      <c r="H1652" s="208"/>
      <c r="I1652" s="208"/>
      <c r="J1652" s="209"/>
      <c r="K1652" s="208"/>
      <c r="L1652" s="208"/>
      <c r="M1652" s="208"/>
      <c r="N1652" s="208"/>
      <c r="O1652" s="208"/>
      <c r="P1652" s="208"/>
      <c r="Q1652" s="208"/>
      <c r="R1652" s="208"/>
      <c r="S1652" s="208"/>
      <c r="T1652" s="208"/>
      <c r="U1652" s="208"/>
      <c r="V1652" s="208"/>
      <c r="W1652" s="208"/>
      <c r="X1652" s="219">
        <v>43178</v>
      </c>
      <c r="Y1652" s="150" t="str">
        <f ca="1">IF(ISBLANK(X1652), TODAY()-E1652,X1652- E1652 &amp; CHAR(10) &amp; "(closed)")</f>
        <v>43178
(closed)</v>
      </c>
      <c r="Z1652" s="149" t="s">
        <v>360</v>
      </c>
    </row>
    <row r="1653" spans="1:26" s="175" customFormat="1" ht="26.4" hidden="1" x14ac:dyDescent="0.3">
      <c r="A1653" s="157"/>
      <c r="B1653" s="191">
        <v>201800030</v>
      </c>
      <c r="C1653" s="206" t="s">
        <v>1907</v>
      </c>
      <c r="D1653" s="29" t="s">
        <v>176</v>
      </c>
      <c r="E1653" s="216"/>
      <c r="F1653" s="208"/>
      <c r="G1653" s="208"/>
      <c r="H1653" s="208"/>
      <c r="I1653" s="208"/>
      <c r="J1653" s="209"/>
      <c r="K1653" s="208"/>
      <c r="L1653" s="208"/>
      <c r="M1653" s="208"/>
      <c r="N1653" s="208"/>
      <c r="O1653" s="208"/>
      <c r="P1653" s="208"/>
      <c r="Q1653" s="208"/>
      <c r="R1653" s="208"/>
      <c r="S1653" s="208"/>
      <c r="T1653" s="208"/>
      <c r="U1653" s="208"/>
      <c r="V1653" s="208"/>
      <c r="W1653" s="208"/>
      <c r="X1653" s="219">
        <v>43215</v>
      </c>
      <c r="Y1653" s="150" t="str">
        <f ca="1">IF(ISBLANK(X1653), TODAY()-E1653,X1653- E1653 &amp; CHAR(10) &amp; "(closed)")</f>
        <v>43215
(closed)</v>
      </c>
      <c r="Z1653" s="149" t="s">
        <v>360</v>
      </c>
    </row>
    <row r="1654" spans="1:26" s="175" customFormat="1" ht="26.4" hidden="1" x14ac:dyDescent="0.3">
      <c r="A1654" s="157"/>
      <c r="B1654" s="191">
        <v>201800031</v>
      </c>
      <c r="C1654" s="206" t="s">
        <v>1907</v>
      </c>
      <c r="D1654" s="29" t="s">
        <v>176</v>
      </c>
      <c r="E1654" s="216"/>
      <c r="F1654" s="208"/>
      <c r="G1654" s="208"/>
      <c r="H1654" s="208"/>
      <c r="I1654" s="208"/>
      <c r="J1654" s="209"/>
      <c r="K1654" s="208"/>
      <c r="L1654" s="208"/>
      <c r="M1654" s="208"/>
      <c r="N1654" s="208"/>
      <c r="O1654" s="208"/>
      <c r="P1654" s="208"/>
      <c r="Q1654" s="208"/>
      <c r="R1654" s="208"/>
      <c r="S1654" s="208"/>
      <c r="T1654" s="208"/>
      <c r="U1654" s="208"/>
      <c r="V1654" s="208"/>
      <c r="W1654" s="208"/>
      <c r="X1654" s="219">
        <v>43175</v>
      </c>
      <c r="Y1654" s="150" t="str">
        <f ca="1">IF(ISBLANK(X1654), TODAY()-E1654,X1654- E1654 &amp; CHAR(10) &amp; "(closed)")</f>
        <v>43175
(closed)</v>
      </c>
      <c r="Z1654" s="149" t="s">
        <v>360</v>
      </c>
    </row>
    <row r="1655" spans="1:26" s="175" customFormat="1" ht="26.4" hidden="1" x14ac:dyDescent="0.3">
      <c r="A1655" s="157"/>
      <c r="B1655" s="191">
        <v>201800032</v>
      </c>
      <c r="C1655" s="206" t="s">
        <v>1449</v>
      </c>
      <c r="D1655" s="29" t="s">
        <v>176</v>
      </c>
      <c r="E1655" s="216"/>
      <c r="F1655" s="208"/>
      <c r="G1655" s="208"/>
      <c r="H1655" s="208"/>
      <c r="I1655" s="208"/>
      <c r="J1655" s="209"/>
      <c r="K1655" s="208"/>
      <c r="L1655" s="208"/>
      <c r="M1655" s="208"/>
      <c r="N1655" s="208"/>
      <c r="O1655" s="208"/>
      <c r="P1655" s="208"/>
      <c r="Q1655" s="208"/>
      <c r="R1655" s="208"/>
      <c r="S1655" s="208"/>
      <c r="T1655" s="208"/>
      <c r="U1655" s="208"/>
      <c r="V1655" s="208"/>
      <c r="W1655" s="208"/>
      <c r="X1655" s="219">
        <v>43210</v>
      </c>
      <c r="Y1655" s="150" t="str">
        <f ca="1">IF(ISBLANK(X1655), TODAY()-E1655,X1655- E1655 &amp; CHAR(10) &amp; "(closed)")</f>
        <v>43210
(closed)</v>
      </c>
      <c r="Z1655" s="149" t="s">
        <v>360</v>
      </c>
    </row>
    <row r="1656" spans="1:26" s="175" customFormat="1" ht="26.4" hidden="1" x14ac:dyDescent="0.3">
      <c r="A1656" s="157"/>
      <c r="B1656" s="191">
        <v>201800033</v>
      </c>
      <c r="C1656" s="30" t="s">
        <v>112</v>
      </c>
      <c r="D1656" s="29" t="s">
        <v>179</v>
      </c>
      <c r="E1656" s="216"/>
      <c r="F1656" s="208"/>
      <c r="G1656" s="208"/>
      <c r="H1656" s="208"/>
      <c r="I1656" s="208"/>
      <c r="J1656" s="209"/>
      <c r="K1656" s="208"/>
      <c r="L1656" s="208"/>
      <c r="M1656" s="208"/>
      <c r="N1656" s="208"/>
      <c r="O1656" s="208"/>
      <c r="P1656" s="208"/>
      <c r="Q1656" s="208"/>
      <c r="R1656" s="208"/>
      <c r="S1656" s="208"/>
      <c r="T1656" s="208"/>
      <c r="U1656" s="208"/>
      <c r="V1656" s="208"/>
      <c r="W1656" s="208"/>
      <c r="X1656" s="219">
        <v>43227</v>
      </c>
      <c r="Y1656" s="150" t="str">
        <f ca="1">IF(ISBLANK(X1656), TODAY()-E1656,X1656- E1656 &amp; CHAR(10) &amp; "(closed)")</f>
        <v>43227
(closed)</v>
      </c>
      <c r="Z1656" s="149" t="s">
        <v>360</v>
      </c>
    </row>
    <row r="1657" spans="1:26" s="175" customFormat="1" ht="26.4" hidden="1" x14ac:dyDescent="0.3">
      <c r="A1657" s="157"/>
      <c r="B1657" s="191">
        <v>201800034</v>
      </c>
      <c r="C1657" s="30" t="s">
        <v>112</v>
      </c>
      <c r="D1657" s="29" t="s">
        <v>179</v>
      </c>
      <c r="E1657" s="216"/>
      <c r="F1657" s="208"/>
      <c r="G1657" s="208"/>
      <c r="H1657" s="208"/>
      <c r="I1657" s="208"/>
      <c r="J1657" s="209"/>
      <c r="K1657" s="208"/>
      <c r="L1657" s="208"/>
      <c r="M1657" s="208"/>
      <c r="N1657" s="208"/>
      <c r="O1657" s="208"/>
      <c r="P1657" s="208"/>
      <c r="Q1657" s="208"/>
      <c r="R1657" s="208"/>
      <c r="S1657" s="208"/>
      <c r="T1657" s="208"/>
      <c r="U1657" s="208"/>
      <c r="V1657" s="208"/>
      <c r="W1657" s="208"/>
      <c r="X1657" s="219">
        <v>43227</v>
      </c>
      <c r="Y1657" s="150" t="str">
        <f ca="1">IF(ISBLANK(X1657), TODAY()-E1657,X1657- E1657 &amp; CHAR(10) &amp; "(closed)")</f>
        <v>43227
(closed)</v>
      </c>
      <c r="Z1657" s="149" t="s">
        <v>360</v>
      </c>
    </row>
    <row r="1658" spans="1:26" s="175" customFormat="1" ht="28.8" hidden="1" x14ac:dyDescent="0.3">
      <c r="A1658" s="29" t="s">
        <v>185</v>
      </c>
      <c r="B1658" s="29">
        <v>201800035</v>
      </c>
      <c r="C1658" s="173" t="s">
        <v>193</v>
      </c>
      <c r="D1658" s="29" t="s">
        <v>179</v>
      </c>
      <c r="E1658" s="215" t="s">
        <v>179</v>
      </c>
      <c r="F1658" s="161">
        <v>43122</v>
      </c>
      <c r="G1658" s="128"/>
      <c r="H1658" s="24">
        <f>IF(ISNUMBER(F1658), F1658+90, "N/A")</f>
        <v>43212</v>
      </c>
      <c r="I1658" s="24"/>
      <c r="J1658" s="24">
        <v>43714</v>
      </c>
      <c r="K1658" s="28">
        <v>26641.85</v>
      </c>
      <c r="L1658" s="28">
        <v>136.9</v>
      </c>
      <c r="M1658" s="28">
        <v>26641.85</v>
      </c>
      <c r="N1658" s="28">
        <v>136.9</v>
      </c>
      <c r="O1658" s="27">
        <f>IF(ISBLANK(J1658), "", IF(ISNUMBER(F1658), J1658+60, J1658+90))</f>
        <v>43774</v>
      </c>
      <c r="P1658" s="27">
        <v>43763</v>
      </c>
      <c r="Q1658" s="27">
        <f>IF(NOT(ISNUMBER(P1658)),"",P1658+15)</f>
        <v>43778</v>
      </c>
      <c r="R1658" s="25" t="s">
        <v>195</v>
      </c>
      <c r="S1658" s="25"/>
      <c r="T1658" s="26"/>
      <c r="U1658" s="25"/>
      <c r="V1658" s="25"/>
      <c r="W1658" s="25" t="str">
        <f>IF(ISNUMBER(R1658), R1658+120, "")</f>
        <v/>
      </c>
      <c r="X1658" s="24">
        <v>43782</v>
      </c>
      <c r="Y1658" s="23" t="str">
        <f ca="1">IF(ISBLANK(J1658),
        IF(ISBLANK(F1658), "", TODAY() - F1658 &amp; CHAR(10) &amp; "(preapproval)"),
       IF(ISBLANK(Z1658), TODAY() - J1658, X1658 - J1658 &amp; CHAR(10) &amp; "(closed)"))</f>
        <v>68
(closed)</v>
      </c>
      <c r="Z1658" s="6" t="s">
        <v>360</v>
      </c>
    </row>
    <row r="1659" spans="1:26" s="175" customFormat="1" ht="26.4" hidden="1" x14ac:dyDescent="0.3">
      <c r="A1659" s="157"/>
      <c r="B1659" s="191">
        <v>201800036</v>
      </c>
      <c r="C1659" s="206" t="s">
        <v>1906</v>
      </c>
      <c r="D1659" s="29" t="s">
        <v>176</v>
      </c>
      <c r="E1659" s="216"/>
      <c r="F1659" s="208"/>
      <c r="G1659" s="208"/>
      <c r="H1659" s="208"/>
      <c r="I1659" s="208"/>
      <c r="J1659" s="209"/>
      <c r="K1659" s="208"/>
      <c r="L1659" s="208"/>
      <c r="M1659" s="208"/>
      <c r="N1659" s="208"/>
      <c r="O1659" s="208"/>
      <c r="P1659" s="208"/>
      <c r="Q1659" s="208"/>
      <c r="R1659" s="208"/>
      <c r="S1659" s="208"/>
      <c r="T1659" s="208"/>
      <c r="U1659" s="208"/>
      <c r="V1659" s="208"/>
      <c r="W1659" s="208"/>
      <c r="X1659" s="219">
        <v>43213</v>
      </c>
      <c r="Y1659" s="150" t="str">
        <f ca="1">IF(ISBLANK(X1659), TODAY()-E1659,X1659- E1659 &amp; CHAR(10) &amp; "(closed)")</f>
        <v>43213
(closed)</v>
      </c>
      <c r="Z1659" s="149" t="s">
        <v>360</v>
      </c>
    </row>
    <row r="1660" spans="1:26" s="175" customFormat="1" ht="26.4" hidden="1" x14ac:dyDescent="0.3">
      <c r="A1660" s="157"/>
      <c r="B1660" s="191">
        <v>201800037</v>
      </c>
      <c r="C1660" s="206" t="s">
        <v>238</v>
      </c>
      <c r="D1660" s="29" t="s">
        <v>179</v>
      </c>
      <c r="E1660" s="216"/>
      <c r="F1660" s="208"/>
      <c r="G1660" s="208"/>
      <c r="H1660" s="208"/>
      <c r="I1660" s="208"/>
      <c r="J1660" s="209"/>
      <c r="K1660" s="208"/>
      <c r="L1660" s="208"/>
      <c r="M1660" s="208"/>
      <c r="N1660" s="208"/>
      <c r="O1660" s="208"/>
      <c r="P1660" s="208"/>
      <c r="Q1660" s="208"/>
      <c r="R1660" s="208"/>
      <c r="S1660" s="208"/>
      <c r="T1660" s="208"/>
      <c r="U1660" s="208"/>
      <c r="V1660" s="208"/>
      <c r="W1660" s="208"/>
      <c r="X1660" s="219">
        <v>43220</v>
      </c>
      <c r="Y1660" s="150" t="str">
        <f ca="1">IF(ISBLANK(X1660), TODAY()-E1660,X1660- E1660 &amp; CHAR(10) &amp; "(closed)")</f>
        <v>43220
(closed)</v>
      </c>
      <c r="Z1660" s="149" t="s">
        <v>360</v>
      </c>
    </row>
    <row r="1661" spans="1:26" s="175" customFormat="1" ht="26.4" hidden="1" x14ac:dyDescent="0.3">
      <c r="A1661" s="157"/>
      <c r="B1661" s="191">
        <v>201800038</v>
      </c>
      <c r="C1661" s="206" t="s">
        <v>193</v>
      </c>
      <c r="D1661" s="29" t="s">
        <v>179</v>
      </c>
      <c r="E1661" s="216"/>
      <c r="F1661" s="208"/>
      <c r="G1661" s="208"/>
      <c r="H1661" s="208"/>
      <c r="I1661" s="208"/>
      <c r="J1661" s="209"/>
      <c r="K1661" s="208"/>
      <c r="L1661" s="208"/>
      <c r="M1661" s="208"/>
      <c r="N1661" s="208"/>
      <c r="O1661" s="208"/>
      <c r="P1661" s="208"/>
      <c r="Q1661" s="208"/>
      <c r="R1661" s="208"/>
      <c r="S1661" s="208"/>
      <c r="T1661" s="208"/>
      <c r="U1661" s="208"/>
      <c r="V1661" s="208"/>
      <c r="W1661" s="208"/>
      <c r="X1661" s="219">
        <v>43189</v>
      </c>
      <c r="Y1661" s="150" t="str">
        <f ca="1">IF(ISBLANK(X1661), TODAY()-E1661,X1661- E1661 &amp; CHAR(10) &amp; "(closed)")</f>
        <v>43189
(closed)</v>
      </c>
      <c r="Z1661" s="149" t="s">
        <v>360</v>
      </c>
    </row>
    <row r="1662" spans="1:26" s="175" customFormat="1" ht="26.4" hidden="1" x14ac:dyDescent="0.3">
      <c r="A1662" s="157"/>
      <c r="B1662" s="191">
        <v>201800039</v>
      </c>
      <c r="C1662" s="206" t="s">
        <v>193</v>
      </c>
      <c r="D1662" s="29" t="s">
        <v>179</v>
      </c>
      <c r="E1662" s="216"/>
      <c r="F1662" s="208"/>
      <c r="G1662" s="208"/>
      <c r="H1662" s="208"/>
      <c r="I1662" s="208"/>
      <c r="J1662" s="209"/>
      <c r="K1662" s="208"/>
      <c r="L1662" s="208"/>
      <c r="M1662" s="208"/>
      <c r="N1662" s="208"/>
      <c r="O1662" s="208"/>
      <c r="P1662" s="208"/>
      <c r="Q1662" s="208"/>
      <c r="R1662" s="208"/>
      <c r="S1662" s="208"/>
      <c r="T1662" s="208"/>
      <c r="U1662" s="208"/>
      <c r="V1662" s="208"/>
      <c r="W1662" s="208"/>
      <c r="X1662" s="219">
        <v>43228</v>
      </c>
      <c r="Y1662" s="150" t="str">
        <f ca="1">IF(ISBLANK(X1662), TODAY()-E1662,X1662- E1662 &amp; CHAR(10) &amp; "(closed)")</f>
        <v>43228
(closed)</v>
      </c>
      <c r="Z1662" s="149" t="s">
        <v>360</v>
      </c>
    </row>
    <row r="1663" spans="1:26" s="175" customFormat="1" ht="26.4" hidden="1" x14ac:dyDescent="0.3">
      <c r="A1663" s="157"/>
      <c r="B1663" s="191">
        <v>201800040</v>
      </c>
      <c r="C1663" s="206" t="s">
        <v>193</v>
      </c>
      <c r="D1663" s="29" t="s">
        <v>179</v>
      </c>
      <c r="E1663" s="216"/>
      <c r="F1663" s="208"/>
      <c r="G1663" s="208"/>
      <c r="H1663" s="208"/>
      <c r="I1663" s="208"/>
      <c r="J1663" s="209"/>
      <c r="K1663" s="208"/>
      <c r="L1663" s="208"/>
      <c r="M1663" s="208"/>
      <c r="N1663" s="208"/>
      <c r="O1663" s="208"/>
      <c r="P1663" s="208"/>
      <c r="Q1663" s="208"/>
      <c r="R1663" s="208"/>
      <c r="S1663" s="208"/>
      <c r="T1663" s="208"/>
      <c r="U1663" s="208"/>
      <c r="V1663" s="208"/>
      <c r="W1663" s="208"/>
      <c r="X1663" s="219">
        <v>43229</v>
      </c>
      <c r="Y1663" s="150" t="str">
        <f ca="1">IF(ISBLANK(X1663), TODAY()-E1663,X1663- E1663 &amp; CHAR(10) &amp; "(closed)")</f>
        <v>43229
(closed)</v>
      </c>
      <c r="Z1663" s="149" t="s">
        <v>360</v>
      </c>
    </row>
    <row r="1664" spans="1:26" s="175" customFormat="1" ht="26.4" hidden="1" x14ac:dyDescent="0.3">
      <c r="A1664" s="157"/>
      <c r="B1664" s="191">
        <v>201800041</v>
      </c>
      <c r="C1664" s="206" t="s">
        <v>238</v>
      </c>
      <c r="D1664" s="29" t="s">
        <v>179</v>
      </c>
      <c r="E1664" s="221"/>
      <c r="F1664" s="152"/>
      <c r="G1664" s="152"/>
      <c r="H1664" s="152"/>
      <c r="I1664" s="152"/>
      <c r="J1664" s="153"/>
      <c r="K1664" s="152"/>
      <c r="L1664" s="152"/>
      <c r="M1664" s="152"/>
      <c r="N1664" s="152"/>
      <c r="O1664" s="152"/>
      <c r="P1664" s="152"/>
      <c r="Q1664" s="152"/>
      <c r="R1664" s="152"/>
      <c r="S1664" s="152"/>
      <c r="T1664" s="152"/>
      <c r="U1664" s="152"/>
      <c r="V1664" s="152"/>
      <c r="W1664" s="152"/>
      <c r="X1664" s="219">
        <v>43215</v>
      </c>
      <c r="Y1664" s="150" t="str">
        <f ca="1">IF(ISBLANK(X1664), TODAY()-E1664,X1664- E1664 &amp; CHAR(10) &amp; "(closed)")</f>
        <v>43215
(closed)</v>
      </c>
      <c r="Z1664" s="149" t="s">
        <v>360</v>
      </c>
    </row>
    <row r="1665" spans="1:26" s="175" customFormat="1" ht="26.4" hidden="1" x14ac:dyDescent="0.3">
      <c r="A1665" s="157"/>
      <c r="B1665" s="191">
        <v>201800042</v>
      </c>
      <c r="C1665" s="206" t="s">
        <v>193</v>
      </c>
      <c r="D1665" s="29" t="s">
        <v>179</v>
      </c>
      <c r="E1665" s="221"/>
      <c r="F1665" s="152"/>
      <c r="G1665" s="152"/>
      <c r="H1665" s="152"/>
      <c r="I1665" s="152"/>
      <c r="J1665" s="153"/>
      <c r="K1665" s="152"/>
      <c r="L1665" s="152"/>
      <c r="M1665" s="152"/>
      <c r="N1665" s="152"/>
      <c r="O1665" s="152"/>
      <c r="P1665" s="152"/>
      <c r="Q1665" s="152"/>
      <c r="R1665" s="152"/>
      <c r="S1665" s="152"/>
      <c r="T1665" s="152"/>
      <c r="U1665" s="152"/>
      <c r="V1665" s="152"/>
      <c r="W1665" s="152"/>
      <c r="X1665" s="219">
        <v>43151</v>
      </c>
      <c r="Y1665" s="150" t="str">
        <f ca="1">IF(ISBLANK(X1665), TODAY()-E1665,X1665- E1665 &amp; CHAR(10) &amp; "(closed)")</f>
        <v>43151
(closed)</v>
      </c>
      <c r="Z1665" s="149" t="s">
        <v>360</v>
      </c>
    </row>
    <row r="1666" spans="1:26" s="175" customFormat="1" ht="14.4" hidden="1" x14ac:dyDescent="0.3">
      <c r="A1666" s="157"/>
      <c r="B1666" s="191">
        <v>201800043</v>
      </c>
      <c r="C1666" s="206" t="s">
        <v>238</v>
      </c>
      <c r="D1666" s="29" t="s">
        <v>179</v>
      </c>
      <c r="E1666" s="220" t="s">
        <v>1905</v>
      </c>
      <c r="F1666" s="208"/>
      <c r="G1666" s="208"/>
      <c r="H1666" s="208"/>
      <c r="I1666" s="208"/>
      <c r="J1666" s="209"/>
      <c r="K1666" s="208"/>
      <c r="L1666" s="208"/>
      <c r="M1666" s="208"/>
      <c r="N1666" s="208"/>
      <c r="O1666" s="208"/>
      <c r="P1666" s="208"/>
      <c r="Q1666" s="208"/>
      <c r="R1666" s="208"/>
      <c r="S1666" s="208"/>
      <c r="T1666" s="208"/>
      <c r="U1666" s="208"/>
      <c r="V1666" s="208"/>
      <c r="W1666" s="208"/>
      <c r="X1666" s="219">
        <v>43173</v>
      </c>
      <c r="Y1666" s="150" t="e">
        <f ca="1">IF(ISBLANK(X1666), TODAY()-#REF!,X1666 -#REF! &amp; CHAR(10) &amp; "(closed)")</f>
        <v>#REF!</v>
      </c>
      <c r="Z1666" s="149" t="s">
        <v>360</v>
      </c>
    </row>
    <row r="1667" spans="1:26" s="175" customFormat="1" ht="14.4" hidden="1" x14ac:dyDescent="0.3">
      <c r="A1667" s="157"/>
      <c r="B1667" s="191">
        <v>201800044</v>
      </c>
      <c r="C1667" s="206" t="s">
        <v>238</v>
      </c>
      <c r="D1667" s="29" t="s">
        <v>179</v>
      </c>
      <c r="E1667" s="220" t="s">
        <v>592</v>
      </c>
      <c r="F1667" s="208"/>
      <c r="G1667" s="208"/>
      <c r="H1667" s="208"/>
      <c r="I1667" s="208"/>
      <c r="J1667" s="209"/>
      <c r="K1667" s="208"/>
      <c r="L1667" s="208"/>
      <c r="M1667" s="208"/>
      <c r="N1667" s="208"/>
      <c r="O1667" s="208"/>
      <c r="P1667" s="208"/>
      <c r="Q1667" s="208"/>
      <c r="R1667" s="208"/>
      <c r="S1667" s="208"/>
      <c r="T1667" s="208"/>
      <c r="U1667" s="208"/>
      <c r="V1667" s="208"/>
      <c r="W1667" s="208"/>
      <c r="X1667" s="219">
        <v>43221</v>
      </c>
      <c r="Y1667" s="150" t="e">
        <f ca="1">IF(ISBLANK(X1667), TODAY()-#REF!,X1667 -#REF! &amp; CHAR(10) &amp; "(closed)")</f>
        <v>#REF!</v>
      </c>
      <c r="Z1667" s="149" t="s">
        <v>360</v>
      </c>
    </row>
    <row r="1668" spans="1:26" s="175" customFormat="1" ht="26.4" hidden="1" x14ac:dyDescent="0.3">
      <c r="A1668" s="157"/>
      <c r="B1668" s="191">
        <v>201800045</v>
      </c>
      <c r="C1668" s="206" t="s">
        <v>1876</v>
      </c>
      <c r="D1668" s="29" t="s">
        <v>179</v>
      </c>
      <c r="E1668" s="216"/>
      <c r="F1668" s="208"/>
      <c r="G1668" s="208"/>
      <c r="H1668" s="208"/>
      <c r="I1668" s="208"/>
      <c r="J1668" s="209"/>
      <c r="K1668" s="208"/>
      <c r="L1668" s="208"/>
      <c r="M1668" s="208"/>
      <c r="N1668" s="208"/>
      <c r="O1668" s="208"/>
      <c r="P1668" s="208"/>
      <c r="Q1668" s="208"/>
      <c r="R1668" s="208"/>
      <c r="S1668" s="208"/>
      <c r="T1668" s="208"/>
      <c r="U1668" s="208"/>
      <c r="V1668" s="208"/>
      <c r="W1668" s="208"/>
      <c r="X1668" s="219">
        <v>43210</v>
      </c>
      <c r="Y1668" s="150" t="str">
        <f ca="1">IF(ISBLANK(X1668), TODAY()-E1668,X1668- E1668 &amp; CHAR(10) &amp; "(closed)")</f>
        <v>43210
(closed)</v>
      </c>
      <c r="Z1668" s="149" t="s">
        <v>360</v>
      </c>
    </row>
    <row r="1669" spans="1:26" s="175" customFormat="1" ht="26.4" hidden="1" x14ac:dyDescent="0.3">
      <c r="A1669" s="157"/>
      <c r="B1669" s="191">
        <v>201800046</v>
      </c>
      <c r="C1669" s="206" t="s">
        <v>702</v>
      </c>
      <c r="D1669" s="29" t="s">
        <v>179</v>
      </c>
      <c r="E1669" s="216"/>
      <c r="F1669" s="208"/>
      <c r="G1669" s="208"/>
      <c r="H1669" s="208"/>
      <c r="I1669" s="208"/>
      <c r="J1669" s="209"/>
      <c r="K1669" s="208"/>
      <c r="L1669" s="208"/>
      <c r="M1669" s="208"/>
      <c r="N1669" s="208"/>
      <c r="O1669" s="208"/>
      <c r="P1669" s="208"/>
      <c r="Q1669" s="208"/>
      <c r="R1669" s="208"/>
      <c r="S1669" s="208"/>
      <c r="T1669" s="208"/>
      <c r="U1669" s="208"/>
      <c r="V1669" s="208"/>
      <c r="W1669" s="208"/>
      <c r="X1669" s="219">
        <v>43206</v>
      </c>
      <c r="Y1669" s="150" t="str">
        <f ca="1">IF(ISBLANK(X1669), TODAY()-E1669,X1669- E1669 &amp; CHAR(10) &amp; "(closed)")</f>
        <v>43206
(closed)</v>
      </c>
      <c r="Z1669" s="149" t="s">
        <v>360</v>
      </c>
    </row>
    <row r="1670" spans="1:26" s="175" customFormat="1" ht="26.4" hidden="1" x14ac:dyDescent="0.3">
      <c r="A1670" s="157"/>
      <c r="B1670" s="191">
        <v>201800047</v>
      </c>
      <c r="C1670" s="206" t="s">
        <v>1904</v>
      </c>
      <c r="D1670" s="29" t="s">
        <v>179</v>
      </c>
      <c r="E1670" s="216"/>
      <c r="F1670" s="208"/>
      <c r="G1670" s="208"/>
      <c r="H1670" s="208"/>
      <c r="I1670" s="208"/>
      <c r="J1670" s="209"/>
      <c r="K1670" s="208"/>
      <c r="L1670" s="208"/>
      <c r="M1670" s="208"/>
      <c r="N1670" s="208"/>
      <c r="O1670" s="208"/>
      <c r="P1670" s="208"/>
      <c r="Q1670" s="208"/>
      <c r="R1670" s="208"/>
      <c r="S1670" s="208"/>
      <c r="T1670" s="208"/>
      <c r="U1670" s="208"/>
      <c r="V1670" s="208"/>
      <c r="W1670" s="208"/>
      <c r="X1670" s="219">
        <v>43173</v>
      </c>
      <c r="Y1670" s="150" t="str">
        <f ca="1">IF(ISBLANK(X1670), TODAY()-E1670,X1670- E1670 &amp; CHAR(10) &amp; "(closed)")</f>
        <v>43173
(closed)</v>
      </c>
      <c r="Z1670" s="149" t="s">
        <v>360</v>
      </c>
    </row>
    <row r="1671" spans="1:26" s="175" customFormat="1" ht="26.4" hidden="1" x14ac:dyDescent="0.3">
      <c r="A1671" s="157"/>
      <c r="B1671" s="191">
        <v>201800048</v>
      </c>
      <c r="C1671" s="206" t="s">
        <v>702</v>
      </c>
      <c r="D1671" s="29" t="s">
        <v>179</v>
      </c>
      <c r="E1671" s="216"/>
      <c r="F1671" s="208"/>
      <c r="G1671" s="208"/>
      <c r="H1671" s="208"/>
      <c r="I1671" s="208"/>
      <c r="J1671" s="209"/>
      <c r="K1671" s="208"/>
      <c r="L1671" s="208"/>
      <c r="M1671" s="208"/>
      <c r="N1671" s="208"/>
      <c r="O1671" s="208"/>
      <c r="P1671" s="208"/>
      <c r="Q1671" s="208"/>
      <c r="R1671" s="208"/>
      <c r="S1671" s="208"/>
      <c r="T1671" s="208"/>
      <c r="U1671" s="208"/>
      <c r="V1671" s="208"/>
      <c r="W1671" s="208"/>
      <c r="X1671" s="219">
        <v>43164</v>
      </c>
      <c r="Y1671" s="150" t="str">
        <f ca="1">IF(ISBLANK(X1671), TODAY()-E1671,X1671- E1671 &amp; CHAR(10) &amp; "(closed)")</f>
        <v>43164
(closed)</v>
      </c>
      <c r="Z1671" s="149" t="s">
        <v>360</v>
      </c>
    </row>
    <row r="1672" spans="1:26" s="175" customFormat="1" ht="26.4" hidden="1" x14ac:dyDescent="0.3">
      <c r="A1672" s="157"/>
      <c r="B1672" s="191">
        <v>201800049</v>
      </c>
      <c r="C1672" s="206" t="s">
        <v>1903</v>
      </c>
      <c r="D1672" s="29" t="s">
        <v>179</v>
      </c>
      <c r="E1672" s="216"/>
      <c r="F1672" s="208"/>
      <c r="G1672" s="208"/>
      <c r="H1672" s="208"/>
      <c r="I1672" s="208"/>
      <c r="J1672" s="209"/>
      <c r="K1672" s="208"/>
      <c r="L1672" s="208"/>
      <c r="M1672" s="208"/>
      <c r="N1672" s="208"/>
      <c r="O1672" s="208"/>
      <c r="P1672" s="208"/>
      <c r="Q1672" s="208"/>
      <c r="R1672" s="208"/>
      <c r="S1672" s="208"/>
      <c r="T1672" s="208"/>
      <c r="U1672" s="208"/>
      <c r="V1672" s="208"/>
      <c r="W1672" s="208"/>
      <c r="X1672" s="219">
        <v>43193</v>
      </c>
      <c r="Y1672" s="150" t="str">
        <f ca="1">IF(ISBLANK(X1672), TODAY()-E1672,X1672- E1672 &amp; CHAR(10) &amp; "(closed)")</f>
        <v>43193
(closed)</v>
      </c>
      <c r="Z1672" s="149" t="s">
        <v>360</v>
      </c>
    </row>
    <row r="1673" spans="1:26" s="175" customFormat="1" ht="26.4" hidden="1" x14ac:dyDescent="0.3">
      <c r="A1673" s="157"/>
      <c r="B1673" s="191">
        <v>201800050</v>
      </c>
      <c r="C1673" s="217" t="s">
        <v>896</v>
      </c>
      <c r="D1673" s="29" t="s">
        <v>176</v>
      </c>
      <c r="E1673" s="216"/>
      <c r="F1673" s="208"/>
      <c r="G1673" s="208"/>
      <c r="H1673" s="208"/>
      <c r="I1673" s="208"/>
      <c r="J1673" s="209"/>
      <c r="K1673" s="208"/>
      <c r="L1673" s="208"/>
      <c r="M1673" s="208"/>
      <c r="N1673" s="208"/>
      <c r="O1673" s="208"/>
      <c r="P1673" s="208"/>
      <c r="Q1673" s="208"/>
      <c r="R1673" s="208"/>
      <c r="S1673" s="208"/>
      <c r="T1673" s="208"/>
      <c r="U1673" s="208"/>
      <c r="V1673" s="208"/>
      <c r="W1673" s="208"/>
      <c r="X1673" s="219">
        <v>43229</v>
      </c>
      <c r="Y1673" s="150" t="str">
        <f ca="1">IF(ISBLANK(X1673), TODAY()-E1673,X1673- E1673 &amp; CHAR(10) &amp; "(closed)")</f>
        <v>43229
(closed)</v>
      </c>
      <c r="Z1673" s="149" t="s">
        <v>360</v>
      </c>
    </row>
    <row r="1674" spans="1:26" s="175" customFormat="1" ht="26.4" hidden="1" x14ac:dyDescent="0.3">
      <c r="A1674" s="157"/>
      <c r="B1674" s="191">
        <v>201800051</v>
      </c>
      <c r="C1674" s="206" t="s">
        <v>1902</v>
      </c>
      <c r="D1674" s="29" t="s">
        <v>179</v>
      </c>
      <c r="E1674" s="216"/>
      <c r="F1674" s="208"/>
      <c r="G1674" s="208"/>
      <c r="H1674" s="208"/>
      <c r="I1674" s="208"/>
      <c r="J1674" s="209"/>
      <c r="K1674" s="208"/>
      <c r="L1674" s="208"/>
      <c r="M1674" s="208"/>
      <c r="N1674" s="208"/>
      <c r="O1674" s="208"/>
      <c r="P1674" s="208"/>
      <c r="Q1674" s="208"/>
      <c r="R1674" s="208"/>
      <c r="S1674" s="208"/>
      <c r="T1674" s="208"/>
      <c r="U1674" s="208"/>
      <c r="V1674" s="208"/>
      <c r="W1674" s="208"/>
      <c r="X1674" s="219">
        <v>43215</v>
      </c>
      <c r="Y1674" s="150" t="str">
        <f ca="1">IF(ISBLANK(X1674), TODAY()-E1674,X1674- E1674 &amp; CHAR(10) &amp; "(closed)")</f>
        <v>43215
(closed)</v>
      </c>
      <c r="Z1674" s="149" t="s">
        <v>360</v>
      </c>
    </row>
    <row r="1675" spans="1:26" s="175" customFormat="1" ht="26.4" hidden="1" x14ac:dyDescent="0.3">
      <c r="A1675" s="157"/>
      <c r="B1675" s="191">
        <v>201800052</v>
      </c>
      <c r="C1675" s="206" t="s">
        <v>1714</v>
      </c>
      <c r="D1675" s="29" t="s">
        <v>176</v>
      </c>
      <c r="E1675" s="216"/>
      <c r="F1675" s="208"/>
      <c r="G1675" s="208"/>
      <c r="H1675" s="208"/>
      <c r="I1675" s="208"/>
      <c r="J1675" s="209"/>
      <c r="K1675" s="208"/>
      <c r="L1675" s="208"/>
      <c r="M1675" s="208"/>
      <c r="N1675" s="208"/>
      <c r="O1675" s="208"/>
      <c r="P1675" s="208"/>
      <c r="Q1675" s="208"/>
      <c r="R1675" s="208"/>
      <c r="S1675" s="208"/>
      <c r="T1675" s="208"/>
      <c r="U1675" s="208"/>
      <c r="V1675" s="208"/>
      <c r="W1675" s="208"/>
      <c r="X1675" s="219">
        <v>43182</v>
      </c>
      <c r="Y1675" s="150" t="str">
        <f ca="1">IF(ISBLANK(X1675), TODAY()-E1675,X1675- E1675 &amp; CHAR(10) &amp; "(closed)")</f>
        <v>43182
(closed)</v>
      </c>
      <c r="Z1675" s="149" t="s">
        <v>360</v>
      </c>
    </row>
    <row r="1676" spans="1:26" s="175" customFormat="1" ht="14.4" hidden="1" x14ac:dyDescent="0.3">
      <c r="A1676" s="157"/>
      <c r="B1676" s="191">
        <v>201800053</v>
      </c>
      <c r="C1676" s="206" t="s">
        <v>1876</v>
      </c>
      <c r="D1676" s="29" t="s">
        <v>172</v>
      </c>
      <c r="E1676" s="30" t="s">
        <v>1283</v>
      </c>
      <c r="F1676" s="208"/>
      <c r="G1676" s="208"/>
      <c r="H1676" s="208"/>
      <c r="I1676" s="208"/>
      <c r="J1676" s="209"/>
      <c r="K1676" s="208"/>
      <c r="L1676" s="208"/>
      <c r="M1676" s="208"/>
      <c r="N1676" s="208"/>
      <c r="O1676" s="208"/>
      <c r="P1676" s="208"/>
      <c r="Q1676" s="208"/>
      <c r="R1676" s="208"/>
      <c r="S1676" s="208"/>
      <c r="T1676" s="208"/>
      <c r="U1676" s="208"/>
      <c r="V1676" s="208"/>
      <c r="W1676" s="208"/>
      <c r="X1676" s="219">
        <v>43227</v>
      </c>
      <c r="Y1676" s="150" t="e">
        <f ca="1">IF(ISBLANK(X1676), TODAY()-E1676,X1676- E1676 &amp; CHAR(10) &amp; "(closed)")</f>
        <v>#VALUE!</v>
      </c>
      <c r="Z1676" s="149" t="s">
        <v>360</v>
      </c>
    </row>
    <row r="1677" spans="1:26" s="175" customFormat="1" ht="26.4" hidden="1" x14ac:dyDescent="0.3">
      <c r="A1677" s="157"/>
      <c r="B1677" s="191">
        <v>201800054</v>
      </c>
      <c r="C1677" s="206" t="s">
        <v>238</v>
      </c>
      <c r="D1677" s="29" t="s">
        <v>179</v>
      </c>
      <c r="E1677" s="216"/>
      <c r="F1677" s="208"/>
      <c r="G1677" s="208"/>
      <c r="H1677" s="208"/>
      <c r="I1677" s="208"/>
      <c r="J1677" s="209"/>
      <c r="K1677" s="208"/>
      <c r="L1677" s="208"/>
      <c r="M1677" s="208"/>
      <c r="N1677" s="208"/>
      <c r="O1677" s="208"/>
      <c r="P1677" s="208"/>
      <c r="Q1677" s="208"/>
      <c r="R1677" s="208"/>
      <c r="S1677" s="208"/>
      <c r="T1677" s="208"/>
      <c r="U1677" s="208"/>
      <c r="V1677" s="208"/>
      <c r="W1677" s="208"/>
      <c r="X1677" s="219">
        <v>43231</v>
      </c>
      <c r="Y1677" s="150" t="str">
        <f ca="1">IF(ISBLANK(X1677), TODAY()-E1677,X1677- E1677 &amp; CHAR(10) &amp; "(closed)")</f>
        <v>43231
(closed)</v>
      </c>
      <c r="Z1677" s="149" t="s">
        <v>360</v>
      </c>
    </row>
    <row r="1678" spans="1:26" s="175" customFormat="1" ht="26.4" hidden="1" x14ac:dyDescent="0.3">
      <c r="A1678" s="157"/>
      <c r="B1678" s="191">
        <v>201800055</v>
      </c>
      <c r="C1678" s="206" t="s">
        <v>193</v>
      </c>
      <c r="D1678" s="29" t="s">
        <v>179</v>
      </c>
      <c r="E1678" s="216"/>
      <c r="F1678" s="208"/>
      <c r="G1678" s="208"/>
      <c r="H1678" s="208"/>
      <c r="I1678" s="208"/>
      <c r="J1678" s="209"/>
      <c r="K1678" s="208"/>
      <c r="L1678" s="208"/>
      <c r="M1678" s="208"/>
      <c r="N1678" s="208"/>
      <c r="O1678" s="208"/>
      <c r="P1678" s="208"/>
      <c r="Q1678" s="208"/>
      <c r="R1678" s="208"/>
      <c r="S1678" s="208"/>
      <c r="T1678" s="208"/>
      <c r="U1678" s="208"/>
      <c r="V1678" s="208"/>
      <c r="W1678" s="208"/>
      <c r="X1678" s="219">
        <v>43235</v>
      </c>
      <c r="Y1678" s="150" t="str">
        <f ca="1">IF(ISBLANK(X1678), TODAY()-E1678,X1678- E1678 &amp; CHAR(10) &amp; "(closed)")</f>
        <v>43235
(closed)</v>
      </c>
      <c r="Z1678" s="149" t="s">
        <v>360</v>
      </c>
    </row>
    <row r="1679" spans="1:26" s="175" customFormat="1" ht="26.4" hidden="1" x14ac:dyDescent="0.3">
      <c r="A1679" s="157"/>
      <c r="B1679" s="191">
        <v>201800056</v>
      </c>
      <c r="C1679" s="206" t="s">
        <v>193</v>
      </c>
      <c r="D1679" s="29" t="s">
        <v>179</v>
      </c>
      <c r="E1679" s="216"/>
      <c r="F1679" s="208"/>
      <c r="G1679" s="208"/>
      <c r="H1679" s="208"/>
      <c r="I1679" s="208"/>
      <c r="J1679" s="209"/>
      <c r="K1679" s="208"/>
      <c r="L1679" s="208"/>
      <c r="M1679" s="208"/>
      <c r="N1679" s="208"/>
      <c r="O1679" s="208"/>
      <c r="P1679" s="208"/>
      <c r="Q1679" s="208"/>
      <c r="R1679" s="208"/>
      <c r="S1679" s="208"/>
      <c r="T1679" s="208"/>
      <c r="U1679" s="208"/>
      <c r="V1679" s="208"/>
      <c r="W1679" s="208"/>
      <c r="X1679" s="219">
        <v>43241</v>
      </c>
      <c r="Y1679" s="150" t="str">
        <f ca="1">IF(ISBLANK(X1679), TODAY()-E1679,X1679- E1679 &amp; CHAR(10) &amp; "(closed)")</f>
        <v>43241
(closed)</v>
      </c>
      <c r="Z1679" s="149" t="s">
        <v>360</v>
      </c>
    </row>
    <row r="1680" spans="1:26" s="175" customFormat="1" ht="14.4" hidden="1" x14ac:dyDescent="0.3">
      <c r="A1680" s="157"/>
      <c r="B1680" s="191">
        <v>201800057</v>
      </c>
      <c r="C1680" s="206" t="s">
        <v>238</v>
      </c>
      <c r="D1680" s="29" t="s">
        <v>179</v>
      </c>
      <c r="E1680" s="220" t="s">
        <v>1900</v>
      </c>
      <c r="F1680" s="208"/>
      <c r="G1680" s="208"/>
      <c r="H1680" s="208"/>
      <c r="I1680" s="208"/>
      <c r="J1680" s="209"/>
      <c r="K1680" s="208"/>
      <c r="L1680" s="208"/>
      <c r="M1680" s="208"/>
      <c r="N1680" s="208"/>
      <c r="O1680" s="208"/>
      <c r="P1680" s="208"/>
      <c r="Q1680" s="208"/>
      <c r="R1680" s="208"/>
      <c r="S1680" s="208"/>
      <c r="T1680" s="208"/>
      <c r="U1680" s="208"/>
      <c r="V1680" s="208"/>
      <c r="W1680" s="208"/>
      <c r="X1680" s="219">
        <v>43147</v>
      </c>
      <c r="Y1680" s="150" t="e">
        <f ca="1">IF(ISBLANK(X1680), TODAY()-E1680,X1680- E1680 &amp; CHAR(10) &amp; "(closed)")</f>
        <v>#VALUE!</v>
      </c>
      <c r="Z1680" s="149" t="s">
        <v>360</v>
      </c>
    </row>
    <row r="1681" spans="1:26" s="175" customFormat="1" ht="26.4" hidden="1" x14ac:dyDescent="0.3">
      <c r="A1681" s="157"/>
      <c r="B1681" s="155">
        <v>201800058</v>
      </c>
      <c r="C1681" s="217" t="s">
        <v>238</v>
      </c>
      <c r="D1681" s="29" t="s">
        <v>177</v>
      </c>
      <c r="E1681" s="216"/>
      <c r="F1681" s="208"/>
      <c r="G1681" s="208"/>
      <c r="H1681" s="208"/>
      <c r="I1681" s="208"/>
      <c r="J1681" s="209"/>
      <c r="K1681" s="208"/>
      <c r="L1681" s="208"/>
      <c r="M1681" s="208"/>
      <c r="N1681" s="208"/>
      <c r="O1681" s="208"/>
      <c r="P1681" s="208"/>
      <c r="Q1681" s="208"/>
      <c r="R1681" s="208"/>
      <c r="S1681" s="208"/>
      <c r="T1681" s="208"/>
      <c r="U1681" s="208"/>
      <c r="V1681" s="208"/>
      <c r="W1681" s="208"/>
      <c r="X1681" s="219">
        <v>43234</v>
      </c>
      <c r="Y1681" s="150" t="str">
        <f ca="1">IF(ISBLANK(X1681), TODAY()-E1681,X1681- E1681 &amp; CHAR(10) &amp; "(closed)")</f>
        <v>43234
(closed)</v>
      </c>
      <c r="Z1681" s="149" t="s">
        <v>360</v>
      </c>
    </row>
    <row r="1682" spans="1:26" s="175" customFormat="1" ht="26.4" hidden="1" x14ac:dyDescent="0.3">
      <c r="A1682" s="157"/>
      <c r="B1682" s="191">
        <v>201800059</v>
      </c>
      <c r="C1682" s="206" t="s">
        <v>238</v>
      </c>
      <c r="D1682" s="29" t="s">
        <v>179</v>
      </c>
      <c r="E1682" s="216"/>
      <c r="F1682" s="208"/>
      <c r="G1682" s="208"/>
      <c r="H1682" s="208"/>
      <c r="I1682" s="208"/>
      <c r="J1682" s="209"/>
      <c r="K1682" s="208"/>
      <c r="L1682" s="208"/>
      <c r="M1682" s="208"/>
      <c r="N1682" s="208"/>
      <c r="O1682" s="208"/>
      <c r="P1682" s="208"/>
      <c r="Q1682" s="208"/>
      <c r="R1682" s="208"/>
      <c r="S1682" s="208"/>
      <c r="T1682" s="208"/>
      <c r="U1682" s="208"/>
      <c r="V1682" s="208"/>
      <c r="W1682" s="208"/>
      <c r="X1682" s="219">
        <v>43228</v>
      </c>
      <c r="Y1682" s="150" t="str">
        <f ca="1">IF(ISBLANK(X1682), TODAY()-E1682,X1682- E1682 &amp; CHAR(10) &amp; "(closed)")</f>
        <v>43228
(closed)</v>
      </c>
      <c r="Z1682" s="149" t="s">
        <v>360</v>
      </c>
    </row>
    <row r="1683" spans="1:26" s="175" customFormat="1" ht="26.4" hidden="1" x14ac:dyDescent="0.3">
      <c r="A1683" s="157"/>
      <c r="B1683" s="191">
        <v>201800060</v>
      </c>
      <c r="C1683" s="206" t="s">
        <v>238</v>
      </c>
      <c r="D1683" s="29" t="s">
        <v>179</v>
      </c>
      <c r="E1683" s="216"/>
      <c r="F1683" s="208"/>
      <c r="G1683" s="208"/>
      <c r="H1683" s="208"/>
      <c r="I1683" s="208"/>
      <c r="J1683" s="209"/>
      <c r="K1683" s="208"/>
      <c r="L1683" s="208"/>
      <c r="M1683" s="208"/>
      <c r="N1683" s="208"/>
      <c r="O1683" s="208"/>
      <c r="P1683" s="208"/>
      <c r="Q1683" s="208"/>
      <c r="R1683" s="208"/>
      <c r="S1683" s="208"/>
      <c r="T1683" s="208"/>
      <c r="U1683" s="208"/>
      <c r="V1683" s="208"/>
      <c r="W1683" s="208"/>
      <c r="X1683" s="219">
        <v>43228</v>
      </c>
      <c r="Y1683" s="150" t="str">
        <f ca="1">IF(ISBLANK(X1683), TODAY()-E1683,X1683- E1683 &amp; CHAR(10) &amp; "(closed)")</f>
        <v>43228
(closed)</v>
      </c>
      <c r="Z1683" s="149" t="s">
        <v>360</v>
      </c>
    </row>
    <row r="1684" spans="1:26" s="175" customFormat="1" ht="26.4" hidden="1" x14ac:dyDescent="0.3">
      <c r="A1684" s="157"/>
      <c r="B1684" s="191">
        <v>201800061</v>
      </c>
      <c r="C1684" s="206" t="s">
        <v>1449</v>
      </c>
      <c r="D1684" s="29" t="s">
        <v>176</v>
      </c>
      <c r="E1684" s="216"/>
      <c r="F1684" s="208"/>
      <c r="G1684" s="208"/>
      <c r="H1684" s="208"/>
      <c r="I1684" s="208"/>
      <c r="J1684" s="209"/>
      <c r="K1684" s="208"/>
      <c r="L1684" s="208"/>
      <c r="M1684" s="208"/>
      <c r="N1684" s="208"/>
      <c r="O1684" s="208"/>
      <c r="P1684" s="208"/>
      <c r="Q1684" s="208"/>
      <c r="R1684" s="208"/>
      <c r="S1684" s="208"/>
      <c r="T1684" s="208"/>
      <c r="U1684" s="208"/>
      <c r="V1684" s="208"/>
      <c r="W1684" s="208"/>
      <c r="X1684" s="219">
        <v>43241</v>
      </c>
      <c r="Y1684" s="150" t="str">
        <f ca="1">IF(ISBLANK(X1684), TODAY()-E1684,X1684- E1684 &amp; CHAR(10) &amp; "(closed)")</f>
        <v>43241
(closed)</v>
      </c>
      <c r="Z1684" s="149" t="s">
        <v>360</v>
      </c>
    </row>
    <row r="1685" spans="1:26" s="175" customFormat="1" ht="26.4" hidden="1" x14ac:dyDescent="0.3">
      <c r="A1685" s="157"/>
      <c r="B1685" s="191">
        <v>201800062</v>
      </c>
      <c r="C1685" s="206" t="s">
        <v>1449</v>
      </c>
      <c r="D1685" s="29" t="s">
        <v>176</v>
      </c>
      <c r="E1685" s="216"/>
      <c r="F1685" s="208"/>
      <c r="G1685" s="208"/>
      <c r="H1685" s="208"/>
      <c r="I1685" s="208"/>
      <c r="J1685" s="209"/>
      <c r="K1685" s="208"/>
      <c r="L1685" s="208"/>
      <c r="M1685" s="208"/>
      <c r="N1685" s="208"/>
      <c r="O1685" s="208"/>
      <c r="P1685" s="208"/>
      <c r="Q1685" s="208"/>
      <c r="R1685" s="208"/>
      <c r="S1685" s="208"/>
      <c r="T1685" s="208"/>
      <c r="U1685" s="208"/>
      <c r="V1685" s="208"/>
      <c r="W1685" s="208"/>
      <c r="X1685" s="219">
        <v>43241</v>
      </c>
      <c r="Y1685" s="150" t="str">
        <f ca="1">IF(ISBLANK(X1685), TODAY()-E1685,X1685- E1685 &amp; CHAR(10) &amp; "(closed)")</f>
        <v>43241
(closed)</v>
      </c>
      <c r="Z1685" s="149" t="s">
        <v>360</v>
      </c>
    </row>
    <row r="1686" spans="1:26" s="175" customFormat="1" ht="26.4" hidden="1" x14ac:dyDescent="0.3">
      <c r="A1686" s="157"/>
      <c r="B1686" s="191">
        <v>201800063</v>
      </c>
      <c r="C1686" s="206" t="s">
        <v>1449</v>
      </c>
      <c r="D1686" s="29" t="s">
        <v>176</v>
      </c>
      <c r="E1686" s="216"/>
      <c r="F1686" s="208"/>
      <c r="G1686" s="208"/>
      <c r="H1686" s="208"/>
      <c r="I1686" s="208"/>
      <c r="J1686" s="209"/>
      <c r="K1686" s="208"/>
      <c r="L1686" s="208"/>
      <c r="M1686" s="208"/>
      <c r="N1686" s="208"/>
      <c r="O1686" s="208"/>
      <c r="P1686" s="208"/>
      <c r="Q1686" s="208"/>
      <c r="R1686" s="208"/>
      <c r="S1686" s="208"/>
      <c r="T1686" s="208"/>
      <c r="U1686" s="208"/>
      <c r="V1686" s="208"/>
      <c r="W1686" s="208"/>
      <c r="X1686" s="219">
        <v>43242</v>
      </c>
      <c r="Y1686" s="150" t="str">
        <f ca="1">IF(ISBLANK(X1686), TODAY()-E1686,X1686- E1686 &amp; CHAR(10) &amp; "(closed)")</f>
        <v>43242
(closed)</v>
      </c>
      <c r="Z1686" s="149" t="s">
        <v>360</v>
      </c>
    </row>
    <row r="1687" spans="1:26" s="175" customFormat="1" ht="26.4" hidden="1" x14ac:dyDescent="0.3">
      <c r="A1687" s="157"/>
      <c r="B1687" s="191">
        <v>201800064</v>
      </c>
      <c r="C1687" s="206" t="s">
        <v>1449</v>
      </c>
      <c r="D1687" s="29" t="s">
        <v>176</v>
      </c>
      <c r="E1687" s="216"/>
      <c r="F1687" s="208"/>
      <c r="G1687" s="208"/>
      <c r="H1687" s="208"/>
      <c r="I1687" s="208"/>
      <c r="J1687" s="209"/>
      <c r="K1687" s="208"/>
      <c r="L1687" s="208"/>
      <c r="M1687" s="208"/>
      <c r="N1687" s="208"/>
      <c r="O1687" s="208"/>
      <c r="P1687" s="208"/>
      <c r="Q1687" s="208"/>
      <c r="R1687" s="208"/>
      <c r="S1687" s="208"/>
      <c r="T1687" s="208"/>
      <c r="U1687" s="208"/>
      <c r="V1687" s="208"/>
      <c r="W1687" s="208"/>
      <c r="X1687" s="219">
        <v>43242</v>
      </c>
      <c r="Y1687" s="150" t="str">
        <f ca="1">IF(ISBLANK(X1687), TODAY()-E1687,X1687- E1687 &amp; CHAR(10) &amp; "(closed)")</f>
        <v>43242
(closed)</v>
      </c>
      <c r="Z1687" s="149" t="s">
        <v>360</v>
      </c>
    </row>
    <row r="1688" spans="1:26" s="175" customFormat="1" ht="26.4" hidden="1" x14ac:dyDescent="0.3">
      <c r="A1688" s="157"/>
      <c r="B1688" s="191">
        <v>201800065</v>
      </c>
      <c r="C1688" s="206" t="s">
        <v>1449</v>
      </c>
      <c r="D1688" s="29" t="s">
        <v>176</v>
      </c>
      <c r="E1688" s="216"/>
      <c r="F1688" s="208"/>
      <c r="G1688" s="208"/>
      <c r="H1688" s="208"/>
      <c r="I1688" s="208"/>
      <c r="J1688" s="209"/>
      <c r="K1688" s="208"/>
      <c r="L1688" s="208"/>
      <c r="M1688" s="208"/>
      <c r="N1688" s="208"/>
      <c r="O1688" s="208"/>
      <c r="P1688" s="208"/>
      <c r="Q1688" s="208"/>
      <c r="R1688" s="208"/>
      <c r="S1688" s="208"/>
      <c r="T1688" s="208"/>
      <c r="U1688" s="208"/>
      <c r="V1688" s="208"/>
      <c r="W1688" s="208"/>
      <c r="X1688" s="219">
        <v>43241</v>
      </c>
      <c r="Y1688" s="150" t="str">
        <f ca="1">IF(ISBLANK(X1688), TODAY()-E1688,X1688- E1688 &amp; CHAR(10) &amp; "(closed)")</f>
        <v>43241
(closed)</v>
      </c>
      <c r="Z1688" s="149" t="s">
        <v>360</v>
      </c>
    </row>
    <row r="1689" spans="1:26" s="175" customFormat="1" ht="26.4" hidden="1" x14ac:dyDescent="0.3">
      <c r="A1689" s="157"/>
      <c r="B1689" s="191">
        <v>201800066</v>
      </c>
      <c r="C1689" s="206" t="s">
        <v>1449</v>
      </c>
      <c r="D1689" s="29" t="s">
        <v>176</v>
      </c>
      <c r="E1689" s="216"/>
      <c r="F1689" s="208"/>
      <c r="G1689" s="208"/>
      <c r="H1689" s="208"/>
      <c r="I1689" s="208"/>
      <c r="J1689" s="209"/>
      <c r="K1689" s="208"/>
      <c r="L1689" s="208"/>
      <c r="M1689" s="208"/>
      <c r="N1689" s="208"/>
      <c r="O1689" s="208"/>
      <c r="P1689" s="208"/>
      <c r="Q1689" s="208"/>
      <c r="R1689" s="208"/>
      <c r="S1689" s="208"/>
      <c r="T1689" s="208"/>
      <c r="U1689" s="208"/>
      <c r="V1689" s="208"/>
      <c r="W1689" s="208"/>
      <c r="X1689" s="219">
        <v>43242</v>
      </c>
      <c r="Y1689" s="150" t="str">
        <f ca="1">IF(ISBLANK(X1689), TODAY()-E1689,X1689- E1689 &amp; CHAR(10) &amp; "(closed)")</f>
        <v>43242
(closed)</v>
      </c>
      <c r="Z1689" s="149" t="s">
        <v>360</v>
      </c>
    </row>
    <row r="1690" spans="1:26" s="175" customFormat="1" ht="26.4" hidden="1" x14ac:dyDescent="0.3">
      <c r="A1690" s="157"/>
      <c r="B1690" s="191">
        <v>201800067</v>
      </c>
      <c r="C1690" s="206" t="s">
        <v>1449</v>
      </c>
      <c r="D1690" s="29" t="s">
        <v>176</v>
      </c>
      <c r="E1690" s="216"/>
      <c r="F1690" s="208"/>
      <c r="G1690" s="208"/>
      <c r="H1690" s="208"/>
      <c r="I1690" s="208"/>
      <c r="J1690" s="209"/>
      <c r="K1690" s="208"/>
      <c r="L1690" s="208"/>
      <c r="M1690" s="208"/>
      <c r="N1690" s="208"/>
      <c r="O1690" s="208"/>
      <c r="P1690" s="208"/>
      <c r="Q1690" s="208"/>
      <c r="R1690" s="208"/>
      <c r="S1690" s="208"/>
      <c r="T1690" s="208"/>
      <c r="U1690" s="208"/>
      <c r="V1690" s="208"/>
      <c r="W1690" s="208"/>
      <c r="X1690" s="219">
        <v>43242</v>
      </c>
      <c r="Y1690" s="150" t="str">
        <f ca="1">IF(ISBLANK(X1690), TODAY()-E1690,X1690- E1690 &amp; CHAR(10) &amp; "(closed)")</f>
        <v>43242
(closed)</v>
      </c>
      <c r="Z1690" s="149" t="s">
        <v>360</v>
      </c>
    </row>
    <row r="1691" spans="1:26" s="175" customFormat="1" ht="26.4" hidden="1" x14ac:dyDescent="0.3">
      <c r="A1691" s="157"/>
      <c r="B1691" s="191">
        <v>201800071</v>
      </c>
      <c r="C1691" s="206" t="s">
        <v>1901</v>
      </c>
      <c r="D1691" s="29" t="s">
        <v>179</v>
      </c>
      <c r="E1691" s="216"/>
      <c r="F1691" s="208"/>
      <c r="G1691" s="208"/>
      <c r="H1691" s="208"/>
      <c r="I1691" s="208"/>
      <c r="J1691" s="209"/>
      <c r="K1691" s="208"/>
      <c r="L1691" s="208"/>
      <c r="M1691" s="208"/>
      <c r="N1691" s="208"/>
      <c r="O1691" s="208"/>
      <c r="P1691" s="208"/>
      <c r="Q1691" s="208"/>
      <c r="R1691" s="208"/>
      <c r="S1691" s="208"/>
      <c r="T1691" s="208"/>
      <c r="U1691" s="208"/>
      <c r="V1691" s="208"/>
      <c r="W1691" s="208"/>
      <c r="X1691" s="219">
        <v>43235</v>
      </c>
      <c r="Y1691" s="150" t="str">
        <f ca="1">IF(ISBLANK(X1691), TODAY()-E1691,X1691- E1691 &amp; CHAR(10) &amp; "(closed)")</f>
        <v>43235
(closed)</v>
      </c>
      <c r="Z1691" s="149" t="s">
        <v>360</v>
      </c>
    </row>
    <row r="1692" spans="1:26" s="175" customFormat="1" ht="26.4" hidden="1" x14ac:dyDescent="0.3">
      <c r="A1692" s="157"/>
      <c r="B1692" s="191">
        <v>201800072</v>
      </c>
      <c r="C1692" s="206" t="s">
        <v>1686</v>
      </c>
      <c r="D1692" s="29" t="s">
        <v>176</v>
      </c>
      <c r="E1692" s="216"/>
      <c r="F1692" s="208"/>
      <c r="G1692" s="208"/>
      <c r="H1692" s="208"/>
      <c r="I1692" s="208"/>
      <c r="J1692" s="209"/>
      <c r="K1692" s="208"/>
      <c r="L1692" s="208"/>
      <c r="M1692" s="208"/>
      <c r="N1692" s="208"/>
      <c r="O1692" s="208"/>
      <c r="P1692" s="208"/>
      <c r="Q1692" s="208"/>
      <c r="R1692" s="208"/>
      <c r="S1692" s="208"/>
      <c r="T1692" s="208"/>
      <c r="U1692" s="208"/>
      <c r="V1692" s="208"/>
      <c r="W1692" s="208"/>
      <c r="X1692" s="219">
        <v>43193</v>
      </c>
      <c r="Y1692" s="150" t="str">
        <f ca="1">IF(ISBLANK(X1692), TODAY()-E1692,X1692- E1692 &amp; CHAR(10) &amp; "(closed)")</f>
        <v>43193
(closed)</v>
      </c>
      <c r="Z1692" s="149" t="s">
        <v>360</v>
      </c>
    </row>
    <row r="1693" spans="1:26" s="175" customFormat="1" ht="26.4" hidden="1" x14ac:dyDescent="0.3">
      <c r="A1693" s="157"/>
      <c r="B1693" s="191">
        <v>201800073</v>
      </c>
      <c r="C1693" s="206" t="s">
        <v>1686</v>
      </c>
      <c r="D1693" s="29" t="s">
        <v>176</v>
      </c>
      <c r="E1693" s="216"/>
      <c r="F1693" s="208"/>
      <c r="G1693" s="208"/>
      <c r="H1693" s="208"/>
      <c r="I1693" s="208"/>
      <c r="J1693" s="209"/>
      <c r="K1693" s="208"/>
      <c r="L1693" s="208"/>
      <c r="M1693" s="208"/>
      <c r="N1693" s="208"/>
      <c r="O1693" s="208"/>
      <c r="P1693" s="208"/>
      <c r="Q1693" s="208"/>
      <c r="R1693" s="208"/>
      <c r="S1693" s="208"/>
      <c r="T1693" s="208"/>
      <c r="U1693" s="208"/>
      <c r="V1693" s="208"/>
      <c r="W1693" s="208"/>
      <c r="X1693" s="219">
        <v>43207</v>
      </c>
      <c r="Y1693" s="150" t="str">
        <f ca="1">IF(ISBLANK(X1693), TODAY()-E1693,X1693- E1693 &amp; CHAR(10) &amp; "(closed)")</f>
        <v>43207
(closed)</v>
      </c>
      <c r="Z1693" s="149" t="s">
        <v>360</v>
      </c>
    </row>
    <row r="1694" spans="1:26" s="175" customFormat="1" ht="14.4" hidden="1" x14ac:dyDescent="0.3">
      <c r="A1694" s="157"/>
      <c r="B1694" s="191">
        <v>201800074</v>
      </c>
      <c r="C1694" s="206" t="s">
        <v>193</v>
      </c>
      <c r="D1694" s="29" t="s">
        <v>179</v>
      </c>
      <c r="E1694" s="220" t="s">
        <v>1900</v>
      </c>
      <c r="F1694" s="208"/>
      <c r="G1694" s="208"/>
      <c r="H1694" s="208"/>
      <c r="I1694" s="208"/>
      <c r="J1694" s="209"/>
      <c r="K1694" s="208"/>
      <c r="L1694" s="208"/>
      <c r="M1694" s="208"/>
      <c r="N1694" s="208"/>
      <c r="O1694" s="208"/>
      <c r="P1694" s="208"/>
      <c r="Q1694" s="208"/>
      <c r="R1694" s="208"/>
      <c r="S1694" s="208"/>
      <c r="T1694" s="208"/>
      <c r="U1694" s="208"/>
      <c r="V1694" s="208"/>
      <c r="W1694" s="208"/>
      <c r="X1694" s="219">
        <v>43207</v>
      </c>
      <c r="Y1694" s="150" t="e">
        <f ca="1">IF(ISBLANK(X1694), TODAY()-E1694,X1694- E1694 &amp; CHAR(10) &amp; "(closed)")</f>
        <v>#VALUE!</v>
      </c>
      <c r="Z1694" s="149" t="s">
        <v>360</v>
      </c>
    </row>
    <row r="1695" spans="1:26" s="175" customFormat="1" ht="26.4" hidden="1" x14ac:dyDescent="0.3">
      <c r="A1695" s="157"/>
      <c r="B1695" s="191">
        <v>201800075</v>
      </c>
      <c r="C1695" s="206" t="s">
        <v>193</v>
      </c>
      <c r="D1695" s="29" t="s">
        <v>179</v>
      </c>
      <c r="E1695" s="216"/>
      <c r="F1695" s="208"/>
      <c r="G1695" s="208"/>
      <c r="H1695" s="208"/>
      <c r="I1695" s="208"/>
      <c r="J1695" s="209"/>
      <c r="K1695" s="208"/>
      <c r="L1695" s="208"/>
      <c r="M1695" s="208"/>
      <c r="N1695" s="208"/>
      <c r="O1695" s="208"/>
      <c r="P1695" s="208"/>
      <c r="Q1695" s="208"/>
      <c r="R1695" s="208"/>
      <c r="S1695" s="208"/>
      <c r="T1695" s="208"/>
      <c r="U1695" s="208"/>
      <c r="V1695" s="208"/>
      <c r="W1695" s="208"/>
      <c r="X1695" s="219">
        <v>43252</v>
      </c>
      <c r="Y1695" s="150" t="str">
        <f ca="1">IF(ISBLANK(X1695), TODAY()-E1695,X1695- E1695 &amp; CHAR(10) &amp; "(closed)")</f>
        <v>43252
(closed)</v>
      </c>
      <c r="Z1695" s="149" t="s">
        <v>360</v>
      </c>
    </row>
    <row r="1696" spans="1:26" s="175" customFormat="1" ht="26.4" hidden="1" x14ac:dyDescent="0.3">
      <c r="A1696" s="157"/>
      <c r="B1696" s="191">
        <v>201800076</v>
      </c>
      <c r="C1696" s="206" t="s">
        <v>193</v>
      </c>
      <c r="D1696" s="29" t="s">
        <v>179</v>
      </c>
      <c r="E1696" s="216"/>
      <c r="F1696" s="208"/>
      <c r="G1696" s="208"/>
      <c r="H1696" s="208"/>
      <c r="I1696" s="208"/>
      <c r="J1696" s="209"/>
      <c r="K1696" s="208"/>
      <c r="L1696" s="208"/>
      <c r="M1696" s="208"/>
      <c r="N1696" s="208"/>
      <c r="O1696" s="208"/>
      <c r="P1696" s="208"/>
      <c r="Q1696" s="208"/>
      <c r="R1696" s="208"/>
      <c r="S1696" s="208"/>
      <c r="T1696" s="208"/>
      <c r="U1696" s="208"/>
      <c r="V1696" s="208"/>
      <c r="W1696" s="208"/>
      <c r="X1696" s="219">
        <v>43203</v>
      </c>
      <c r="Y1696" s="150" t="str">
        <f ca="1">IF(ISBLANK(X1696), TODAY()-E1696,X1696- E1696 &amp; CHAR(10) &amp; "(closed)")</f>
        <v>43203
(closed)</v>
      </c>
      <c r="Z1696" s="149" t="s">
        <v>360</v>
      </c>
    </row>
    <row r="1697" spans="1:26" s="175" customFormat="1" ht="26.4" hidden="1" x14ac:dyDescent="0.3">
      <c r="A1697" s="157"/>
      <c r="B1697" s="191">
        <v>201800077</v>
      </c>
      <c r="C1697" s="206" t="s">
        <v>238</v>
      </c>
      <c r="D1697" s="29" t="s">
        <v>177</v>
      </c>
      <c r="E1697" s="216"/>
      <c r="F1697" s="208"/>
      <c r="G1697" s="208"/>
      <c r="H1697" s="208"/>
      <c r="I1697" s="208"/>
      <c r="J1697" s="209"/>
      <c r="K1697" s="208"/>
      <c r="L1697" s="208"/>
      <c r="M1697" s="208"/>
      <c r="N1697" s="208"/>
      <c r="O1697" s="208"/>
      <c r="P1697" s="208"/>
      <c r="Q1697" s="208"/>
      <c r="R1697" s="208"/>
      <c r="S1697" s="208"/>
      <c r="T1697" s="208"/>
      <c r="U1697" s="208"/>
      <c r="V1697" s="208"/>
      <c r="W1697" s="208"/>
      <c r="X1697" s="219">
        <v>43229</v>
      </c>
      <c r="Y1697" s="150" t="str">
        <f ca="1">IF(ISBLANK(X1697), TODAY()-E1697,X1697- E1697 &amp; CHAR(10) &amp; "(closed)")</f>
        <v>43229
(closed)</v>
      </c>
      <c r="Z1697" s="149" t="s">
        <v>360</v>
      </c>
    </row>
    <row r="1698" spans="1:26" s="175" customFormat="1" ht="26.4" hidden="1" x14ac:dyDescent="0.3">
      <c r="A1698" s="157"/>
      <c r="B1698" s="191">
        <v>201800078</v>
      </c>
      <c r="C1698" s="206" t="s">
        <v>238</v>
      </c>
      <c r="D1698" s="29" t="s">
        <v>179</v>
      </c>
      <c r="E1698" s="216"/>
      <c r="F1698" s="208"/>
      <c r="G1698" s="208"/>
      <c r="H1698" s="208"/>
      <c r="I1698" s="208"/>
      <c r="J1698" s="209"/>
      <c r="K1698" s="208"/>
      <c r="L1698" s="208"/>
      <c r="M1698" s="208"/>
      <c r="N1698" s="208"/>
      <c r="O1698" s="208"/>
      <c r="P1698" s="208"/>
      <c r="Q1698" s="208"/>
      <c r="R1698" s="208"/>
      <c r="S1698" s="208"/>
      <c r="T1698" s="208"/>
      <c r="U1698" s="208"/>
      <c r="V1698" s="208"/>
      <c r="W1698" s="208"/>
      <c r="X1698" s="219">
        <v>43234</v>
      </c>
      <c r="Y1698" s="150" t="str">
        <f ca="1">IF(ISBLANK(X1698), TODAY()-E1698,X1698- E1698 &amp; CHAR(10) &amp; "(closed)")</f>
        <v>43234
(closed)</v>
      </c>
      <c r="Z1698" s="149" t="s">
        <v>360</v>
      </c>
    </row>
    <row r="1699" spans="1:26" s="175" customFormat="1" ht="26.4" hidden="1" x14ac:dyDescent="0.3">
      <c r="A1699" s="157"/>
      <c r="B1699" s="191">
        <v>201800079</v>
      </c>
      <c r="C1699" s="206" t="s">
        <v>238</v>
      </c>
      <c r="D1699" s="29" t="s">
        <v>177</v>
      </c>
      <c r="E1699" s="216"/>
      <c r="F1699" s="208"/>
      <c r="G1699" s="208"/>
      <c r="H1699" s="208"/>
      <c r="I1699" s="208"/>
      <c r="J1699" s="209"/>
      <c r="K1699" s="208"/>
      <c r="L1699" s="208"/>
      <c r="M1699" s="208"/>
      <c r="N1699" s="208"/>
      <c r="O1699" s="208"/>
      <c r="P1699" s="208"/>
      <c r="Q1699" s="208"/>
      <c r="R1699" s="208"/>
      <c r="S1699" s="208"/>
      <c r="T1699" s="208"/>
      <c r="U1699" s="208"/>
      <c r="V1699" s="208"/>
      <c r="W1699" s="208"/>
      <c r="X1699" s="219">
        <v>43230</v>
      </c>
      <c r="Y1699" s="150" t="str">
        <f ca="1">IF(ISBLANK(X1699), TODAY()-E1699,X1699- E1699 &amp; CHAR(10) &amp; "(closed)")</f>
        <v>43230
(closed)</v>
      </c>
      <c r="Z1699" s="149" t="s">
        <v>360</v>
      </c>
    </row>
    <row r="1700" spans="1:26" s="175" customFormat="1" ht="26.4" hidden="1" x14ac:dyDescent="0.3">
      <c r="A1700" s="157"/>
      <c r="B1700" s="191">
        <v>201800080</v>
      </c>
      <c r="C1700" s="206" t="s">
        <v>238</v>
      </c>
      <c r="D1700" s="29" t="s">
        <v>177</v>
      </c>
      <c r="E1700" s="216"/>
      <c r="F1700" s="208"/>
      <c r="G1700" s="208"/>
      <c r="H1700" s="208"/>
      <c r="I1700" s="208"/>
      <c r="J1700" s="209"/>
      <c r="K1700" s="208"/>
      <c r="L1700" s="208"/>
      <c r="M1700" s="208"/>
      <c r="N1700" s="208"/>
      <c r="O1700" s="208"/>
      <c r="P1700" s="208"/>
      <c r="Q1700" s="208"/>
      <c r="R1700" s="208"/>
      <c r="S1700" s="208"/>
      <c r="T1700" s="208"/>
      <c r="U1700" s="208"/>
      <c r="V1700" s="208"/>
      <c r="W1700" s="208"/>
      <c r="X1700" s="219">
        <v>43231</v>
      </c>
      <c r="Y1700" s="150" t="str">
        <f ca="1">IF(ISBLANK(X1700), TODAY()-E1700,X1700- E1700 &amp; CHAR(10) &amp; "(closed)")</f>
        <v>43231
(closed)</v>
      </c>
      <c r="Z1700" s="149" t="s">
        <v>360</v>
      </c>
    </row>
    <row r="1701" spans="1:26" s="175" customFormat="1" ht="26.4" hidden="1" x14ac:dyDescent="0.3">
      <c r="A1701" s="157"/>
      <c r="B1701" s="191">
        <v>201800081</v>
      </c>
      <c r="C1701" s="206" t="s">
        <v>1873</v>
      </c>
      <c r="D1701" s="29" t="s">
        <v>176</v>
      </c>
      <c r="E1701" s="216"/>
      <c r="F1701" s="208"/>
      <c r="G1701" s="208"/>
      <c r="H1701" s="208"/>
      <c r="I1701" s="208"/>
      <c r="J1701" s="209"/>
      <c r="K1701" s="208"/>
      <c r="L1701" s="208"/>
      <c r="M1701" s="208"/>
      <c r="N1701" s="208"/>
      <c r="O1701" s="208"/>
      <c r="P1701" s="208"/>
      <c r="Q1701" s="208"/>
      <c r="R1701" s="208"/>
      <c r="S1701" s="208"/>
      <c r="T1701" s="208"/>
      <c r="U1701" s="208"/>
      <c r="V1701" s="208"/>
      <c r="W1701" s="208"/>
      <c r="X1701" s="219">
        <v>43201</v>
      </c>
      <c r="Y1701" s="150" t="str">
        <f ca="1">IF(ISBLANK(X1701), TODAY()-E1701,X1701- E1701 &amp; CHAR(10) &amp; "(closed)")</f>
        <v>43201
(closed)</v>
      </c>
      <c r="Z1701" s="149" t="s">
        <v>360</v>
      </c>
    </row>
    <row r="1702" spans="1:26" s="175" customFormat="1" ht="26.4" hidden="1" x14ac:dyDescent="0.3">
      <c r="A1702" s="157"/>
      <c r="B1702" s="191">
        <v>201800082</v>
      </c>
      <c r="C1702" s="206" t="s">
        <v>1899</v>
      </c>
      <c r="D1702" s="29" t="s">
        <v>179</v>
      </c>
      <c r="E1702" s="216"/>
      <c r="F1702" s="208"/>
      <c r="G1702" s="208"/>
      <c r="H1702" s="208"/>
      <c r="I1702" s="208"/>
      <c r="J1702" s="209"/>
      <c r="K1702" s="208"/>
      <c r="L1702" s="208"/>
      <c r="M1702" s="208"/>
      <c r="N1702" s="208"/>
      <c r="O1702" s="208"/>
      <c r="P1702" s="208"/>
      <c r="Q1702" s="208"/>
      <c r="R1702" s="208"/>
      <c r="S1702" s="208"/>
      <c r="T1702" s="208"/>
      <c r="U1702" s="208"/>
      <c r="V1702" s="208"/>
      <c r="W1702" s="208"/>
      <c r="X1702" s="219">
        <v>43230</v>
      </c>
      <c r="Y1702" s="150" t="str">
        <f ca="1">IF(ISBLANK(X1702), TODAY()-E1702,X1702- E1702 &amp; CHAR(10) &amp; "(closed)")</f>
        <v>43230
(closed)</v>
      </c>
      <c r="Z1702" s="149" t="s">
        <v>360</v>
      </c>
    </row>
    <row r="1703" spans="1:26" s="175" customFormat="1" ht="26.4" hidden="1" x14ac:dyDescent="0.3">
      <c r="A1703" s="157"/>
      <c r="B1703" s="191">
        <v>201800083</v>
      </c>
      <c r="C1703" s="206" t="s">
        <v>1898</v>
      </c>
      <c r="D1703" s="29" t="s">
        <v>179</v>
      </c>
      <c r="E1703" s="216"/>
      <c r="F1703" s="208"/>
      <c r="G1703" s="208"/>
      <c r="H1703" s="208"/>
      <c r="I1703" s="208"/>
      <c r="J1703" s="209"/>
      <c r="K1703" s="208"/>
      <c r="L1703" s="208"/>
      <c r="M1703" s="208"/>
      <c r="N1703" s="208"/>
      <c r="O1703" s="208"/>
      <c r="P1703" s="208"/>
      <c r="Q1703" s="208"/>
      <c r="R1703" s="208"/>
      <c r="S1703" s="208"/>
      <c r="T1703" s="208"/>
      <c r="U1703" s="208"/>
      <c r="V1703" s="208"/>
      <c r="W1703" s="208"/>
      <c r="X1703" s="219">
        <v>43237</v>
      </c>
      <c r="Y1703" s="150" t="str">
        <f ca="1">IF(ISBLANK(X1703), TODAY()-E1703,X1703- E1703 &amp; CHAR(10) &amp; "(closed)")</f>
        <v>43237
(closed)</v>
      </c>
      <c r="Z1703" s="149" t="s">
        <v>360</v>
      </c>
    </row>
    <row r="1704" spans="1:26" s="175" customFormat="1" ht="26.4" hidden="1" x14ac:dyDescent="0.3">
      <c r="A1704" s="157"/>
      <c r="B1704" s="191">
        <v>201800084</v>
      </c>
      <c r="C1704" s="206" t="s">
        <v>1897</v>
      </c>
      <c r="D1704" s="29" t="s">
        <v>179</v>
      </c>
      <c r="E1704" s="216"/>
      <c r="F1704" s="208"/>
      <c r="G1704" s="208"/>
      <c r="H1704" s="208"/>
      <c r="I1704" s="208"/>
      <c r="J1704" s="209"/>
      <c r="K1704" s="208"/>
      <c r="L1704" s="208"/>
      <c r="M1704" s="208"/>
      <c r="N1704" s="208"/>
      <c r="O1704" s="208"/>
      <c r="P1704" s="208"/>
      <c r="Q1704" s="208"/>
      <c r="R1704" s="208"/>
      <c r="S1704" s="208"/>
      <c r="T1704" s="208"/>
      <c r="U1704" s="208"/>
      <c r="V1704" s="208"/>
      <c r="W1704" s="208"/>
      <c r="X1704" s="219">
        <v>43159</v>
      </c>
      <c r="Y1704" s="150" t="str">
        <f ca="1">IF(ISBLANK(X1704), TODAY()-E1704,X1704- E1704 &amp; CHAR(10) &amp; "(closed)")</f>
        <v>43159
(closed)</v>
      </c>
      <c r="Z1704" s="149" t="s">
        <v>360</v>
      </c>
    </row>
    <row r="1705" spans="1:26" s="175" customFormat="1" ht="26.4" hidden="1" x14ac:dyDescent="0.3">
      <c r="A1705" s="157"/>
      <c r="B1705" s="191">
        <v>201800086</v>
      </c>
      <c r="C1705" s="206" t="s">
        <v>1488</v>
      </c>
      <c r="D1705" s="29" t="s">
        <v>179</v>
      </c>
      <c r="E1705" s="216"/>
      <c r="F1705" s="208"/>
      <c r="G1705" s="208"/>
      <c r="H1705" s="208"/>
      <c r="I1705" s="208"/>
      <c r="J1705" s="209"/>
      <c r="K1705" s="208"/>
      <c r="L1705" s="208"/>
      <c r="M1705" s="208"/>
      <c r="N1705" s="208"/>
      <c r="O1705" s="208"/>
      <c r="P1705" s="208"/>
      <c r="Q1705" s="208"/>
      <c r="R1705" s="208"/>
      <c r="S1705" s="208"/>
      <c r="T1705" s="208"/>
      <c r="U1705" s="208"/>
      <c r="V1705" s="208"/>
      <c r="W1705" s="208"/>
      <c r="X1705" s="219">
        <v>43257</v>
      </c>
      <c r="Y1705" s="150" t="str">
        <f ca="1">IF(ISBLANK(X1705), TODAY()-E1705,X1705- E1705 &amp; CHAR(10) &amp; "(closed)")</f>
        <v>43257
(closed)</v>
      </c>
      <c r="Z1705" s="149" t="s">
        <v>360</v>
      </c>
    </row>
    <row r="1706" spans="1:26" s="175" customFormat="1" ht="26.4" hidden="1" x14ac:dyDescent="0.3">
      <c r="A1706" s="157"/>
      <c r="B1706" s="191">
        <v>201800087</v>
      </c>
      <c r="C1706" s="206" t="s">
        <v>669</v>
      </c>
      <c r="D1706" s="29" t="s">
        <v>179</v>
      </c>
      <c r="E1706" s="216"/>
      <c r="F1706" s="208"/>
      <c r="G1706" s="208"/>
      <c r="H1706" s="208"/>
      <c r="I1706" s="208"/>
      <c r="J1706" s="209"/>
      <c r="K1706" s="208"/>
      <c r="L1706" s="208"/>
      <c r="M1706" s="208"/>
      <c r="N1706" s="208"/>
      <c r="O1706" s="208"/>
      <c r="P1706" s="208"/>
      <c r="Q1706" s="208"/>
      <c r="R1706" s="208"/>
      <c r="S1706" s="208"/>
      <c r="T1706" s="208"/>
      <c r="U1706" s="208"/>
      <c r="V1706" s="208"/>
      <c r="W1706" s="208"/>
      <c r="X1706" s="219">
        <v>43262</v>
      </c>
      <c r="Y1706" s="150" t="str">
        <f ca="1">IF(ISBLANK(X1706), TODAY()-E1706,X1706- E1706 &amp; CHAR(10) &amp; "(closed)")</f>
        <v>43262
(closed)</v>
      </c>
      <c r="Z1706" s="149" t="s">
        <v>360</v>
      </c>
    </row>
    <row r="1707" spans="1:26" s="175" customFormat="1" ht="26.4" hidden="1" x14ac:dyDescent="0.3">
      <c r="A1707" s="157"/>
      <c r="B1707" s="191">
        <v>201800088</v>
      </c>
      <c r="C1707" s="206" t="s">
        <v>669</v>
      </c>
      <c r="D1707" s="29" t="s">
        <v>179</v>
      </c>
      <c r="E1707" s="216"/>
      <c r="F1707" s="208"/>
      <c r="G1707" s="208"/>
      <c r="H1707" s="208"/>
      <c r="I1707" s="208"/>
      <c r="J1707" s="209"/>
      <c r="K1707" s="208"/>
      <c r="L1707" s="208"/>
      <c r="M1707" s="208"/>
      <c r="N1707" s="208"/>
      <c r="O1707" s="208"/>
      <c r="P1707" s="208"/>
      <c r="Q1707" s="208"/>
      <c r="R1707" s="208"/>
      <c r="S1707" s="208"/>
      <c r="T1707" s="208"/>
      <c r="U1707" s="208"/>
      <c r="V1707" s="208"/>
      <c r="W1707" s="208"/>
      <c r="X1707" s="219">
        <v>43202</v>
      </c>
      <c r="Y1707" s="150" t="str">
        <f ca="1">IF(ISBLANK(X1707), TODAY()-E1707,X1707- E1707 &amp; CHAR(10) &amp; "(closed)")</f>
        <v>43202
(closed)</v>
      </c>
      <c r="Z1707" s="149" t="s">
        <v>360</v>
      </c>
    </row>
    <row r="1708" spans="1:26" s="175" customFormat="1" ht="26.4" hidden="1" x14ac:dyDescent="0.3">
      <c r="A1708" s="157"/>
      <c r="B1708" s="191">
        <v>201800089</v>
      </c>
      <c r="C1708" s="206" t="s">
        <v>669</v>
      </c>
      <c r="D1708" s="29" t="s">
        <v>179</v>
      </c>
      <c r="E1708" s="216"/>
      <c r="F1708" s="208"/>
      <c r="G1708" s="208"/>
      <c r="H1708" s="208"/>
      <c r="I1708" s="208"/>
      <c r="J1708" s="209"/>
      <c r="K1708" s="208"/>
      <c r="L1708" s="208"/>
      <c r="M1708" s="208"/>
      <c r="N1708" s="208"/>
      <c r="O1708" s="208"/>
      <c r="P1708" s="208"/>
      <c r="Q1708" s="208"/>
      <c r="R1708" s="208"/>
      <c r="S1708" s="208"/>
      <c r="T1708" s="208"/>
      <c r="U1708" s="208"/>
      <c r="V1708" s="208"/>
      <c r="W1708" s="208"/>
      <c r="X1708" s="219">
        <v>43227</v>
      </c>
      <c r="Y1708" s="150" t="str">
        <f ca="1">IF(ISBLANK(X1708), TODAY()-E1708,X1708- E1708 &amp; CHAR(10) &amp; "(closed)")</f>
        <v>43227
(closed)</v>
      </c>
      <c r="Z1708" s="149" t="s">
        <v>360</v>
      </c>
    </row>
    <row r="1709" spans="1:26" s="175" customFormat="1" ht="26.4" hidden="1" x14ac:dyDescent="0.3">
      <c r="A1709" s="157"/>
      <c r="B1709" s="191">
        <v>201800090</v>
      </c>
      <c r="C1709" s="206" t="s">
        <v>669</v>
      </c>
      <c r="D1709" s="29" t="s">
        <v>179</v>
      </c>
      <c r="E1709" s="216"/>
      <c r="F1709" s="208"/>
      <c r="G1709" s="208"/>
      <c r="H1709" s="208"/>
      <c r="I1709" s="208"/>
      <c r="J1709" s="209"/>
      <c r="K1709" s="208"/>
      <c r="L1709" s="208"/>
      <c r="M1709" s="208"/>
      <c r="N1709" s="208"/>
      <c r="O1709" s="208"/>
      <c r="P1709" s="208"/>
      <c r="Q1709" s="208"/>
      <c r="R1709" s="208"/>
      <c r="S1709" s="208"/>
      <c r="T1709" s="208"/>
      <c r="U1709" s="208"/>
      <c r="V1709" s="208"/>
      <c r="W1709" s="208"/>
      <c r="X1709" s="219">
        <v>43227</v>
      </c>
      <c r="Y1709" s="150" t="str">
        <f ca="1">IF(ISBLANK(X1709), TODAY()-E1709,X1709- E1709 &amp; CHAR(10) &amp; "(closed)")</f>
        <v>43227
(closed)</v>
      </c>
      <c r="Z1709" s="149" t="s">
        <v>360</v>
      </c>
    </row>
    <row r="1710" spans="1:26" s="175" customFormat="1" ht="26.4" hidden="1" x14ac:dyDescent="0.3">
      <c r="A1710" s="157"/>
      <c r="B1710" s="191">
        <v>201800091</v>
      </c>
      <c r="C1710" s="206" t="s">
        <v>1896</v>
      </c>
      <c r="D1710" s="29" t="s">
        <v>179</v>
      </c>
      <c r="E1710" s="216"/>
      <c r="F1710" s="208"/>
      <c r="G1710" s="208"/>
      <c r="H1710" s="208"/>
      <c r="I1710" s="208"/>
      <c r="J1710" s="209"/>
      <c r="K1710" s="208"/>
      <c r="L1710" s="208"/>
      <c r="M1710" s="208"/>
      <c r="N1710" s="208"/>
      <c r="O1710" s="208"/>
      <c r="P1710" s="208"/>
      <c r="Q1710" s="208"/>
      <c r="R1710" s="208"/>
      <c r="S1710" s="208"/>
      <c r="T1710" s="208"/>
      <c r="U1710" s="208"/>
      <c r="V1710" s="208"/>
      <c r="W1710" s="208"/>
      <c r="X1710" s="219">
        <v>43223</v>
      </c>
      <c r="Y1710" s="150" t="str">
        <f ca="1">IF(ISBLANK(X1710), TODAY()-E1710,X1710- E1710 &amp; CHAR(10) &amp; "(closed)")</f>
        <v>43223
(closed)</v>
      </c>
      <c r="Z1710" s="149" t="s">
        <v>360</v>
      </c>
    </row>
    <row r="1711" spans="1:26" s="175" customFormat="1" ht="26.4" hidden="1" x14ac:dyDescent="0.3">
      <c r="A1711" s="157"/>
      <c r="B1711" s="191">
        <v>201800092</v>
      </c>
      <c r="C1711" s="206" t="s">
        <v>193</v>
      </c>
      <c r="D1711" s="29" t="s">
        <v>179</v>
      </c>
      <c r="E1711" s="216"/>
      <c r="F1711" s="208"/>
      <c r="G1711" s="208"/>
      <c r="H1711" s="208"/>
      <c r="I1711" s="208"/>
      <c r="J1711" s="209"/>
      <c r="K1711" s="208"/>
      <c r="L1711" s="208"/>
      <c r="M1711" s="208"/>
      <c r="N1711" s="208"/>
      <c r="O1711" s="208"/>
      <c r="P1711" s="208"/>
      <c r="Q1711" s="208"/>
      <c r="R1711" s="208"/>
      <c r="S1711" s="208"/>
      <c r="T1711" s="208"/>
      <c r="U1711" s="208"/>
      <c r="V1711" s="208"/>
      <c r="W1711" s="208"/>
      <c r="X1711" s="219">
        <v>43242</v>
      </c>
      <c r="Y1711" s="150" t="str">
        <f ca="1">IF(ISBLANK(X1711), TODAY()-E1711,X1711- E1711 &amp; CHAR(10) &amp; "(closed)")</f>
        <v>43242
(closed)</v>
      </c>
      <c r="Z1711" s="149" t="s">
        <v>360</v>
      </c>
    </row>
    <row r="1712" spans="1:26" s="175" customFormat="1" ht="26.4" hidden="1" x14ac:dyDescent="0.3">
      <c r="A1712" s="157"/>
      <c r="B1712" s="191">
        <v>201800093</v>
      </c>
      <c r="C1712" s="206" t="s">
        <v>193</v>
      </c>
      <c r="D1712" s="29" t="s">
        <v>179</v>
      </c>
      <c r="E1712" s="216"/>
      <c r="F1712" s="208"/>
      <c r="G1712" s="208"/>
      <c r="H1712" s="208"/>
      <c r="I1712" s="208"/>
      <c r="J1712" s="209"/>
      <c r="K1712" s="208"/>
      <c r="L1712" s="208"/>
      <c r="M1712" s="208"/>
      <c r="N1712" s="208"/>
      <c r="O1712" s="208"/>
      <c r="P1712" s="208"/>
      <c r="Q1712" s="208"/>
      <c r="R1712" s="208"/>
      <c r="S1712" s="208"/>
      <c r="T1712" s="208"/>
      <c r="U1712" s="208"/>
      <c r="V1712" s="208"/>
      <c r="W1712" s="208"/>
      <c r="X1712" s="219">
        <v>43216</v>
      </c>
      <c r="Y1712" s="150" t="str">
        <f ca="1">IF(ISBLANK(X1712), TODAY()-E1712,X1712- E1712 &amp; CHAR(10) &amp; "(closed)")</f>
        <v>43216
(closed)</v>
      </c>
      <c r="Z1712" s="149" t="s">
        <v>360</v>
      </c>
    </row>
    <row r="1713" spans="1:26" s="175" customFormat="1" ht="14.4" hidden="1" x14ac:dyDescent="0.3">
      <c r="A1713" s="157"/>
      <c r="B1713" s="191">
        <v>201800094</v>
      </c>
      <c r="C1713" s="206" t="s">
        <v>193</v>
      </c>
      <c r="D1713" s="29" t="s">
        <v>179</v>
      </c>
      <c r="E1713" s="220" t="s">
        <v>1057</v>
      </c>
      <c r="F1713" s="208"/>
      <c r="G1713" s="208"/>
      <c r="H1713" s="208"/>
      <c r="I1713" s="208"/>
      <c r="J1713" s="209"/>
      <c r="K1713" s="208"/>
      <c r="L1713" s="208"/>
      <c r="M1713" s="208"/>
      <c r="N1713" s="208"/>
      <c r="O1713" s="208"/>
      <c r="P1713" s="208"/>
      <c r="Q1713" s="208"/>
      <c r="R1713" s="208"/>
      <c r="S1713" s="208"/>
      <c r="T1713" s="208"/>
      <c r="U1713" s="208"/>
      <c r="V1713" s="208"/>
      <c r="W1713" s="208"/>
      <c r="X1713" s="219">
        <v>43368</v>
      </c>
      <c r="Y1713" s="150" t="e">
        <f ca="1">IF(ISBLANK(X1713), TODAY()-#REF!,X1713 -#REF! &amp; CHAR(10) &amp; "(closed)")</f>
        <v>#REF!</v>
      </c>
      <c r="Z1713" s="149" t="s">
        <v>360</v>
      </c>
    </row>
    <row r="1714" spans="1:26" s="175" customFormat="1" ht="14.4" hidden="1" x14ac:dyDescent="0.3">
      <c r="A1714" s="157"/>
      <c r="B1714" s="149">
        <v>201800095</v>
      </c>
      <c r="C1714" s="206" t="s">
        <v>193</v>
      </c>
      <c r="D1714" s="29" t="s">
        <v>179</v>
      </c>
      <c r="E1714" s="220" t="s">
        <v>1895</v>
      </c>
      <c r="F1714" s="208"/>
      <c r="G1714" s="208"/>
      <c r="H1714" s="208"/>
      <c r="I1714" s="208"/>
      <c r="J1714" s="209"/>
      <c r="K1714" s="208"/>
      <c r="L1714" s="208"/>
      <c r="M1714" s="208"/>
      <c r="N1714" s="208"/>
      <c r="O1714" s="208"/>
      <c r="P1714" s="208"/>
      <c r="Q1714" s="208"/>
      <c r="R1714" s="208"/>
      <c r="S1714" s="208"/>
      <c r="T1714" s="208"/>
      <c r="U1714" s="208"/>
      <c r="V1714" s="208"/>
      <c r="W1714" s="208"/>
      <c r="X1714" s="219">
        <v>43620</v>
      </c>
      <c r="Y1714" s="150" t="e">
        <f ca="1">IF(ISBLANK(X1714), TODAY()-#REF!,X1714 -#REF! &amp; CHAR(10) &amp; "(closed)")</f>
        <v>#REF!</v>
      </c>
      <c r="Z1714" s="149" t="s">
        <v>360</v>
      </c>
    </row>
    <row r="1715" spans="1:26" s="175" customFormat="1" ht="26.4" hidden="1" x14ac:dyDescent="0.3">
      <c r="A1715" s="157"/>
      <c r="B1715" s="191">
        <v>201800096</v>
      </c>
      <c r="C1715" s="206" t="s">
        <v>1686</v>
      </c>
      <c r="D1715" s="29" t="s">
        <v>176</v>
      </c>
      <c r="E1715" s="216"/>
      <c r="F1715" s="208"/>
      <c r="G1715" s="208"/>
      <c r="H1715" s="208"/>
      <c r="I1715" s="208"/>
      <c r="J1715" s="209"/>
      <c r="K1715" s="208"/>
      <c r="L1715" s="208"/>
      <c r="M1715" s="208"/>
      <c r="N1715" s="208"/>
      <c r="O1715" s="208"/>
      <c r="P1715" s="208"/>
      <c r="Q1715" s="208"/>
      <c r="R1715" s="208"/>
      <c r="S1715" s="208"/>
      <c r="T1715" s="208"/>
      <c r="U1715" s="208"/>
      <c r="V1715" s="208"/>
      <c r="W1715" s="208"/>
      <c r="X1715" s="219">
        <v>43223</v>
      </c>
      <c r="Y1715" s="150" t="str">
        <f ca="1">IF(ISBLANK(X1715), TODAY()-E1715,X1715- E1715 &amp; CHAR(10) &amp; "(closed)")</f>
        <v>43223
(closed)</v>
      </c>
      <c r="Z1715" s="149" t="s">
        <v>360</v>
      </c>
    </row>
    <row r="1716" spans="1:26" s="175" customFormat="1" ht="26.4" hidden="1" x14ac:dyDescent="0.3">
      <c r="A1716" s="157"/>
      <c r="B1716" s="191">
        <v>201800097</v>
      </c>
      <c r="C1716" s="206" t="s">
        <v>1686</v>
      </c>
      <c r="D1716" s="29" t="s">
        <v>176</v>
      </c>
      <c r="E1716" s="216"/>
      <c r="F1716" s="208"/>
      <c r="G1716" s="208"/>
      <c r="H1716" s="208"/>
      <c r="I1716" s="208"/>
      <c r="J1716" s="209"/>
      <c r="K1716" s="208"/>
      <c r="L1716" s="208"/>
      <c r="M1716" s="208"/>
      <c r="N1716" s="208"/>
      <c r="O1716" s="208"/>
      <c r="P1716" s="208"/>
      <c r="Q1716" s="208"/>
      <c r="R1716" s="208"/>
      <c r="S1716" s="208"/>
      <c r="T1716" s="208"/>
      <c r="U1716" s="208"/>
      <c r="V1716" s="208"/>
      <c r="W1716" s="208"/>
      <c r="X1716" s="219">
        <v>43269</v>
      </c>
      <c r="Y1716" s="150" t="str">
        <f ca="1">IF(ISBLANK(X1716), TODAY()-E1716,X1716- E1716 &amp; CHAR(10) &amp; "(closed)")</f>
        <v>43269
(closed)</v>
      </c>
      <c r="Z1716" s="149" t="s">
        <v>360</v>
      </c>
    </row>
    <row r="1717" spans="1:26" s="175" customFormat="1" ht="26.4" hidden="1" x14ac:dyDescent="0.3">
      <c r="A1717" s="157"/>
      <c r="B1717" s="191">
        <v>201800098</v>
      </c>
      <c r="C1717" s="206" t="s">
        <v>1686</v>
      </c>
      <c r="D1717" s="29" t="s">
        <v>176</v>
      </c>
      <c r="E1717" s="216"/>
      <c r="F1717" s="208"/>
      <c r="G1717" s="208"/>
      <c r="H1717" s="208"/>
      <c r="I1717" s="208"/>
      <c r="J1717" s="209"/>
      <c r="K1717" s="208"/>
      <c r="L1717" s="208"/>
      <c r="M1717" s="208"/>
      <c r="N1717" s="208"/>
      <c r="O1717" s="208"/>
      <c r="P1717" s="208"/>
      <c r="Q1717" s="208"/>
      <c r="R1717" s="208"/>
      <c r="S1717" s="208"/>
      <c r="T1717" s="208"/>
      <c r="U1717" s="208"/>
      <c r="V1717" s="208"/>
      <c r="W1717" s="208"/>
      <c r="X1717" s="219">
        <v>43258</v>
      </c>
      <c r="Y1717" s="150" t="str">
        <f ca="1">IF(ISBLANK(X1717), TODAY()-E1717,X1717- E1717 &amp; CHAR(10) &amp; "(closed)")</f>
        <v>43258
(closed)</v>
      </c>
      <c r="Z1717" s="149" t="s">
        <v>360</v>
      </c>
    </row>
    <row r="1718" spans="1:26" s="175" customFormat="1" ht="26.4" hidden="1" x14ac:dyDescent="0.3">
      <c r="A1718" s="157"/>
      <c r="B1718" s="191">
        <v>201800099</v>
      </c>
      <c r="C1718" s="206" t="s">
        <v>1686</v>
      </c>
      <c r="D1718" s="29" t="s">
        <v>176</v>
      </c>
      <c r="E1718" s="216"/>
      <c r="F1718" s="208"/>
      <c r="G1718" s="208"/>
      <c r="H1718" s="208"/>
      <c r="I1718" s="208"/>
      <c r="J1718" s="209"/>
      <c r="K1718" s="208"/>
      <c r="L1718" s="208"/>
      <c r="M1718" s="208"/>
      <c r="N1718" s="208"/>
      <c r="O1718" s="208"/>
      <c r="P1718" s="208"/>
      <c r="Q1718" s="208"/>
      <c r="R1718" s="208"/>
      <c r="S1718" s="208"/>
      <c r="T1718" s="208"/>
      <c r="U1718" s="208"/>
      <c r="V1718" s="208"/>
      <c r="W1718" s="208"/>
      <c r="X1718" s="219">
        <v>43266</v>
      </c>
      <c r="Y1718" s="150" t="str">
        <f ca="1">IF(ISBLANK(X1718), TODAY()-E1718,X1718- E1718 &amp; CHAR(10) &amp; "(closed)")</f>
        <v>43266
(closed)</v>
      </c>
      <c r="Z1718" s="149" t="s">
        <v>360</v>
      </c>
    </row>
    <row r="1719" spans="1:26" s="175" customFormat="1" ht="26.4" hidden="1" x14ac:dyDescent="0.3">
      <c r="A1719" s="157"/>
      <c r="B1719" s="191">
        <v>201800100</v>
      </c>
      <c r="C1719" s="206" t="s">
        <v>1686</v>
      </c>
      <c r="D1719" s="29" t="s">
        <v>176</v>
      </c>
      <c r="E1719" s="216"/>
      <c r="F1719" s="208"/>
      <c r="G1719" s="208"/>
      <c r="H1719" s="208"/>
      <c r="I1719" s="208"/>
      <c r="J1719" s="209"/>
      <c r="K1719" s="208"/>
      <c r="L1719" s="208"/>
      <c r="M1719" s="208"/>
      <c r="N1719" s="208"/>
      <c r="O1719" s="208"/>
      <c r="P1719" s="208"/>
      <c r="Q1719" s="208"/>
      <c r="R1719" s="208"/>
      <c r="S1719" s="208"/>
      <c r="T1719" s="208"/>
      <c r="U1719" s="208"/>
      <c r="V1719" s="208"/>
      <c r="W1719" s="208"/>
      <c r="X1719" s="219">
        <v>43266</v>
      </c>
      <c r="Y1719" s="150" t="str">
        <f ca="1">IF(ISBLANK(X1719), TODAY()-E1719,X1719- E1719 &amp; CHAR(10) &amp; "(closed)")</f>
        <v>43266
(closed)</v>
      </c>
      <c r="Z1719" s="149" t="s">
        <v>360</v>
      </c>
    </row>
    <row r="1720" spans="1:26" s="175" customFormat="1" ht="26.4" hidden="1" x14ac:dyDescent="0.3">
      <c r="A1720" s="157"/>
      <c r="B1720" s="191">
        <v>201800101</v>
      </c>
      <c r="C1720" s="206" t="s">
        <v>1866</v>
      </c>
      <c r="D1720" s="29" t="s">
        <v>179</v>
      </c>
      <c r="E1720" s="216"/>
      <c r="F1720" s="208"/>
      <c r="G1720" s="208"/>
      <c r="H1720" s="208"/>
      <c r="I1720" s="208"/>
      <c r="J1720" s="209"/>
      <c r="K1720" s="208"/>
      <c r="L1720" s="208"/>
      <c r="M1720" s="208"/>
      <c r="N1720" s="208"/>
      <c r="O1720" s="208"/>
      <c r="P1720" s="208"/>
      <c r="Q1720" s="208"/>
      <c r="R1720" s="208"/>
      <c r="S1720" s="208"/>
      <c r="T1720" s="208"/>
      <c r="U1720" s="208"/>
      <c r="V1720" s="208"/>
      <c r="W1720" s="208"/>
      <c r="X1720" s="219">
        <v>43265</v>
      </c>
      <c r="Y1720" s="150" t="str">
        <f ca="1">IF(ISBLANK(X1720), TODAY()-E1720,X1720- E1720 &amp; CHAR(10) &amp; "(closed)")</f>
        <v>43265
(closed)</v>
      </c>
      <c r="Z1720" s="149" t="s">
        <v>360</v>
      </c>
    </row>
    <row r="1721" spans="1:26" s="175" customFormat="1" ht="26.4" hidden="1" x14ac:dyDescent="0.3">
      <c r="A1721" s="157"/>
      <c r="B1721" s="191">
        <v>201800102</v>
      </c>
      <c r="C1721" s="206" t="s">
        <v>389</v>
      </c>
      <c r="D1721" s="29" t="s">
        <v>179</v>
      </c>
      <c r="E1721" s="216"/>
      <c r="F1721" s="208"/>
      <c r="G1721" s="208"/>
      <c r="H1721" s="208"/>
      <c r="I1721" s="208"/>
      <c r="J1721" s="209"/>
      <c r="K1721" s="208"/>
      <c r="L1721" s="208"/>
      <c r="M1721" s="208"/>
      <c r="N1721" s="208"/>
      <c r="O1721" s="208"/>
      <c r="P1721" s="208"/>
      <c r="Q1721" s="208"/>
      <c r="R1721" s="208"/>
      <c r="S1721" s="208"/>
      <c r="T1721" s="208"/>
      <c r="U1721" s="208"/>
      <c r="V1721" s="208"/>
      <c r="W1721" s="208"/>
      <c r="X1721" s="219">
        <v>43236</v>
      </c>
      <c r="Y1721" s="150" t="str">
        <f ca="1">IF(ISBLANK(X1721), TODAY()-E1721,X1721- E1721 &amp; CHAR(10) &amp; "(closed)")</f>
        <v>43236
(closed)</v>
      </c>
      <c r="Z1721" s="149" t="s">
        <v>360</v>
      </c>
    </row>
    <row r="1722" spans="1:26" s="175" customFormat="1" ht="14.4" hidden="1" x14ac:dyDescent="0.3">
      <c r="A1722" s="157"/>
      <c r="B1722" s="191">
        <v>201800103</v>
      </c>
      <c r="C1722" s="206" t="s">
        <v>1795</v>
      </c>
      <c r="D1722" s="29" t="s">
        <v>179</v>
      </c>
      <c r="E1722" s="216" t="s">
        <v>1794</v>
      </c>
      <c r="F1722" s="208"/>
      <c r="G1722" s="208"/>
      <c r="H1722" s="208"/>
      <c r="I1722" s="208"/>
      <c r="J1722" s="209"/>
      <c r="K1722" s="208"/>
      <c r="L1722" s="208"/>
      <c r="M1722" s="208"/>
      <c r="N1722" s="208"/>
      <c r="O1722" s="208"/>
      <c r="P1722" s="208"/>
      <c r="Q1722" s="208"/>
      <c r="R1722" s="208"/>
      <c r="S1722" s="208"/>
      <c r="T1722" s="208"/>
      <c r="U1722" s="208"/>
      <c r="V1722" s="208"/>
      <c r="W1722" s="208"/>
      <c r="X1722" s="219">
        <v>43203</v>
      </c>
      <c r="Y1722" s="150" t="e">
        <f ca="1">IF(ISBLANK(X1722), TODAY()-E1722,X1722- E1722 &amp; CHAR(10) &amp; "(closed)")</f>
        <v>#VALUE!</v>
      </c>
      <c r="Z1722" s="149" t="s">
        <v>360</v>
      </c>
    </row>
    <row r="1723" spans="1:26" s="175" customFormat="1" ht="26.4" hidden="1" x14ac:dyDescent="0.3">
      <c r="A1723" s="157"/>
      <c r="B1723" s="191">
        <v>201800104</v>
      </c>
      <c r="C1723" s="206" t="s">
        <v>291</v>
      </c>
      <c r="D1723" s="29" t="s">
        <v>179</v>
      </c>
      <c r="E1723" s="216"/>
      <c r="F1723" s="208"/>
      <c r="G1723" s="208"/>
      <c r="H1723" s="208"/>
      <c r="I1723" s="208"/>
      <c r="J1723" s="209"/>
      <c r="K1723" s="208"/>
      <c r="L1723" s="208"/>
      <c r="M1723" s="208"/>
      <c r="N1723" s="208"/>
      <c r="O1723" s="208"/>
      <c r="P1723" s="208"/>
      <c r="Q1723" s="208"/>
      <c r="R1723" s="208"/>
      <c r="S1723" s="208"/>
      <c r="T1723" s="208"/>
      <c r="U1723" s="208"/>
      <c r="V1723" s="208"/>
      <c r="W1723" s="208"/>
      <c r="X1723" s="219">
        <v>43185</v>
      </c>
      <c r="Y1723" s="150" t="str">
        <f ca="1">IF(ISBLANK(X1723), TODAY()-E1723,X1723- E1723 &amp; CHAR(10) &amp; "(closed)")</f>
        <v>43185
(closed)</v>
      </c>
      <c r="Z1723" s="149" t="s">
        <v>360</v>
      </c>
    </row>
    <row r="1724" spans="1:26" s="175" customFormat="1" ht="26.4" hidden="1" x14ac:dyDescent="0.3">
      <c r="A1724" s="157"/>
      <c r="B1724" s="191">
        <v>201800105</v>
      </c>
      <c r="C1724" s="206" t="s">
        <v>1686</v>
      </c>
      <c r="D1724" s="29" t="s">
        <v>176</v>
      </c>
      <c r="E1724" s="216"/>
      <c r="F1724" s="208"/>
      <c r="G1724" s="208"/>
      <c r="H1724" s="208"/>
      <c r="I1724" s="208"/>
      <c r="J1724" s="209"/>
      <c r="K1724" s="208"/>
      <c r="L1724" s="208"/>
      <c r="M1724" s="208"/>
      <c r="N1724" s="208"/>
      <c r="O1724" s="208"/>
      <c r="P1724" s="208"/>
      <c r="Q1724" s="208"/>
      <c r="R1724" s="208"/>
      <c r="S1724" s="208"/>
      <c r="T1724" s="208"/>
      <c r="U1724" s="208"/>
      <c r="V1724" s="208"/>
      <c r="W1724" s="208"/>
      <c r="X1724" s="219">
        <v>43271</v>
      </c>
      <c r="Y1724" s="150" t="str">
        <f ca="1">IF(ISBLANK(X1724), TODAY()-E1724,X1724- E1724 &amp; CHAR(10) &amp; "(closed)")</f>
        <v>43271
(closed)</v>
      </c>
      <c r="Z1724" s="149" t="s">
        <v>360</v>
      </c>
    </row>
    <row r="1725" spans="1:26" s="175" customFormat="1" ht="26.4" hidden="1" x14ac:dyDescent="0.3">
      <c r="A1725" s="157"/>
      <c r="B1725" s="191">
        <v>201800106</v>
      </c>
      <c r="C1725" s="206" t="s">
        <v>291</v>
      </c>
      <c r="D1725" s="29" t="s">
        <v>179</v>
      </c>
      <c r="E1725" s="216"/>
      <c r="F1725" s="208"/>
      <c r="G1725" s="208"/>
      <c r="H1725" s="208"/>
      <c r="I1725" s="208"/>
      <c r="J1725" s="209"/>
      <c r="K1725" s="208"/>
      <c r="L1725" s="208"/>
      <c r="M1725" s="208"/>
      <c r="N1725" s="208"/>
      <c r="O1725" s="208"/>
      <c r="P1725" s="208"/>
      <c r="Q1725" s="208"/>
      <c r="R1725" s="208"/>
      <c r="S1725" s="208"/>
      <c r="T1725" s="208"/>
      <c r="U1725" s="208"/>
      <c r="V1725" s="208"/>
      <c r="W1725" s="208"/>
      <c r="X1725" s="219">
        <v>43243</v>
      </c>
      <c r="Y1725" s="150" t="str">
        <f ca="1">IF(ISBLANK(X1725), TODAY()-E1725,X1725- E1725 &amp; CHAR(10) &amp; "(closed)")</f>
        <v>43243
(closed)</v>
      </c>
      <c r="Z1725" s="149" t="s">
        <v>360</v>
      </c>
    </row>
    <row r="1726" spans="1:26" s="175" customFormat="1" ht="26.4" hidden="1" x14ac:dyDescent="0.3">
      <c r="A1726" s="157"/>
      <c r="B1726" s="191">
        <v>201800107</v>
      </c>
      <c r="C1726" s="206" t="s">
        <v>291</v>
      </c>
      <c r="D1726" s="29" t="s">
        <v>179</v>
      </c>
      <c r="E1726" s="216"/>
      <c r="F1726" s="208"/>
      <c r="G1726" s="208"/>
      <c r="H1726" s="208"/>
      <c r="I1726" s="208"/>
      <c r="J1726" s="209"/>
      <c r="K1726" s="208"/>
      <c r="L1726" s="208"/>
      <c r="M1726" s="208"/>
      <c r="N1726" s="208"/>
      <c r="O1726" s="208"/>
      <c r="P1726" s="208"/>
      <c r="Q1726" s="208"/>
      <c r="R1726" s="208"/>
      <c r="S1726" s="208"/>
      <c r="T1726" s="208"/>
      <c r="U1726" s="208"/>
      <c r="V1726" s="208"/>
      <c r="W1726" s="208"/>
      <c r="X1726" s="219">
        <v>43228</v>
      </c>
      <c r="Y1726" s="150" t="str">
        <f ca="1">IF(ISBLANK(X1726), TODAY()-E1726,X1726- E1726 &amp; CHAR(10) &amp; "(closed)")</f>
        <v>43228
(closed)</v>
      </c>
      <c r="Z1726" s="149" t="s">
        <v>360</v>
      </c>
    </row>
    <row r="1727" spans="1:26" s="175" customFormat="1" ht="26.4" hidden="1" x14ac:dyDescent="0.3">
      <c r="A1727" s="157"/>
      <c r="B1727" s="191">
        <v>201800108</v>
      </c>
      <c r="C1727" s="206" t="s">
        <v>291</v>
      </c>
      <c r="D1727" s="29" t="s">
        <v>179</v>
      </c>
      <c r="E1727" s="216"/>
      <c r="F1727" s="208"/>
      <c r="G1727" s="208"/>
      <c r="H1727" s="208"/>
      <c r="I1727" s="208"/>
      <c r="J1727" s="209"/>
      <c r="K1727" s="208"/>
      <c r="L1727" s="208"/>
      <c r="M1727" s="208"/>
      <c r="N1727" s="208"/>
      <c r="O1727" s="208"/>
      <c r="P1727" s="208"/>
      <c r="Q1727" s="208"/>
      <c r="R1727" s="208"/>
      <c r="S1727" s="208"/>
      <c r="T1727" s="208"/>
      <c r="U1727" s="208"/>
      <c r="V1727" s="208"/>
      <c r="W1727" s="208"/>
      <c r="X1727" s="219">
        <v>43185</v>
      </c>
      <c r="Y1727" s="150" t="str">
        <f ca="1">IF(ISBLANK(X1727), TODAY()-E1727,X1727- E1727 &amp; CHAR(10) &amp; "(closed)")</f>
        <v>43185
(closed)</v>
      </c>
      <c r="Z1727" s="149" t="s">
        <v>360</v>
      </c>
    </row>
    <row r="1728" spans="1:26" s="175" customFormat="1" ht="14.4" hidden="1" x14ac:dyDescent="0.3">
      <c r="A1728" s="157"/>
      <c r="B1728" s="191">
        <v>201800109</v>
      </c>
      <c r="C1728" s="206" t="s">
        <v>193</v>
      </c>
      <c r="D1728" s="29" t="s">
        <v>179</v>
      </c>
      <c r="E1728" s="220" t="s">
        <v>1894</v>
      </c>
      <c r="F1728" s="208"/>
      <c r="G1728" s="208"/>
      <c r="H1728" s="208"/>
      <c r="I1728" s="208"/>
      <c r="J1728" s="209"/>
      <c r="K1728" s="208"/>
      <c r="L1728" s="208"/>
      <c r="M1728" s="208"/>
      <c r="N1728" s="208"/>
      <c r="O1728" s="208"/>
      <c r="P1728" s="208"/>
      <c r="Q1728" s="208"/>
      <c r="R1728" s="208"/>
      <c r="S1728" s="208"/>
      <c r="T1728" s="208"/>
      <c r="U1728" s="208"/>
      <c r="V1728" s="208"/>
      <c r="W1728" s="208"/>
      <c r="X1728" s="219">
        <v>43377</v>
      </c>
      <c r="Y1728" s="150" t="e">
        <f ca="1">IF(ISBLANK(X1728), TODAY()-#REF!,X1728 -#REF! &amp; CHAR(10) &amp; "(closed)")</f>
        <v>#REF!</v>
      </c>
      <c r="Z1728" s="149" t="s">
        <v>360</v>
      </c>
    </row>
    <row r="1729" spans="1:26" s="175" customFormat="1" ht="26.4" hidden="1" x14ac:dyDescent="0.3">
      <c r="A1729" s="157"/>
      <c r="B1729" s="191">
        <v>201800110</v>
      </c>
      <c r="C1729" s="206" t="s">
        <v>1570</v>
      </c>
      <c r="D1729" s="29" t="s">
        <v>179</v>
      </c>
      <c r="E1729" s="216" t="s">
        <v>1893</v>
      </c>
      <c r="F1729" s="208"/>
      <c r="G1729" s="208"/>
      <c r="H1729" s="208"/>
      <c r="I1729" s="208"/>
      <c r="J1729" s="209"/>
      <c r="K1729" s="208"/>
      <c r="L1729" s="208"/>
      <c r="M1729" s="208"/>
      <c r="N1729" s="208"/>
      <c r="O1729" s="208"/>
      <c r="P1729" s="208"/>
      <c r="Q1729" s="208"/>
      <c r="R1729" s="208"/>
      <c r="S1729" s="208"/>
      <c r="T1729" s="208"/>
      <c r="U1729" s="208"/>
      <c r="V1729" s="208"/>
      <c r="W1729" s="208"/>
      <c r="X1729" s="219">
        <v>43277</v>
      </c>
      <c r="Y1729" s="150" t="e">
        <f ca="1">IF(ISBLANK(X1729), TODAY()-E1729,X1729- E1729 &amp; CHAR(10) &amp; "(closed)")</f>
        <v>#VALUE!</v>
      </c>
      <c r="Z1729" s="149" t="s">
        <v>360</v>
      </c>
    </row>
    <row r="1730" spans="1:26" s="175" customFormat="1" ht="26.4" hidden="1" x14ac:dyDescent="0.3">
      <c r="A1730" s="157"/>
      <c r="B1730" s="191">
        <v>201800111</v>
      </c>
      <c r="C1730" s="206" t="s">
        <v>1892</v>
      </c>
      <c r="D1730" s="29" t="s">
        <v>179</v>
      </c>
      <c r="E1730" s="216"/>
      <c r="F1730" s="208"/>
      <c r="G1730" s="208"/>
      <c r="H1730" s="208"/>
      <c r="I1730" s="208"/>
      <c r="J1730" s="209"/>
      <c r="K1730" s="208"/>
      <c r="L1730" s="208"/>
      <c r="M1730" s="208"/>
      <c r="N1730" s="208"/>
      <c r="O1730" s="208"/>
      <c r="P1730" s="208"/>
      <c r="Q1730" s="208"/>
      <c r="R1730" s="208"/>
      <c r="S1730" s="208"/>
      <c r="T1730" s="208"/>
      <c r="U1730" s="208"/>
      <c r="V1730" s="208"/>
      <c r="W1730" s="208"/>
      <c r="X1730" s="219">
        <v>43272</v>
      </c>
      <c r="Y1730" s="150" t="str">
        <f ca="1">IF(ISBLANK(X1730), TODAY()-E1730,X1730- E1730 &amp; CHAR(10) &amp; "(closed)")</f>
        <v>43272
(closed)</v>
      </c>
      <c r="Z1730" s="149" t="s">
        <v>360</v>
      </c>
    </row>
    <row r="1731" spans="1:26" s="175" customFormat="1" ht="26.4" hidden="1" x14ac:dyDescent="0.3">
      <c r="A1731" s="157"/>
      <c r="B1731" s="191">
        <v>201800112</v>
      </c>
      <c r="C1731" s="206" t="s">
        <v>1891</v>
      </c>
      <c r="D1731" s="66" t="s">
        <v>11</v>
      </c>
      <c r="E1731" s="220" t="s">
        <v>1890</v>
      </c>
      <c r="F1731" s="208"/>
      <c r="G1731" s="208"/>
      <c r="H1731" s="208"/>
      <c r="I1731" s="208"/>
      <c r="J1731" s="209"/>
      <c r="K1731" s="208"/>
      <c r="L1731" s="208"/>
      <c r="M1731" s="208"/>
      <c r="N1731" s="208"/>
      <c r="O1731" s="208"/>
      <c r="P1731" s="208"/>
      <c r="Q1731" s="208"/>
      <c r="R1731" s="208"/>
      <c r="S1731" s="208"/>
      <c r="T1731" s="208"/>
      <c r="U1731" s="208"/>
      <c r="V1731" s="208"/>
      <c r="W1731" s="208"/>
      <c r="X1731" s="219">
        <v>43194</v>
      </c>
      <c r="Y1731" s="150" t="e">
        <f ca="1">IF(ISBLANK(X1731), TODAY()-#REF!,X1731 -#REF! &amp; CHAR(10) &amp; "(closed)")</f>
        <v>#REF!</v>
      </c>
      <c r="Z1731" s="149" t="s">
        <v>360</v>
      </c>
    </row>
    <row r="1732" spans="1:26" s="175" customFormat="1" ht="26.4" hidden="1" x14ac:dyDescent="0.3">
      <c r="A1732" s="157"/>
      <c r="B1732" s="191">
        <v>201800113</v>
      </c>
      <c r="C1732" s="206" t="s">
        <v>193</v>
      </c>
      <c r="D1732" s="29" t="s">
        <v>179</v>
      </c>
      <c r="E1732" s="216"/>
      <c r="F1732" s="208"/>
      <c r="G1732" s="208"/>
      <c r="H1732" s="208"/>
      <c r="I1732" s="208"/>
      <c r="J1732" s="209"/>
      <c r="K1732" s="208"/>
      <c r="L1732" s="208"/>
      <c r="M1732" s="208"/>
      <c r="N1732" s="208"/>
      <c r="O1732" s="208"/>
      <c r="P1732" s="208"/>
      <c r="Q1732" s="208"/>
      <c r="R1732" s="208"/>
      <c r="S1732" s="208"/>
      <c r="T1732" s="208"/>
      <c r="U1732" s="208"/>
      <c r="V1732" s="208"/>
      <c r="W1732" s="208"/>
      <c r="X1732" s="219">
        <v>43273</v>
      </c>
      <c r="Y1732" s="150" t="str">
        <f ca="1">IF(ISBLANK(X1732), TODAY()-E1732,X1732- E1732 &amp; CHAR(10) &amp; "(closed)")</f>
        <v>43273
(closed)</v>
      </c>
      <c r="Z1732" s="149" t="s">
        <v>360</v>
      </c>
    </row>
    <row r="1733" spans="1:26" s="175" customFormat="1" ht="26.4" hidden="1" x14ac:dyDescent="0.3">
      <c r="A1733" s="157"/>
      <c r="B1733" s="191">
        <v>201800114</v>
      </c>
      <c r="C1733" s="206" t="s">
        <v>193</v>
      </c>
      <c r="D1733" s="29" t="s">
        <v>177</v>
      </c>
      <c r="E1733" s="216"/>
      <c r="F1733" s="208"/>
      <c r="G1733" s="208"/>
      <c r="H1733" s="208"/>
      <c r="I1733" s="208"/>
      <c r="J1733" s="209"/>
      <c r="K1733" s="208"/>
      <c r="L1733" s="208"/>
      <c r="M1733" s="208"/>
      <c r="N1733" s="208"/>
      <c r="O1733" s="208"/>
      <c r="P1733" s="208"/>
      <c r="Q1733" s="208"/>
      <c r="R1733" s="208"/>
      <c r="S1733" s="208"/>
      <c r="T1733" s="208"/>
      <c r="U1733" s="208"/>
      <c r="V1733" s="208"/>
      <c r="W1733" s="208"/>
      <c r="X1733" s="219">
        <v>43278</v>
      </c>
      <c r="Y1733" s="150" t="str">
        <f ca="1">IF(ISBLANK(X1733), TODAY()-E1733,X1733- E1733 &amp; CHAR(10) &amp; "(closed)")</f>
        <v>43278
(closed)</v>
      </c>
      <c r="Z1733" s="149" t="s">
        <v>360</v>
      </c>
    </row>
    <row r="1734" spans="1:26" s="175" customFormat="1" ht="26.4" hidden="1" x14ac:dyDescent="0.3">
      <c r="A1734" s="157"/>
      <c r="B1734" s="191">
        <v>201800115</v>
      </c>
      <c r="C1734" s="206" t="s">
        <v>193</v>
      </c>
      <c r="D1734" s="29" t="s">
        <v>179</v>
      </c>
      <c r="E1734" s="216"/>
      <c r="F1734" s="208"/>
      <c r="G1734" s="208"/>
      <c r="H1734" s="208"/>
      <c r="I1734" s="208"/>
      <c r="J1734" s="209"/>
      <c r="K1734" s="208"/>
      <c r="L1734" s="208"/>
      <c r="M1734" s="208"/>
      <c r="N1734" s="208"/>
      <c r="O1734" s="208"/>
      <c r="P1734" s="208"/>
      <c r="Q1734" s="208"/>
      <c r="R1734" s="208"/>
      <c r="S1734" s="208"/>
      <c r="T1734" s="208"/>
      <c r="U1734" s="208"/>
      <c r="V1734" s="208"/>
      <c r="W1734" s="208"/>
      <c r="X1734" s="219">
        <v>43273</v>
      </c>
      <c r="Y1734" s="150" t="str">
        <f ca="1">IF(ISBLANK(X1734), TODAY()-E1734,X1734- E1734 &amp; CHAR(10) &amp; "(closed)")</f>
        <v>43273
(closed)</v>
      </c>
      <c r="Z1734" s="149" t="s">
        <v>360</v>
      </c>
    </row>
    <row r="1735" spans="1:26" s="175" customFormat="1" ht="26.4" hidden="1" x14ac:dyDescent="0.3">
      <c r="A1735" s="157"/>
      <c r="B1735" s="191">
        <v>201800116</v>
      </c>
      <c r="C1735" s="206" t="s">
        <v>193</v>
      </c>
      <c r="D1735" s="29" t="s">
        <v>179</v>
      </c>
      <c r="E1735" s="216"/>
      <c r="F1735" s="208"/>
      <c r="G1735" s="208"/>
      <c r="H1735" s="208"/>
      <c r="I1735" s="208"/>
      <c r="J1735" s="209"/>
      <c r="K1735" s="208"/>
      <c r="L1735" s="208"/>
      <c r="M1735" s="208"/>
      <c r="N1735" s="208"/>
      <c r="O1735" s="208"/>
      <c r="P1735" s="208"/>
      <c r="Q1735" s="208"/>
      <c r="R1735" s="208"/>
      <c r="S1735" s="208"/>
      <c r="T1735" s="208"/>
      <c r="U1735" s="208"/>
      <c r="V1735" s="208"/>
      <c r="W1735" s="208"/>
      <c r="X1735" s="219">
        <v>43278</v>
      </c>
      <c r="Y1735" s="150" t="str">
        <f ca="1">IF(ISBLANK(X1735), TODAY()-E1735,X1735- E1735 &amp; CHAR(10) &amp; "(closed)")</f>
        <v>43278
(closed)</v>
      </c>
      <c r="Z1735" s="149" t="s">
        <v>360</v>
      </c>
    </row>
    <row r="1736" spans="1:26" s="175" customFormat="1" ht="26.4" hidden="1" x14ac:dyDescent="0.3">
      <c r="A1736" s="157"/>
      <c r="B1736" s="191">
        <v>201800117</v>
      </c>
      <c r="C1736" s="206" t="s">
        <v>193</v>
      </c>
      <c r="D1736" s="29" t="s">
        <v>179</v>
      </c>
      <c r="E1736" s="216"/>
      <c r="F1736" s="208"/>
      <c r="G1736" s="208"/>
      <c r="H1736" s="208"/>
      <c r="I1736" s="208"/>
      <c r="J1736" s="209"/>
      <c r="K1736" s="208"/>
      <c r="L1736" s="208"/>
      <c r="M1736" s="208"/>
      <c r="N1736" s="208"/>
      <c r="O1736" s="208"/>
      <c r="P1736" s="208"/>
      <c r="Q1736" s="208"/>
      <c r="R1736" s="208"/>
      <c r="S1736" s="208"/>
      <c r="T1736" s="208"/>
      <c r="U1736" s="208"/>
      <c r="V1736" s="208"/>
      <c r="W1736" s="208"/>
      <c r="X1736" s="219">
        <v>43278</v>
      </c>
      <c r="Y1736" s="150" t="str">
        <f ca="1">IF(ISBLANK(X1736), TODAY()-E1736,X1736- E1736 &amp; CHAR(10) &amp; "(closed)")</f>
        <v>43278
(closed)</v>
      </c>
      <c r="Z1736" s="149" t="s">
        <v>360</v>
      </c>
    </row>
    <row r="1737" spans="1:26" s="175" customFormat="1" ht="26.4" hidden="1" x14ac:dyDescent="0.3">
      <c r="A1737" s="157"/>
      <c r="B1737" s="191">
        <v>201800119</v>
      </c>
      <c r="C1737" s="206" t="s">
        <v>607</v>
      </c>
      <c r="D1737" s="29" t="s">
        <v>179</v>
      </c>
      <c r="E1737" s="216"/>
      <c r="F1737" s="208"/>
      <c r="G1737" s="208"/>
      <c r="H1737" s="208"/>
      <c r="I1737" s="208"/>
      <c r="J1737" s="209"/>
      <c r="K1737" s="208"/>
      <c r="L1737" s="208"/>
      <c r="M1737" s="208"/>
      <c r="N1737" s="208"/>
      <c r="O1737" s="208"/>
      <c r="P1737" s="208"/>
      <c r="Q1737" s="208"/>
      <c r="R1737" s="208"/>
      <c r="S1737" s="208"/>
      <c r="T1737" s="208"/>
      <c r="U1737" s="208"/>
      <c r="V1737" s="208"/>
      <c r="W1737" s="208"/>
      <c r="X1737" s="219">
        <v>43278</v>
      </c>
      <c r="Y1737" s="150" t="str">
        <f ca="1">IF(ISBLANK(X1737), TODAY()-E1737,X1737- E1737 &amp; CHAR(10) &amp; "(closed)")</f>
        <v>43278
(closed)</v>
      </c>
      <c r="Z1737" s="149" t="s">
        <v>360</v>
      </c>
    </row>
    <row r="1738" spans="1:26" s="175" customFormat="1" ht="14.4" hidden="1" x14ac:dyDescent="0.3">
      <c r="A1738" s="157"/>
      <c r="B1738" s="191">
        <v>201800120</v>
      </c>
      <c r="C1738" s="206" t="s">
        <v>193</v>
      </c>
      <c r="D1738" s="29" t="s">
        <v>177</v>
      </c>
      <c r="E1738" s="220" t="s">
        <v>1767</v>
      </c>
      <c r="F1738" s="208"/>
      <c r="G1738" s="208"/>
      <c r="H1738" s="208"/>
      <c r="I1738" s="208"/>
      <c r="J1738" s="209"/>
      <c r="K1738" s="208"/>
      <c r="L1738" s="208"/>
      <c r="M1738" s="208"/>
      <c r="N1738" s="208"/>
      <c r="O1738" s="208"/>
      <c r="P1738" s="208"/>
      <c r="Q1738" s="208"/>
      <c r="R1738" s="208"/>
      <c r="S1738" s="208"/>
      <c r="T1738" s="208"/>
      <c r="U1738" s="208"/>
      <c r="V1738" s="208"/>
      <c r="W1738" s="208"/>
      <c r="X1738" s="219">
        <v>43368</v>
      </c>
      <c r="Y1738" s="150" t="e">
        <f ca="1">IF(ISBLANK(X1738), TODAY()-#REF!,X1738 -#REF! &amp; CHAR(10) &amp; "(closed)")</f>
        <v>#REF!</v>
      </c>
      <c r="Z1738" s="149" t="s">
        <v>360</v>
      </c>
    </row>
    <row r="1739" spans="1:26" s="175" customFormat="1" ht="26.4" hidden="1" x14ac:dyDescent="0.3">
      <c r="A1739" s="157"/>
      <c r="B1739" s="191">
        <v>201800121</v>
      </c>
      <c r="C1739" s="206" t="s">
        <v>804</v>
      </c>
      <c r="D1739" s="29" t="s">
        <v>176</v>
      </c>
      <c r="E1739" s="216"/>
      <c r="F1739" s="208"/>
      <c r="G1739" s="208"/>
      <c r="H1739" s="208"/>
      <c r="I1739" s="208"/>
      <c r="J1739" s="209"/>
      <c r="K1739" s="208"/>
      <c r="L1739" s="208"/>
      <c r="M1739" s="208"/>
      <c r="N1739" s="208"/>
      <c r="O1739" s="208"/>
      <c r="P1739" s="208"/>
      <c r="Q1739" s="208"/>
      <c r="R1739" s="208"/>
      <c r="S1739" s="208"/>
      <c r="T1739" s="208"/>
      <c r="U1739" s="208"/>
      <c r="V1739" s="208"/>
      <c r="W1739" s="208"/>
      <c r="X1739" s="219">
        <v>43271</v>
      </c>
      <c r="Y1739" s="150" t="str">
        <f ca="1">IF(ISBLANK(X1739), TODAY()-E1739,X1739- E1739 &amp; CHAR(10) &amp; "(closed)")</f>
        <v>43271
(closed)</v>
      </c>
      <c r="Z1739" s="149" t="s">
        <v>360</v>
      </c>
    </row>
    <row r="1740" spans="1:26" s="175" customFormat="1" ht="26.4" hidden="1" x14ac:dyDescent="0.3">
      <c r="A1740" s="157"/>
      <c r="B1740" s="191">
        <v>201800122</v>
      </c>
      <c r="C1740" s="206" t="s">
        <v>804</v>
      </c>
      <c r="D1740" s="29" t="s">
        <v>176</v>
      </c>
      <c r="E1740" s="216"/>
      <c r="F1740" s="208"/>
      <c r="G1740" s="208"/>
      <c r="H1740" s="208"/>
      <c r="I1740" s="208"/>
      <c r="J1740" s="209"/>
      <c r="K1740" s="208"/>
      <c r="L1740" s="208"/>
      <c r="M1740" s="208"/>
      <c r="N1740" s="208"/>
      <c r="O1740" s="208"/>
      <c r="P1740" s="208"/>
      <c r="Q1740" s="208"/>
      <c r="R1740" s="208"/>
      <c r="S1740" s="208"/>
      <c r="T1740" s="208"/>
      <c r="U1740" s="208"/>
      <c r="V1740" s="208"/>
      <c r="W1740" s="208"/>
      <c r="X1740" s="219">
        <v>43271</v>
      </c>
      <c r="Y1740" s="150" t="str">
        <f ca="1">IF(ISBLANK(X1740), TODAY()-E1740,X1740- E1740 &amp; CHAR(10) &amp; "(closed)")</f>
        <v>43271
(closed)</v>
      </c>
      <c r="Z1740" s="149" t="s">
        <v>360</v>
      </c>
    </row>
    <row r="1741" spans="1:26" s="175" customFormat="1" ht="26.4" hidden="1" x14ac:dyDescent="0.3">
      <c r="A1741" s="157"/>
      <c r="B1741" s="191">
        <v>201800123</v>
      </c>
      <c r="C1741" s="206" t="s">
        <v>804</v>
      </c>
      <c r="D1741" s="29" t="s">
        <v>179</v>
      </c>
      <c r="E1741" s="216"/>
      <c r="F1741" s="208"/>
      <c r="G1741" s="208"/>
      <c r="H1741" s="208"/>
      <c r="I1741" s="208"/>
      <c r="J1741" s="209"/>
      <c r="K1741" s="208"/>
      <c r="L1741" s="208"/>
      <c r="M1741" s="208"/>
      <c r="N1741" s="208"/>
      <c r="O1741" s="208"/>
      <c r="P1741" s="208"/>
      <c r="Q1741" s="208"/>
      <c r="R1741" s="208"/>
      <c r="S1741" s="208"/>
      <c r="T1741" s="208"/>
      <c r="U1741" s="208"/>
      <c r="V1741" s="208"/>
      <c r="W1741" s="208"/>
      <c r="X1741" s="219">
        <v>43287</v>
      </c>
      <c r="Y1741" s="150" t="str">
        <f ca="1">IF(ISBLANK(X1741), TODAY()-E1741,X1741- E1741 &amp; CHAR(10) &amp; "(closed)")</f>
        <v>43287
(closed)</v>
      </c>
      <c r="Z1741" s="149" t="s">
        <v>360</v>
      </c>
    </row>
    <row r="1742" spans="1:26" s="175" customFormat="1" ht="26.4" hidden="1" x14ac:dyDescent="0.3">
      <c r="A1742" s="157"/>
      <c r="B1742" s="191">
        <v>201800124</v>
      </c>
      <c r="C1742" s="206" t="s">
        <v>804</v>
      </c>
      <c r="D1742" s="29" t="s">
        <v>179</v>
      </c>
      <c r="E1742" s="216"/>
      <c r="F1742" s="208"/>
      <c r="G1742" s="208"/>
      <c r="H1742" s="208"/>
      <c r="I1742" s="208"/>
      <c r="J1742" s="209"/>
      <c r="K1742" s="208"/>
      <c r="L1742" s="208"/>
      <c r="M1742" s="208"/>
      <c r="N1742" s="208"/>
      <c r="O1742" s="208"/>
      <c r="P1742" s="208"/>
      <c r="Q1742" s="208"/>
      <c r="R1742" s="208"/>
      <c r="S1742" s="208"/>
      <c r="T1742" s="208"/>
      <c r="U1742" s="208"/>
      <c r="V1742" s="208"/>
      <c r="W1742" s="208"/>
      <c r="X1742" s="219">
        <v>43283</v>
      </c>
      <c r="Y1742" s="150" t="str">
        <f ca="1">IF(ISBLANK(X1742), TODAY()-E1742,X1742- E1742 &amp; CHAR(10) &amp; "(closed)")</f>
        <v>43283
(closed)</v>
      </c>
      <c r="Z1742" s="149" t="s">
        <v>360</v>
      </c>
    </row>
    <row r="1743" spans="1:26" s="175" customFormat="1" ht="26.4" hidden="1" x14ac:dyDescent="0.3">
      <c r="A1743" s="157"/>
      <c r="B1743" s="191">
        <v>201800125</v>
      </c>
      <c r="C1743" s="206" t="s">
        <v>804</v>
      </c>
      <c r="D1743" s="29" t="s">
        <v>176</v>
      </c>
      <c r="E1743" s="216"/>
      <c r="F1743" s="208"/>
      <c r="G1743" s="208"/>
      <c r="H1743" s="208"/>
      <c r="I1743" s="208"/>
      <c r="J1743" s="209"/>
      <c r="K1743" s="208"/>
      <c r="L1743" s="208"/>
      <c r="M1743" s="208"/>
      <c r="N1743" s="208"/>
      <c r="O1743" s="208"/>
      <c r="P1743" s="208"/>
      <c r="Q1743" s="208"/>
      <c r="R1743" s="208"/>
      <c r="S1743" s="208"/>
      <c r="T1743" s="208"/>
      <c r="U1743" s="208"/>
      <c r="V1743" s="208"/>
      <c r="W1743" s="208"/>
      <c r="X1743" s="219">
        <v>43271</v>
      </c>
      <c r="Y1743" s="150" t="str">
        <f ca="1">IF(ISBLANK(X1743), TODAY()-E1743,X1743- E1743 &amp; CHAR(10) &amp; "(closed)")</f>
        <v>43271
(closed)</v>
      </c>
      <c r="Z1743" s="149" t="s">
        <v>360</v>
      </c>
    </row>
    <row r="1744" spans="1:26" s="175" customFormat="1" ht="14.4" hidden="1" x14ac:dyDescent="0.3">
      <c r="A1744" s="157"/>
      <c r="B1744" s="191">
        <v>201800126</v>
      </c>
      <c r="C1744" s="206" t="s">
        <v>236</v>
      </c>
      <c r="D1744" s="29" t="s">
        <v>177</v>
      </c>
      <c r="E1744" s="216" t="s">
        <v>1889</v>
      </c>
      <c r="F1744" s="208"/>
      <c r="G1744" s="208"/>
      <c r="H1744" s="208"/>
      <c r="I1744" s="208"/>
      <c r="J1744" s="209"/>
      <c r="K1744" s="208"/>
      <c r="L1744" s="208"/>
      <c r="M1744" s="208"/>
      <c r="N1744" s="208"/>
      <c r="O1744" s="208"/>
      <c r="P1744" s="208"/>
      <c r="Q1744" s="208"/>
      <c r="R1744" s="208"/>
      <c r="S1744" s="208"/>
      <c r="T1744" s="208"/>
      <c r="U1744" s="208"/>
      <c r="V1744" s="208"/>
      <c r="W1744" s="208"/>
      <c r="X1744" s="219">
        <v>43283</v>
      </c>
      <c r="Y1744" s="150" t="e">
        <f ca="1">IF(ISBLANK(X1744), TODAY()-E1744,X1744- E1744 &amp; CHAR(10) &amp; "(closed)")</f>
        <v>#VALUE!</v>
      </c>
      <c r="Z1744" s="149" t="s">
        <v>360</v>
      </c>
    </row>
    <row r="1745" spans="1:26" s="175" customFormat="1" ht="26.4" hidden="1" x14ac:dyDescent="0.3">
      <c r="A1745" s="157"/>
      <c r="B1745" s="191">
        <v>201800127</v>
      </c>
      <c r="C1745" s="206" t="s">
        <v>1888</v>
      </c>
      <c r="D1745" s="29" t="s">
        <v>176</v>
      </c>
      <c r="E1745" s="216"/>
      <c r="F1745" s="208"/>
      <c r="G1745" s="208"/>
      <c r="H1745" s="208"/>
      <c r="I1745" s="208"/>
      <c r="J1745" s="209"/>
      <c r="K1745" s="208"/>
      <c r="L1745" s="208"/>
      <c r="M1745" s="208"/>
      <c r="N1745" s="208"/>
      <c r="O1745" s="208"/>
      <c r="P1745" s="208"/>
      <c r="Q1745" s="208"/>
      <c r="R1745" s="208"/>
      <c r="S1745" s="208"/>
      <c r="T1745" s="208"/>
      <c r="U1745" s="208"/>
      <c r="V1745" s="208"/>
      <c r="W1745" s="208"/>
      <c r="X1745" s="219">
        <v>43187</v>
      </c>
      <c r="Y1745" s="150" t="str">
        <f ca="1">IF(ISBLANK(X1745), TODAY()-E1745,X1745- E1745 &amp; CHAR(10) &amp; "(closed)")</f>
        <v>43187
(closed)</v>
      </c>
      <c r="Z1745" s="149" t="s">
        <v>360</v>
      </c>
    </row>
    <row r="1746" spans="1:26" s="175" customFormat="1" ht="26.4" hidden="1" x14ac:dyDescent="0.3">
      <c r="A1746" s="157"/>
      <c r="B1746" s="191">
        <v>201800128</v>
      </c>
      <c r="C1746" s="206" t="s">
        <v>1714</v>
      </c>
      <c r="D1746" s="29" t="s">
        <v>179</v>
      </c>
      <c r="E1746" s="216"/>
      <c r="F1746" s="208"/>
      <c r="G1746" s="208"/>
      <c r="H1746" s="208"/>
      <c r="I1746" s="208"/>
      <c r="J1746" s="209"/>
      <c r="K1746" s="208"/>
      <c r="L1746" s="208"/>
      <c r="M1746" s="208"/>
      <c r="N1746" s="208"/>
      <c r="O1746" s="208"/>
      <c r="P1746" s="208"/>
      <c r="Q1746" s="208"/>
      <c r="R1746" s="208"/>
      <c r="S1746" s="208"/>
      <c r="T1746" s="208"/>
      <c r="U1746" s="208"/>
      <c r="V1746" s="208"/>
      <c r="W1746" s="208"/>
      <c r="X1746" s="219">
        <v>43287</v>
      </c>
      <c r="Y1746" s="150" t="str">
        <f ca="1">IF(ISBLANK(X1746), TODAY()-E1746,X1746- E1746 &amp; CHAR(10) &amp; "(closed)")</f>
        <v>43287
(closed)</v>
      </c>
      <c r="Z1746" s="149" t="s">
        <v>360</v>
      </c>
    </row>
    <row r="1747" spans="1:26" s="175" customFormat="1" ht="26.4" hidden="1" x14ac:dyDescent="0.3">
      <c r="A1747" s="157"/>
      <c r="B1747" s="191">
        <v>201800129</v>
      </c>
      <c r="C1747" s="206" t="s">
        <v>804</v>
      </c>
      <c r="D1747" s="29" t="s">
        <v>176</v>
      </c>
      <c r="E1747" s="216"/>
      <c r="F1747" s="208"/>
      <c r="G1747" s="208"/>
      <c r="H1747" s="208"/>
      <c r="I1747" s="208"/>
      <c r="J1747" s="209"/>
      <c r="K1747" s="208"/>
      <c r="L1747" s="208"/>
      <c r="M1747" s="208"/>
      <c r="N1747" s="208"/>
      <c r="O1747" s="208"/>
      <c r="P1747" s="208"/>
      <c r="Q1747" s="208"/>
      <c r="R1747" s="208"/>
      <c r="S1747" s="208"/>
      <c r="T1747" s="208"/>
      <c r="U1747" s="208"/>
      <c r="V1747" s="208"/>
      <c r="W1747" s="208"/>
      <c r="X1747" s="219">
        <v>43277</v>
      </c>
      <c r="Y1747" s="150" t="str">
        <f ca="1">IF(ISBLANK(X1747), TODAY()-E1747,X1747- E1747 &amp; CHAR(10) &amp; "(closed)")</f>
        <v>43277
(closed)</v>
      </c>
      <c r="Z1747" s="149" t="s">
        <v>360</v>
      </c>
    </row>
    <row r="1748" spans="1:26" s="175" customFormat="1" ht="26.4" hidden="1" x14ac:dyDescent="0.3">
      <c r="A1748" s="157"/>
      <c r="B1748" s="191">
        <v>201800130</v>
      </c>
      <c r="C1748" s="206" t="s">
        <v>804</v>
      </c>
      <c r="D1748" s="29" t="s">
        <v>176</v>
      </c>
      <c r="E1748" s="216"/>
      <c r="F1748" s="208"/>
      <c r="G1748" s="208"/>
      <c r="H1748" s="208"/>
      <c r="I1748" s="208"/>
      <c r="J1748" s="209"/>
      <c r="K1748" s="208"/>
      <c r="L1748" s="208"/>
      <c r="M1748" s="208"/>
      <c r="N1748" s="208"/>
      <c r="O1748" s="208"/>
      <c r="P1748" s="208"/>
      <c r="Q1748" s="208"/>
      <c r="R1748" s="208"/>
      <c r="S1748" s="208"/>
      <c r="T1748" s="208"/>
      <c r="U1748" s="208"/>
      <c r="V1748" s="208"/>
      <c r="W1748" s="208"/>
      <c r="X1748" s="219">
        <v>43277</v>
      </c>
      <c r="Y1748" s="150" t="str">
        <f ca="1">IF(ISBLANK(X1748), TODAY()-E1748,X1748- E1748 &amp; CHAR(10) &amp; "(closed)")</f>
        <v>43277
(closed)</v>
      </c>
      <c r="Z1748" s="149" t="s">
        <v>360</v>
      </c>
    </row>
    <row r="1749" spans="1:26" s="175" customFormat="1" ht="26.4" hidden="1" x14ac:dyDescent="0.3">
      <c r="A1749" s="157"/>
      <c r="B1749" s="191">
        <v>201800131</v>
      </c>
      <c r="C1749" s="206" t="s">
        <v>804</v>
      </c>
      <c r="D1749" s="29" t="s">
        <v>176</v>
      </c>
      <c r="E1749" s="216"/>
      <c r="F1749" s="208"/>
      <c r="G1749" s="208"/>
      <c r="H1749" s="208"/>
      <c r="I1749" s="208"/>
      <c r="J1749" s="209"/>
      <c r="K1749" s="208"/>
      <c r="L1749" s="208"/>
      <c r="M1749" s="208"/>
      <c r="N1749" s="208"/>
      <c r="O1749" s="208"/>
      <c r="P1749" s="208"/>
      <c r="Q1749" s="208"/>
      <c r="R1749" s="208"/>
      <c r="S1749" s="208"/>
      <c r="T1749" s="208"/>
      <c r="U1749" s="208"/>
      <c r="V1749" s="208"/>
      <c r="W1749" s="208"/>
      <c r="X1749" s="219">
        <v>43277</v>
      </c>
      <c r="Y1749" s="150" t="str">
        <f ca="1">IF(ISBLANK(X1749), TODAY()-E1749,X1749- E1749 &amp; CHAR(10) &amp; "(closed)")</f>
        <v>43277
(closed)</v>
      </c>
      <c r="Z1749" s="149" t="s">
        <v>360</v>
      </c>
    </row>
    <row r="1750" spans="1:26" s="175" customFormat="1" ht="26.4" hidden="1" x14ac:dyDescent="0.3">
      <c r="A1750" s="157"/>
      <c r="B1750" s="191">
        <v>201800132</v>
      </c>
      <c r="C1750" s="206" t="s">
        <v>804</v>
      </c>
      <c r="D1750" s="29" t="s">
        <v>176</v>
      </c>
      <c r="E1750" s="216"/>
      <c r="F1750" s="208"/>
      <c r="G1750" s="208"/>
      <c r="H1750" s="208"/>
      <c r="I1750" s="208"/>
      <c r="J1750" s="209"/>
      <c r="K1750" s="208"/>
      <c r="L1750" s="208"/>
      <c r="M1750" s="208"/>
      <c r="N1750" s="208"/>
      <c r="O1750" s="208"/>
      <c r="P1750" s="208"/>
      <c r="Q1750" s="208"/>
      <c r="R1750" s="208"/>
      <c r="S1750" s="208"/>
      <c r="T1750" s="208"/>
      <c r="U1750" s="208"/>
      <c r="V1750" s="208"/>
      <c r="W1750" s="208"/>
      <c r="X1750" s="219">
        <v>43277</v>
      </c>
      <c r="Y1750" s="150" t="str">
        <f ca="1">IF(ISBLANK(X1750), TODAY()-E1750,X1750- E1750 &amp; CHAR(10) &amp; "(closed)")</f>
        <v>43277
(closed)</v>
      </c>
      <c r="Z1750" s="149" t="s">
        <v>360</v>
      </c>
    </row>
    <row r="1751" spans="1:26" s="175" customFormat="1" ht="26.4" hidden="1" x14ac:dyDescent="0.3">
      <c r="A1751" s="157"/>
      <c r="B1751" s="191">
        <v>201800133</v>
      </c>
      <c r="C1751" s="206" t="s">
        <v>1873</v>
      </c>
      <c r="D1751" s="29" t="s">
        <v>176</v>
      </c>
      <c r="E1751" s="216"/>
      <c r="F1751" s="208"/>
      <c r="G1751" s="208"/>
      <c r="H1751" s="208"/>
      <c r="I1751" s="208"/>
      <c r="J1751" s="209"/>
      <c r="K1751" s="208"/>
      <c r="L1751" s="208"/>
      <c r="M1751" s="208"/>
      <c r="N1751" s="208"/>
      <c r="O1751" s="208"/>
      <c r="P1751" s="208"/>
      <c r="Q1751" s="208"/>
      <c r="R1751" s="208"/>
      <c r="S1751" s="208"/>
      <c r="T1751" s="208"/>
      <c r="U1751" s="208"/>
      <c r="V1751" s="208"/>
      <c r="W1751" s="208"/>
      <c r="X1751" s="219">
        <v>43284</v>
      </c>
      <c r="Y1751" s="150" t="str">
        <f ca="1">IF(ISBLANK(X1751), TODAY()-E1751,X1751- E1751 &amp; CHAR(10) &amp; "(closed)")</f>
        <v>43284
(closed)</v>
      </c>
      <c r="Z1751" s="149" t="s">
        <v>360</v>
      </c>
    </row>
    <row r="1752" spans="1:26" s="175" customFormat="1" ht="26.4" hidden="1" x14ac:dyDescent="0.3">
      <c r="A1752" s="157"/>
      <c r="B1752" s="191">
        <v>201800134</v>
      </c>
      <c r="C1752" s="206" t="s">
        <v>1330</v>
      </c>
      <c r="D1752" s="29" t="s">
        <v>179</v>
      </c>
      <c r="E1752" s="216"/>
      <c r="F1752" s="208"/>
      <c r="G1752" s="208"/>
      <c r="H1752" s="208"/>
      <c r="I1752" s="208"/>
      <c r="J1752" s="209"/>
      <c r="K1752" s="208"/>
      <c r="L1752" s="208"/>
      <c r="M1752" s="208"/>
      <c r="N1752" s="208"/>
      <c r="O1752" s="208"/>
      <c r="P1752" s="208"/>
      <c r="Q1752" s="208"/>
      <c r="R1752" s="208"/>
      <c r="S1752" s="208"/>
      <c r="T1752" s="208"/>
      <c r="U1752" s="208"/>
      <c r="V1752" s="208"/>
      <c r="W1752" s="208"/>
      <c r="X1752" s="219">
        <v>43293</v>
      </c>
      <c r="Y1752" s="150" t="str">
        <f ca="1">IF(ISBLANK(X1752), TODAY()-E1752,X1752- E1752 &amp; CHAR(10) &amp; "(closed)")</f>
        <v>43293
(closed)</v>
      </c>
      <c r="Z1752" s="149" t="s">
        <v>360</v>
      </c>
    </row>
    <row r="1753" spans="1:26" s="175" customFormat="1" ht="26.4" hidden="1" x14ac:dyDescent="0.3">
      <c r="A1753" s="157"/>
      <c r="B1753" s="191">
        <v>201800135</v>
      </c>
      <c r="C1753" s="206" t="s">
        <v>193</v>
      </c>
      <c r="D1753" s="29" t="s">
        <v>177</v>
      </c>
      <c r="E1753" s="216"/>
      <c r="F1753" s="208"/>
      <c r="G1753" s="208"/>
      <c r="H1753" s="208"/>
      <c r="I1753" s="208"/>
      <c r="J1753" s="209"/>
      <c r="K1753" s="208"/>
      <c r="L1753" s="208"/>
      <c r="M1753" s="208"/>
      <c r="N1753" s="208"/>
      <c r="O1753" s="208"/>
      <c r="P1753" s="208"/>
      <c r="Q1753" s="208"/>
      <c r="R1753" s="208"/>
      <c r="S1753" s="208"/>
      <c r="T1753" s="208"/>
      <c r="U1753" s="208"/>
      <c r="V1753" s="208"/>
      <c r="W1753" s="208"/>
      <c r="X1753" s="219">
        <v>43280</v>
      </c>
      <c r="Y1753" s="150" t="str">
        <f ca="1">IF(ISBLANK(X1753), TODAY()-E1753,X1753- E1753 &amp; CHAR(10) &amp; "(closed)")</f>
        <v>43280
(closed)</v>
      </c>
      <c r="Z1753" s="149" t="s">
        <v>360</v>
      </c>
    </row>
    <row r="1754" spans="1:26" s="175" customFormat="1" ht="26.4" hidden="1" x14ac:dyDescent="0.3">
      <c r="A1754" s="157"/>
      <c r="B1754" s="191">
        <v>201800136</v>
      </c>
      <c r="C1754" s="206" t="s">
        <v>193</v>
      </c>
      <c r="D1754" s="29" t="s">
        <v>179</v>
      </c>
      <c r="E1754" s="216"/>
      <c r="F1754" s="208"/>
      <c r="G1754" s="208"/>
      <c r="H1754" s="208"/>
      <c r="I1754" s="208"/>
      <c r="J1754" s="209"/>
      <c r="K1754" s="208"/>
      <c r="L1754" s="208"/>
      <c r="M1754" s="208"/>
      <c r="N1754" s="208"/>
      <c r="O1754" s="208"/>
      <c r="P1754" s="208"/>
      <c r="Q1754" s="208"/>
      <c r="R1754" s="208"/>
      <c r="S1754" s="208"/>
      <c r="T1754" s="208"/>
      <c r="U1754" s="208"/>
      <c r="V1754" s="208"/>
      <c r="W1754" s="208"/>
      <c r="X1754" s="219">
        <v>43290</v>
      </c>
      <c r="Y1754" s="150" t="str">
        <f ca="1">IF(ISBLANK(X1754), TODAY()-E1754,X1754- E1754 &amp; CHAR(10) &amp; "(closed)")</f>
        <v>43290
(closed)</v>
      </c>
      <c r="Z1754" s="149" t="s">
        <v>360</v>
      </c>
    </row>
    <row r="1755" spans="1:26" s="175" customFormat="1" ht="26.4" hidden="1" x14ac:dyDescent="0.3">
      <c r="A1755" s="157"/>
      <c r="B1755" s="155">
        <v>201800137</v>
      </c>
      <c r="C1755" s="217" t="s">
        <v>1449</v>
      </c>
      <c r="D1755" s="29" t="s">
        <v>179</v>
      </c>
      <c r="E1755" s="216"/>
      <c r="F1755" s="208"/>
      <c r="G1755" s="208"/>
      <c r="H1755" s="208"/>
      <c r="I1755" s="208"/>
      <c r="J1755" s="209"/>
      <c r="K1755" s="208"/>
      <c r="L1755" s="208"/>
      <c r="M1755" s="208"/>
      <c r="N1755" s="208"/>
      <c r="O1755" s="208"/>
      <c r="P1755" s="208"/>
      <c r="Q1755" s="208"/>
      <c r="R1755" s="208"/>
      <c r="S1755" s="208"/>
      <c r="T1755" s="208"/>
      <c r="U1755" s="208"/>
      <c r="V1755" s="208"/>
      <c r="W1755" s="208"/>
      <c r="X1755" s="219">
        <v>43202</v>
      </c>
      <c r="Y1755" s="150" t="str">
        <f ca="1">IF(ISBLANK(X1755), TODAY()-E1755,X1755- E1755 &amp; CHAR(10) &amp; "(closed)")</f>
        <v>43202
(closed)</v>
      </c>
      <c r="Z1755" s="149" t="s">
        <v>360</v>
      </c>
    </row>
    <row r="1756" spans="1:26" s="175" customFormat="1" ht="26.4" hidden="1" x14ac:dyDescent="0.3">
      <c r="A1756" s="157"/>
      <c r="B1756" s="191">
        <v>201800138</v>
      </c>
      <c r="C1756" s="206" t="s">
        <v>193</v>
      </c>
      <c r="D1756" s="29" t="s">
        <v>179</v>
      </c>
      <c r="E1756" s="216"/>
      <c r="F1756" s="208"/>
      <c r="G1756" s="208"/>
      <c r="H1756" s="208"/>
      <c r="I1756" s="208"/>
      <c r="J1756" s="209"/>
      <c r="K1756" s="208"/>
      <c r="L1756" s="208"/>
      <c r="M1756" s="208"/>
      <c r="N1756" s="208"/>
      <c r="O1756" s="208"/>
      <c r="P1756" s="208"/>
      <c r="Q1756" s="208"/>
      <c r="R1756" s="208"/>
      <c r="S1756" s="208"/>
      <c r="T1756" s="208"/>
      <c r="U1756" s="208"/>
      <c r="V1756" s="208"/>
      <c r="W1756" s="208"/>
      <c r="X1756" s="219">
        <v>43299</v>
      </c>
      <c r="Y1756" s="150" t="str">
        <f ca="1">IF(ISBLANK(X1756), TODAY()-E1756,X1756- E1756 &amp; CHAR(10) &amp; "(closed)")</f>
        <v>43299
(closed)</v>
      </c>
      <c r="Z1756" s="149" t="s">
        <v>360</v>
      </c>
    </row>
    <row r="1757" spans="1:26" s="175" customFormat="1" ht="26.4" hidden="1" x14ac:dyDescent="0.3">
      <c r="A1757" s="157"/>
      <c r="B1757" s="191">
        <v>201800139</v>
      </c>
      <c r="C1757" s="206" t="s">
        <v>193</v>
      </c>
      <c r="D1757" s="29" t="s">
        <v>179</v>
      </c>
      <c r="E1757" s="216"/>
      <c r="F1757" s="208"/>
      <c r="G1757" s="208"/>
      <c r="H1757" s="208"/>
      <c r="I1757" s="208"/>
      <c r="J1757" s="209"/>
      <c r="K1757" s="208"/>
      <c r="L1757" s="208"/>
      <c r="M1757" s="208"/>
      <c r="N1757" s="208"/>
      <c r="O1757" s="208"/>
      <c r="P1757" s="208"/>
      <c r="Q1757" s="208"/>
      <c r="R1757" s="208"/>
      <c r="S1757" s="208"/>
      <c r="T1757" s="208"/>
      <c r="U1757" s="208"/>
      <c r="V1757" s="208"/>
      <c r="W1757" s="208"/>
      <c r="X1757" s="219">
        <v>43291</v>
      </c>
      <c r="Y1757" s="150" t="str">
        <f ca="1">IF(ISBLANK(X1757), TODAY()-E1757,X1757- E1757 &amp; CHAR(10) &amp; "(closed)")</f>
        <v>43291
(closed)</v>
      </c>
      <c r="Z1757" s="149" t="s">
        <v>360</v>
      </c>
    </row>
    <row r="1758" spans="1:26" s="175" customFormat="1" ht="26.4" hidden="1" x14ac:dyDescent="0.3">
      <c r="A1758" s="157"/>
      <c r="B1758" s="191">
        <v>201800140</v>
      </c>
      <c r="C1758" s="206" t="s">
        <v>193</v>
      </c>
      <c r="D1758" s="29" t="s">
        <v>179</v>
      </c>
      <c r="E1758" s="216"/>
      <c r="F1758" s="208"/>
      <c r="G1758" s="208"/>
      <c r="H1758" s="208"/>
      <c r="I1758" s="208"/>
      <c r="J1758" s="209"/>
      <c r="K1758" s="208"/>
      <c r="L1758" s="208"/>
      <c r="M1758" s="208"/>
      <c r="N1758" s="208"/>
      <c r="O1758" s="208"/>
      <c r="P1758" s="208"/>
      <c r="Q1758" s="208"/>
      <c r="R1758" s="208"/>
      <c r="S1758" s="208"/>
      <c r="T1758" s="208"/>
      <c r="U1758" s="208"/>
      <c r="V1758" s="208"/>
      <c r="W1758" s="208"/>
      <c r="X1758" s="219">
        <v>43291</v>
      </c>
      <c r="Y1758" s="150" t="str">
        <f ca="1">IF(ISBLANK(X1758), TODAY()-E1758,X1758- E1758 &amp; CHAR(10) &amp; "(closed)")</f>
        <v>43291
(closed)</v>
      </c>
      <c r="Z1758" s="149" t="s">
        <v>360</v>
      </c>
    </row>
    <row r="1759" spans="1:26" s="175" customFormat="1" ht="26.4" hidden="1" x14ac:dyDescent="0.3">
      <c r="A1759" s="157"/>
      <c r="B1759" s="191">
        <v>201800141</v>
      </c>
      <c r="C1759" s="206" t="s">
        <v>193</v>
      </c>
      <c r="D1759" s="29" t="s">
        <v>176</v>
      </c>
      <c r="E1759" s="216"/>
      <c r="F1759" s="208"/>
      <c r="G1759" s="208"/>
      <c r="H1759" s="208"/>
      <c r="I1759" s="208"/>
      <c r="J1759" s="209"/>
      <c r="K1759" s="208"/>
      <c r="L1759" s="208"/>
      <c r="M1759" s="208"/>
      <c r="N1759" s="208"/>
      <c r="O1759" s="208"/>
      <c r="P1759" s="208"/>
      <c r="Q1759" s="208"/>
      <c r="R1759" s="208"/>
      <c r="S1759" s="208"/>
      <c r="T1759" s="208"/>
      <c r="U1759" s="208"/>
      <c r="V1759" s="208"/>
      <c r="W1759" s="208"/>
      <c r="X1759" s="219">
        <v>43273</v>
      </c>
      <c r="Y1759" s="150" t="str">
        <f ca="1">IF(ISBLANK(X1759), TODAY()-E1759,X1759- E1759 &amp; CHAR(10) &amp; "(closed)")</f>
        <v>43273
(closed)</v>
      </c>
      <c r="Z1759" s="149" t="s">
        <v>360</v>
      </c>
    </row>
    <row r="1760" spans="1:26" s="175" customFormat="1" ht="26.4" hidden="1" x14ac:dyDescent="0.3">
      <c r="A1760" s="157"/>
      <c r="B1760" s="191">
        <v>201800142</v>
      </c>
      <c r="C1760" s="206" t="s">
        <v>193</v>
      </c>
      <c r="D1760" s="29" t="s">
        <v>177</v>
      </c>
      <c r="E1760" s="216"/>
      <c r="F1760" s="208"/>
      <c r="G1760" s="208"/>
      <c r="H1760" s="208"/>
      <c r="I1760" s="208"/>
      <c r="J1760" s="209"/>
      <c r="K1760" s="208"/>
      <c r="L1760" s="208"/>
      <c r="M1760" s="208"/>
      <c r="N1760" s="208"/>
      <c r="O1760" s="208"/>
      <c r="P1760" s="208"/>
      <c r="Q1760" s="208"/>
      <c r="R1760" s="208"/>
      <c r="S1760" s="208"/>
      <c r="T1760" s="208"/>
      <c r="U1760" s="208"/>
      <c r="V1760" s="208"/>
      <c r="W1760" s="208"/>
      <c r="X1760" s="219">
        <v>43299</v>
      </c>
      <c r="Y1760" s="150" t="str">
        <f ca="1">IF(ISBLANK(X1760), TODAY()-E1760,X1760- E1760 &amp; CHAR(10) &amp; "(closed)")</f>
        <v>43299
(closed)</v>
      </c>
      <c r="Z1760" s="149" t="s">
        <v>360</v>
      </c>
    </row>
    <row r="1761" spans="1:26" s="175" customFormat="1" ht="26.4" hidden="1" x14ac:dyDescent="0.3">
      <c r="A1761" s="157"/>
      <c r="B1761" s="191">
        <v>201800143</v>
      </c>
      <c r="C1761" s="206" t="s">
        <v>193</v>
      </c>
      <c r="D1761" s="29" t="s">
        <v>179</v>
      </c>
      <c r="E1761" s="216"/>
      <c r="F1761" s="208"/>
      <c r="G1761" s="208"/>
      <c r="H1761" s="208"/>
      <c r="I1761" s="208"/>
      <c r="J1761" s="209"/>
      <c r="K1761" s="208"/>
      <c r="L1761" s="208"/>
      <c r="M1761" s="208"/>
      <c r="N1761" s="208"/>
      <c r="O1761" s="208"/>
      <c r="P1761" s="208"/>
      <c r="Q1761" s="208"/>
      <c r="R1761" s="208"/>
      <c r="S1761" s="208"/>
      <c r="T1761" s="208"/>
      <c r="U1761" s="208"/>
      <c r="V1761" s="208"/>
      <c r="W1761" s="208"/>
      <c r="X1761" s="219">
        <v>43300</v>
      </c>
      <c r="Y1761" s="150" t="str">
        <f ca="1">IF(ISBLANK(X1761), TODAY()-E1761,X1761- E1761 &amp; CHAR(10) &amp; "(closed)")</f>
        <v>43300
(closed)</v>
      </c>
      <c r="Z1761" s="149" t="s">
        <v>360</v>
      </c>
    </row>
    <row r="1762" spans="1:26" s="175" customFormat="1" ht="26.4" hidden="1" x14ac:dyDescent="0.3">
      <c r="A1762" s="157"/>
      <c r="B1762" s="191">
        <v>201800144</v>
      </c>
      <c r="C1762" s="206" t="s">
        <v>193</v>
      </c>
      <c r="D1762" s="29" t="s">
        <v>179</v>
      </c>
      <c r="E1762" s="216"/>
      <c r="F1762" s="208"/>
      <c r="G1762" s="208"/>
      <c r="H1762" s="208"/>
      <c r="I1762" s="208"/>
      <c r="J1762" s="209"/>
      <c r="K1762" s="208"/>
      <c r="L1762" s="208"/>
      <c r="M1762" s="208"/>
      <c r="N1762" s="208"/>
      <c r="O1762" s="208"/>
      <c r="P1762" s="208"/>
      <c r="Q1762" s="208"/>
      <c r="R1762" s="208"/>
      <c r="S1762" s="208"/>
      <c r="T1762" s="208"/>
      <c r="U1762" s="208"/>
      <c r="V1762" s="208"/>
      <c r="W1762" s="208"/>
      <c r="X1762" s="219">
        <v>43299</v>
      </c>
      <c r="Y1762" s="150" t="str">
        <f ca="1">IF(ISBLANK(X1762), TODAY()-E1762,X1762- E1762 &amp; CHAR(10) &amp; "(closed)")</f>
        <v>43299
(closed)</v>
      </c>
      <c r="Z1762" s="149" t="s">
        <v>360</v>
      </c>
    </row>
    <row r="1763" spans="1:26" s="175" customFormat="1" ht="26.4" hidden="1" x14ac:dyDescent="0.3">
      <c r="A1763" s="157"/>
      <c r="B1763" s="191">
        <v>201800145</v>
      </c>
      <c r="C1763" s="206" t="s">
        <v>804</v>
      </c>
      <c r="D1763" s="29" t="s">
        <v>179</v>
      </c>
      <c r="E1763" s="216"/>
      <c r="F1763" s="208"/>
      <c r="G1763" s="208"/>
      <c r="H1763" s="208"/>
      <c r="I1763" s="208"/>
      <c r="J1763" s="209"/>
      <c r="K1763" s="208"/>
      <c r="L1763" s="208"/>
      <c r="M1763" s="208"/>
      <c r="N1763" s="208"/>
      <c r="O1763" s="208"/>
      <c r="P1763" s="208"/>
      <c r="Q1763" s="208"/>
      <c r="R1763" s="208"/>
      <c r="S1763" s="208"/>
      <c r="T1763" s="208"/>
      <c r="U1763" s="208"/>
      <c r="V1763" s="208"/>
      <c r="W1763" s="208"/>
      <c r="X1763" s="219">
        <v>43279</v>
      </c>
      <c r="Y1763" s="150" t="str">
        <f ca="1">IF(ISBLANK(X1763), TODAY()-E1763,X1763- E1763 &amp; CHAR(10) &amp; "(closed)")</f>
        <v>43279
(closed)</v>
      </c>
      <c r="Z1763" s="149" t="s">
        <v>360</v>
      </c>
    </row>
    <row r="1764" spans="1:26" s="175" customFormat="1" ht="26.4" hidden="1" x14ac:dyDescent="0.3">
      <c r="A1764" s="157"/>
      <c r="B1764" s="191">
        <v>201800146</v>
      </c>
      <c r="C1764" s="206" t="s">
        <v>804</v>
      </c>
      <c r="D1764" s="29" t="s">
        <v>176</v>
      </c>
      <c r="E1764" s="216"/>
      <c r="F1764" s="208"/>
      <c r="G1764" s="208"/>
      <c r="H1764" s="208"/>
      <c r="I1764" s="208"/>
      <c r="J1764" s="209"/>
      <c r="K1764" s="208"/>
      <c r="L1764" s="208"/>
      <c r="M1764" s="208"/>
      <c r="N1764" s="208"/>
      <c r="O1764" s="208"/>
      <c r="P1764" s="208"/>
      <c r="Q1764" s="208"/>
      <c r="R1764" s="208"/>
      <c r="S1764" s="208"/>
      <c r="T1764" s="208"/>
      <c r="U1764" s="208"/>
      <c r="V1764" s="208"/>
      <c r="W1764" s="208"/>
      <c r="X1764" s="219">
        <v>43283</v>
      </c>
      <c r="Y1764" s="150" t="str">
        <f ca="1">IF(ISBLANK(X1764), TODAY()-E1764,X1764- E1764 &amp; CHAR(10) &amp; "(closed)")</f>
        <v>43283
(closed)</v>
      </c>
      <c r="Z1764" s="149" t="s">
        <v>360</v>
      </c>
    </row>
    <row r="1765" spans="1:26" s="175" customFormat="1" ht="26.4" hidden="1" x14ac:dyDescent="0.3">
      <c r="A1765" s="157"/>
      <c r="B1765" s="191">
        <v>201800147</v>
      </c>
      <c r="C1765" s="206" t="s">
        <v>193</v>
      </c>
      <c r="D1765" s="29" t="s">
        <v>179</v>
      </c>
      <c r="E1765" s="216"/>
      <c r="F1765" s="208"/>
      <c r="G1765" s="208"/>
      <c r="H1765" s="208"/>
      <c r="I1765" s="208"/>
      <c r="J1765" s="209"/>
      <c r="K1765" s="208"/>
      <c r="L1765" s="208"/>
      <c r="M1765" s="208"/>
      <c r="N1765" s="208"/>
      <c r="O1765" s="208"/>
      <c r="P1765" s="208"/>
      <c r="Q1765" s="208"/>
      <c r="R1765" s="208"/>
      <c r="S1765" s="208"/>
      <c r="T1765" s="208"/>
      <c r="U1765" s="208"/>
      <c r="V1765" s="208"/>
      <c r="W1765" s="208"/>
      <c r="X1765" s="219">
        <v>43284</v>
      </c>
      <c r="Y1765" s="150" t="str">
        <f ca="1">IF(ISBLANK(X1765), TODAY()-E1765,X1765- E1765 &amp; CHAR(10) &amp; "(closed)")</f>
        <v>43284
(closed)</v>
      </c>
      <c r="Z1765" s="149" t="s">
        <v>360</v>
      </c>
    </row>
    <row r="1766" spans="1:26" s="175" customFormat="1" ht="26.4" hidden="1" x14ac:dyDescent="0.3">
      <c r="A1766" s="157"/>
      <c r="B1766" s="191">
        <v>201800148</v>
      </c>
      <c r="C1766" s="206" t="s">
        <v>193</v>
      </c>
      <c r="D1766" s="29" t="s">
        <v>177</v>
      </c>
      <c r="E1766" s="216"/>
      <c r="F1766" s="208"/>
      <c r="G1766" s="208"/>
      <c r="H1766" s="208"/>
      <c r="I1766" s="208"/>
      <c r="J1766" s="209"/>
      <c r="K1766" s="208"/>
      <c r="L1766" s="208"/>
      <c r="M1766" s="208"/>
      <c r="N1766" s="208"/>
      <c r="O1766" s="208"/>
      <c r="P1766" s="208"/>
      <c r="Q1766" s="208"/>
      <c r="R1766" s="208"/>
      <c r="S1766" s="208"/>
      <c r="T1766" s="208"/>
      <c r="U1766" s="208"/>
      <c r="V1766" s="208"/>
      <c r="W1766" s="208"/>
      <c r="X1766" s="219">
        <v>43299</v>
      </c>
      <c r="Y1766" s="150" t="str">
        <f ca="1">IF(ISBLANK(X1766), TODAY()-E1766,X1766- E1766 &amp; CHAR(10) &amp; "(closed)")</f>
        <v>43299
(closed)</v>
      </c>
      <c r="Z1766" s="149" t="s">
        <v>360</v>
      </c>
    </row>
    <row r="1767" spans="1:26" s="175" customFormat="1" ht="26.4" hidden="1" x14ac:dyDescent="0.3">
      <c r="A1767" s="157"/>
      <c r="B1767" s="191">
        <v>201800149</v>
      </c>
      <c r="C1767" s="206" t="s">
        <v>804</v>
      </c>
      <c r="D1767" s="29" t="s">
        <v>176</v>
      </c>
      <c r="E1767" s="216"/>
      <c r="F1767" s="208"/>
      <c r="G1767" s="208"/>
      <c r="H1767" s="208"/>
      <c r="I1767" s="208"/>
      <c r="J1767" s="209"/>
      <c r="K1767" s="208"/>
      <c r="L1767" s="208"/>
      <c r="M1767" s="208"/>
      <c r="N1767" s="208"/>
      <c r="O1767" s="208"/>
      <c r="P1767" s="208"/>
      <c r="Q1767" s="208"/>
      <c r="R1767" s="208"/>
      <c r="S1767" s="208"/>
      <c r="T1767" s="208"/>
      <c r="U1767" s="208"/>
      <c r="V1767" s="208"/>
      <c r="W1767" s="208"/>
      <c r="X1767" s="219">
        <v>43283</v>
      </c>
      <c r="Y1767" s="150" t="str">
        <f ca="1">IF(ISBLANK(X1767), TODAY()-E1767,X1767- E1767 &amp; CHAR(10) &amp; "(closed)")</f>
        <v>43283
(closed)</v>
      </c>
      <c r="Z1767" s="149" t="s">
        <v>360</v>
      </c>
    </row>
    <row r="1768" spans="1:26" s="175" customFormat="1" ht="26.4" hidden="1" x14ac:dyDescent="0.3">
      <c r="A1768" s="157"/>
      <c r="B1768" s="191">
        <v>201800150</v>
      </c>
      <c r="C1768" s="206" t="s">
        <v>804</v>
      </c>
      <c r="D1768" s="29" t="s">
        <v>176</v>
      </c>
      <c r="E1768" s="216"/>
      <c r="F1768" s="208"/>
      <c r="G1768" s="208"/>
      <c r="H1768" s="208"/>
      <c r="I1768" s="208"/>
      <c r="J1768" s="209"/>
      <c r="K1768" s="208"/>
      <c r="L1768" s="208"/>
      <c r="M1768" s="208"/>
      <c r="N1768" s="208"/>
      <c r="O1768" s="208"/>
      <c r="P1768" s="208"/>
      <c r="Q1768" s="208"/>
      <c r="R1768" s="208"/>
      <c r="S1768" s="208"/>
      <c r="T1768" s="208"/>
      <c r="U1768" s="208"/>
      <c r="V1768" s="208"/>
      <c r="W1768" s="208"/>
      <c r="X1768" s="219">
        <v>43283</v>
      </c>
      <c r="Y1768" s="150" t="str">
        <f ca="1">IF(ISBLANK(X1768), TODAY()-E1768,X1768- E1768 &amp; CHAR(10) &amp; "(closed)")</f>
        <v>43283
(closed)</v>
      </c>
      <c r="Z1768" s="149" t="s">
        <v>360</v>
      </c>
    </row>
    <row r="1769" spans="1:26" s="175" customFormat="1" ht="26.4" hidden="1" x14ac:dyDescent="0.3">
      <c r="A1769" s="157"/>
      <c r="B1769" s="191">
        <v>201800151</v>
      </c>
      <c r="C1769" s="206" t="s">
        <v>804</v>
      </c>
      <c r="D1769" s="29" t="s">
        <v>179</v>
      </c>
      <c r="E1769" s="216"/>
      <c r="F1769" s="208"/>
      <c r="G1769" s="208"/>
      <c r="H1769" s="208"/>
      <c r="I1769" s="208"/>
      <c r="J1769" s="209"/>
      <c r="K1769" s="208"/>
      <c r="L1769" s="208"/>
      <c r="M1769" s="208"/>
      <c r="N1769" s="208"/>
      <c r="O1769" s="208"/>
      <c r="P1769" s="208"/>
      <c r="Q1769" s="208"/>
      <c r="R1769" s="208"/>
      <c r="S1769" s="208"/>
      <c r="T1769" s="208"/>
      <c r="U1769" s="208"/>
      <c r="V1769" s="208"/>
      <c r="W1769" s="208"/>
      <c r="X1769" s="219">
        <v>43292</v>
      </c>
      <c r="Y1769" s="150" t="str">
        <f ca="1">IF(ISBLANK(X1769), TODAY()-E1769,X1769- E1769 &amp; CHAR(10) &amp; "(closed)")</f>
        <v>43292
(closed)</v>
      </c>
      <c r="Z1769" s="149" t="s">
        <v>360</v>
      </c>
    </row>
    <row r="1770" spans="1:26" s="175" customFormat="1" ht="26.4" hidden="1" x14ac:dyDescent="0.3">
      <c r="A1770" s="157"/>
      <c r="B1770" s="191">
        <v>201800152</v>
      </c>
      <c r="C1770" s="206" t="s">
        <v>1877</v>
      </c>
      <c r="D1770" s="29" t="s">
        <v>176</v>
      </c>
      <c r="E1770" s="216"/>
      <c r="F1770" s="208"/>
      <c r="G1770" s="208"/>
      <c r="H1770" s="208"/>
      <c r="I1770" s="208"/>
      <c r="J1770" s="209"/>
      <c r="K1770" s="208"/>
      <c r="L1770" s="208"/>
      <c r="M1770" s="208"/>
      <c r="N1770" s="208"/>
      <c r="O1770" s="208"/>
      <c r="P1770" s="208"/>
      <c r="Q1770" s="208"/>
      <c r="R1770" s="208"/>
      <c r="S1770" s="208"/>
      <c r="T1770" s="208"/>
      <c r="U1770" s="208"/>
      <c r="V1770" s="208"/>
      <c r="W1770" s="208"/>
      <c r="X1770" s="219">
        <v>43215</v>
      </c>
      <c r="Y1770" s="150" t="str">
        <f ca="1">IF(ISBLANK(X1770), TODAY()-E1770,X1770- E1770 &amp; CHAR(10) &amp; "(closed)")</f>
        <v>43215
(closed)</v>
      </c>
      <c r="Z1770" s="149" t="s">
        <v>360</v>
      </c>
    </row>
    <row r="1771" spans="1:26" s="175" customFormat="1" ht="26.4" hidden="1" x14ac:dyDescent="0.3">
      <c r="A1771" s="157"/>
      <c r="B1771" s="191">
        <v>201800153</v>
      </c>
      <c r="C1771" s="206" t="s">
        <v>1877</v>
      </c>
      <c r="D1771" s="29" t="s">
        <v>176</v>
      </c>
      <c r="E1771" s="216"/>
      <c r="F1771" s="208"/>
      <c r="G1771" s="208"/>
      <c r="H1771" s="208"/>
      <c r="I1771" s="208"/>
      <c r="J1771" s="209"/>
      <c r="K1771" s="208"/>
      <c r="L1771" s="208"/>
      <c r="M1771" s="208"/>
      <c r="N1771" s="208"/>
      <c r="O1771" s="208"/>
      <c r="P1771" s="208"/>
      <c r="Q1771" s="208"/>
      <c r="R1771" s="208"/>
      <c r="S1771" s="208"/>
      <c r="T1771" s="208"/>
      <c r="U1771" s="208"/>
      <c r="V1771" s="208"/>
      <c r="W1771" s="208"/>
      <c r="X1771" s="219">
        <v>43215</v>
      </c>
      <c r="Y1771" s="150" t="str">
        <f ca="1">IF(ISBLANK(X1771), TODAY()-E1771,X1771- E1771 &amp; CHAR(10) &amp; "(closed)")</f>
        <v>43215
(closed)</v>
      </c>
      <c r="Z1771" s="149" t="s">
        <v>360</v>
      </c>
    </row>
    <row r="1772" spans="1:26" s="175" customFormat="1" ht="26.4" hidden="1" x14ac:dyDescent="0.3">
      <c r="A1772" s="157"/>
      <c r="B1772" s="191">
        <v>201800154</v>
      </c>
      <c r="C1772" s="206" t="s">
        <v>1877</v>
      </c>
      <c r="D1772" s="29" t="s">
        <v>176</v>
      </c>
      <c r="E1772" s="216"/>
      <c r="F1772" s="208"/>
      <c r="G1772" s="208"/>
      <c r="H1772" s="208"/>
      <c r="I1772" s="208"/>
      <c r="J1772" s="209"/>
      <c r="K1772" s="208"/>
      <c r="L1772" s="208"/>
      <c r="M1772" s="208"/>
      <c r="N1772" s="208"/>
      <c r="O1772" s="208"/>
      <c r="P1772" s="208"/>
      <c r="Q1772" s="208"/>
      <c r="R1772" s="208"/>
      <c r="S1772" s="208"/>
      <c r="T1772" s="208"/>
      <c r="U1772" s="208"/>
      <c r="V1772" s="208"/>
      <c r="W1772" s="208"/>
      <c r="X1772" s="219">
        <v>43215</v>
      </c>
      <c r="Y1772" s="150" t="str">
        <f ca="1">IF(ISBLANK(X1772), TODAY()-E1772,X1772- E1772 &amp; CHAR(10) &amp; "(closed)")</f>
        <v>43215
(closed)</v>
      </c>
      <c r="Z1772" s="149" t="s">
        <v>360</v>
      </c>
    </row>
    <row r="1773" spans="1:26" s="175" customFormat="1" ht="26.4" hidden="1" x14ac:dyDescent="0.3">
      <c r="A1773" s="157"/>
      <c r="B1773" s="191">
        <v>201800155</v>
      </c>
      <c r="C1773" s="206" t="s">
        <v>1877</v>
      </c>
      <c r="D1773" s="29" t="s">
        <v>176</v>
      </c>
      <c r="E1773" s="216"/>
      <c r="F1773" s="208"/>
      <c r="G1773" s="208"/>
      <c r="H1773" s="208"/>
      <c r="I1773" s="208"/>
      <c r="J1773" s="209"/>
      <c r="K1773" s="208"/>
      <c r="L1773" s="208"/>
      <c r="M1773" s="208"/>
      <c r="N1773" s="208"/>
      <c r="O1773" s="208"/>
      <c r="P1773" s="208"/>
      <c r="Q1773" s="208"/>
      <c r="R1773" s="208"/>
      <c r="S1773" s="208"/>
      <c r="T1773" s="208"/>
      <c r="U1773" s="208"/>
      <c r="V1773" s="208"/>
      <c r="W1773" s="208"/>
      <c r="X1773" s="219">
        <v>43215</v>
      </c>
      <c r="Y1773" s="150" t="str">
        <f ca="1">IF(ISBLANK(X1773), TODAY()-E1773,X1773- E1773 &amp; CHAR(10) &amp; "(closed)")</f>
        <v>43215
(closed)</v>
      </c>
      <c r="Z1773" s="149" t="s">
        <v>360</v>
      </c>
    </row>
    <row r="1774" spans="1:26" s="175" customFormat="1" ht="26.4" hidden="1" x14ac:dyDescent="0.3">
      <c r="A1774" s="157"/>
      <c r="B1774" s="191">
        <v>201800156</v>
      </c>
      <c r="C1774" s="206" t="s">
        <v>1877</v>
      </c>
      <c r="D1774" s="29" t="s">
        <v>176</v>
      </c>
      <c r="E1774" s="216"/>
      <c r="F1774" s="208"/>
      <c r="G1774" s="208"/>
      <c r="H1774" s="208"/>
      <c r="I1774" s="208"/>
      <c r="J1774" s="209"/>
      <c r="K1774" s="208"/>
      <c r="L1774" s="208"/>
      <c r="M1774" s="208"/>
      <c r="N1774" s="208"/>
      <c r="O1774" s="208"/>
      <c r="P1774" s="208"/>
      <c r="Q1774" s="208"/>
      <c r="R1774" s="208"/>
      <c r="S1774" s="208"/>
      <c r="T1774" s="208"/>
      <c r="U1774" s="208"/>
      <c r="V1774" s="208"/>
      <c r="W1774" s="208"/>
      <c r="X1774" s="219">
        <v>43215</v>
      </c>
      <c r="Y1774" s="150" t="str">
        <f ca="1">IF(ISBLANK(X1774), TODAY()-E1774,X1774- E1774 &amp; CHAR(10) &amp; "(closed)")</f>
        <v>43215
(closed)</v>
      </c>
      <c r="Z1774" s="149" t="s">
        <v>360</v>
      </c>
    </row>
    <row r="1775" spans="1:26" s="175" customFormat="1" ht="26.4" hidden="1" x14ac:dyDescent="0.3">
      <c r="A1775" s="157"/>
      <c r="B1775" s="191">
        <v>201800157</v>
      </c>
      <c r="C1775" s="206" t="s">
        <v>1877</v>
      </c>
      <c r="D1775" s="29" t="s">
        <v>176</v>
      </c>
      <c r="E1775" s="216"/>
      <c r="F1775" s="208"/>
      <c r="G1775" s="208"/>
      <c r="H1775" s="208"/>
      <c r="I1775" s="208"/>
      <c r="J1775" s="209"/>
      <c r="K1775" s="208"/>
      <c r="L1775" s="208"/>
      <c r="M1775" s="208"/>
      <c r="N1775" s="208"/>
      <c r="O1775" s="208"/>
      <c r="P1775" s="208"/>
      <c r="Q1775" s="208"/>
      <c r="R1775" s="208"/>
      <c r="S1775" s="208"/>
      <c r="T1775" s="208"/>
      <c r="U1775" s="208"/>
      <c r="V1775" s="208"/>
      <c r="W1775" s="208"/>
      <c r="X1775" s="219">
        <v>43215</v>
      </c>
      <c r="Y1775" s="150" t="str">
        <f ca="1">IF(ISBLANK(X1775), TODAY()-E1775,X1775- E1775 &amp; CHAR(10) &amp; "(closed)")</f>
        <v>43215
(closed)</v>
      </c>
      <c r="Z1775" s="149" t="s">
        <v>360</v>
      </c>
    </row>
    <row r="1776" spans="1:26" s="175" customFormat="1" ht="26.4" hidden="1" x14ac:dyDescent="0.3">
      <c r="A1776" s="157"/>
      <c r="B1776" s="191">
        <v>201800158</v>
      </c>
      <c r="C1776" s="206" t="s">
        <v>1877</v>
      </c>
      <c r="D1776" s="29" t="s">
        <v>176</v>
      </c>
      <c r="E1776" s="216"/>
      <c r="F1776" s="208"/>
      <c r="G1776" s="208"/>
      <c r="H1776" s="208"/>
      <c r="I1776" s="208"/>
      <c r="J1776" s="209"/>
      <c r="K1776" s="208"/>
      <c r="L1776" s="208"/>
      <c r="M1776" s="208"/>
      <c r="N1776" s="208"/>
      <c r="O1776" s="208"/>
      <c r="P1776" s="208"/>
      <c r="Q1776" s="208"/>
      <c r="R1776" s="208"/>
      <c r="S1776" s="208"/>
      <c r="T1776" s="208"/>
      <c r="U1776" s="208"/>
      <c r="V1776" s="208"/>
      <c r="W1776" s="208"/>
      <c r="X1776" s="219">
        <v>43215</v>
      </c>
      <c r="Y1776" s="150" t="str">
        <f ca="1">IF(ISBLANK(X1776), TODAY()-E1776,X1776- E1776 &amp; CHAR(10) &amp; "(closed)")</f>
        <v>43215
(closed)</v>
      </c>
      <c r="Z1776" s="149" t="s">
        <v>360</v>
      </c>
    </row>
    <row r="1777" spans="1:26" s="175" customFormat="1" ht="26.4" hidden="1" x14ac:dyDescent="0.3">
      <c r="A1777" s="157"/>
      <c r="B1777" s="191">
        <v>201800159</v>
      </c>
      <c r="C1777" s="206" t="s">
        <v>1877</v>
      </c>
      <c r="D1777" s="29" t="s">
        <v>176</v>
      </c>
      <c r="E1777" s="216"/>
      <c r="F1777" s="208"/>
      <c r="G1777" s="208"/>
      <c r="H1777" s="208"/>
      <c r="I1777" s="208"/>
      <c r="J1777" s="209"/>
      <c r="K1777" s="208"/>
      <c r="L1777" s="208"/>
      <c r="M1777" s="208"/>
      <c r="N1777" s="208"/>
      <c r="O1777" s="208"/>
      <c r="P1777" s="208"/>
      <c r="Q1777" s="208"/>
      <c r="R1777" s="208"/>
      <c r="S1777" s="208"/>
      <c r="T1777" s="208"/>
      <c r="U1777" s="208"/>
      <c r="V1777" s="208"/>
      <c r="W1777" s="208"/>
      <c r="X1777" s="219">
        <v>43215</v>
      </c>
      <c r="Y1777" s="150" t="str">
        <f ca="1">IF(ISBLANK(X1777), TODAY()-E1777,X1777- E1777 &amp; CHAR(10) &amp; "(closed)")</f>
        <v>43215
(closed)</v>
      </c>
      <c r="Z1777" s="149" t="s">
        <v>360</v>
      </c>
    </row>
    <row r="1778" spans="1:26" s="175" customFormat="1" ht="26.4" hidden="1" x14ac:dyDescent="0.3">
      <c r="A1778" s="157"/>
      <c r="B1778" s="191">
        <v>201800160</v>
      </c>
      <c r="C1778" s="206" t="s">
        <v>1877</v>
      </c>
      <c r="D1778" s="29" t="s">
        <v>176</v>
      </c>
      <c r="E1778" s="216"/>
      <c r="F1778" s="208"/>
      <c r="G1778" s="208"/>
      <c r="H1778" s="208"/>
      <c r="I1778" s="208"/>
      <c r="J1778" s="209"/>
      <c r="K1778" s="208"/>
      <c r="L1778" s="208"/>
      <c r="M1778" s="208"/>
      <c r="N1778" s="208"/>
      <c r="O1778" s="208"/>
      <c r="P1778" s="208"/>
      <c r="Q1778" s="208"/>
      <c r="R1778" s="208"/>
      <c r="S1778" s="208"/>
      <c r="T1778" s="208"/>
      <c r="U1778" s="208"/>
      <c r="V1778" s="208"/>
      <c r="W1778" s="208"/>
      <c r="X1778" s="219">
        <v>43215</v>
      </c>
      <c r="Y1778" s="150" t="str">
        <f ca="1">IF(ISBLANK(X1778), TODAY()-E1778,X1778- E1778 &amp; CHAR(10) &amp; "(closed)")</f>
        <v>43215
(closed)</v>
      </c>
      <c r="Z1778" s="149" t="s">
        <v>360</v>
      </c>
    </row>
    <row r="1779" spans="1:26" s="175" customFormat="1" ht="26.4" hidden="1" x14ac:dyDescent="0.3">
      <c r="A1779" s="157"/>
      <c r="B1779" s="191">
        <v>201800161</v>
      </c>
      <c r="C1779" s="206" t="s">
        <v>1877</v>
      </c>
      <c r="D1779" s="29" t="s">
        <v>176</v>
      </c>
      <c r="E1779" s="216"/>
      <c r="F1779" s="208"/>
      <c r="G1779" s="208"/>
      <c r="H1779" s="208"/>
      <c r="I1779" s="208"/>
      <c r="J1779" s="209"/>
      <c r="K1779" s="208"/>
      <c r="L1779" s="208"/>
      <c r="M1779" s="208"/>
      <c r="N1779" s="208"/>
      <c r="O1779" s="208"/>
      <c r="P1779" s="208"/>
      <c r="Q1779" s="208"/>
      <c r="R1779" s="208"/>
      <c r="S1779" s="208"/>
      <c r="T1779" s="208"/>
      <c r="U1779" s="208"/>
      <c r="V1779" s="208"/>
      <c r="W1779" s="208"/>
      <c r="X1779" s="219">
        <v>43215</v>
      </c>
      <c r="Y1779" s="150" t="str">
        <f ca="1">IF(ISBLANK(X1779), TODAY()-E1779,X1779- E1779 &amp; CHAR(10) &amp; "(closed)")</f>
        <v>43215
(closed)</v>
      </c>
      <c r="Z1779" s="149" t="s">
        <v>360</v>
      </c>
    </row>
    <row r="1780" spans="1:26" s="175" customFormat="1" ht="26.4" hidden="1" x14ac:dyDescent="0.3">
      <c r="A1780" s="157"/>
      <c r="B1780" s="191">
        <v>201800162</v>
      </c>
      <c r="C1780" s="206" t="s">
        <v>1877</v>
      </c>
      <c r="D1780" s="29" t="s">
        <v>176</v>
      </c>
      <c r="E1780" s="216"/>
      <c r="F1780" s="208"/>
      <c r="G1780" s="208"/>
      <c r="H1780" s="208"/>
      <c r="I1780" s="208"/>
      <c r="J1780" s="209"/>
      <c r="K1780" s="208"/>
      <c r="L1780" s="208"/>
      <c r="M1780" s="208"/>
      <c r="N1780" s="208"/>
      <c r="O1780" s="208"/>
      <c r="P1780" s="208"/>
      <c r="Q1780" s="208"/>
      <c r="R1780" s="208"/>
      <c r="S1780" s="208"/>
      <c r="T1780" s="208"/>
      <c r="U1780" s="208"/>
      <c r="V1780" s="208"/>
      <c r="W1780" s="208"/>
      <c r="X1780" s="219">
        <v>43215</v>
      </c>
      <c r="Y1780" s="150" t="str">
        <f ca="1">IF(ISBLANK(X1780), TODAY()-E1780,X1780- E1780 &amp; CHAR(10) &amp; "(closed)")</f>
        <v>43215
(closed)</v>
      </c>
      <c r="Z1780" s="149" t="s">
        <v>360</v>
      </c>
    </row>
    <row r="1781" spans="1:26" s="175" customFormat="1" ht="26.4" hidden="1" x14ac:dyDescent="0.3">
      <c r="A1781" s="157"/>
      <c r="B1781" s="191">
        <v>201800163</v>
      </c>
      <c r="C1781" s="206" t="s">
        <v>1877</v>
      </c>
      <c r="D1781" s="29" t="s">
        <v>176</v>
      </c>
      <c r="E1781" s="216"/>
      <c r="F1781" s="208"/>
      <c r="G1781" s="208"/>
      <c r="H1781" s="208"/>
      <c r="I1781" s="208"/>
      <c r="J1781" s="209"/>
      <c r="K1781" s="208"/>
      <c r="L1781" s="208"/>
      <c r="M1781" s="208"/>
      <c r="N1781" s="208"/>
      <c r="O1781" s="208"/>
      <c r="P1781" s="208"/>
      <c r="Q1781" s="208"/>
      <c r="R1781" s="208"/>
      <c r="S1781" s="208"/>
      <c r="T1781" s="208"/>
      <c r="U1781" s="208"/>
      <c r="V1781" s="208"/>
      <c r="W1781" s="208"/>
      <c r="X1781" s="219">
        <v>43215</v>
      </c>
      <c r="Y1781" s="150" t="str">
        <f ca="1">IF(ISBLANK(X1781), TODAY()-E1781,X1781- E1781 &amp; CHAR(10) &amp; "(closed)")</f>
        <v>43215
(closed)</v>
      </c>
      <c r="Z1781" s="149" t="s">
        <v>360</v>
      </c>
    </row>
    <row r="1782" spans="1:26" s="175" customFormat="1" ht="26.4" hidden="1" x14ac:dyDescent="0.3">
      <c r="A1782" s="157"/>
      <c r="B1782" s="191">
        <v>201800164</v>
      </c>
      <c r="C1782" s="206" t="s">
        <v>1877</v>
      </c>
      <c r="D1782" s="29" t="s">
        <v>176</v>
      </c>
      <c r="E1782" s="216"/>
      <c r="F1782" s="208"/>
      <c r="G1782" s="208"/>
      <c r="H1782" s="208"/>
      <c r="I1782" s="208"/>
      <c r="J1782" s="209"/>
      <c r="K1782" s="208"/>
      <c r="L1782" s="208"/>
      <c r="M1782" s="208"/>
      <c r="N1782" s="208"/>
      <c r="O1782" s="208"/>
      <c r="P1782" s="208"/>
      <c r="Q1782" s="208"/>
      <c r="R1782" s="208"/>
      <c r="S1782" s="208"/>
      <c r="T1782" s="208"/>
      <c r="U1782" s="208"/>
      <c r="V1782" s="208"/>
      <c r="W1782" s="208"/>
      <c r="X1782" s="219">
        <v>43320</v>
      </c>
      <c r="Y1782" s="150" t="str">
        <f ca="1">IF(ISBLANK(X1782), TODAY()-E1782,X1782- E1782 &amp; CHAR(10) &amp; "(closed)")</f>
        <v>43320
(closed)</v>
      </c>
      <c r="Z1782" s="149" t="s">
        <v>360</v>
      </c>
    </row>
    <row r="1783" spans="1:26" s="175" customFormat="1" ht="26.4" hidden="1" x14ac:dyDescent="0.3">
      <c r="A1783" s="157"/>
      <c r="B1783" s="191">
        <v>201800165</v>
      </c>
      <c r="C1783" s="206" t="s">
        <v>1877</v>
      </c>
      <c r="D1783" s="29" t="s">
        <v>176</v>
      </c>
      <c r="E1783" s="216"/>
      <c r="F1783" s="208"/>
      <c r="G1783" s="208"/>
      <c r="H1783" s="208"/>
      <c r="I1783" s="208"/>
      <c r="J1783" s="209"/>
      <c r="K1783" s="208"/>
      <c r="L1783" s="208"/>
      <c r="M1783" s="208"/>
      <c r="N1783" s="208"/>
      <c r="O1783" s="208"/>
      <c r="P1783" s="208"/>
      <c r="Q1783" s="208"/>
      <c r="R1783" s="208"/>
      <c r="S1783" s="208"/>
      <c r="T1783" s="208"/>
      <c r="U1783" s="208"/>
      <c r="V1783" s="208"/>
      <c r="W1783" s="208"/>
      <c r="X1783" s="219">
        <v>43320</v>
      </c>
      <c r="Y1783" s="150" t="str">
        <f ca="1">IF(ISBLANK(X1783), TODAY()-E1783,X1783- E1783 &amp; CHAR(10) &amp; "(closed)")</f>
        <v>43320
(closed)</v>
      </c>
      <c r="Z1783" s="149" t="s">
        <v>360</v>
      </c>
    </row>
    <row r="1784" spans="1:26" s="175" customFormat="1" ht="26.4" hidden="1" x14ac:dyDescent="0.3">
      <c r="A1784" s="157"/>
      <c r="B1784" s="191">
        <v>201800166</v>
      </c>
      <c r="C1784" s="206" t="s">
        <v>1877</v>
      </c>
      <c r="D1784" s="29" t="s">
        <v>176</v>
      </c>
      <c r="E1784" s="216"/>
      <c r="F1784" s="208"/>
      <c r="G1784" s="208"/>
      <c r="H1784" s="208"/>
      <c r="I1784" s="208"/>
      <c r="J1784" s="209"/>
      <c r="K1784" s="208"/>
      <c r="L1784" s="208"/>
      <c r="M1784" s="208"/>
      <c r="N1784" s="208"/>
      <c r="O1784" s="208"/>
      <c r="P1784" s="208"/>
      <c r="Q1784" s="208"/>
      <c r="R1784" s="208"/>
      <c r="S1784" s="208"/>
      <c r="T1784" s="208"/>
      <c r="U1784" s="208"/>
      <c r="V1784" s="208"/>
      <c r="W1784" s="208"/>
      <c r="X1784" s="219">
        <v>43320</v>
      </c>
      <c r="Y1784" s="150" t="str">
        <f ca="1">IF(ISBLANK(X1784), TODAY()-E1784,X1784- E1784 &amp; CHAR(10) &amp; "(closed)")</f>
        <v>43320
(closed)</v>
      </c>
      <c r="Z1784" s="149" t="s">
        <v>360</v>
      </c>
    </row>
    <row r="1785" spans="1:26" s="175" customFormat="1" ht="26.4" hidden="1" x14ac:dyDescent="0.3">
      <c r="A1785" s="157"/>
      <c r="B1785" s="191">
        <v>201800167</v>
      </c>
      <c r="C1785" s="206" t="s">
        <v>1877</v>
      </c>
      <c r="D1785" s="29" t="s">
        <v>176</v>
      </c>
      <c r="E1785" s="216"/>
      <c r="F1785" s="208"/>
      <c r="G1785" s="208"/>
      <c r="H1785" s="208"/>
      <c r="I1785" s="208"/>
      <c r="J1785" s="209"/>
      <c r="K1785" s="208"/>
      <c r="L1785" s="208"/>
      <c r="M1785" s="208"/>
      <c r="N1785" s="208"/>
      <c r="O1785" s="208"/>
      <c r="P1785" s="208"/>
      <c r="Q1785" s="208"/>
      <c r="R1785" s="208"/>
      <c r="S1785" s="208"/>
      <c r="T1785" s="208"/>
      <c r="U1785" s="208"/>
      <c r="V1785" s="208"/>
      <c r="W1785" s="208"/>
      <c r="X1785" s="219">
        <v>43320</v>
      </c>
      <c r="Y1785" s="150" t="str">
        <f ca="1">IF(ISBLANK(X1785), TODAY()-E1785,X1785- E1785 &amp; CHAR(10) &amp; "(closed)")</f>
        <v>43320
(closed)</v>
      </c>
      <c r="Z1785" s="149" t="s">
        <v>360</v>
      </c>
    </row>
    <row r="1786" spans="1:26" s="175" customFormat="1" ht="26.4" hidden="1" x14ac:dyDescent="0.3">
      <c r="A1786" s="157"/>
      <c r="B1786" s="191">
        <v>201800168</v>
      </c>
      <c r="C1786" s="206" t="s">
        <v>1877</v>
      </c>
      <c r="D1786" s="29" t="s">
        <v>176</v>
      </c>
      <c r="E1786" s="216"/>
      <c r="F1786" s="208"/>
      <c r="G1786" s="208"/>
      <c r="H1786" s="208"/>
      <c r="I1786" s="208"/>
      <c r="J1786" s="209"/>
      <c r="K1786" s="208"/>
      <c r="L1786" s="208"/>
      <c r="M1786" s="208"/>
      <c r="N1786" s="208"/>
      <c r="O1786" s="208"/>
      <c r="P1786" s="208"/>
      <c r="Q1786" s="208"/>
      <c r="R1786" s="208"/>
      <c r="S1786" s="208"/>
      <c r="T1786" s="208"/>
      <c r="U1786" s="208"/>
      <c r="V1786" s="208"/>
      <c r="W1786" s="208"/>
      <c r="X1786" s="219">
        <v>43320</v>
      </c>
      <c r="Y1786" s="150" t="str">
        <f ca="1">IF(ISBLANK(X1786), TODAY()-E1786,X1786- E1786 &amp; CHAR(10) &amp; "(closed)")</f>
        <v>43320
(closed)</v>
      </c>
      <c r="Z1786" s="149" t="s">
        <v>360</v>
      </c>
    </row>
    <row r="1787" spans="1:26" s="175" customFormat="1" ht="26.4" hidden="1" x14ac:dyDescent="0.3">
      <c r="A1787" s="157"/>
      <c r="B1787" s="191">
        <v>201800169</v>
      </c>
      <c r="C1787" s="206" t="s">
        <v>1877</v>
      </c>
      <c r="D1787" s="29" t="s">
        <v>176</v>
      </c>
      <c r="E1787" s="216"/>
      <c r="F1787" s="208"/>
      <c r="G1787" s="208"/>
      <c r="H1787" s="208"/>
      <c r="I1787" s="208"/>
      <c r="J1787" s="209"/>
      <c r="K1787" s="208"/>
      <c r="L1787" s="208"/>
      <c r="M1787" s="208"/>
      <c r="N1787" s="208"/>
      <c r="O1787" s="208"/>
      <c r="P1787" s="208"/>
      <c r="Q1787" s="208"/>
      <c r="R1787" s="208"/>
      <c r="S1787" s="208"/>
      <c r="T1787" s="208"/>
      <c r="U1787" s="208"/>
      <c r="V1787" s="208"/>
      <c r="W1787" s="208"/>
      <c r="X1787" s="219">
        <v>43320</v>
      </c>
      <c r="Y1787" s="150" t="str">
        <f ca="1">IF(ISBLANK(X1787), TODAY()-E1787,X1787- E1787 &amp; CHAR(10) &amp; "(closed)")</f>
        <v>43320
(closed)</v>
      </c>
      <c r="Z1787" s="149" t="s">
        <v>360</v>
      </c>
    </row>
    <row r="1788" spans="1:26" s="175" customFormat="1" ht="26.4" hidden="1" x14ac:dyDescent="0.3">
      <c r="A1788" s="157"/>
      <c r="B1788" s="191">
        <v>201800170</v>
      </c>
      <c r="C1788" s="206" t="s">
        <v>1877</v>
      </c>
      <c r="D1788" s="29" t="s">
        <v>176</v>
      </c>
      <c r="E1788" s="216"/>
      <c r="F1788" s="208"/>
      <c r="G1788" s="208"/>
      <c r="H1788" s="208"/>
      <c r="I1788" s="208"/>
      <c r="J1788" s="209"/>
      <c r="K1788" s="208"/>
      <c r="L1788" s="208"/>
      <c r="M1788" s="208"/>
      <c r="N1788" s="208"/>
      <c r="O1788" s="208"/>
      <c r="P1788" s="208"/>
      <c r="Q1788" s="208"/>
      <c r="R1788" s="208"/>
      <c r="S1788" s="208"/>
      <c r="T1788" s="208"/>
      <c r="U1788" s="208"/>
      <c r="V1788" s="208"/>
      <c r="W1788" s="208"/>
      <c r="X1788" s="219">
        <v>43318</v>
      </c>
      <c r="Y1788" s="150" t="str">
        <f ca="1">IF(ISBLANK(X1788), TODAY()-E1788,X1788- E1788 &amp; CHAR(10) &amp; "(closed)")</f>
        <v>43318
(closed)</v>
      </c>
      <c r="Z1788" s="149" t="s">
        <v>360</v>
      </c>
    </row>
    <row r="1789" spans="1:26" s="175" customFormat="1" ht="26.4" hidden="1" x14ac:dyDescent="0.3">
      <c r="A1789" s="157"/>
      <c r="B1789" s="191">
        <v>201800171</v>
      </c>
      <c r="C1789" s="206" t="s">
        <v>1877</v>
      </c>
      <c r="D1789" s="29" t="s">
        <v>176</v>
      </c>
      <c r="E1789" s="216"/>
      <c r="F1789" s="208"/>
      <c r="G1789" s="208"/>
      <c r="H1789" s="208"/>
      <c r="I1789" s="208"/>
      <c r="J1789" s="209"/>
      <c r="K1789" s="208"/>
      <c r="L1789" s="208"/>
      <c r="M1789" s="208"/>
      <c r="N1789" s="208"/>
      <c r="O1789" s="208"/>
      <c r="P1789" s="208"/>
      <c r="Q1789" s="208"/>
      <c r="R1789" s="208"/>
      <c r="S1789" s="208"/>
      <c r="T1789" s="208"/>
      <c r="U1789" s="208"/>
      <c r="V1789" s="208"/>
      <c r="W1789" s="208"/>
      <c r="X1789" s="219">
        <v>43319</v>
      </c>
      <c r="Y1789" s="150" t="str">
        <f ca="1">IF(ISBLANK(X1789), TODAY()-E1789,X1789- E1789 &amp; CHAR(10) &amp; "(closed)")</f>
        <v>43319
(closed)</v>
      </c>
      <c r="Z1789" s="149" t="s">
        <v>360</v>
      </c>
    </row>
    <row r="1790" spans="1:26" s="175" customFormat="1" ht="26.4" hidden="1" x14ac:dyDescent="0.3">
      <c r="A1790" s="157"/>
      <c r="B1790" s="191">
        <v>201800172</v>
      </c>
      <c r="C1790" s="206" t="s">
        <v>1877</v>
      </c>
      <c r="D1790" s="29" t="s">
        <v>176</v>
      </c>
      <c r="E1790" s="216"/>
      <c r="F1790" s="208"/>
      <c r="G1790" s="208"/>
      <c r="H1790" s="208"/>
      <c r="I1790" s="208"/>
      <c r="J1790" s="209"/>
      <c r="K1790" s="208"/>
      <c r="L1790" s="208"/>
      <c r="M1790" s="208"/>
      <c r="N1790" s="208"/>
      <c r="O1790" s="208"/>
      <c r="P1790" s="208"/>
      <c r="Q1790" s="208"/>
      <c r="R1790" s="208"/>
      <c r="S1790" s="208"/>
      <c r="T1790" s="208"/>
      <c r="U1790" s="208"/>
      <c r="V1790" s="208"/>
      <c r="W1790" s="208"/>
      <c r="X1790" s="219">
        <v>43320</v>
      </c>
      <c r="Y1790" s="150" t="str">
        <f ca="1">IF(ISBLANK(X1790), TODAY()-E1790,X1790- E1790 &amp; CHAR(10) &amp; "(closed)")</f>
        <v>43320
(closed)</v>
      </c>
      <c r="Z1790" s="149" t="s">
        <v>360</v>
      </c>
    </row>
    <row r="1791" spans="1:26" s="175" customFormat="1" ht="26.4" hidden="1" x14ac:dyDescent="0.3">
      <c r="A1791" s="157"/>
      <c r="B1791" s="191">
        <v>201800173</v>
      </c>
      <c r="C1791" s="206" t="s">
        <v>1877</v>
      </c>
      <c r="D1791" s="29" t="s">
        <v>176</v>
      </c>
      <c r="E1791" s="216"/>
      <c r="F1791" s="208"/>
      <c r="G1791" s="208"/>
      <c r="H1791" s="208"/>
      <c r="I1791" s="208"/>
      <c r="J1791" s="209"/>
      <c r="K1791" s="208"/>
      <c r="L1791" s="208"/>
      <c r="M1791" s="208"/>
      <c r="N1791" s="208"/>
      <c r="O1791" s="208"/>
      <c r="P1791" s="208"/>
      <c r="Q1791" s="208"/>
      <c r="R1791" s="208"/>
      <c r="S1791" s="208"/>
      <c r="T1791" s="208"/>
      <c r="U1791" s="208"/>
      <c r="V1791" s="208"/>
      <c r="W1791" s="208"/>
      <c r="X1791" s="219">
        <v>43320</v>
      </c>
      <c r="Y1791" s="150" t="str">
        <f ca="1">IF(ISBLANK(X1791), TODAY()-E1791,X1791- E1791 &amp; CHAR(10) &amp; "(closed)")</f>
        <v>43320
(closed)</v>
      </c>
      <c r="Z1791" s="149" t="s">
        <v>360</v>
      </c>
    </row>
    <row r="1792" spans="1:26" s="175" customFormat="1" ht="26.4" hidden="1" x14ac:dyDescent="0.3">
      <c r="A1792" s="157"/>
      <c r="B1792" s="191">
        <v>201800174</v>
      </c>
      <c r="C1792" s="206" t="s">
        <v>1877</v>
      </c>
      <c r="D1792" s="29" t="s">
        <v>176</v>
      </c>
      <c r="E1792" s="216"/>
      <c r="F1792" s="208"/>
      <c r="G1792" s="208"/>
      <c r="H1792" s="208"/>
      <c r="I1792" s="208"/>
      <c r="J1792" s="209"/>
      <c r="K1792" s="208"/>
      <c r="L1792" s="208"/>
      <c r="M1792" s="208"/>
      <c r="N1792" s="208"/>
      <c r="O1792" s="208"/>
      <c r="P1792" s="208"/>
      <c r="Q1792" s="208"/>
      <c r="R1792" s="208"/>
      <c r="S1792" s="208"/>
      <c r="T1792" s="208"/>
      <c r="U1792" s="208"/>
      <c r="V1792" s="208"/>
      <c r="W1792" s="208"/>
      <c r="X1792" s="219">
        <v>43320</v>
      </c>
      <c r="Y1792" s="150" t="str">
        <f ca="1">IF(ISBLANK(X1792), TODAY()-E1792,X1792- E1792 &amp; CHAR(10) &amp; "(closed)")</f>
        <v>43320
(closed)</v>
      </c>
      <c r="Z1792" s="149" t="s">
        <v>360</v>
      </c>
    </row>
    <row r="1793" spans="1:26" s="175" customFormat="1" ht="26.4" hidden="1" x14ac:dyDescent="0.3">
      <c r="A1793" s="157"/>
      <c r="B1793" s="191">
        <v>201800175</v>
      </c>
      <c r="C1793" s="206" t="s">
        <v>1877</v>
      </c>
      <c r="D1793" s="29" t="s">
        <v>176</v>
      </c>
      <c r="E1793" s="216"/>
      <c r="F1793" s="208"/>
      <c r="G1793" s="208"/>
      <c r="H1793" s="208"/>
      <c r="I1793" s="208"/>
      <c r="J1793" s="209"/>
      <c r="K1793" s="208"/>
      <c r="L1793" s="208"/>
      <c r="M1793" s="208"/>
      <c r="N1793" s="208"/>
      <c r="O1793" s="208"/>
      <c r="P1793" s="208"/>
      <c r="Q1793" s="208"/>
      <c r="R1793" s="208"/>
      <c r="S1793" s="208"/>
      <c r="T1793" s="208"/>
      <c r="U1793" s="208"/>
      <c r="V1793" s="208"/>
      <c r="W1793" s="208"/>
      <c r="X1793" s="219">
        <v>43319</v>
      </c>
      <c r="Y1793" s="150" t="str">
        <f ca="1">IF(ISBLANK(X1793), TODAY()-E1793,X1793- E1793 &amp; CHAR(10) &amp; "(closed)")</f>
        <v>43319
(closed)</v>
      </c>
      <c r="Z1793" s="149" t="s">
        <v>360</v>
      </c>
    </row>
    <row r="1794" spans="1:26" s="175" customFormat="1" ht="26.4" hidden="1" x14ac:dyDescent="0.3">
      <c r="A1794" s="157"/>
      <c r="B1794" s="191">
        <v>201800176</v>
      </c>
      <c r="C1794" s="206" t="s">
        <v>1848</v>
      </c>
      <c r="D1794" s="29" t="s">
        <v>179</v>
      </c>
      <c r="E1794" s="216"/>
      <c r="F1794" s="208"/>
      <c r="G1794" s="208"/>
      <c r="H1794" s="208"/>
      <c r="I1794" s="208"/>
      <c r="J1794" s="209"/>
      <c r="K1794" s="208"/>
      <c r="L1794" s="208"/>
      <c r="M1794" s="208"/>
      <c r="N1794" s="208"/>
      <c r="O1794" s="208"/>
      <c r="P1794" s="208"/>
      <c r="Q1794" s="208"/>
      <c r="R1794" s="208"/>
      <c r="S1794" s="208"/>
      <c r="T1794" s="208"/>
      <c r="U1794" s="208"/>
      <c r="V1794" s="208"/>
      <c r="W1794" s="208"/>
      <c r="X1794" s="219">
        <v>43321</v>
      </c>
      <c r="Y1794" s="150" t="str">
        <f ca="1">IF(ISBLANK(X1794), TODAY()-E1794,X1794- E1794 &amp; CHAR(10) &amp; "(closed)")</f>
        <v>43321
(closed)</v>
      </c>
      <c r="Z1794" s="149" t="s">
        <v>360</v>
      </c>
    </row>
    <row r="1795" spans="1:26" s="175" customFormat="1" ht="26.4" hidden="1" x14ac:dyDescent="0.3">
      <c r="A1795" s="157"/>
      <c r="B1795" s="191">
        <v>201800177</v>
      </c>
      <c r="C1795" s="206" t="s">
        <v>607</v>
      </c>
      <c r="D1795" s="29" t="s">
        <v>179</v>
      </c>
      <c r="E1795" s="216"/>
      <c r="F1795" s="208"/>
      <c r="G1795" s="208"/>
      <c r="H1795" s="208"/>
      <c r="I1795" s="208"/>
      <c r="J1795" s="209"/>
      <c r="K1795" s="208"/>
      <c r="L1795" s="208"/>
      <c r="M1795" s="208"/>
      <c r="N1795" s="208"/>
      <c r="O1795" s="208"/>
      <c r="P1795" s="208"/>
      <c r="Q1795" s="208"/>
      <c r="R1795" s="208"/>
      <c r="S1795" s="208"/>
      <c r="T1795" s="208"/>
      <c r="U1795" s="208"/>
      <c r="V1795" s="208"/>
      <c r="W1795" s="208"/>
      <c r="X1795" s="219">
        <v>43325</v>
      </c>
      <c r="Y1795" s="150" t="str">
        <f ca="1">IF(ISBLANK(X1795), TODAY()-E1795,X1795- E1795 &amp; CHAR(10) &amp; "(closed)")</f>
        <v>43325
(closed)</v>
      </c>
      <c r="Z1795" s="149" t="s">
        <v>360</v>
      </c>
    </row>
    <row r="1796" spans="1:26" s="175" customFormat="1" ht="26.4" hidden="1" x14ac:dyDescent="0.3">
      <c r="A1796" s="157"/>
      <c r="B1796" s="191">
        <v>201800178</v>
      </c>
      <c r="C1796" s="206" t="s">
        <v>291</v>
      </c>
      <c r="D1796" s="29" t="s">
        <v>176</v>
      </c>
      <c r="E1796" s="216"/>
      <c r="F1796" s="208"/>
      <c r="G1796" s="208"/>
      <c r="H1796" s="208"/>
      <c r="I1796" s="208"/>
      <c r="J1796" s="209"/>
      <c r="K1796" s="208"/>
      <c r="L1796" s="208"/>
      <c r="M1796" s="208"/>
      <c r="N1796" s="208"/>
      <c r="O1796" s="208"/>
      <c r="P1796" s="208"/>
      <c r="Q1796" s="208"/>
      <c r="R1796" s="208"/>
      <c r="S1796" s="208"/>
      <c r="T1796" s="208"/>
      <c r="U1796" s="208"/>
      <c r="V1796" s="208"/>
      <c r="W1796" s="208"/>
      <c r="X1796" s="219">
        <v>43273</v>
      </c>
      <c r="Y1796" s="150" t="str">
        <f ca="1">IF(ISBLANK(X1796), TODAY()-E1796,X1796- E1796 &amp; CHAR(10) &amp; "(closed)")</f>
        <v>43273
(closed)</v>
      </c>
      <c r="Z1796" s="149" t="s">
        <v>360</v>
      </c>
    </row>
    <row r="1797" spans="1:26" s="175" customFormat="1" ht="26.4" hidden="1" x14ac:dyDescent="0.3">
      <c r="A1797" s="157"/>
      <c r="B1797" s="191">
        <v>201800179</v>
      </c>
      <c r="C1797" s="206" t="s">
        <v>193</v>
      </c>
      <c r="D1797" s="29" t="s">
        <v>177</v>
      </c>
      <c r="E1797" s="216"/>
      <c r="F1797" s="208"/>
      <c r="G1797" s="208"/>
      <c r="H1797" s="208"/>
      <c r="I1797" s="208"/>
      <c r="J1797" s="209"/>
      <c r="K1797" s="208"/>
      <c r="L1797" s="208"/>
      <c r="M1797" s="208"/>
      <c r="N1797" s="208"/>
      <c r="O1797" s="208"/>
      <c r="P1797" s="208"/>
      <c r="Q1797" s="208"/>
      <c r="R1797" s="208"/>
      <c r="S1797" s="208"/>
      <c r="T1797" s="208"/>
      <c r="U1797" s="208"/>
      <c r="V1797" s="208"/>
      <c r="W1797" s="208"/>
      <c r="X1797" s="219">
        <v>43314</v>
      </c>
      <c r="Y1797" s="150" t="str">
        <f ca="1">IF(ISBLANK(X1797), TODAY()-E1797,X1797- E1797 &amp; CHAR(10) &amp; "(closed)")</f>
        <v>43314
(closed)</v>
      </c>
      <c r="Z1797" s="149" t="s">
        <v>360</v>
      </c>
    </row>
    <row r="1798" spans="1:26" s="175" customFormat="1" ht="26.4" hidden="1" x14ac:dyDescent="0.3">
      <c r="A1798" s="157"/>
      <c r="B1798" s="191">
        <v>201800180</v>
      </c>
      <c r="C1798" s="206" t="s">
        <v>193</v>
      </c>
      <c r="D1798" s="29" t="s">
        <v>176</v>
      </c>
      <c r="E1798" s="216"/>
      <c r="F1798" s="208"/>
      <c r="G1798" s="208"/>
      <c r="H1798" s="208"/>
      <c r="I1798" s="208"/>
      <c r="J1798" s="209"/>
      <c r="K1798" s="208"/>
      <c r="L1798" s="208"/>
      <c r="M1798" s="208"/>
      <c r="N1798" s="208"/>
      <c r="O1798" s="208"/>
      <c r="P1798" s="208"/>
      <c r="Q1798" s="208"/>
      <c r="R1798" s="208"/>
      <c r="S1798" s="208"/>
      <c r="T1798" s="208"/>
      <c r="U1798" s="208"/>
      <c r="V1798" s="208"/>
      <c r="W1798" s="208"/>
      <c r="X1798" s="219">
        <v>43300</v>
      </c>
      <c r="Y1798" s="150" t="str">
        <f ca="1">IF(ISBLANK(X1798), TODAY()-E1798,X1798- E1798 &amp; CHAR(10) &amp; "(closed)")</f>
        <v>43300
(closed)</v>
      </c>
      <c r="Z1798" s="149" t="s">
        <v>360</v>
      </c>
    </row>
    <row r="1799" spans="1:26" s="175" customFormat="1" ht="26.4" hidden="1" x14ac:dyDescent="0.3">
      <c r="A1799" s="157"/>
      <c r="B1799" s="149">
        <v>201800181</v>
      </c>
      <c r="C1799" s="30" t="s">
        <v>112</v>
      </c>
      <c r="D1799" s="29" t="s">
        <v>179</v>
      </c>
      <c r="E1799" s="216"/>
      <c r="F1799" s="208"/>
      <c r="G1799" s="208"/>
      <c r="H1799" s="208"/>
      <c r="I1799" s="208"/>
      <c r="J1799" s="209"/>
      <c r="K1799" s="208"/>
      <c r="L1799" s="208"/>
      <c r="M1799" s="208"/>
      <c r="N1799" s="208"/>
      <c r="O1799" s="208"/>
      <c r="P1799" s="208"/>
      <c r="Q1799" s="208"/>
      <c r="R1799" s="208"/>
      <c r="S1799" s="208"/>
      <c r="T1799" s="208"/>
      <c r="U1799" s="208"/>
      <c r="V1799" s="208"/>
      <c r="W1799" s="208"/>
      <c r="X1799" s="151">
        <v>43683</v>
      </c>
      <c r="Y1799" s="150" t="str">
        <f ca="1">IF(ISBLANK(X1799), TODAY()-E1799,X1799- E1799 &amp; CHAR(10) &amp; "(closed)")</f>
        <v>43683
(closed)</v>
      </c>
      <c r="Z1799" s="149" t="s">
        <v>360</v>
      </c>
    </row>
    <row r="1800" spans="1:26" s="175" customFormat="1" ht="14.4" hidden="1" x14ac:dyDescent="0.3">
      <c r="A1800" s="157"/>
      <c r="B1800" s="149">
        <v>201800182</v>
      </c>
      <c r="C1800" s="206" t="s">
        <v>291</v>
      </c>
      <c r="D1800" s="29" t="s">
        <v>179</v>
      </c>
      <c r="E1800" s="220" t="s">
        <v>875</v>
      </c>
      <c r="F1800" s="208"/>
      <c r="G1800" s="208"/>
      <c r="H1800" s="208"/>
      <c r="I1800" s="208"/>
      <c r="J1800" s="209"/>
      <c r="K1800" s="208"/>
      <c r="L1800" s="208"/>
      <c r="M1800" s="208"/>
      <c r="N1800" s="208"/>
      <c r="O1800" s="208"/>
      <c r="P1800" s="208"/>
      <c r="Q1800" s="208"/>
      <c r="R1800" s="208"/>
      <c r="S1800" s="208"/>
      <c r="T1800" s="208"/>
      <c r="U1800" s="208"/>
      <c r="V1800" s="208"/>
      <c r="W1800" s="208"/>
      <c r="X1800" s="219">
        <v>43629</v>
      </c>
      <c r="Y1800" s="150" t="e">
        <f ca="1">IF(ISBLANK(X1800), TODAY()-#REF!,X1800 -#REF! &amp; CHAR(10) &amp; "(closed)")</f>
        <v>#REF!</v>
      </c>
      <c r="Z1800" s="149" t="s">
        <v>360</v>
      </c>
    </row>
    <row r="1801" spans="1:26" s="175" customFormat="1" ht="26.4" hidden="1" x14ac:dyDescent="0.3">
      <c r="A1801" s="157"/>
      <c r="B1801" s="191">
        <v>201800183</v>
      </c>
      <c r="C1801" s="206" t="s">
        <v>804</v>
      </c>
      <c r="D1801" s="29" t="s">
        <v>176</v>
      </c>
      <c r="E1801" s="216"/>
      <c r="F1801" s="208"/>
      <c r="G1801" s="208"/>
      <c r="H1801" s="208"/>
      <c r="I1801" s="208"/>
      <c r="J1801" s="209"/>
      <c r="K1801" s="208"/>
      <c r="L1801" s="208"/>
      <c r="M1801" s="208"/>
      <c r="N1801" s="208"/>
      <c r="O1801" s="208"/>
      <c r="P1801" s="208"/>
      <c r="Q1801" s="208"/>
      <c r="R1801" s="208"/>
      <c r="S1801" s="208"/>
      <c r="T1801" s="208"/>
      <c r="U1801" s="208"/>
      <c r="V1801" s="208"/>
      <c r="W1801" s="208"/>
      <c r="X1801" s="219">
        <v>43319</v>
      </c>
      <c r="Y1801" s="150" t="str">
        <f ca="1">IF(ISBLANK(X1801), TODAY()-E1801,X1801- E1801 &amp; CHAR(10) &amp; "(closed)")</f>
        <v>43319
(closed)</v>
      </c>
      <c r="Z1801" s="149" t="s">
        <v>360</v>
      </c>
    </row>
    <row r="1802" spans="1:26" s="175" customFormat="1" ht="26.4" hidden="1" x14ac:dyDescent="0.3">
      <c r="A1802" s="157"/>
      <c r="B1802" s="191">
        <v>201800184</v>
      </c>
      <c r="C1802" s="206" t="s">
        <v>389</v>
      </c>
      <c r="D1802" s="29" t="s">
        <v>179</v>
      </c>
      <c r="E1802" s="216"/>
      <c r="F1802" s="208"/>
      <c r="G1802" s="208"/>
      <c r="H1802" s="208"/>
      <c r="I1802" s="208"/>
      <c r="J1802" s="209"/>
      <c r="K1802" s="208"/>
      <c r="L1802" s="208"/>
      <c r="M1802" s="208"/>
      <c r="N1802" s="208"/>
      <c r="O1802" s="208"/>
      <c r="P1802" s="208"/>
      <c r="Q1802" s="208"/>
      <c r="R1802" s="208"/>
      <c r="S1802" s="208"/>
      <c r="T1802" s="208"/>
      <c r="U1802" s="208"/>
      <c r="V1802" s="208"/>
      <c r="W1802" s="208"/>
      <c r="X1802" s="219">
        <v>43325</v>
      </c>
      <c r="Y1802" s="150" t="str">
        <f ca="1">IF(ISBLANK(X1802), TODAY()-E1802,X1802- E1802 &amp; CHAR(10) &amp; "(closed)")</f>
        <v>43325
(closed)</v>
      </c>
      <c r="Z1802" s="149" t="s">
        <v>360</v>
      </c>
    </row>
    <row r="1803" spans="1:26" s="175" customFormat="1" ht="14.4" hidden="1" x14ac:dyDescent="0.3">
      <c r="A1803" s="157"/>
      <c r="B1803" s="191">
        <v>201800185</v>
      </c>
      <c r="C1803" s="206" t="s">
        <v>1781</v>
      </c>
      <c r="D1803" s="29" t="s">
        <v>172</v>
      </c>
      <c r="E1803" s="30" t="s">
        <v>1887</v>
      </c>
      <c r="F1803" s="208"/>
      <c r="G1803" s="208"/>
      <c r="H1803" s="208"/>
      <c r="I1803" s="208"/>
      <c r="J1803" s="209"/>
      <c r="K1803" s="208"/>
      <c r="L1803" s="208"/>
      <c r="M1803" s="208"/>
      <c r="N1803" s="208"/>
      <c r="O1803" s="208"/>
      <c r="P1803" s="208"/>
      <c r="Q1803" s="208"/>
      <c r="R1803" s="208"/>
      <c r="S1803" s="208"/>
      <c r="T1803" s="208"/>
      <c r="U1803" s="208"/>
      <c r="V1803" s="208"/>
      <c r="W1803" s="208"/>
      <c r="X1803" s="219">
        <v>43333</v>
      </c>
      <c r="Y1803" s="150" t="e">
        <f ca="1">IF(ISBLANK(X1803), TODAY()-E1803,X1803- E1803 &amp; CHAR(10) &amp; "(closed)")</f>
        <v>#VALUE!</v>
      </c>
      <c r="Z1803" s="149" t="s">
        <v>360</v>
      </c>
    </row>
    <row r="1804" spans="1:26" s="175" customFormat="1" ht="26.4" hidden="1" x14ac:dyDescent="0.3">
      <c r="A1804" s="157"/>
      <c r="B1804" s="191">
        <v>201800186</v>
      </c>
      <c r="C1804" s="206" t="s">
        <v>1848</v>
      </c>
      <c r="D1804" s="29" t="s">
        <v>179</v>
      </c>
      <c r="E1804" s="216"/>
      <c r="F1804" s="208"/>
      <c r="G1804" s="208"/>
      <c r="H1804" s="208"/>
      <c r="I1804" s="208"/>
      <c r="J1804" s="209"/>
      <c r="K1804" s="208"/>
      <c r="L1804" s="208"/>
      <c r="M1804" s="208"/>
      <c r="N1804" s="208"/>
      <c r="O1804" s="208"/>
      <c r="P1804" s="208"/>
      <c r="Q1804" s="208"/>
      <c r="R1804" s="208"/>
      <c r="S1804" s="208"/>
      <c r="T1804" s="208"/>
      <c r="U1804" s="208"/>
      <c r="V1804" s="208"/>
      <c r="W1804" s="208"/>
      <c r="X1804" s="219">
        <v>43321</v>
      </c>
      <c r="Y1804" s="150" t="str">
        <f ca="1">IF(ISBLANK(X1804), TODAY()-E1804,X1804- E1804 &amp; CHAR(10) &amp; "(closed)")</f>
        <v>43321
(closed)</v>
      </c>
      <c r="Z1804" s="149" t="s">
        <v>360</v>
      </c>
    </row>
    <row r="1805" spans="1:26" s="175" customFormat="1" ht="26.4" hidden="1" x14ac:dyDescent="0.3">
      <c r="A1805" s="157"/>
      <c r="B1805" s="191">
        <v>201800187</v>
      </c>
      <c r="C1805" s="206" t="s">
        <v>1877</v>
      </c>
      <c r="D1805" s="29" t="s">
        <v>179</v>
      </c>
      <c r="E1805" s="216"/>
      <c r="F1805" s="208"/>
      <c r="G1805" s="208"/>
      <c r="H1805" s="208"/>
      <c r="I1805" s="208"/>
      <c r="J1805" s="209"/>
      <c r="K1805" s="208"/>
      <c r="L1805" s="208"/>
      <c r="M1805" s="208"/>
      <c r="N1805" s="208"/>
      <c r="O1805" s="208"/>
      <c r="P1805" s="208"/>
      <c r="Q1805" s="208"/>
      <c r="R1805" s="208"/>
      <c r="S1805" s="208"/>
      <c r="T1805" s="208"/>
      <c r="U1805" s="208"/>
      <c r="V1805" s="208"/>
      <c r="W1805" s="208"/>
      <c r="X1805" s="219">
        <v>43329</v>
      </c>
      <c r="Y1805" s="150" t="str">
        <f ca="1">IF(ISBLANK(X1805), TODAY()-E1805,X1805- E1805 &amp; CHAR(10) &amp; "(closed)")</f>
        <v>43329
(closed)</v>
      </c>
      <c r="Z1805" s="149" t="s">
        <v>360</v>
      </c>
    </row>
    <row r="1806" spans="1:26" s="175" customFormat="1" ht="26.4" hidden="1" x14ac:dyDescent="0.3">
      <c r="A1806" s="157"/>
      <c r="B1806" s="191">
        <v>201800188</v>
      </c>
      <c r="C1806" s="206" t="s">
        <v>1877</v>
      </c>
      <c r="D1806" s="29" t="s">
        <v>179</v>
      </c>
      <c r="E1806" s="216"/>
      <c r="F1806" s="208"/>
      <c r="G1806" s="208"/>
      <c r="H1806" s="208"/>
      <c r="I1806" s="208"/>
      <c r="J1806" s="209"/>
      <c r="K1806" s="208"/>
      <c r="L1806" s="208"/>
      <c r="M1806" s="208"/>
      <c r="N1806" s="208"/>
      <c r="O1806" s="208"/>
      <c r="P1806" s="208"/>
      <c r="Q1806" s="208"/>
      <c r="R1806" s="208"/>
      <c r="S1806" s="208"/>
      <c r="T1806" s="208"/>
      <c r="U1806" s="208"/>
      <c r="V1806" s="208"/>
      <c r="W1806" s="208"/>
      <c r="X1806" s="219">
        <v>43329</v>
      </c>
      <c r="Y1806" s="150" t="str">
        <f ca="1">IF(ISBLANK(X1806), TODAY()-E1806,X1806- E1806 &amp; CHAR(10) &amp; "(closed)")</f>
        <v>43329
(closed)</v>
      </c>
      <c r="Z1806" s="149" t="s">
        <v>360</v>
      </c>
    </row>
    <row r="1807" spans="1:26" s="175" customFormat="1" ht="26.4" hidden="1" x14ac:dyDescent="0.3">
      <c r="A1807" s="157"/>
      <c r="B1807" s="191">
        <v>201800190</v>
      </c>
      <c r="C1807" s="206" t="s">
        <v>242</v>
      </c>
      <c r="D1807" s="29" t="s">
        <v>179</v>
      </c>
      <c r="E1807" s="216"/>
      <c r="F1807" s="208"/>
      <c r="G1807" s="208"/>
      <c r="H1807" s="208"/>
      <c r="I1807" s="208"/>
      <c r="J1807" s="209"/>
      <c r="K1807" s="208"/>
      <c r="L1807" s="208"/>
      <c r="M1807" s="208"/>
      <c r="N1807" s="208"/>
      <c r="O1807" s="208"/>
      <c r="P1807" s="208"/>
      <c r="Q1807" s="208"/>
      <c r="R1807" s="208"/>
      <c r="S1807" s="208"/>
      <c r="T1807" s="208"/>
      <c r="U1807" s="208"/>
      <c r="V1807" s="208"/>
      <c r="W1807" s="208"/>
      <c r="X1807" s="219">
        <v>43325</v>
      </c>
      <c r="Y1807" s="150" t="str">
        <f ca="1">IF(ISBLANK(X1807), TODAY()-E1807,X1807- E1807 &amp; CHAR(10) &amp; "(closed)")</f>
        <v>43325
(closed)</v>
      </c>
      <c r="Z1807" s="149" t="s">
        <v>360</v>
      </c>
    </row>
    <row r="1808" spans="1:26" s="175" customFormat="1" ht="26.4" hidden="1" x14ac:dyDescent="0.3">
      <c r="A1808" s="157"/>
      <c r="B1808" s="191">
        <v>201800191</v>
      </c>
      <c r="C1808" s="206" t="s">
        <v>1848</v>
      </c>
      <c r="D1808" s="29" t="s">
        <v>179</v>
      </c>
      <c r="E1808" s="216"/>
      <c r="F1808" s="208"/>
      <c r="G1808" s="208"/>
      <c r="H1808" s="208"/>
      <c r="I1808" s="208"/>
      <c r="J1808" s="209"/>
      <c r="K1808" s="208"/>
      <c r="L1808" s="208"/>
      <c r="M1808" s="208"/>
      <c r="N1808" s="208"/>
      <c r="O1808" s="208"/>
      <c r="P1808" s="208"/>
      <c r="Q1808" s="208"/>
      <c r="R1808" s="208"/>
      <c r="S1808" s="208"/>
      <c r="T1808" s="208"/>
      <c r="U1808" s="208"/>
      <c r="V1808" s="208"/>
      <c r="W1808" s="208"/>
      <c r="X1808" s="219">
        <v>43322</v>
      </c>
      <c r="Y1808" s="150" t="str">
        <f ca="1">IF(ISBLANK(X1808), TODAY()-E1808,X1808- E1808 &amp; CHAR(10) &amp; "(closed)")</f>
        <v>43322
(closed)</v>
      </c>
      <c r="Z1808" s="149" t="s">
        <v>360</v>
      </c>
    </row>
    <row r="1809" spans="1:26" s="175" customFormat="1" ht="26.4" hidden="1" x14ac:dyDescent="0.3">
      <c r="A1809" s="157"/>
      <c r="B1809" s="191">
        <v>201800192</v>
      </c>
      <c r="C1809" s="206" t="s">
        <v>238</v>
      </c>
      <c r="D1809" s="29" t="s">
        <v>176</v>
      </c>
      <c r="E1809" s="216"/>
      <c r="F1809" s="208"/>
      <c r="G1809" s="208"/>
      <c r="H1809" s="208"/>
      <c r="I1809" s="208"/>
      <c r="J1809" s="209"/>
      <c r="K1809" s="208"/>
      <c r="L1809" s="208"/>
      <c r="M1809" s="208"/>
      <c r="N1809" s="208"/>
      <c r="O1809" s="208"/>
      <c r="P1809" s="208"/>
      <c r="Q1809" s="208"/>
      <c r="R1809" s="208"/>
      <c r="S1809" s="208"/>
      <c r="T1809" s="208"/>
      <c r="U1809" s="208"/>
      <c r="V1809" s="208"/>
      <c r="W1809" s="208"/>
      <c r="X1809" s="219">
        <v>43335</v>
      </c>
      <c r="Y1809" s="150" t="str">
        <f ca="1">IF(ISBLANK(X1809), TODAY()-E1809,X1809- E1809 &amp; CHAR(10) &amp; "(closed)")</f>
        <v>43335
(closed)</v>
      </c>
      <c r="Z1809" s="149" t="s">
        <v>360</v>
      </c>
    </row>
    <row r="1810" spans="1:26" s="175" customFormat="1" ht="26.4" hidden="1" x14ac:dyDescent="0.3">
      <c r="A1810" s="157"/>
      <c r="B1810" s="191">
        <v>201800193</v>
      </c>
      <c r="C1810" s="206" t="s">
        <v>193</v>
      </c>
      <c r="D1810" s="29" t="s">
        <v>177</v>
      </c>
      <c r="E1810" s="216"/>
      <c r="F1810" s="208"/>
      <c r="G1810" s="208"/>
      <c r="H1810" s="208"/>
      <c r="I1810" s="208"/>
      <c r="J1810" s="209"/>
      <c r="K1810" s="208"/>
      <c r="L1810" s="208"/>
      <c r="M1810" s="208"/>
      <c r="N1810" s="208"/>
      <c r="O1810" s="208"/>
      <c r="P1810" s="208"/>
      <c r="Q1810" s="208"/>
      <c r="R1810" s="208"/>
      <c r="S1810" s="208"/>
      <c r="T1810" s="208"/>
      <c r="U1810" s="208"/>
      <c r="V1810" s="208"/>
      <c r="W1810" s="208"/>
      <c r="X1810" s="219">
        <v>43343</v>
      </c>
      <c r="Y1810" s="150" t="str">
        <f ca="1">IF(ISBLANK(X1810), TODAY()-E1810,X1810- E1810 &amp; CHAR(10) &amp; "(closed)")</f>
        <v>43343
(closed)</v>
      </c>
      <c r="Z1810" s="149" t="s">
        <v>360</v>
      </c>
    </row>
    <row r="1811" spans="1:26" s="175" customFormat="1" ht="26.4" hidden="1" x14ac:dyDescent="0.3">
      <c r="A1811" s="157"/>
      <c r="B1811" s="191">
        <v>201800194</v>
      </c>
      <c r="C1811" s="206" t="s">
        <v>193</v>
      </c>
      <c r="D1811" s="29" t="s">
        <v>179</v>
      </c>
      <c r="E1811" s="216"/>
      <c r="F1811" s="208"/>
      <c r="G1811" s="208"/>
      <c r="H1811" s="208"/>
      <c r="I1811" s="208"/>
      <c r="J1811" s="209"/>
      <c r="K1811" s="208"/>
      <c r="L1811" s="208"/>
      <c r="M1811" s="208"/>
      <c r="N1811" s="208"/>
      <c r="O1811" s="208"/>
      <c r="P1811" s="208"/>
      <c r="Q1811" s="208"/>
      <c r="R1811" s="208"/>
      <c r="S1811" s="208"/>
      <c r="T1811" s="208"/>
      <c r="U1811" s="208"/>
      <c r="V1811" s="208"/>
      <c r="W1811" s="208"/>
      <c r="X1811" s="219">
        <v>43341</v>
      </c>
      <c r="Y1811" s="150" t="str">
        <f ca="1">IF(ISBLANK(X1811), TODAY()-E1811,X1811- E1811 &amp; CHAR(10) &amp; "(closed)")</f>
        <v>43341
(closed)</v>
      </c>
      <c r="Z1811" s="149" t="s">
        <v>360</v>
      </c>
    </row>
    <row r="1812" spans="1:26" s="175" customFormat="1" ht="26.4" hidden="1" x14ac:dyDescent="0.3">
      <c r="A1812" s="157"/>
      <c r="B1812" s="191">
        <v>201800195</v>
      </c>
      <c r="C1812" s="206" t="s">
        <v>193</v>
      </c>
      <c r="D1812" s="29" t="s">
        <v>179</v>
      </c>
      <c r="E1812" s="216"/>
      <c r="F1812" s="208"/>
      <c r="G1812" s="208"/>
      <c r="H1812" s="208"/>
      <c r="I1812" s="208"/>
      <c r="J1812" s="209"/>
      <c r="K1812" s="208"/>
      <c r="L1812" s="208"/>
      <c r="M1812" s="208"/>
      <c r="N1812" s="208"/>
      <c r="O1812" s="208"/>
      <c r="P1812" s="208"/>
      <c r="Q1812" s="208"/>
      <c r="R1812" s="208"/>
      <c r="S1812" s="208"/>
      <c r="T1812" s="208"/>
      <c r="U1812" s="208"/>
      <c r="V1812" s="208"/>
      <c r="W1812" s="208"/>
      <c r="X1812" s="219">
        <v>43319</v>
      </c>
      <c r="Y1812" s="150" t="str">
        <f ca="1">IF(ISBLANK(X1812), TODAY()-E1812,X1812- E1812 &amp; CHAR(10) &amp; "(closed)")</f>
        <v>43319
(closed)</v>
      </c>
      <c r="Z1812" s="149" t="s">
        <v>360</v>
      </c>
    </row>
    <row r="1813" spans="1:26" s="175" customFormat="1" ht="14.4" hidden="1" x14ac:dyDescent="0.3">
      <c r="A1813" s="157"/>
      <c r="B1813" s="191">
        <v>201800196</v>
      </c>
      <c r="C1813" s="206" t="s">
        <v>193</v>
      </c>
      <c r="D1813" s="29" t="s">
        <v>177</v>
      </c>
      <c r="E1813" s="220" t="s">
        <v>1886</v>
      </c>
      <c r="F1813" s="208"/>
      <c r="G1813" s="208"/>
      <c r="H1813" s="208"/>
      <c r="I1813" s="208"/>
      <c r="J1813" s="209"/>
      <c r="K1813" s="208"/>
      <c r="L1813" s="208"/>
      <c r="M1813" s="208"/>
      <c r="N1813" s="208"/>
      <c r="O1813" s="208"/>
      <c r="P1813" s="208"/>
      <c r="Q1813" s="208"/>
      <c r="R1813" s="208"/>
      <c r="S1813" s="208"/>
      <c r="T1813" s="208"/>
      <c r="U1813" s="208"/>
      <c r="V1813" s="208"/>
      <c r="W1813" s="208"/>
      <c r="X1813" s="219">
        <v>43377</v>
      </c>
      <c r="Y1813" s="150" t="e">
        <f ca="1">IF(ISBLANK(X1813), TODAY()-#REF!,X1813 -#REF! &amp; CHAR(10) &amp; "(closed)")</f>
        <v>#REF!</v>
      </c>
      <c r="Z1813" s="149" t="s">
        <v>360</v>
      </c>
    </row>
    <row r="1814" spans="1:26" s="175" customFormat="1" ht="26.4" hidden="1" x14ac:dyDescent="0.3">
      <c r="A1814" s="157"/>
      <c r="B1814" s="191">
        <v>201800197</v>
      </c>
      <c r="C1814" s="206" t="s">
        <v>1111</v>
      </c>
      <c r="D1814" s="29" t="s">
        <v>179</v>
      </c>
      <c r="E1814" s="216"/>
      <c r="F1814" s="208"/>
      <c r="G1814" s="208"/>
      <c r="H1814" s="208"/>
      <c r="I1814" s="208"/>
      <c r="J1814" s="209"/>
      <c r="K1814" s="208"/>
      <c r="L1814" s="208"/>
      <c r="M1814" s="208"/>
      <c r="N1814" s="208"/>
      <c r="O1814" s="208"/>
      <c r="P1814" s="208"/>
      <c r="Q1814" s="208"/>
      <c r="R1814" s="208"/>
      <c r="S1814" s="208"/>
      <c r="T1814" s="208"/>
      <c r="U1814" s="208"/>
      <c r="V1814" s="208"/>
      <c r="W1814" s="208"/>
      <c r="X1814" s="219">
        <v>43340</v>
      </c>
      <c r="Y1814" s="150" t="str">
        <f ca="1">IF(ISBLANK(X1814), TODAY()-E1814,X1814- E1814 &amp; CHAR(10) &amp; "(closed)")</f>
        <v>43340
(closed)</v>
      </c>
      <c r="Z1814" s="149" t="s">
        <v>360</v>
      </c>
    </row>
    <row r="1815" spans="1:26" s="175" customFormat="1" ht="26.4" hidden="1" x14ac:dyDescent="0.3">
      <c r="A1815" s="157"/>
      <c r="B1815" s="191">
        <v>201800198</v>
      </c>
      <c r="C1815" s="206" t="s">
        <v>1111</v>
      </c>
      <c r="D1815" s="29" t="s">
        <v>179</v>
      </c>
      <c r="E1815" s="216"/>
      <c r="F1815" s="208"/>
      <c r="G1815" s="208"/>
      <c r="H1815" s="208"/>
      <c r="I1815" s="208"/>
      <c r="J1815" s="209"/>
      <c r="K1815" s="208"/>
      <c r="L1815" s="208"/>
      <c r="M1815" s="208"/>
      <c r="N1815" s="208"/>
      <c r="O1815" s="208"/>
      <c r="P1815" s="208"/>
      <c r="Q1815" s="208"/>
      <c r="R1815" s="208"/>
      <c r="S1815" s="208"/>
      <c r="T1815" s="208"/>
      <c r="U1815" s="208"/>
      <c r="V1815" s="208"/>
      <c r="W1815" s="208"/>
      <c r="X1815" s="219">
        <v>43343</v>
      </c>
      <c r="Y1815" s="150" t="str">
        <f ca="1">IF(ISBLANK(X1815), TODAY()-E1815,X1815- E1815 &amp; CHAR(10) &amp; "(closed)")</f>
        <v>43343
(closed)</v>
      </c>
      <c r="Z1815" s="149" t="s">
        <v>360</v>
      </c>
    </row>
    <row r="1816" spans="1:26" s="175" customFormat="1" ht="26.4" hidden="1" x14ac:dyDescent="0.3">
      <c r="A1816" s="157"/>
      <c r="B1816" s="191">
        <v>201800199</v>
      </c>
      <c r="C1816" s="206" t="s">
        <v>1111</v>
      </c>
      <c r="D1816" s="29" t="s">
        <v>179</v>
      </c>
      <c r="E1816" s="216"/>
      <c r="F1816" s="208"/>
      <c r="G1816" s="208"/>
      <c r="H1816" s="208"/>
      <c r="I1816" s="208"/>
      <c r="J1816" s="209"/>
      <c r="K1816" s="208"/>
      <c r="L1816" s="208"/>
      <c r="M1816" s="208"/>
      <c r="N1816" s="208"/>
      <c r="O1816" s="208"/>
      <c r="P1816" s="208"/>
      <c r="Q1816" s="208"/>
      <c r="R1816" s="208"/>
      <c r="S1816" s="208"/>
      <c r="T1816" s="208"/>
      <c r="U1816" s="208"/>
      <c r="V1816" s="208"/>
      <c r="W1816" s="208"/>
      <c r="X1816" s="219">
        <v>43347</v>
      </c>
      <c r="Y1816" s="150" t="str">
        <f ca="1">IF(ISBLANK(X1816), TODAY()-E1816,X1816- E1816 &amp; CHAR(10) &amp; "(closed)")</f>
        <v>43347
(closed)</v>
      </c>
      <c r="Z1816" s="149" t="s">
        <v>360</v>
      </c>
    </row>
    <row r="1817" spans="1:26" s="175" customFormat="1" ht="26.4" hidden="1" x14ac:dyDescent="0.3">
      <c r="A1817" s="157"/>
      <c r="B1817" s="191">
        <v>201800200</v>
      </c>
      <c r="C1817" s="206" t="s">
        <v>1686</v>
      </c>
      <c r="D1817" s="29" t="s">
        <v>176</v>
      </c>
      <c r="E1817" s="216"/>
      <c r="F1817" s="208"/>
      <c r="G1817" s="208"/>
      <c r="H1817" s="208"/>
      <c r="I1817" s="208"/>
      <c r="J1817" s="209"/>
      <c r="K1817" s="208"/>
      <c r="L1817" s="208"/>
      <c r="M1817" s="208"/>
      <c r="N1817" s="208"/>
      <c r="O1817" s="208"/>
      <c r="P1817" s="208"/>
      <c r="Q1817" s="208"/>
      <c r="R1817" s="208"/>
      <c r="S1817" s="208"/>
      <c r="T1817" s="208"/>
      <c r="U1817" s="208"/>
      <c r="V1817" s="208"/>
      <c r="W1817" s="208"/>
      <c r="X1817" s="219">
        <v>43354</v>
      </c>
      <c r="Y1817" s="150" t="str">
        <f ca="1">IF(ISBLANK(X1817), TODAY()-E1817,X1817- E1817 &amp; CHAR(10) &amp; "(closed)")</f>
        <v>43354
(closed)</v>
      </c>
      <c r="Z1817" s="149" t="s">
        <v>360</v>
      </c>
    </row>
    <row r="1818" spans="1:26" s="175" customFormat="1" ht="26.4" hidden="1" x14ac:dyDescent="0.3">
      <c r="A1818" s="157"/>
      <c r="B1818" s="191">
        <v>201800201</v>
      </c>
      <c r="C1818" s="206" t="s">
        <v>389</v>
      </c>
      <c r="D1818" s="29" t="s">
        <v>179</v>
      </c>
      <c r="E1818" s="216"/>
      <c r="F1818" s="208"/>
      <c r="G1818" s="208"/>
      <c r="H1818" s="208"/>
      <c r="I1818" s="208"/>
      <c r="J1818" s="209"/>
      <c r="K1818" s="208"/>
      <c r="L1818" s="208"/>
      <c r="M1818" s="208"/>
      <c r="N1818" s="208"/>
      <c r="O1818" s="208"/>
      <c r="P1818" s="208"/>
      <c r="Q1818" s="208"/>
      <c r="R1818" s="208"/>
      <c r="S1818" s="208"/>
      <c r="T1818" s="208"/>
      <c r="U1818" s="208"/>
      <c r="V1818" s="208"/>
      <c r="W1818" s="208"/>
      <c r="X1818" s="219">
        <v>43348</v>
      </c>
      <c r="Y1818" s="150" t="str">
        <f ca="1">IF(ISBLANK(X1818), TODAY()-E1818,X1818- E1818 &amp; CHAR(10) &amp; "(closed)")</f>
        <v>43348
(closed)</v>
      </c>
      <c r="Z1818" s="149" t="s">
        <v>360</v>
      </c>
    </row>
    <row r="1819" spans="1:26" s="175" customFormat="1" ht="26.4" hidden="1" x14ac:dyDescent="0.3">
      <c r="A1819" s="157"/>
      <c r="B1819" s="191">
        <v>201800202</v>
      </c>
      <c r="C1819" s="206" t="s">
        <v>1879</v>
      </c>
      <c r="D1819" s="29" t="s">
        <v>179</v>
      </c>
      <c r="E1819" s="216"/>
      <c r="F1819" s="208"/>
      <c r="G1819" s="208"/>
      <c r="H1819" s="208"/>
      <c r="I1819" s="208"/>
      <c r="J1819" s="209"/>
      <c r="K1819" s="208"/>
      <c r="L1819" s="208"/>
      <c r="M1819" s="208"/>
      <c r="N1819" s="208"/>
      <c r="O1819" s="208"/>
      <c r="P1819" s="208"/>
      <c r="Q1819" s="208"/>
      <c r="R1819" s="208"/>
      <c r="S1819" s="208"/>
      <c r="T1819" s="208"/>
      <c r="U1819" s="208"/>
      <c r="V1819" s="208"/>
      <c r="W1819" s="208"/>
      <c r="X1819" s="219">
        <v>43343</v>
      </c>
      <c r="Y1819" s="150" t="str">
        <f ca="1">IF(ISBLANK(X1819), TODAY()-E1819,X1819- E1819 &amp; CHAR(10) &amp; "(closed)")</f>
        <v>43343
(closed)</v>
      </c>
      <c r="Z1819" s="149" t="s">
        <v>360</v>
      </c>
    </row>
    <row r="1820" spans="1:26" s="175" customFormat="1" ht="26.4" hidden="1" x14ac:dyDescent="0.3">
      <c r="A1820" s="157"/>
      <c r="B1820" s="191">
        <v>201800203</v>
      </c>
      <c r="C1820" s="206" t="s">
        <v>1875</v>
      </c>
      <c r="D1820" s="29" t="s">
        <v>179</v>
      </c>
      <c r="E1820" s="216"/>
      <c r="F1820" s="208"/>
      <c r="G1820" s="208"/>
      <c r="H1820" s="208"/>
      <c r="I1820" s="208"/>
      <c r="J1820" s="209"/>
      <c r="K1820" s="208"/>
      <c r="L1820" s="208"/>
      <c r="M1820" s="208"/>
      <c r="N1820" s="208"/>
      <c r="O1820" s="208"/>
      <c r="P1820" s="208"/>
      <c r="Q1820" s="208"/>
      <c r="R1820" s="208"/>
      <c r="S1820" s="208"/>
      <c r="T1820" s="208"/>
      <c r="U1820" s="208"/>
      <c r="V1820" s="208"/>
      <c r="W1820" s="208"/>
      <c r="X1820" s="219">
        <v>43256</v>
      </c>
      <c r="Y1820" s="150" t="str">
        <f ca="1">IF(ISBLANK(X1820), TODAY()-E1820,X1820- E1820 &amp; CHAR(10) &amp; "(closed)")</f>
        <v>43256
(closed)</v>
      </c>
      <c r="Z1820" s="149" t="s">
        <v>360</v>
      </c>
    </row>
    <row r="1821" spans="1:26" s="175" customFormat="1" ht="26.4" hidden="1" x14ac:dyDescent="0.3">
      <c r="A1821" s="157"/>
      <c r="B1821" s="191">
        <v>201800204</v>
      </c>
      <c r="C1821" s="206" t="s">
        <v>291</v>
      </c>
      <c r="D1821" s="29" t="s">
        <v>176</v>
      </c>
      <c r="E1821" s="216"/>
      <c r="F1821" s="208"/>
      <c r="G1821" s="208"/>
      <c r="H1821" s="208"/>
      <c r="I1821" s="208"/>
      <c r="J1821" s="209"/>
      <c r="K1821" s="208"/>
      <c r="L1821" s="208"/>
      <c r="M1821" s="208"/>
      <c r="N1821" s="208"/>
      <c r="O1821" s="208"/>
      <c r="P1821" s="208"/>
      <c r="Q1821" s="208"/>
      <c r="R1821" s="208"/>
      <c r="S1821" s="208"/>
      <c r="T1821" s="208"/>
      <c r="U1821" s="208"/>
      <c r="V1821" s="208"/>
      <c r="W1821" s="208"/>
      <c r="X1821" s="219">
        <v>43356</v>
      </c>
      <c r="Y1821" s="150" t="str">
        <f ca="1">IF(ISBLANK(X1821), TODAY()-E1821,X1821- E1821 &amp; CHAR(10) &amp; "(closed)")</f>
        <v>43356
(closed)</v>
      </c>
      <c r="Z1821" s="149" t="s">
        <v>360</v>
      </c>
    </row>
    <row r="1822" spans="1:26" s="175" customFormat="1" ht="26.4" hidden="1" x14ac:dyDescent="0.3">
      <c r="A1822" s="157"/>
      <c r="B1822" s="191">
        <v>201800205</v>
      </c>
      <c r="C1822" s="206" t="s">
        <v>291</v>
      </c>
      <c r="D1822" s="29" t="s">
        <v>176</v>
      </c>
      <c r="E1822" s="216"/>
      <c r="F1822" s="208"/>
      <c r="G1822" s="208"/>
      <c r="H1822" s="208"/>
      <c r="I1822" s="208"/>
      <c r="J1822" s="209"/>
      <c r="K1822" s="208"/>
      <c r="L1822" s="208"/>
      <c r="M1822" s="208"/>
      <c r="N1822" s="208"/>
      <c r="O1822" s="208"/>
      <c r="P1822" s="208"/>
      <c r="Q1822" s="208"/>
      <c r="R1822" s="208"/>
      <c r="S1822" s="208"/>
      <c r="T1822" s="208"/>
      <c r="U1822" s="208"/>
      <c r="V1822" s="208"/>
      <c r="W1822" s="208"/>
      <c r="X1822" s="219">
        <v>43356</v>
      </c>
      <c r="Y1822" s="150" t="str">
        <f ca="1">IF(ISBLANK(X1822), TODAY()-E1822,X1822- E1822 &amp; CHAR(10) &amp; "(closed)")</f>
        <v>43356
(closed)</v>
      </c>
      <c r="Z1822" s="149" t="s">
        <v>360</v>
      </c>
    </row>
    <row r="1823" spans="1:26" s="175" customFormat="1" ht="26.4" hidden="1" x14ac:dyDescent="0.3">
      <c r="A1823" s="157"/>
      <c r="B1823" s="191">
        <v>201800206</v>
      </c>
      <c r="C1823" s="206" t="s">
        <v>1885</v>
      </c>
      <c r="D1823" s="29" t="s">
        <v>179</v>
      </c>
      <c r="E1823" s="216"/>
      <c r="F1823" s="208"/>
      <c r="G1823" s="208"/>
      <c r="H1823" s="208"/>
      <c r="I1823" s="208"/>
      <c r="J1823" s="209"/>
      <c r="K1823" s="208"/>
      <c r="L1823" s="208"/>
      <c r="M1823" s="208"/>
      <c r="N1823" s="208"/>
      <c r="O1823" s="208"/>
      <c r="P1823" s="208"/>
      <c r="Q1823" s="208"/>
      <c r="R1823" s="208"/>
      <c r="S1823" s="208"/>
      <c r="T1823" s="208"/>
      <c r="U1823" s="208"/>
      <c r="V1823" s="208"/>
      <c r="W1823" s="208"/>
      <c r="X1823" s="219">
        <v>43356</v>
      </c>
      <c r="Y1823" s="150" t="str">
        <f ca="1">IF(ISBLANK(X1823), TODAY()-E1823,X1823- E1823 &amp; CHAR(10) &amp; "(closed)")</f>
        <v>43356
(closed)</v>
      </c>
      <c r="Z1823" s="149" t="s">
        <v>360</v>
      </c>
    </row>
    <row r="1824" spans="1:26" s="175" customFormat="1" ht="26.4" hidden="1" x14ac:dyDescent="0.3">
      <c r="A1824" s="157"/>
      <c r="B1824" s="191">
        <v>201800210</v>
      </c>
      <c r="C1824" s="206" t="s">
        <v>1885</v>
      </c>
      <c r="D1824" s="29" t="s">
        <v>179</v>
      </c>
      <c r="E1824" s="216"/>
      <c r="F1824" s="208"/>
      <c r="G1824" s="208"/>
      <c r="H1824" s="208"/>
      <c r="I1824" s="208"/>
      <c r="J1824" s="209"/>
      <c r="K1824" s="208"/>
      <c r="L1824" s="208"/>
      <c r="M1824" s="208"/>
      <c r="N1824" s="208"/>
      <c r="O1824" s="208"/>
      <c r="P1824" s="208"/>
      <c r="Q1824" s="208"/>
      <c r="R1824" s="208"/>
      <c r="S1824" s="208"/>
      <c r="T1824" s="208"/>
      <c r="U1824" s="208"/>
      <c r="V1824" s="208"/>
      <c r="W1824" s="208"/>
      <c r="X1824" s="219">
        <v>43354</v>
      </c>
      <c r="Y1824" s="150" t="str">
        <f ca="1">IF(ISBLANK(X1824), TODAY()-E1824,X1824- E1824 &amp; CHAR(10) &amp; "(closed)")</f>
        <v>43354
(closed)</v>
      </c>
      <c r="Z1824" s="149" t="s">
        <v>360</v>
      </c>
    </row>
    <row r="1825" spans="1:26" s="175" customFormat="1" ht="26.4" hidden="1" x14ac:dyDescent="0.3">
      <c r="A1825" s="157"/>
      <c r="B1825" s="191">
        <v>201800211</v>
      </c>
      <c r="C1825" s="206" t="s">
        <v>1885</v>
      </c>
      <c r="D1825" s="29" t="s">
        <v>179</v>
      </c>
      <c r="E1825" s="216"/>
      <c r="F1825" s="208"/>
      <c r="G1825" s="208"/>
      <c r="H1825" s="208"/>
      <c r="I1825" s="208"/>
      <c r="J1825" s="209"/>
      <c r="K1825" s="208"/>
      <c r="L1825" s="208"/>
      <c r="M1825" s="208"/>
      <c r="N1825" s="208"/>
      <c r="O1825" s="208"/>
      <c r="P1825" s="208"/>
      <c r="Q1825" s="208"/>
      <c r="R1825" s="208"/>
      <c r="S1825" s="208"/>
      <c r="T1825" s="208"/>
      <c r="U1825" s="208"/>
      <c r="V1825" s="208"/>
      <c r="W1825" s="208"/>
      <c r="X1825" s="219">
        <v>43354</v>
      </c>
      <c r="Y1825" s="150" t="str">
        <f ca="1">IF(ISBLANK(X1825), TODAY()-E1825,X1825- E1825 &amp; CHAR(10) &amp; "(closed)")</f>
        <v>43354
(closed)</v>
      </c>
      <c r="Z1825" s="149" t="s">
        <v>360</v>
      </c>
    </row>
    <row r="1826" spans="1:26" s="175" customFormat="1" ht="26.4" hidden="1" x14ac:dyDescent="0.3">
      <c r="A1826" s="157"/>
      <c r="B1826" s="191">
        <v>201800212</v>
      </c>
      <c r="C1826" s="206" t="s">
        <v>1885</v>
      </c>
      <c r="D1826" s="29" t="s">
        <v>179</v>
      </c>
      <c r="E1826" s="216"/>
      <c r="F1826" s="208"/>
      <c r="G1826" s="208"/>
      <c r="H1826" s="208"/>
      <c r="I1826" s="208"/>
      <c r="J1826" s="209"/>
      <c r="K1826" s="208"/>
      <c r="L1826" s="208"/>
      <c r="M1826" s="208"/>
      <c r="N1826" s="208"/>
      <c r="O1826" s="208"/>
      <c r="P1826" s="208"/>
      <c r="Q1826" s="208"/>
      <c r="R1826" s="208"/>
      <c r="S1826" s="208"/>
      <c r="T1826" s="208"/>
      <c r="U1826" s="208"/>
      <c r="V1826" s="208"/>
      <c r="W1826" s="208"/>
      <c r="X1826" s="219">
        <v>43341</v>
      </c>
      <c r="Y1826" s="150" t="str">
        <f ca="1">IF(ISBLANK(X1826), TODAY()-E1826,X1826- E1826 &amp; CHAR(10) &amp; "(closed)")</f>
        <v>43341
(closed)</v>
      </c>
      <c r="Z1826" s="149" t="s">
        <v>360</v>
      </c>
    </row>
    <row r="1827" spans="1:26" s="175" customFormat="1" ht="26.4" hidden="1" x14ac:dyDescent="0.3">
      <c r="A1827" s="157"/>
      <c r="B1827" s="191">
        <v>201800213</v>
      </c>
      <c r="C1827" s="206" t="s">
        <v>1884</v>
      </c>
      <c r="D1827" s="29" t="s">
        <v>179</v>
      </c>
      <c r="E1827" s="216"/>
      <c r="F1827" s="208"/>
      <c r="G1827" s="208"/>
      <c r="H1827" s="208"/>
      <c r="I1827" s="208"/>
      <c r="J1827" s="209"/>
      <c r="K1827" s="208"/>
      <c r="L1827" s="208"/>
      <c r="M1827" s="208"/>
      <c r="N1827" s="208"/>
      <c r="O1827" s="208"/>
      <c r="P1827" s="208"/>
      <c r="Q1827" s="208"/>
      <c r="R1827" s="208"/>
      <c r="S1827" s="208"/>
      <c r="T1827" s="208"/>
      <c r="U1827" s="208"/>
      <c r="V1827" s="208"/>
      <c r="W1827" s="208"/>
      <c r="X1827" s="219">
        <v>43350</v>
      </c>
      <c r="Y1827" s="150" t="str">
        <f ca="1">IF(ISBLANK(X1827), TODAY()-E1827,X1827- E1827 &amp; CHAR(10) &amp; "(closed)")</f>
        <v>43350
(closed)</v>
      </c>
      <c r="Z1827" s="149" t="s">
        <v>360</v>
      </c>
    </row>
    <row r="1828" spans="1:26" s="175" customFormat="1" ht="26.4" hidden="1" x14ac:dyDescent="0.3">
      <c r="A1828" s="157"/>
      <c r="B1828" s="191">
        <v>201800214</v>
      </c>
      <c r="C1828" s="206" t="s">
        <v>1848</v>
      </c>
      <c r="D1828" s="29" t="s">
        <v>179</v>
      </c>
      <c r="E1828" s="216"/>
      <c r="F1828" s="208"/>
      <c r="G1828" s="208"/>
      <c r="H1828" s="208"/>
      <c r="I1828" s="208"/>
      <c r="J1828" s="209"/>
      <c r="K1828" s="208"/>
      <c r="L1828" s="208"/>
      <c r="M1828" s="208"/>
      <c r="N1828" s="208"/>
      <c r="O1828" s="208"/>
      <c r="P1828" s="208"/>
      <c r="Q1828" s="208"/>
      <c r="R1828" s="208"/>
      <c r="S1828" s="208"/>
      <c r="T1828" s="208"/>
      <c r="U1828" s="208"/>
      <c r="V1828" s="208"/>
      <c r="W1828" s="208"/>
      <c r="X1828" s="219">
        <v>43356</v>
      </c>
      <c r="Y1828" s="150" t="str">
        <f ca="1">IF(ISBLANK(X1828), TODAY()-E1828,X1828- E1828 &amp; CHAR(10) &amp; "(closed)")</f>
        <v>43356
(closed)</v>
      </c>
      <c r="Z1828" s="149" t="s">
        <v>360</v>
      </c>
    </row>
    <row r="1829" spans="1:26" s="175" customFormat="1" ht="26.4" hidden="1" x14ac:dyDescent="0.3">
      <c r="A1829" s="157"/>
      <c r="B1829" s="191">
        <v>201800215</v>
      </c>
      <c r="C1829" s="206" t="s">
        <v>1848</v>
      </c>
      <c r="D1829" s="29" t="s">
        <v>179</v>
      </c>
      <c r="E1829" s="216"/>
      <c r="F1829" s="208"/>
      <c r="G1829" s="208"/>
      <c r="H1829" s="208"/>
      <c r="I1829" s="208"/>
      <c r="J1829" s="209"/>
      <c r="K1829" s="208"/>
      <c r="L1829" s="208"/>
      <c r="M1829" s="208"/>
      <c r="N1829" s="208"/>
      <c r="O1829" s="208"/>
      <c r="P1829" s="208"/>
      <c r="Q1829" s="208"/>
      <c r="R1829" s="208"/>
      <c r="S1829" s="208"/>
      <c r="T1829" s="208"/>
      <c r="U1829" s="208"/>
      <c r="V1829" s="208"/>
      <c r="W1829" s="208"/>
      <c r="X1829" s="219">
        <v>43349</v>
      </c>
      <c r="Y1829" s="150" t="str">
        <f ca="1">IF(ISBLANK(X1829), TODAY()-E1829,X1829- E1829 &amp; CHAR(10) &amp; "(closed)")</f>
        <v>43349
(closed)</v>
      </c>
      <c r="Z1829" s="149" t="s">
        <v>360</v>
      </c>
    </row>
    <row r="1830" spans="1:26" s="175" customFormat="1" ht="26.4" hidden="1" x14ac:dyDescent="0.3">
      <c r="A1830" s="157"/>
      <c r="B1830" s="191">
        <v>201800216</v>
      </c>
      <c r="C1830" s="206" t="s">
        <v>804</v>
      </c>
      <c r="D1830" s="29" t="s">
        <v>179</v>
      </c>
      <c r="E1830" s="216"/>
      <c r="F1830" s="208"/>
      <c r="G1830" s="208"/>
      <c r="H1830" s="208"/>
      <c r="I1830" s="208"/>
      <c r="J1830" s="209"/>
      <c r="K1830" s="208"/>
      <c r="L1830" s="208"/>
      <c r="M1830" s="208"/>
      <c r="N1830" s="208"/>
      <c r="O1830" s="208"/>
      <c r="P1830" s="208"/>
      <c r="Q1830" s="208"/>
      <c r="R1830" s="208"/>
      <c r="S1830" s="208"/>
      <c r="T1830" s="208"/>
      <c r="U1830" s="208"/>
      <c r="V1830" s="208"/>
      <c r="W1830" s="208"/>
      <c r="X1830" s="219">
        <v>43350</v>
      </c>
      <c r="Y1830" s="150" t="str">
        <f ca="1">IF(ISBLANK(X1830), TODAY()-E1830,X1830- E1830 &amp; CHAR(10) &amp; "(closed)")</f>
        <v>43350
(closed)</v>
      </c>
      <c r="Z1830" s="149" t="s">
        <v>360</v>
      </c>
    </row>
    <row r="1831" spans="1:26" s="175" customFormat="1" ht="26.4" hidden="1" x14ac:dyDescent="0.3">
      <c r="A1831" s="157"/>
      <c r="B1831" s="191">
        <v>201800217</v>
      </c>
      <c r="C1831" s="206" t="s">
        <v>804</v>
      </c>
      <c r="D1831" s="29" t="s">
        <v>176</v>
      </c>
      <c r="E1831" s="216"/>
      <c r="F1831" s="208"/>
      <c r="G1831" s="208"/>
      <c r="H1831" s="208"/>
      <c r="I1831" s="208"/>
      <c r="J1831" s="209"/>
      <c r="K1831" s="208"/>
      <c r="L1831" s="208"/>
      <c r="M1831" s="208"/>
      <c r="N1831" s="208"/>
      <c r="O1831" s="208"/>
      <c r="P1831" s="208"/>
      <c r="Q1831" s="208"/>
      <c r="R1831" s="208"/>
      <c r="S1831" s="208"/>
      <c r="T1831" s="208"/>
      <c r="U1831" s="208"/>
      <c r="V1831" s="208"/>
      <c r="W1831" s="208"/>
      <c r="X1831" s="219">
        <v>43349</v>
      </c>
      <c r="Y1831" s="150" t="str">
        <f ca="1">IF(ISBLANK(X1831), TODAY()-E1831,X1831- E1831 &amp; CHAR(10) &amp; "(closed)")</f>
        <v>43349
(closed)</v>
      </c>
      <c r="Z1831" s="149" t="s">
        <v>360</v>
      </c>
    </row>
    <row r="1832" spans="1:26" s="175" customFormat="1" ht="28.8" hidden="1" x14ac:dyDescent="0.3">
      <c r="A1832" s="157"/>
      <c r="B1832" s="191">
        <v>201800218</v>
      </c>
      <c r="C1832" s="206" t="s">
        <v>1862</v>
      </c>
      <c r="D1832" s="29" t="s">
        <v>172</v>
      </c>
      <c r="E1832" s="30" t="s">
        <v>1883</v>
      </c>
      <c r="F1832" s="208"/>
      <c r="G1832" s="208"/>
      <c r="H1832" s="208"/>
      <c r="I1832" s="208"/>
      <c r="J1832" s="209"/>
      <c r="K1832" s="208"/>
      <c r="L1832" s="208"/>
      <c r="M1832" s="208"/>
      <c r="N1832" s="208"/>
      <c r="O1832" s="208"/>
      <c r="P1832" s="208"/>
      <c r="Q1832" s="208"/>
      <c r="R1832" s="208"/>
      <c r="S1832" s="208"/>
      <c r="T1832" s="208"/>
      <c r="U1832" s="208"/>
      <c r="V1832" s="208"/>
      <c r="W1832" s="208"/>
      <c r="X1832" s="219">
        <v>43342</v>
      </c>
      <c r="Y1832" s="150" t="e">
        <f ca="1">IF(ISBLANK(X1832), TODAY()-E1832,X1832- E1832 &amp; CHAR(10) &amp; "(closed)")</f>
        <v>#VALUE!</v>
      </c>
      <c r="Z1832" s="149" t="s">
        <v>360</v>
      </c>
    </row>
    <row r="1833" spans="1:26" s="175" customFormat="1" ht="14.4" hidden="1" x14ac:dyDescent="0.3">
      <c r="A1833" s="157"/>
      <c r="B1833" s="191">
        <v>201800219</v>
      </c>
      <c r="C1833" s="206" t="s">
        <v>1862</v>
      </c>
      <c r="D1833" s="29" t="s">
        <v>172</v>
      </c>
      <c r="E1833" s="30" t="s">
        <v>1882</v>
      </c>
      <c r="F1833" s="208"/>
      <c r="G1833" s="208"/>
      <c r="H1833" s="208"/>
      <c r="I1833" s="208"/>
      <c r="J1833" s="209"/>
      <c r="K1833" s="208"/>
      <c r="L1833" s="208"/>
      <c r="M1833" s="208"/>
      <c r="N1833" s="208"/>
      <c r="O1833" s="208"/>
      <c r="P1833" s="208"/>
      <c r="Q1833" s="208"/>
      <c r="R1833" s="208"/>
      <c r="S1833" s="208"/>
      <c r="T1833" s="208"/>
      <c r="U1833" s="208"/>
      <c r="V1833" s="208"/>
      <c r="W1833" s="208"/>
      <c r="X1833" s="219">
        <v>43342</v>
      </c>
      <c r="Y1833" s="150" t="e">
        <f ca="1">IF(ISBLANK(X1833), TODAY()-E1833,X1833- E1833 &amp; CHAR(10) &amp; "(closed)")</f>
        <v>#VALUE!</v>
      </c>
      <c r="Z1833" s="149" t="s">
        <v>360</v>
      </c>
    </row>
    <row r="1834" spans="1:26" s="175" customFormat="1" ht="26.4" hidden="1" x14ac:dyDescent="0.3">
      <c r="A1834" s="157"/>
      <c r="B1834" s="191">
        <v>201800220</v>
      </c>
      <c r="C1834" s="206" t="s">
        <v>193</v>
      </c>
      <c r="D1834" s="29" t="s">
        <v>176</v>
      </c>
      <c r="E1834" s="216"/>
      <c r="F1834" s="208"/>
      <c r="G1834" s="208"/>
      <c r="H1834" s="208"/>
      <c r="I1834" s="208"/>
      <c r="J1834" s="209"/>
      <c r="K1834" s="208"/>
      <c r="L1834" s="208"/>
      <c r="M1834" s="208"/>
      <c r="N1834" s="208"/>
      <c r="O1834" s="208"/>
      <c r="P1834" s="208"/>
      <c r="Q1834" s="208"/>
      <c r="R1834" s="208"/>
      <c r="S1834" s="208"/>
      <c r="T1834" s="208"/>
      <c r="U1834" s="208"/>
      <c r="V1834" s="208"/>
      <c r="W1834" s="208"/>
      <c r="X1834" s="219">
        <v>43370</v>
      </c>
      <c r="Y1834" s="150" t="str">
        <f ca="1">IF(ISBLANK(X1834), TODAY()-E1834,X1834- E1834 &amp; CHAR(10) &amp; "(closed)")</f>
        <v>43370
(closed)</v>
      </c>
      <c r="Z1834" s="149" t="s">
        <v>360</v>
      </c>
    </row>
    <row r="1835" spans="1:26" s="175" customFormat="1" ht="26.4" hidden="1" x14ac:dyDescent="0.3">
      <c r="A1835" s="157"/>
      <c r="B1835" s="191">
        <v>201800221</v>
      </c>
      <c r="C1835" s="206" t="s">
        <v>193</v>
      </c>
      <c r="D1835" s="29" t="s">
        <v>179</v>
      </c>
      <c r="E1835" s="216"/>
      <c r="F1835" s="208"/>
      <c r="G1835" s="208"/>
      <c r="H1835" s="208"/>
      <c r="I1835" s="208"/>
      <c r="J1835" s="209"/>
      <c r="K1835" s="208"/>
      <c r="L1835" s="208"/>
      <c r="M1835" s="208"/>
      <c r="N1835" s="208"/>
      <c r="O1835" s="208"/>
      <c r="P1835" s="208"/>
      <c r="Q1835" s="208"/>
      <c r="R1835" s="208"/>
      <c r="S1835" s="208"/>
      <c r="T1835" s="208"/>
      <c r="U1835" s="208"/>
      <c r="V1835" s="208"/>
      <c r="W1835" s="208"/>
      <c r="X1835" s="219">
        <v>43369</v>
      </c>
      <c r="Y1835" s="150" t="str">
        <f ca="1">IF(ISBLANK(X1835), TODAY()-E1835,X1835- E1835 &amp; CHAR(10) &amp; "(closed)")</f>
        <v>43369
(closed)</v>
      </c>
      <c r="Z1835" s="149" t="s">
        <v>360</v>
      </c>
    </row>
    <row r="1836" spans="1:26" s="175" customFormat="1" ht="26.4" hidden="1" x14ac:dyDescent="0.3">
      <c r="A1836" s="157"/>
      <c r="B1836" s="191">
        <v>201800222</v>
      </c>
      <c r="C1836" s="206" t="s">
        <v>193</v>
      </c>
      <c r="D1836" s="29" t="s">
        <v>179</v>
      </c>
      <c r="E1836" s="216"/>
      <c r="F1836" s="208"/>
      <c r="G1836" s="208"/>
      <c r="H1836" s="208"/>
      <c r="I1836" s="208"/>
      <c r="J1836" s="209"/>
      <c r="K1836" s="208"/>
      <c r="L1836" s="208"/>
      <c r="M1836" s="208"/>
      <c r="N1836" s="208"/>
      <c r="O1836" s="208"/>
      <c r="P1836" s="208"/>
      <c r="Q1836" s="208"/>
      <c r="R1836" s="208"/>
      <c r="S1836" s="208"/>
      <c r="T1836" s="208"/>
      <c r="U1836" s="208"/>
      <c r="V1836" s="208"/>
      <c r="W1836" s="208"/>
      <c r="X1836" s="219">
        <v>43353</v>
      </c>
      <c r="Y1836" s="150" t="str">
        <f ca="1">IF(ISBLANK(X1836), TODAY()-E1836,X1836- E1836 &amp; CHAR(10) &amp; "(closed)")</f>
        <v>43353
(closed)</v>
      </c>
      <c r="Z1836" s="149" t="s">
        <v>360</v>
      </c>
    </row>
    <row r="1837" spans="1:26" s="175" customFormat="1" ht="26.4" hidden="1" x14ac:dyDescent="0.3">
      <c r="A1837" s="157"/>
      <c r="B1837" s="191">
        <v>201800223</v>
      </c>
      <c r="C1837" s="206" t="s">
        <v>193</v>
      </c>
      <c r="D1837" s="29" t="s">
        <v>179</v>
      </c>
      <c r="E1837" s="216"/>
      <c r="F1837" s="208"/>
      <c r="G1837" s="208"/>
      <c r="H1837" s="208"/>
      <c r="I1837" s="208"/>
      <c r="J1837" s="209"/>
      <c r="K1837" s="208"/>
      <c r="L1837" s="208"/>
      <c r="M1837" s="208"/>
      <c r="N1837" s="208"/>
      <c r="O1837" s="208"/>
      <c r="P1837" s="208"/>
      <c r="Q1837" s="208"/>
      <c r="R1837" s="208"/>
      <c r="S1837" s="208"/>
      <c r="T1837" s="208"/>
      <c r="U1837" s="208"/>
      <c r="V1837" s="208"/>
      <c r="W1837" s="208"/>
      <c r="X1837" s="219">
        <v>43369</v>
      </c>
      <c r="Y1837" s="150" t="str">
        <f ca="1">IF(ISBLANK(X1837), TODAY()-E1837,X1837- E1837 &amp; CHAR(10) &amp; "(closed)")</f>
        <v>43369
(closed)</v>
      </c>
      <c r="Z1837" s="149" t="s">
        <v>360</v>
      </c>
    </row>
    <row r="1838" spans="1:26" s="175" customFormat="1" ht="26.4" hidden="1" x14ac:dyDescent="0.3">
      <c r="A1838" s="157"/>
      <c r="B1838" s="191">
        <v>201800224</v>
      </c>
      <c r="C1838" s="206" t="s">
        <v>193</v>
      </c>
      <c r="D1838" s="29" t="s">
        <v>177</v>
      </c>
      <c r="E1838" s="216"/>
      <c r="F1838" s="208"/>
      <c r="G1838" s="208"/>
      <c r="H1838" s="208"/>
      <c r="I1838" s="208"/>
      <c r="J1838" s="209"/>
      <c r="K1838" s="208"/>
      <c r="L1838" s="208"/>
      <c r="M1838" s="208"/>
      <c r="N1838" s="208"/>
      <c r="O1838" s="208"/>
      <c r="P1838" s="208"/>
      <c r="Q1838" s="208"/>
      <c r="R1838" s="208"/>
      <c r="S1838" s="208"/>
      <c r="T1838" s="208"/>
      <c r="U1838" s="208"/>
      <c r="V1838" s="208"/>
      <c r="W1838" s="208"/>
      <c r="X1838" s="219">
        <v>43349</v>
      </c>
      <c r="Y1838" s="150" t="str">
        <f ca="1">IF(ISBLANK(X1838), TODAY()-E1838,X1838- E1838 &amp; CHAR(10) &amp; "(closed)")</f>
        <v>43349
(closed)</v>
      </c>
      <c r="Z1838" s="149" t="s">
        <v>360</v>
      </c>
    </row>
    <row r="1839" spans="1:26" s="175" customFormat="1" ht="26.4" hidden="1" x14ac:dyDescent="0.3">
      <c r="A1839" s="157"/>
      <c r="B1839" s="191">
        <v>201800225</v>
      </c>
      <c r="C1839" s="206" t="s">
        <v>193</v>
      </c>
      <c r="D1839" s="29" t="s">
        <v>179</v>
      </c>
      <c r="E1839" s="216"/>
      <c r="F1839" s="208"/>
      <c r="G1839" s="208"/>
      <c r="H1839" s="208"/>
      <c r="I1839" s="208"/>
      <c r="J1839" s="209"/>
      <c r="K1839" s="208"/>
      <c r="L1839" s="208"/>
      <c r="M1839" s="208"/>
      <c r="N1839" s="208"/>
      <c r="O1839" s="208"/>
      <c r="P1839" s="208"/>
      <c r="Q1839" s="208"/>
      <c r="R1839" s="208"/>
      <c r="S1839" s="208"/>
      <c r="T1839" s="208"/>
      <c r="U1839" s="208"/>
      <c r="V1839" s="208"/>
      <c r="W1839" s="208"/>
      <c r="X1839" s="219">
        <v>43356</v>
      </c>
      <c r="Y1839" s="150" t="str">
        <f ca="1">IF(ISBLANK(X1839), TODAY()-E1839,X1839- E1839 &amp; CHAR(10) &amp; "(closed)")</f>
        <v>43356
(closed)</v>
      </c>
      <c r="Z1839" s="149" t="s">
        <v>360</v>
      </c>
    </row>
    <row r="1840" spans="1:26" s="175" customFormat="1" ht="26.4" hidden="1" x14ac:dyDescent="0.3">
      <c r="A1840" s="157"/>
      <c r="B1840" s="191">
        <v>201800226</v>
      </c>
      <c r="C1840" s="206" t="s">
        <v>193</v>
      </c>
      <c r="D1840" s="29" t="s">
        <v>179</v>
      </c>
      <c r="E1840" s="216"/>
      <c r="F1840" s="208"/>
      <c r="G1840" s="208"/>
      <c r="H1840" s="208"/>
      <c r="I1840" s="208"/>
      <c r="J1840" s="209"/>
      <c r="K1840" s="208"/>
      <c r="L1840" s="208"/>
      <c r="M1840" s="208"/>
      <c r="N1840" s="208"/>
      <c r="O1840" s="208"/>
      <c r="P1840" s="208"/>
      <c r="Q1840" s="208"/>
      <c r="R1840" s="208"/>
      <c r="S1840" s="208"/>
      <c r="T1840" s="208"/>
      <c r="U1840" s="208"/>
      <c r="V1840" s="208"/>
      <c r="W1840" s="208"/>
      <c r="X1840" s="219">
        <v>43318</v>
      </c>
      <c r="Y1840" s="150" t="str">
        <f ca="1">IF(ISBLANK(X1840), TODAY()-E1840,X1840- E1840 &amp; CHAR(10) &amp; "(closed)")</f>
        <v>43318
(closed)</v>
      </c>
      <c r="Z1840" s="149" t="s">
        <v>360</v>
      </c>
    </row>
    <row r="1841" spans="1:26" s="175" customFormat="1" ht="26.4" hidden="1" x14ac:dyDescent="0.3">
      <c r="A1841" s="157"/>
      <c r="B1841" s="191">
        <v>201800227</v>
      </c>
      <c r="C1841" s="206" t="s">
        <v>607</v>
      </c>
      <c r="D1841" s="29" t="s">
        <v>179</v>
      </c>
      <c r="E1841" s="216"/>
      <c r="F1841" s="208"/>
      <c r="G1841" s="208"/>
      <c r="H1841" s="208"/>
      <c r="I1841" s="208"/>
      <c r="J1841" s="209"/>
      <c r="K1841" s="208"/>
      <c r="L1841" s="208"/>
      <c r="M1841" s="208"/>
      <c r="N1841" s="208"/>
      <c r="O1841" s="208"/>
      <c r="P1841" s="208"/>
      <c r="Q1841" s="208"/>
      <c r="R1841" s="208"/>
      <c r="S1841" s="208"/>
      <c r="T1841" s="208"/>
      <c r="U1841" s="208"/>
      <c r="V1841" s="208"/>
      <c r="W1841" s="208"/>
      <c r="X1841" s="219">
        <v>43353</v>
      </c>
      <c r="Y1841" s="150" t="str">
        <f ca="1">IF(ISBLANK(X1841), TODAY()-E1841,X1841- E1841 &amp; CHAR(10) &amp; "(closed)")</f>
        <v>43353
(closed)</v>
      </c>
      <c r="Z1841" s="149" t="s">
        <v>360</v>
      </c>
    </row>
    <row r="1842" spans="1:26" s="175" customFormat="1" ht="26.4" hidden="1" x14ac:dyDescent="0.3">
      <c r="A1842" s="157"/>
      <c r="B1842" s="191">
        <v>201800228</v>
      </c>
      <c r="C1842" s="206" t="s">
        <v>1848</v>
      </c>
      <c r="D1842" s="29" t="s">
        <v>179</v>
      </c>
      <c r="E1842" s="216"/>
      <c r="F1842" s="208"/>
      <c r="G1842" s="208"/>
      <c r="H1842" s="208"/>
      <c r="I1842" s="208"/>
      <c r="J1842" s="209"/>
      <c r="K1842" s="208"/>
      <c r="L1842" s="208"/>
      <c r="M1842" s="208"/>
      <c r="N1842" s="208"/>
      <c r="O1842" s="208"/>
      <c r="P1842" s="208"/>
      <c r="Q1842" s="208"/>
      <c r="R1842" s="208"/>
      <c r="S1842" s="208"/>
      <c r="T1842" s="208"/>
      <c r="U1842" s="208"/>
      <c r="V1842" s="208"/>
      <c r="W1842" s="208"/>
      <c r="X1842" s="219">
        <v>43376</v>
      </c>
      <c r="Y1842" s="150" t="str">
        <f ca="1">IF(ISBLANK(X1842), TODAY()-E1842,X1842- E1842 &amp; CHAR(10) &amp; "(closed)")</f>
        <v>43376
(closed)</v>
      </c>
      <c r="Z1842" s="149" t="s">
        <v>360</v>
      </c>
    </row>
    <row r="1843" spans="1:26" s="175" customFormat="1" ht="26.4" hidden="1" x14ac:dyDescent="0.3">
      <c r="A1843" s="157"/>
      <c r="B1843" s="191">
        <v>201800229</v>
      </c>
      <c r="C1843" s="206" t="s">
        <v>804</v>
      </c>
      <c r="D1843" s="29" t="s">
        <v>179</v>
      </c>
      <c r="E1843" s="216"/>
      <c r="F1843" s="208"/>
      <c r="G1843" s="208"/>
      <c r="H1843" s="208"/>
      <c r="I1843" s="208"/>
      <c r="J1843" s="209"/>
      <c r="K1843" s="208"/>
      <c r="L1843" s="208"/>
      <c r="M1843" s="208"/>
      <c r="N1843" s="208"/>
      <c r="O1843" s="208"/>
      <c r="P1843" s="208"/>
      <c r="Q1843" s="208"/>
      <c r="R1843" s="208"/>
      <c r="S1843" s="208"/>
      <c r="T1843" s="208"/>
      <c r="U1843" s="208"/>
      <c r="V1843" s="208"/>
      <c r="W1843" s="208"/>
      <c r="X1843" s="219">
        <v>43349</v>
      </c>
      <c r="Y1843" s="150" t="str">
        <f ca="1">IF(ISBLANK(X1843), TODAY()-E1843,X1843- E1843 &amp; CHAR(10) &amp; "(closed)")</f>
        <v>43349
(closed)</v>
      </c>
      <c r="Z1843" s="149" t="s">
        <v>360</v>
      </c>
    </row>
    <row r="1844" spans="1:26" s="175" customFormat="1" ht="26.4" hidden="1" x14ac:dyDescent="0.3">
      <c r="A1844" s="157"/>
      <c r="B1844" s="191">
        <v>201800230</v>
      </c>
      <c r="C1844" s="206" t="s">
        <v>804</v>
      </c>
      <c r="D1844" s="29" t="s">
        <v>179</v>
      </c>
      <c r="E1844" s="216"/>
      <c r="F1844" s="208"/>
      <c r="G1844" s="208"/>
      <c r="H1844" s="208"/>
      <c r="I1844" s="208"/>
      <c r="J1844" s="209"/>
      <c r="K1844" s="208"/>
      <c r="L1844" s="208"/>
      <c r="M1844" s="208"/>
      <c r="N1844" s="208"/>
      <c r="O1844" s="208"/>
      <c r="P1844" s="208"/>
      <c r="Q1844" s="208"/>
      <c r="R1844" s="208"/>
      <c r="S1844" s="208"/>
      <c r="T1844" s="208"/>
      <c r="U1844" s="208"/>
      <c r="V1844" s="208"/>
      <c r="W1844" s="208"/>
      <c r="X1844" s="219">
        <v>43377</v>
      </c>
      <c r="Y1844" s="150" t="str">
        <f ca="1">IF(ISBLANK(X1844), TODAY()-E1844,X1844- E1844 &amp; CHAR(10) &amp; "(closed)")</f>
        <v>43377
(closed)</v>
      </c>
      <c r="Z1844" s="149" t="s">
        <v>360</v>
      </c>
    </row>
    <row r="1845" spans="1:26" s="175" customFormat="1" ht="26.4" hidden="1" x14ac:dyDescent="0.3">
      <c r="A1845" s="157"/>
      <c r="B1845" s="191">
        <v>201800231</v>
      </c>
      <c r="C1845" s="206" t="s">
        <v>291</v>
      </c>
      <c r="D1845" s="29" t="s">
        <v>179</v>
      </c>
      <c r="E1845" s="216"/>
      <c r="F1845" s="208"/>
      <c r="G1845" s="208"/>
      <c r="H1845" s="208"/>
      <c r="I1845" s="208"/>
      <c r="J1845" s="209"/>
      <c r="K1845" s="208"/>
      <c r="L1845" s="208"/>
      <c r="M1845" s="208"/>
      <c r="N1845" s="208"/>
      <c r="O1845" s="208"/>
      <c r="P1845" s="208"/>
      <c r="Q1845" s="208"/>
      <c r="R1845" s="208"/>
      <c r="S1845" s="208"/>
      <c r="T1845" s="208"/>
      <c r="U1845" s="208"/>
      <c r="V1845" s="208"/>
      <c r="W1845" s="208"/>
      <c r="X1845" s="219">
        <v>43350</v>
      </c>
      <c r="Y1845" s="150" t="str">
        <f ca="1">IF(ISBLANK(X1845), TODAY()-E1845,X1845- E1845 &amp; CHAR(10) &amp; "(closed)")</f>
        <v>43350
(closed)</v>
      </c>
      <c r="Z1845" s="149" t="s">
        <v>360</v>
      </c>
    </row>
    <row r="1846" spans="1:26" s="175" customFormat="1" ht="26.4" hidden="1" x14ac:dyDescent="0.3">
      <c r="A1846" s="157"/>
      <c r="B1846" s="191">
        <v>201800232</v>
      </c>
      <c r="C1846" s="206" t="s">
        <v>291</v>
      </c>
      <c r="D1846" s="29" t="s">
        <v>179</v>
      </c>
      <c r="E1846" s="216"/>
      <c r="F1846" s="208"/>
      <c r="G1846" s="208"/>
      <c r="H1846" s="208"/>
      <c r="I1846" s="208"/>
      <c r="J1846" s="209"/>
      <c r="K1846" s="208"/>
      <c r="L1846" s="208"/>
      <c r="M1846" s="208"/>
      <c r="N1846" s="208"/>
      <c r="O1846" s="208"/>
      <c r="P1846" s="208"/>
      <c r="Q1846" s="208"/>
      <c r="R1846" s="208"/>
      <c r="S1846" s="208"/>
      <c r="T1846" s="208"/>
      <c r="U1846" s="208"/>
      <c r="V1846" s="208"/>
      <c r="W1846" s="208"/>
      <c r="X1846" s="219">
        <v>43377</v>
      </c>
      <c r="Y1846" s="150" t="str">
        <f ca="1">IF(ISBLANK(X1846), TODAY()-E1846,X1846- E1846 &amp; CHAR(10) &amp; "(closed)")</f>
        <v>43377
(closed)</v>
      </c>
      <c r="Z1846" s="149" t="s">
        <v>360</v>
      </c>
    </row>
    <row r="1847" spans="1:26" s="175" customFormat="1" ht="26.4" hidden="1" x14ac:dyDescent="0.3">
      <c r="A1847" s="157"/>
      <c r="B1847" s="191">
        <v>201800233</v>
      </c>
      <c r="C1847" s="206" t="s">
        <v>291</v>
      </c>
      <c r="D1847" s="29" t="s">
        <v>179</v>
      </c>
      <c r="E1847" s="216"/>
      <c r="F1847" s="208"/>
      <c r="G1847" s="208"/>
      <c r="H1847" s="208"/>
      <c r="I1847" s="208"/>
      <c r="J1847" s="209"/>
      <c r="K1847" s="208"/>
      <c r="L1847" s="208"/>
      <c r="M1847" s="208"/>
      <c r="N1847" s="208"/>
      <c r="O1847" s="208"/>
      <c r="P1847" s="208"/>
      <c r="Q1847" s="208"/>
      <c r="R1847" s="208"/>
      <c r="S1847" s="208"/>
      <c r="T1847" s="208"/>
      <c r="U1847" s="208"/>
      <c r="V1847" s="208"/>
      <c r="W1847" s="208"/>
      <c r="X1847" s="219">
        <v>43368</v>
      </c>
      <c r="Y1847" s="150" t="str">
        <f ca="1">IF(ISBLANK(X1847), TODAY()-E1847,X1847- E1847 &amp; CHAR(10) &amp; "(closed)")</f>
        <v>43368
(closed)</v>
      </c>
      <c r="Z1847" s="149" t="s">
        <v>360</v>
      </c>
    </row>
    <row r="1848" spans="1:26" s="175" customFormat="1" ht="26.4" hidden="1" x14ac:dyDescent="0.3">
      <c r="A1848" s="157"/>
      <c r="B1848" s="191">
        <v>201800234</v>
      </c>
      <c r="C1848" s="206" t="s">
        <v>238</v>
      </c>
      <c r="D1848" s="29" t="s">
        <v>179</v>
      </c>
      <c r="E1848" s="216"/>
      <c r="F1848" s="208"/>
      <c r="G1848" s="208"/>
      <c r="H1848" s="208"/>
      <c r="I1848" s="208"/>
      <c r="J1848" s="209"/>
      <c r="K1848" s="208"/>
      <c r="L1848" s="208"/>
      <c r="M1848" s="208"/>
      <c r="N1848" s="208"/>
      <c r="O1848" s="208"/>
      <c r="P1848" s="208"/>
      <c r="Q1848" s="208"/>
      <c r="R1848" s="208"/>
      <c r="S1848" s="208"/>
      <c r="T1848" s="208"/>
      <c r="U1848" s="208"/>
      <c r="V1848" s="208"/>
      <c r="W1848" s="208"/>
      <c r="X1848" s="219">
        <v>43355</v>
      </c>
      <c r="Y1848" s="150" t="str">
        <f ca="1">IF(ISBLANK(X1848), TODAY()-E1848,X1848- E1848 &amp; CHAR(10) &amp; "(closed)")</f>
        <v>43355
(closed)</v>
      </c>
      <c r="Z1848" s="149" t="s">
        <v>360</v>
      </c>
    </row>
    <row r="1849" spans="1:26" s="175" customFormat="1" ht="26.4" hidden="1" x14ac:dyDescent="0.3">
      <c r="A1849" s="157"/>
      <c r="B1849" s="191">
        <v>201800235</v>
      </c>
      <c r="C1849" s="206" t="s">
        <v>238</v>
      </c>
      <c r="D1849" s="29" t="s">
        <v>179</v>
      </c>
      <c r="E1849" s="216"/>
      <c r="F1849" s="208"/>
      <c r="G1849" s="208"/>
      <c r="H1849" s="208"/>
      <c r="I1849" s="208"/>
      <c r="J1849" s="209"/>
      <c r="K1849" s="208"/>
      <c r="L1849" s="208"/>
      <c r="M1849" s="208"/>
      <c r="N1849" s="208"/>
      <c r="O1849" s="208"/>
      <c r="P1849" s="208"/>
      <c r="Q1849" s="208"/>
      <c r="R1849" s="208"/>
      <c r="S1849" s="208"/>
      <c r="T1849" s="208"/>
      <c r="U1849" s="208"/>
      <c r="V1849" s="208"/>
      <c r="W1849" s="208"/>
      <c r="X1849" s="219">
        <v>43355</v>
      </c>
      <c r="Y1849" s="150" t="str">
        <f ca="1">IF(ISBLANK(X1849), TODAY()-E1849,X1849- E1849 &amp; CHAR(10) &amp; "(closed)")</f>
        <v>43355
(closed)</v>
      </c>
      <c r="Z1849" s="149" t="s">
        <v>360</v>
      </c>
    </row>
    <row r="1850" spans="1:26" s="175" customFormat="1" ht="26.4" hidden="1" x14ac:dyDescent="0.3">
      <c r="A1850" s="157"/>
      <c r="B1850" s="191">
        <v>201800236</v>
      </c>
      <c r="C1850" s="206" t="s">
        <v>238</v>
      </c>
      <c r="D1850" s="29" t="s">
        <v>179</v>
      </c>
      <c r="E1850" s="216"/>
      <c r="F1850" s="208"/>
      <c r="G1850" s="208"/>
      <c r="H1850" s="208"/>
      <c r="I1850" s="208"/>
      <c r="J1850" s="209"/>
      <c r="K1850" s="208"/>
      <c r="L1850" s="208"/>
      <c r="M1850" s="208"/>
      <c r="N1850" s="208"/>
      <c r="O1850" s="208"/>
      <c r="P1850" s="208"/>
      <c r="Q1850" s="208"/>
      <c r="R1850" s="208"/>
      <c r="S1850" s="208"/>
      <c r="T1850" s="208"/>
      <c r="U1850" s="208"/>
      <c r="V1850" s="208"/>
      <c r="W1850" s="208"/>
      <c r="X1850" s="219">
        <v>43368</v>
      </c>
      <c r="Y1850" s="150" t="str">
        <f ca="1">IF(ISBLANK(X1850), TODAY()-E1850,X1850- E1850 &amp; CHAR(10) &amp; "(closed)")</f>
        <v>43368
(closed)</v>
      </c>
      <c r="Z1850" s="149" t="s">
        <v>360</v>
      </c>
    </row>
    <row r="1851" spans="1:26" s="175" customFormat="1" ht="26.4" hidden="1" x14ac:dyDescent="0.3">
      <c r="A1851" s="157"/>
      <c r="B1851" s="191">
        <v>201800237</v>
      </c>
      <c r="C1851" s="206" t="s">
        <v>238</v>
      </c>
      <c r="D1851" s="29" t="s">
        <v>179</v>
      </c>
      <c r="E1851" s="216"/>
      <c r="F1851" s="208"/>
      <c r="G1851" s="208"/>
      <c r="H1851" s="208"/>
      <c r="I1851" s="208"/>
      <c r="J1851" s="209"/>
      <c r="K1851" s="208"/>
      <c r="L1851" s="208"/>
      <c r="M1851" s="208"/>
      <c r="N1851" s="208"/>
      <c r="O1851" s="208"/>
      <c r="P1851" s="208"/>
      <c r="Q1851" s="208"/>
      <c r="R1851" s="208"/>
      <c r="S1851" s="208"/>
      <c r="T1851" s="208"/>
      <c r="U1851" s="208"/>
      <c r="V1851" s="208"/>
      <c r="W1851" s="208"/>
      <c r="X1851" s="219">
        <v>43368</v>
      </c>
      <c r="Y1851" s="150" t="str">
        <f ca="1">IF(ISBLANK(X1851), TODAY()-E1851,X1851- E1851 &amp; CHAR(10) &amp; "(closed)")</f>
        <v>43368
(closed)</v>
      </c>
      <c r="Z1851" s="149" t="s">
        <v>360</v>
      </c>
    </row>
    <row r="1852" spans="1:26" s="175" customFormat="1" ht="26.4" hidden="1" x14ac:dyDescent="0.3">
      <c r="A1852" s="157"/>
      <c r="B1852" s="191">
        <v>201800238</v>
      </c>
      <c r="C1852" s="206" t="s">
        <v>238</v>
      </c>
      <c r="D1852" s="29" t="s">
        <v>179</v>
      </c>
      <c r="E1852" s="216"/>
      <c r="F1852" s="208"/>
      <c r="G1852" s="208"/>
      <c r="H1852" s="208"/>
      <c r="I1852" s="208"/>
      <c r="J1852" s="209"/>
      <c r="K1852" s="208"/>
      <c r="L1852" s="208"/>
      <c r="M1852" s="208"/>
      <c r="N1852" s="208"/>
      <c r="O1852" s="208"/>
      <c r="P1852" s="208"/>
      <c r="Q1852" s="208"/>
      <c r="R1852" s="208"/>
      <c r="S1852" s="208"/>
      <c r="T1852" s="208"/>
      <c r="U1852" s="208"/>
      <c r="V1852" s="208"/>
      <c r="W1852" s="208"/>
      <c r="X1852" s="219">
        <v>43350</v>
      </c>
      <c r="Y1852" s="150" t="str">
        <f ca="1">IF(ISBLANK(X1852), TODAY()-E1852,X1852- E1852 &amp; CHAR(10) &amp; "(closed)")</f>
        <v>43350
(closed)</v>
      </c>
      <c r="Z1852" s="149" t="s">
        <v>360</v>
      </c>
    </row>
    <row r="1853" spans="1:26" s="175" customFormat="1" ht="26.4" hidden="1" x14ac:dyDescent="0.3">
      <c r="A1853" s="157"/>
      <c r="B1853" s="191">
        <v>201800239</v>
      </c>
      <c r="C1853" s="206" t="s">
        <v>238</v>
      </c>
      <c r="D1853" s="29" t="s">
        <v>179</v>
      </c>
      <c r="E1853" s="216"/>
      <c r="F1853" s="208"/>
      <c r="G1853" s="208"/>
      <c r="H1853" s="208"/>
      <c r="I1853" s="208"/>
      <c r="J1853" s="209"/>
      <c r="K1853" s="208"/>
      <c r="L1853" s="208"/>
      <c r="M1853" s="208"/>
      <c r="N1853" s="208"/>
      <c r="O1853" s="208"/>
      <c r="P1853" s="208"/>
      <c r="Q1853" s="208"/>
      <c r="R1853" s="208"/>
      <c r="S1853" s="208"/>
      <c r="T1853" s="208"/>
      <c r="U1853" s="208"/>
      <c r="V1853" s="208"/>
      <c r="W1853" s="208"/>
      <c r="X1853" s="219">
        <v>43368</v>
      </c>
      <c r="Y1853" s="150" t="str">
        <f ca="1">IF(ISBLANK(X1853), TODAY()-E1853,X1853- E1853 &amp; CHAR(10) &amp; "(closed)")</f>
        <v>43368
(closed)</v>
      </c>
      <c r="Z1853" s="149" t="s">
        <v>360</v>
      </c>
    </row>
    <row r="1854" spans="1:26" s="175" customFormat="1" ht="26.4" hidden="1" x14ac:dyDescent="0.3">
      <c r="A1854" s="157"/>
      <c r="B1854" s="191">
        <v>201800240</v>
      </c>
      <c r="C1854" s="206" t="s">
        <v>238</v>
      </c>
      <c r="D1854" s="29" t="s">
        <v>179</v>
      </c>
      <c r="E1854" s="216"/>
      <c r="F1854" s="208"/>
      <c r="G1854" s="208"/>
      <c r="H1854" s="208"/>
      <c r="I1854" s="208"/>
      <c r="J1854" s="209"/>
      <c r="K1854" s="208"/>
      <c r="L1854" s="208"/>
      <c r="M1854" s="208"/>
      <c r="N1854" s="208"/>
      <c r="O1854" s="208"/>
      <c r="P1854" s="208"/>
      <c r="Q1854" s="208"/>
      <c r="R1854" s="208"/>
      <c r="S1854" s="208"/>
      <c r="T1854" s="208"/>
      <c r="U1854" s="208"/>
      <c r="V1854" s="208"/>
      <c r="W1854" s="208"/>
      <c r="X1854" s="219">
        <v>43368</v>
      </c>
      <c r="Y1854" s="150" t="str">
        <f ca="1">IF(ISBLANK(X1854), TODAY()-E1854,X1854- E1854 &amp; CHAR(10) &amp; "(closed)")</f>
        <v>43368
(closed)</v>
      </c>
      <c r="Z1854" s="149" t="s">
        <v>360</v>
      </c>
    </row>
    <row r="1855" spans="1:26" s="175" customFormat="1" ht="26.4" hidden="1" x14ac:dyDescent="0.3">
      <c r="A1855" s="157"/>
      <c r="B1855" s="191">
        <v>201800241</v>
      </c>
      <c r="C1855" s="206" t="s">
        <v>238</v>
      </c>
      <c r="D1855" s="29" t="s">
        <v>179</v>
      </c>
      <c r="E1855" s="216"/>
      <c r="F1855" s="208"/>
      <c r="G1855" s="208"/>
      <c r="H1855" s="208"/>
      <c r="I1855" s="208"/>
      <c r="J1855" s="209"/>
      <c r="K1855" s="208"/>
      <c r="L1855" s="208"/>
      <c r="M1855" s="208"/>
      <c r="N1855" s="208"/>
      <c r="O1855" s="208"/>
      <c r="P1855" s="208"/>
      <c r="Q1855" s="208"/>
      <c r="R1855" s="208"/>
      <c r="S1855" s="208"/>
      <c r="T1855" s="208"/>
      <c r="U1855" s="208"/>
      <c r="V1855" s="208"/>
      <c r="W1855" s="208"/>
      <c r="X1855" s="219">
        <v>43349</v>
      </c>
      <c r="Y1855" s="150" t="str">
        <f ca="1">IF(ISBLANK(X1855), TODAY()-E1855,X1855- E1855 &amp; CHAR(10) &amp; "(closed)")</f>
        <v>43349
(closed)</v>
      </c>
      <c r="Z1855" s="149" t="s">
        <v>360</v>
      </c>
    </row>
    <row r="1856" spans="1:26" s="175" customFormat="1" ht="26.4" hidden="1" x14ac:dyDescent="0.3">
      <c r="A1856" s="157"/>
      <c r="B1856" s="191">
        <v>201800242</v>
      </c>
      <c r="C1856" s="206" t="s">
        <v>193</v>
      </c>
      <c r="D1856" s="29" t="s">
        <v>179</v>
      </c>
      <c r="E1856" s="216"/>
      <c r="F1856" s="208"/>
      <c r="G1856" s="208"/>
      <c r="H1856" s="208"/>
      <c r="I1856" s="208"/>
      <c r="J1856" s="209"/>
      <c r="K1856" s="208"/>
      <c r="L1856" s="208"/>
      <c r="M1856" s="208"/>
      <c r="N1856" s="208"/>
      <c r="O1856" s="208"/>
      <c r="P1856" s="208"/>
      <c r="Q1856" s="208"/>
      <c r="R1856" s="208"/>
      <c r="S1856" s="208"/>
      <c r="T1856" s="208"/>
      <c r="U1856" s="208"/>
      <c r="V1856" s="208"/>
      <c r="W1856" s="208"/>
      <c r="X1856" s="219">
        <v>43353</v>
      </c>
      <c r="Y1856" s="150" t="str">
        <f ca="1">IF(ISBLANK(X1856), TODAY()-E1856,X1856- E1856 &amp; CHAR(10) &amp; "(closed)")</f>
        <v>43353
(closed)</v>
      </c>
      <c r="Z1856" s="149" t="s">
        <v>360</v>
      </c>
    </row>
    <row r="1857" spans="1:26" s="175" customFormat="1" ht="26.4" hidden="1" x14ac:dyDescent="0.3">
      <c r="A1857" s="157"/>
      <c r="B1857" s="191">
        <v>201800243</v>
      </c>
      <c r="C1857" s="206" t="s">
        <v>193</v>
      </c>
      <c r="D1857" s="29" t="s">
        <v>179</v>
      </c>
      <c r="E1857" s="216"/>
      <c r="F1857" s="208"/>
      <c r="G1857" s="208"/>
      <c r="H1857" s="208"/>
      <c r="I1857" s="208"/>
      <c r="J1857" s="209"/>
      <c r="K1857" s="208"/>
      <c r="L1857" s="208"/>
      <c r="M1857" s="208"/>
      <c r="N1857" s="208"/>
      <c r="O1857" s="208"/>
      <c r="P1857" s="208"/>
      <c r="Q1857" s="208"/>
      <c r="R1857" s="208"/>
      <c r="S1857" s="208"/>
      <c r="T1857" s="208"/>
      <c r="U1857" s="208"/>
      <c r="V1857" s="208"/>
      <c r="W1857" s="208"/>
      <c r="X1857" s="219">
        <v>43364</v>
      </c>
      <c r="Y1857" s="150" t="str">
        <f ca="1">IF(ISBLANK(X1857), TODAY()-E1857,X1857- E1857 &amp; CHAR(10) &amp; "(closed)")</f>
        <v>43364
(closed)</v>
      </c>
      <c r="Z1857" s="149" t="s">
        <v>360</v>
      </c>
    </row>
    <row r="1858" spans="1:26" s="175" customFormat="1" ht="26.4" hidden="1" x14ac:dyDescent="0.3">
      <c r="A1858" s="157"/>
      <c r="B1858" s="191">
        <v>201800244</v>
      </c>
      <c r="C1858" s="206" t="s">
        <v>193</v>
      </c>
      <c r="D1858" s="29" t="s">
        <v>179</v>
      </c>
      <c r="E1858" s="216"/>
      <c r="F1858" s="208"/>
      <c r="G1858" s="208"/>
      <c r="H1858" s="208"/>
      <c r="I1858" s="208"/>
      <c r="J1858" s="209"/>
      <c r="K1858" s="208"/>
      <c r="L1858" s="208"/>
      <c r="M1858" s="208"/>
      <c r="N1858" s="208"/>
      <c r="O1858" s="208"/>
      <c r="P1858" s="208"/>
      <c r="Q1858" s="208"/>
      <c r="R1858" s="208"/>
      <c r="S1858" s="208"/>
      <c r="T1858" s="208"/>
      <c r="U1858" s="208"/>
      <c r="V1858" s="208"/>
      <c r="W1858" s="208"/>
      <c r="X1858" s="219">
        <v>43364</v>
      </c>
      <c r="Y1858" s="150" t="str">
        <f ca="1">IF(ISBLANK(X1858), TODAY()-E1858,X1858- E1858 &amp; CHAR(10) &amp; "(closed)")</f>
        <v>43364
(closed)</v>
      </c>
      <c r="Z1858" s="149" t="s">
        <v>360</v>
      </c>
    </row>
    <row r="1859" spans="1:26" s="175" customFormat="1" ht="26.4" hidden="1" x14ac:dyDescent="0.3">
      <c r="A1859" s="157"/>
      <c r="B1859" s="191">
        <v>201800245</v>
      </c>
      <c r="C1859" s="206" t="s">
        <v>193</v>
      </c>
      <c r="D1859" s="29" t="s">
        <v>179</v>
      </c>
      <c r="E1859" s="216"/>
      <c r="F1859" s="208"/>
      <c r="G1859" s="208"/>
      <c r="H1859" s="208"/>
      <c r="I1859" s="208"/>
      <c r="J1859" s="209"/>
      <c r="K1859" s="208"/>
      <c r="L1859" s="208"/>
      <c r="M1859" s="208"/>
      <c r="N1859" s="208"/>
      <c r="O1859" s="208"/>
      <c r="P1859" s="208"/>
      <c r="Q1859" s="208"/>
      <c r="R1859" s="208"/>
      <c r="S1859" s="208"/>
      <c r="T1859" s="208"/>
      <c r="U1859" s="208"/>
      <c r="V1859" s="208"/>
      <c r="W1859" s="208"/>
      <c r="X1859" s="219">
        <v>43375</v>
      </c>
      <c r="Y1859" s="150" t="str">
        <f ca="1">IF(ISBLANK(X1859), TODAY()-E1859,X1859- E1859 &amp; CHAR(10) &amp; "(closed)")</f>
        <v>43375
(closed)</v>
      </c>
      <c r="Z1859" s="149" t="s">
        <v>360</v>
      </c>
    </row>
    <row r="1860" spans="1:26" s="175" customFormat="1" ht="26.4" hidden="1" x14ac:dyDescent="0.3">
      <c r="A1860" s="157"/>
      <c r="B1860" s="191">
        <v>201800246</v>
      </c>
      <c r="C1860" s="206" t="s">
        <v>193</v>
      </c>
      <c r="D1860" s="29" t="s">
        <v>179</v>
      </c>
      <c r="E1860" s="216"/>
      <c r="F1860" s="208"/>
      <c r="G1860" s="208"/>
      <c r="H1860" s="208"/>
      <c r="I1860" s="208"/>
      <c r="J1860" s="209"/>
      <c r="K1860" s="208"/>
      <c r="L1860" s="208"/>
      <c r="M1860" s="208"/>
      <c r="N1860" s="208"/>
      <c r="O1860" s="208"/>
      <c r="P1860" s="208"/>
      <c r="Q1860" s="208"/>
      <c r="R1860" s="208"/>
      <c r="S1860" s="208"/>
      <c r="T1860" s="208"/>
      <c r="U1860" s="208"/>
      <c r="V1860" s="208"/>
      <c r="W1860" s="208"/>
      <c r="X1860" s="219">
        <v>43381</v>
      </c>
      <c r="Y1860" s="150" t="str">
        <f ca="1">IF(ISBLANK(X1860), TODAY()-E1860,X1860- E1860 &amp; CHAR(10) &amp; "(closed)")</f>
        <v>43381
(closed)</v>
      </c>
      <c r="Z1860" s="149" t="s">
        <v>360</v>
      </c>
    </row>
    <row r="1861" spans="1:26" s="175" customFormat="1" ht="26.4" hidden="1" x14ac:dyDescent="0.3">
      <c r="A1861" s="157"/>
      <c r="B1861" s="191">
        <v>201800247</v>
      </c>
      <c r="C1861" s="206" t="s">
        <v>193</v>
      </c>
      <c r="D1861" s="29" t="s">
        <v>179</v>
      </c>
      <c r="E1861" s="216"/>
      <c r="F1861" s="208"/>
      <c r="G1861" s="208"/>
      <c r="H1861" s="208"/>
      <c r="I1861" s="208"/>
      <c r="J1861" s="209"/>
      <c r="K1861" s="208"/>
      <c r="L1861" s="208"/>
      <c r="M1861" s="208"/>
      <c r="N1861" s="208"/>
      <c r="O1861" s="208"/>
      <c r="P1861" s="208"/>
      <c r="Q1861" s="208"/>
      <c r="R1861" s="208"/>
      <c r="S1861" s="208"/>
      <c r="T1861" s="208"/>
      <c r="U1861" s="208"/>
      <c r="V1861" s="208"/>
      <c r="W1861" s="208"/>
      <c r="X1861" s="219">
        <v>43381</v>
      </c>
      <c r="Y1861" s="150" t="str">
        <f ca="1">IF(ISBLANK(X1861), TODAY()-E1861,X1861- E1861 &amp; CHAR(10) &amp; "(closed)")</f>
        <v>43381
(closed)</v>
      </c>
      <c r="Z1861" s="149" t="s">
        <v>360</v>
      </c>
    </row>
    <row r="1862" spans="1:26" s="175" customFormat="1" ht="26.4" hidden="1" x14ac:dyDescent="0.3">
      <c r="A1862" s="157"/>
      <c r="B1862" s="191">
        <v>201800248</v>
      </c>
      <c r="C1862" s="206" t="s">
        <v>193</v>
      </c>
      <c r="D1862" s="29" t="s">
        <v>176</v>
      </c>
      <c r="E1862" s="216"/>
      <c r="F1862" s="208"/>
      <c r="G1862" s="208"/>
      <c r="H1862" s="208"/>
      <c r="I1862" s="208"/>
      <c r="J1862" s="209"/>
      <c r="K1862" s="208"/>
      <c r="L1862" s="208"/>
      <c r="M1862" s="208"/>
      <c r="N1862" s="208"/>
      <c r="O1862" s="208"/>
      <c r="P1862" s="208"/>
      <c r="Q1862" s="208"/>
      <c r="R1862" s="208"/>
      <c r="S1862" s="208"/>
      <c r="T1862" s="208"/>
      <c r="U1862" s="208"/>
      <c r="V1862" s="208"/>
      <c r="W1862" s="208"/>
      <c r="X1862" s="219">
        <v>43381</v>
      </c>
      <c r="Y1862" s="150" t="str">
        <f ca="1">IF(ISBLANK(X1862), TODAY()-E1862,X1862- E1862 &amp; CHAR(10) &amp; "(closed)")</f>
        <v>43381
(closed)</v>
      </c>
      <c r="Z1862" s="149" t="s">
        <v>360</v>
      </c>
    </row>
    <row r="1863" spans="1:26" s="175" customFormat="1" ht="26.4" hidden="1" x14ac:dyDescent="0.3">
      <c r="A1863" s="157"/>
      <c r="B1863" s="191">
        <v>201800249</v>
      </c>
      <c r="C1863" s="206" t="s">
        <v>193</v>
      </c>
      <c r="D1863" s="29" t="s">
        <v>179</v>
      </c>
      <c r="E1863" s="216"/>
      <c r="F1863" s="208"/>
      <c r="G1863" s="208"/>
      <c r="H1863" s="208"/>
      <c r="I1863" s="208"/>
      <c r="J1863" s="209"/>
      <c r="K1863" s="208"/>
      <c r="L1863" s="208"/>
      <c r="M1863" s="208"/>
      <c r="N1863" s="208"/>
      <c r="O1863" s="208"/>
      <c r="P1863" s="208"/>
      <c r="Q1863" s="208"/>
      <c r="R1863" s="208"/>
      <c r="S1863" s="208"/>
      <c r="T1863" s="208"/>
      <c r="U1863" s="208"/>
      <c r="V1863" s="208"/>
      <c r="W1863" s="208"/>
      <c r="X1863" s="219">
        <v>43378</v>
      </c>
      <c r="Y1863" s="150" t="str">
        <f ca="1">IF(ISBLANK(X1863), TODAY()-E1863,X1863- E1863 &amp; CHAR(10) &amp; "(closed)")</f>
        <v>43378
(closed)</v>
      </c>
      <c r="Z1863" s="149" t="s">
        <v>360</v>
      </c>
    </row>
    <row r="1864" spans="1:26" s="175" customFormat="1" ht="26.4" hidden="1" x14ac:dyDescent="0.3">
      <c r="A1864" s="157"/>
      <c r="B1864" s="191">
        <v>201800250</v>
      </c>
      <c r="C1864" s="206" t="s">
        <v>1881</v>
      </c>
      <c r="D1864" s="29" t="s">
        <v>179</v>
      </c>
      <c r="E1864" s="216"/>
      <c r="F1864" s="208"/>
      <c r="G1864" s="208"/>
      <c r="H1864" s="208"/>
      <c r="I1864" s="208"/>
      <c r="J1864" s="209"/>
      <c r="K1864" s="208"/>
      <c r="L1864" s="208"/>
      <c r="M1864" s="208"/>
      <c r="N1864" s="208"/>
      <c r="O1864" s="208"/>
      <c r="P1864" s="208"/>
      <c r="Q1864" s="208"/>
      <c r="R1864" s="208"/>
      <c r="S1864" s="208"/>
      <c r="T1864" s="208"/>
      <c r="U1864" s="208"/>
      <c r="V1864" s="208"/>
      <c r="W1864" s="208"/>
      <c r="X1864" s="219">
        <v>43383</v>
      </c>
      <c r="Y1864" s="150" t="str">
        <f ca="1">IF(ISBLANK(X1864), TODAY()-E1864,X1864- E1864 &amp; CHAR(10) &amp; "(closed)")</f>
        <v>43383
(closed)</v>
      </c>
      <c r="Z1864" s="149" t="s">
        <v>360</v>
      </c>
    </row>
    <row r="1865" spans="1:26" s="175" customFormat="1" ht="26.4" hidden="1" x14ac:dyDescent="0.3">
      <c r="A1865" s="157"/>
      <c r="B1865" s="191">
        <v>201800251</v>
      </c>
      <c r="C1865" s="206" t="s">
        <v>1881</v>
      </c>
      <c r="D1865" s="29" t="s">
        <v>179</v>
      </c>
      <c r="E1865" s="216"/>
      <c r="F1865" s="208"/>
      <c r="G1865" s="208"/>
      <c r="H1865" s="208"/>
      <c r="I1865" s="208"/>
      <c r="J1865" s="209"/>
      <c r="K1865" s="208"/>
      <c r="L1865" s="208"/>
      <c r="M1865" s="208"/>
      <c r="N1865" s="208"/>
      <c r="O1865" s="208"/>
      <c r="P1865" s="208"/>
      <c r="Q1865" s="208"/>
      <c r="R1865" s="208"/>
      <c r="S1865" s="208"/>
      <c r="T1865" s="208"/>
      <c r="U1865" s="208"/>
      <c r="V1865" s="208"/>
      <c r="W1865" s="208"/>
      <c r="X1865" s="219">
        <v>43383</v>
      </c>
      <c r="Y1865" s="150" t="str">
        <f ca="1">IF(ISBLANK(X1865), TODAY()-E1865,X1865- E1865 &amp; CHAR(10) &amp; "(closed)")</f>
        <v>43383
(closed)</v>
      </c>
      <c r="Z1865" s="149" t="s">
        <v>360</v>
      </c>
    </row>
    <row r="1866" spans="1:26" s="175" customFormat="1" ht="26.4" hidden="1" x14ac:dyDescent="0.3">
      <c r="A1866" s="157"/>
      <c r="B1866" s="191">
        <v>201800252</v>
      </c>
      <c r="C1866" s="206" t="s">
        <v>607</v>
      </c>
      <c r="D1866" s="29" t="s">
        <v>179</v>
      </c>
      <c r="E1866" s="216"/>
      <c r="F1866" s="208"/>
      <c r="G1866" s="208"/>
      <c r="H1866" s="208"/>
      <c r="I1866" s="208"/>
      <c r="J1866" s="209"/>
      <c r="K1866" s="208"/>
      <c r="L1866" s="208"/>
      <c r="M1866" s="208"/>
      <c r="N1866" s="208"/>
      <c r="O1866" s="208"/>
      <c r="P1866" s="208"/>
      <c r="Q1866" s="208"/>
      <c r="R1866" s="208"/>
      <c r="S1866" s="208"/>
      <c r="T1866" s="208"/>
      <c r="U1866" s="208"/>
      <c r="V1866" s="208"/>
      <c r="W1866" s="208"/>
      <c r="X1866" s="219">
        <v>43377</v>
      </c>
      <c r="Y1866" s="150" t="str">
        <f ca="1">IF(ISBLANK(X1866), TODAY()-E1866,X1866- E1866 &amp; CHAR(10) &amp; "(closed)")</f>
        <v>43377
(closed)</v>
      </c>
      <c r="Z1866" s="149" t="s">
        <v>360</v>
      </c>
    </row>
    <row r="1867" spans="1:26" s="175" customFormat="1" ht="26.4" hidden="1" x14ac:dyDescent="0.3">
      <c r="A1867" s="157"/>
      <c r="B1867" s="191">
        <v>201800253</v>
      </c>
      <c r="C1867" s="206" t="s">
        <v>607</v>
      </c>
      <c r="D1867" s="29" t="s">
        <v>179</v>
      </c>
      <c r="E1867" s="216"/>
      <c r="F1867" s="208"/>
      <c r="G1867" s="208"/>
      <c r="H1867" s="208"/>
      <c r="I1867" s="208"/>
      <c r="J1867" s="209"/>
      <c r="K1867" s="208"/>
      <c r="L1867" s="208"/>
      <c r="M1867" s="208"/>
      <c r="N1867" s="208"/>
      <c r="O1867" s="208"/>
      <c r="P1867" s="208"/>
      <c r="Q1867" s="208"/>
      <c r="R1867" s="208"/>
      <c r="S1867" s="208"/>
      <c r="T1867" s="208"/>
      <c r="U1867" s="208"/>
      <c r="V1867" s="208"/>
      <c r="W1867" s="208"/>
      <c r="X1867" s="219">
        <v>43364</v>
      </c>
      <c r="Y1867" s="150" t="str">
        <f ca="1">IF(ISBLANK(X1867), TODAY()-E1867,X1867- E1867 &amp; CHAR(10) &amp; "(closed)")</f>
        <v>43364
(closed)</v>
      </c>
      <c r="Z1867" s="149" t="s">
        <v>360</v>
      </c>
    </row>
    <row r="1868" spans="1:26" s="175" customFormat="1" ht="26.4" hidden="1" x14ac:dyDescent="0.3">
      <c r="A1868" s="157"/>
      <c r="B1868" s="191">
        <v>201800254</v>
      </c>
      <c r="C1868" s="206" t="s">
        <v>534</v>
      </c>
      <c r="D1868" s="29" t="s">
        <v>179</v>
      </c>
      <c r="E1868" s="216"/>
      <c r="F1868" s="208"/>
      <c r="G1868" s="208"/>
      <c r="H1868" s="208"/>
      <c r="I1868" s="208"/>
      <c r="J1868" s="209"/>
      <c r="K1868" s="208"/>
      <c r="L1868" s="208"/>
      <c r="M1868" s="208"/>
      <c r="N1868" s="208"/>
      <c r="O1868" s="208"/>
      <c r="P1868" s="208"/>
      <c r="Q1868" s="208"/>
      <c r="R1868" s="208"/>
      <c r="S1868" s="208"/>
      <c r="T1868" s="208"/>
      <c r="U1868" s="208"/>
      <c r="V1868" s="208"/>
      <c r="W1868" s="208"/>
      <c r="X1868" s="219">
        <v>43381</v>
      </c>
      <c r="Y1868" s="150" t="str">
        <f ca="1">IF(ISBLANK(X1868), TODAY()-E1868,X1868- E1868 &amp; CHAR(10) &amp; "(closed)")</f>
        <v>43381
(closed)</v>
      </c>
      <c r="Z1868" s="149" t="s">
        <v>360</v>
      </c>
    </row>
    <row r="1869" spans="1:26" s="175" customFormat="1" ht="14.4" hidden="1" x14ac:dyDescent="0.3">
      <c r="A1869" s="157"/>
      <c r="B1869" s="191">
        <v>201800255</v>
      </c>
      <c r="C1869" s="206" t="s">
        <v>1862</v>
      </c>
      <c r="D1869" s="29" t="s">
        <v>172</v>
      </c>
      <c r="E1869" s="229" t="s">
        <v>1880</v>
      </c>
      <c r="F1869" s="208"/>
      <c r="G1869" s="208"/>
      <c r="H1869" s="208"/>
      <c r="I1869" s="208"/>
      <c r="J1869" s="209"/>
      <c r="K1869" s="208"/>
      <c r="L1869" s="208"/>
      <c r="M1869" s="208"/>
      <c r="N1869" s="208"/>
      <c r="O1869" s="208"/>
      <c r="P1869" s="208"/>
      <c r="Q1869" s="208"/>
      <c r="R1869" s="208"/>
      <c r="S1869" s="208"/>
      <c r="T1869" s="208"/>
      <c r="U1869" s="208"/>
      <c r="V1869" s="208"/>
      <c r="W1869" s="208"/>
      <c r="X1869" s="219">
        <v>43375</v>
      </c>
      <c r="Y1869" s="150" t="e">
        <f ca="1">IF(ISBLANK(X1869), TODAY()-E1869,X1869- E1869 &amp; CHAR(10) &amp; "(closed)")</f>
        <v>#VALUE!</v>
      </c>
      <c r="Z1869" s="149" t="s">
        <v>360</v>
      </c>
    </row>
    <row r="1870" spans="1:26" s="175" customFormat="1" ht="26.4" hidden="1" x14ac:dyDescent="0.3">
      <c r="A1870" s="157"/>
      <c r="B1870" s="191">
        <v>201800256</v>
      </c>
      <c r="C1870" s="206" t="s">
        <v>1708</v>
      </c>
      <c r="D1870" s="29" t="s">
        <v>179</v>
      </c>
      <c r="E1870" s="216"/>
      <c r="F1870" s="208"/>
      <c r="G1870" s="208"/>
      <c r="H1870" s="208"/>
      <c r="I1870" s="208"/>
      <c r="J1870" s="209"/>
      <c r="K1870" s="208"/>
      <c r="L1870" s="208"/>
      <c r="M1870" s="208"/>
      <c r="N1870" s="208"/>
      <c r="O1870" s="208"/>
      <c r="P1870" s="208"/>
      <c r="Q1870" s="208"/>
      <c r="R1870" s="208"/>
      <c r="S1870" s="208"/>
      <c r="T1870" s="208"/>
      <c r="U1870" s="208"/>
      <c r="V1870" s="208"/>
      <c r="W1870" s="208"/>
      <c r="X1870" s="219">
        <v>43377</v>
      </c>
      <c r="Y1870" s="150" t="str">
        <f ca="1">IF(ISBLANK(X1870), TODAY()-E1870,X1870- E1870 &amp; CHAR(10) &amp; "(closed)")</f>
        <v>43377
(closed)</v>
      </c>
      <c r="Z1870" s="149" t="s">
        <v>360</v>
      </c>
    </row>
    <row r="1871" spans="1:26" s="175" customFormat="1" ht="26.4" hidden="1" x14ac:dyDescent="0.3">
      <c r="A1871" s="157"/>
      <c r="B1871" s="191">
        <v>201800257</v>
      </c>
      <c r="C1871" s="206" t="s">
        <v>1879</v>
      </c>
      <c r="D1871" s="29" t="s">
        <v>179</v>
      </c>
      <c r="E1871" s="216"/>
      <c r="F1871" s="208"/>
      <c r="G1871" s="208"/>
      <c r="H1871" s="208"/>
      <c r="I1871" s="208"/>
      <c r="J1871" s="209"/>
      <c r="K1871" s="208"/>
      <c r="L1871" s="208"/>
      <c r="M1871" s="208"/>
      <c r="N1871" s="208"/>
      <c r="O1871" s="208"/>
      <c r="P1871" s="208"/>
      <c r="Q1871" s="208"/>
      <c r="R1871" s="208"/>
      <c r="S1871" s="208"/>
      <c r="T1871" s="208"/>
      <c r="U1871" s="208"/>
      <c r="V1871" s="208"/>
      <c r="W1871" s="208"/>
      <c r="X1871" s="219">
        <v>43363</v>
      </c>
      <c r="Y1871" s="150" t="str">
        <f ca="1">IF(ISBLANK(X1871), TODAY()-E1871,X1871- E1871 &amp; CHAR(10) &amp; "(closed)")</f>
        <v>43363
(closed)</v>
      </c>
      <c r="Z1871" s="149" t="s">
        <v>360</v>
      </c>
    </row>
    <row r="1872" spans="1:26" s="175" customFormat="1" ht="14.4" hidden="1" x14ac:dyDescent="0.3">
      <c r="A1872" s="157"/>
      <c r="B1872" s="191">
        <v>201800258</v>
      </c>
      <c r="C1872" s="206" t="s">
        <v>1862</v>
      </c>
      <c r="D1872" s="29" t="s">
        <v>172</v>
      </c>
      <c r="E1872" s="30" t="s">
        <v>1878</v>
      </c>
      <c r="F1872" s="208"/>
      <c r="G1872" s="208"/>
      <c r="H1872" s="208"/>
      <c r="I1872" s="208"/>
      <c r="J1872" s="209"/>
      <c r="K1872" s="208"/>
      <c r="L1872" s="208"/>
      <c r="M1872" s="208"/>
      <c r="N1872" s="208"/>
      <c r="O1872" s="208"/>
      <c r="P1872" s="208"/>
      <c r="Q1872" s="208"/>
      <c r="R1872" s="208"/>
      <c r="S1872" s="208"/>
      <c r="T1872" s="208"/>
      <c r="U1872" s="208"/>
      <c r="V1872" s="208"/>
      <c r="W1872" s="208"/>
      <c r="X1872" s="219">
        <v>43377</v>
      </c>
      <c r="Y1872" s="150" t="e">
        <f ca="1">IF(ISBLANK(X1872), TODAY()-E1872,X1872- E1872 &amp; CHAR(10) &amp; "(closed)")</f>
        <v>#VALUE!</v>
      </c>
      <c r="Z1872" s="149" t="s">
        <v>360</v>
      </c>
    </row>
    <row r="1873" spans="1:26" s="175" customFormat="1" ht="26.4" hidden="1" x14ac:dyDescent="0.3">
      <c r="A1873" s="157"/>
      <c r="B1873" s="191">
        <v>201800259</v>
      </c>
      <c r="C1873" s="206" t="s">
        <v>193</v>
      </c>
      <c r="D1873" s="29" t="s">
        <v>179</v>
      </c>
      <c r="E1873" s="216"/>
      <c r="F1873" s="208"/>
      <c r="G1873" s="208"/>
      <c r="H1873" s="208"/>
      <c r="I1873" s="208"/>
      <c r="J1873" s="209"/>
      <c r="K1873" s="208"/>
      <c r="L1873" s="208"/>
      <c r="M1873" s="208"/>
      <c r="N1873" s="208"/>
      <c r="O1873" s="208"/>
      <c r="P1873" s="208"/>
      <c r="Q1873" s="208"/>
      <c r="R1873" s="208"/>
      <c r="S1873" s="208"/>
      <c r="T1873" s="208"/>
      <c r="U1873" s="208"/>
      <c r="V1873" s="208"/>
      <c r="W1873" s="208"/>
      <c r="X1873" s="219">
        <v>43367</v>
      </c>
      <c r="Y1873" s="150" t="str">
        <f ca="1">IF(ISBLANK(X1873), TODAY()-E1873,X1873- E1873 &amp; CHAR(10) &amp; "(closed)")</f>
        <v>43367
(closed)</v>
      </c>
      <c r="Z1873" s="149" t="s">
        <v>360</v>
      </c>
    </row>
    <row r="1874" spans="1:26" s="175" customFormat="1" ht="26.4" hidden="1" x14ac:dyDescent="0.3">
      <c r="A1874" s="157"/>
      <c r="B1874" s="191">
        <v>201800260</v>
      </c>
      <c r="C1874" s="206" t="s">
        <v>193</v>
      </c>
      <c r="D1874" s="29" t="s">
        <v>179</v>
      </c>
      <c r="E1874" s="216"/>
      <c r="F1874" s="208"/>
      <c r="G1874" s="208"/>
      <c r="H1874" s="208"/>
      <c r="I1874" s="208"/>
      <c r="J1874" s="209"/>
      <c r="K1874" s="208"/>
      <c r="L1874" s="208"/>
      <c r="M1874" s="208"/>
      <c r="N1874" s="208"/>
      <c r="O1874" s="208"/>
      <c r="P1874" s="208"/>
      <c r="Q1874" s="208"/>
      <c r="R1874" s="208"/>
      <c r="S1874" s="208"/>
      <c r="T1874" s="208"/>
      <c r="U1874" s="208"/>
      <c r="V1874" s="208"/>
      <c r="W1874" s="208"/>
      <c r="X1874" s="219">
        <v>43364</v>
      </c>
      <c r="Y1874" s="150" t="str">
        <f ca="1">IF(ISBLANK(X1874), TODAY()-E1874,X1874- E1874 &amp; CHAR(10) &amp; "(closed)")</f>
        <v>43364
(closed)</v>
      </c>
      <c r="Z1874" s="149" t="s">
        <v>360</v>
      </c>
    </row>
    <row r="1875" spans="1:26" s="175" customFormat="1" ht="26.4" hidden="1" x14ac:dyDescent="0.3">
      <c r="A1875" s="157"/>
      <c r="B1875" s="191">
        <v>201800261</v>
      </c>
      <c r="C1875" s="206" t="s">
        <v>193</v>
      </c>
      <c r="D1875" s="29" t="s">
        <v>179</v>
      </c>
      <c r="E1875" s="216"/>
      <c r="F1875" s="208"/>
      <c r="G1875" s="208"/>
      <c r="H1875" s="208"/>
      <c r="I1875" s="208"/>
      <c r="J1875" s="209"/>
      <c r="K1875" s="208"/>
      <c r="L1875" s="208"/>
      <c r="M1875" s="208"/>
      <c r="N1875" s="208"/>
      <c r="O1875" s="208"/>
      <c r="P1875" s="208"/>
      <c r="Q1875" s="208"/>
      <c r="R1875" s="208"/>
      <c r="S1875" s="208"/>
      <c r="T1875" s="208"/>
      <c r="U1875" s="208"/>
      <c r="V1875" s="208"/>
      <c r="W1875" s="208"/>
      <c r="X1875" s="219">
        <v>43376</v>
      </c>
      <c r="Y1875" s="150" t="str">
        <f ca="1">IF(ISBLANK(X1875), TODAY()-E1875,X1875- E1875 &amp; CHAR(10) &amp; "(closed)")</f>
        <v>43376
(closed)</v>
      </c>
      <c r="Z1875" s="149" t="s">
        <v>360</v>
      </c>
    </row>
    <row r="1876" spans="1:26" s="175" customFormat="1" ht="26.4" hidden="1" x14ac:dyDescent="0.3">
      <c r="A1876" s="157"/>
      <c r="B1876" s="191">
        <v>201800262</v>
      </c>
      <c r="C1876" s="206" t="s">
        <v>193</v>
      </c>
      <c r="D1876" s="29" t="s">
        <v>179</v>
      </c>
      <c r="E1876" s="216"/>
      <c r="F1876" s="208"/>
      <c r="G1876" s="208"/>
      <c r="H1876" s="208"/>
      <c r="I1876" s="208"/>
      <c r="J1876" s="209"/>
      <c r="K1876" s="208"/>
      <c r="L1876" s="208"/>
      <c r="M1876" s="208"/>
      <c r="N1876" s="208"/>
      <c r="O1876" s="208"/>
      <c r="P1876" s="208"/>
      <c r="Q1876" s="208"/>
      <c r="R1876" s="208"/>
      <c r="S1876" s="208"/>
      <c r="T1876" s="208"/>
      <c r="U1876" s="208"/>
      <c r="V1876" s="208"/>
      <c r="W1876" s="208"/>
      <c r="X1876" s="219">
        <v>43376</v>
      </c>
      <c r="Y1876" s="150" t="str">
        <f ca="1">IF(ISBLANK(X1876), TODAY()-E1876,X1876- E1876 &amp; CHAR(10) &amp; "(closed)")</f>
        <v>43376
(closed)</v>
      </c>
      <c r="Z1876" s="149" t="s">
        <v>360</v>
      </c>
    </row>
    <row r="1877" spans="1:26" s="175" customFormat="1" ht="26.4" hidden="1" x14ac:dyDescent="0.3">
      <c r="A1877" s="157"/>
      <c r="B1877" s="191">
        <v>201800263</v>
      </c>
      <c r="C1877" s="206" t="s">
        <v>193</v>
      </c>
      <c r="D1877" s="29" t="s">
        <v>179</v>
      </c>
      <c r="E1877" s="216"/>
      <c r="F1877" s="208"/>
      <c r="G1877" s="208"/>
      <c r="H1877" s="208"/>
      <c r="I1877" s="208"/>
      <c r="J1877" s="209"/>
      <c r="K1877" s="208"/>
      <c r="L1877" s="208"/>
      <c r="M1877" s="208"/>
      <c r="N1877" s="208"/>
      <c r="O1877" s="208"/>
      <c r="P1877" s="208"/>
      <c r="Q1877" s="208"/>
      <c r="R1877" s="208"/>
      <c r="S1877" s="208"/>
      <c r="T1877" s="208"/>
      <c r="U1877" s="208"/>
      <c r="V1877" s="208"/>
      <c r="W1877" s="208"/>
      <c r="X1877" s="219">
        <v>43364</v>
      </c>
      <c r="Y1877" s="150" t="str">
        <f ca="1">IF(ISBLANK(X1877), TODAY()-E1877,X1877- E1877 &amp; CHAR(10) &amp; "(closed)")</f>
        <v>43364
(closed)</v>
      </c>
      <c r="Z1877" s="149" t="s">
        <v>360</v>
      </c>
    </row>
    <row r="1878" spans="1:26" s="175" customFormat="1" ht="26.4" hidden="1" x14ac:dyDescent="0.3">
      <c r="A1878" s="157"/>
      <c r="B1878" s="191">
        <v>201800264</v>
      </c>
      <c r="C1878" s="206" t="s">
        <v>193</v>
      </c>
      <c r="D1878" s="29" t="s">
        <v>177</v>
      </c>
      <c r="E1878" s="216"/>
      <c r="F1878" s="208"/>
      <c r="G1878" s="208"/>
      <c r="H1878" s="208"/>
      <c r="I1878" s="208"/>
      <c r="J1878" s="209"/>
      <c r="K1878" s="208"/>
      <c r="L1878" s="208"/>
      <c r="M1878" s="208"/>
      <c r="N1878" s="208"/>
      <c r="O1878" s="208"/>
      <c r="P1878" s="208"/>
      <c r="Q1878" s="208"/>
      <c r="R1878" s="208"/>
      <c r="S1878" s="208"/>
      <c r="T1878" s="208"/>
      <c r="U1878" s="208"/>
      <c r="V1878" s="208"/>
      <c r="W1878" s="208"/>
      <c r="X1878" s="219">
        <v>43369</v>
      </c>
      <c r="Y1878" s="150" t="str">
        <f ca="1">IF(ISBLANK(X1878), TODAY()-E1878,X1878- E1878 &amp; CHAR(10) &amp; "(closed)")</f>
        <v>43369
(closed)</v>
      </c>
      <c r="Z1878" s="149" t="s">
        <v>360</v>
      </c>
    </row>
    <row r="1879" spans="1:26" s="175" customFormat="1" ht="26.4" hidden="1" x14ac:dyDescent="0.3">
      <c r="A1879" s="157"/>
      <c r="B1879" s="191">
        <v>201800265</v>
      </c>
      <c r="C1879" s="206" t="s">
        <v>193</v>
      </c>
      <c r="D1879" s="29" t="s">
        <v>179</v>
      </c>
      <c r="E1879" s="216"/>
      <c r="F1879" s="208"/>
      <c r="G1879" s="208"/>
      <c r="H1879" s="208"/>
      <c r="I1879" s="208"/>
      <c r="J1879" s="209"/>
      <c r="K1879" s="208"/>
      <c r="L1879" s="208"/>
      <c r="M1879" s="208"/>
      <c r="N1879" s="208"/>
      <c r="O1879" s="208"/>
      <c r="P1879" s="208"/>
      <c r="Q1879" s="208"/>
      <c r="R1879" s="208"/>
      <c r="S1879" s="208"/>
      <c r="T1879" s="208"/>
      <c r="U1879" s="208"/>
      <c r="V1879" s="208"/>
      <c r="W1879" s="208"/>
      <c r="X1879" s="219">
        <v>43381</v>
      </c>
      <c r="Y1879" s="150" t="str">
        <f ca="1">IF(ISBLANK(X1879), TODAY()-E1879,X1879- E1879 &amp; CHAR(10) &amp; "(closed)")</f>
        <v>43381
(closed)</v>
      </c>
      <c r="Z1879" s="149" t="s">
        <v>360</v>
      </c>
    </row>
    <row r="1880" spans="1:26" s="175" customFormat="1" ht="26.4" hidden="1" x14ac:dyDescent="0.3">
      <c r="A1880" s="157"/>
      <c r="B1880" s="191">
        <v>201800266</v>
      </c>
      <c r="C1880" s="206" t="s">
        <v>193</v>
      </c>
      <c r="D1880" s="29" t="s">
        <v>179</v>
      </c>
      <c r="E1880" s="216"/>
      <c r="F1880" s="208"/>
      <c r="G1880" s="208"/>
      <c r="H1880" s="208"/>
      <c r="I1880" s="208"/>
      <c r="J1880" s="209"/>
      <c r="K1880" s="208"/>
      <c r="L1880" s="208"/>
      <c r="M1880" s="208"/>
      <c r="N1880" s="208"/>
      <c r="O1880" s="208"/>
      <c r="P1880" s="208"/>
      <c r="Q1880" s="208"/>
      <c r="R1880" s="208"/>
      <c r="S1880" s="208"/>
      <c r="T1880" s="208"/>
      <c r="U1880" s="208"/>
      <c r="V1880" s="208"/>
      <c r="W1880" s="208"/>
      <c r="X1880" s="219">
        <v>43378</v>
      </c>
      <c r="Y1880" s="150" t="str">
        <f ca="1">IF(ISBLANK(X1880), TODAY()-E1880,X1880- E1880 &amp; CHAR(10) &amp; "(closed)")</f>
        <v>43378
(closed)</v>
      </c>
      <c r="Z1880" s="149" t="s">
        <v>360</v>
      </c>
    </row>
    <row r="1881" spans="1:26" s="175" customFormat="1" ht="28.8" hidden="1" x14ac:dyDescent="0.3">
      <c r="A1881" s="157"/>
      <c r="B1881" s="191">
        <v>201800267</v>
      </c>
      <c r="C1881" s="206" t="s">
        <v>1071</v>
      </c>
      <c r="D1881" s="29" t="s">
        <v>172</v>
      </c>
      <c r="E1881" s="30" t="s">
        <v>1445</v>
      </c>
      <c r="F1881" s="208"/>
      <c r="G1881" s="208"/>
      <c r="H1881" s="208"/>
      <c r="I1881" s="208"/>
      <c r="J1881" s="209"/>
      <c r="K1881" s="208"/>
      <c r="L1881" s="208"/>
      <c r="M1881" s="208"/>
      <c r="N1881" s="208"/>
      <c r="O1881" s="208"/>
      <c r="P1881" s="208"/>
      <c r="Q1881" s="208"/>
      <c r="R1881" s="208"/>
      <c r="S1881" s="208"/>
      <c r="T1881" s="208"/>
      <c r="U1881" s="208"/>
      <c r="V1881" s="208"/>
      <c r="W1881" s="208"/>
      <c r="X1881" s="219">
        <v>43349</v>
      </c>
      <c r="Y1881" s="150" t="e">
        <f ca="1">IF(ISBLANK(X1881), TODAY()-E1881,X1881- E1881 &amp; CHAR(10) &amp; "(closed)")</f>
        <v>#VALUE!</v>
      </c>
      <c r="Z1881" s="149" t="s">
        <v>360</v>
      </c>
    </row>
    <row r="1882" spans="1:26" s="175" customFormat="1" ht="28.8" hidden="1" x14ac:dyDescent="0.3">
      <c r="A1882" s="157"/>
      <c r="B1882" s="191">
        <v>201800268</v>
      </c>
      <c r="C1882" s="206" t="s">
        <v>1862</v>
      </c>
      <c r="D1882" s="29" t="s">
        <v>172</v>
      </c>
      <c r="E1882" s="30" t="s">
        <v>1445</v>
      </c>
      <c r="F1882" s="208"/>
      <c r="G1882" s="208"/>
      <c r="H1882" s="208"/>
      <c r="I1882" s="208"/>
      <c r="J1882" s="209"/>
      <c r="K1882" s="208"/>
      <c r="L1882" s="208"/>
      <c r="M1882" s="208"/>
      <c r="N1882" s="208"/>
      <c r="O1882" s="208"/>
      <c r="P1882" s="208"/>
      <c r="Q1882" s="208"/>
      <c r="R1882" s="208"/>
      <c r="S1882" s="208"/>
      <c r="T1882" s="208"/>
      <c r="U1882" s="208"/>
      <c r="V1882" s="208"/>
      <c r="W1882" s="208"/>
      <c r="X1882" s="219">
        <v>43381</v>
      </c>
      <c r="Y1882" s="150" t="e">
        <f ca="1">IF(ISBLANK(X1882), TODAY()-E1882,X1882- E1882 &amp; CHAR(10) &amp; "(closed)")</f>
        <v>#VALUE!</v>
      </c>
      <c r="Z1882" s="149" t="s">
        <v>360</v>
      </c>
    </row>
    <row r="1883" spans="1:26" s="175" customFormat="1" ht="26.4" hidden="1" x14ac:dyDescent="0.3">
      <c r="A1883" s="157"/>
      <c r="B1883" s="191">
        <v>201800269</v>
      </c>
      <c r="C1883" s="206" t="s">
        <v>1708</v>
      </c>
      <c r="D1883" s="29" t="s">
        <v>179</v>
      </c>
      <c r="E1883" s="216"/>
      <c r="F1883" s="208"/>
      <c r="G1883" s="208"/>
      <c r="H1883" s="208"/>
      <c r="I1883" s="208"/>
      <c r="J1883" s="209"/>
      <c r="K1883" s="208"/>
      <c r="L1883" s="208"/>
      <c r="M1883" s="208"/>
      <c r="N1883" s="208"/>
      <c r="O1883" s="208"/>
      <c r="P1883" s="208"/>
      <c r="Q1883" s="208"/>
      <c r="R1883" s="208"/>
      <c r="S1883" s="208"/>
      <c r="T1883" s="208"/>
      <c r="U1883" s="208"/>
      <c r="V1883" s="208"/>
      <c r="W1883" s="208"/>
      <c r="X1883" s="219">
        <v>43388</v>
      </c>
      <c r="Y1883" s="150" t="str">
        <f ca="1">IF(ISBLANK(X1883), TODAY()-E1883,X1883- E1883 &amp; CHAR(10) &amp; "(closed)")</f>
        <v>43388
(closed)</v>
      </c>
      <c r="Z1883" s="149" t="s">
        <v>360</v>
      </c>
    </row>
    <row r="1884" spans="1:26" s="175" customFormat="1" ht="26.4" hidden="1" x14ac:dyDescent="0.3">
      <c r="A1884" s="157"/>
      <c r="B1884" s="191">
        <v>201800270</v>
      </c>
      <c r="C1884" s="206" t="s">
        <v>607</v>
      </c>
      <c r="D1884" s="29" t="s">
        <v>179</v>
      </c>
      <c r="E1884" s="216"/>
      <c r="F1884" s="208"/>
      <c r="G1884" s="208"/>
      <c r="H1884" s="208"/>
      <c r="I1884" s="208"/>
      <c r="J1884" s="209"/>
      <c r="K1884" s="208"/>
      <c r="L1884" s="208"/>
      <c r="M1884" s="208"/>
      <c r="N1884" s="208"/>
      <c r="O1884" s="208"/>
      <c r="P1884" s="208"/>
      <c r="Q1884" s="208"/>
      <c r="R1884" s="208"/>
      <c r="S1884" s="208"/>
      <c r="T1884" s="208"/>
      <c r="U1884" s="208"/>
      <c r="V1884" s="208"/>
      <c r="W1884" s="208"/>
      <c r="X1884" s="219">
        <v>43388</v>
      </c>
      <c r="Y1884" s="150" t="str">
        <f ca="1">IF(ISBLANK(X1884), TODAY()-E1884,X1884- E1884 &amp; CHAR(10) &amp; "(closed)")</f>
        <v>43388
(closed)</v>
      </c>
      <c r="Z1884" s="149" t="s">
        <v>360</v>
      </c>
    </row>
    <row r="1885" spans="1:26" s="175" customFormat="1" ht="28.8" hidden="1" x14ac:dyDescent="0.3">
      <c r="A1885" s="157"/>
      <c r="B1885" s="191">
        <v>201800271</v>
      </c>
      <c r="C1885" s="206" t="s">
        <v>1827</v>
      </c>
      <c r="D1885" s="29" t="s">
        <v>172</v>
      </c>
      <c r="E1885" s="30" t="s">
        <v>1445</v>
      </c>
      <c r="F1885" s="208"/>
      <c r="G1885" s="208"/>
      <c r="H1885" s="208"/>
      <c r="I1885" s="208"/>
      <c r="J1885" s="209"/>
      <c r="K1885" s="208"/>
      <c r="L1885" s="208"/>
      <c r="M1885" s="208"/>
      <c r="N1885" s="208"/>
      <c r="O1885" s="208"/>
      <c r="P1885" s="208"/>
      <c r="Q1885" s="208"/>
      <c r="R1885" s="208"/>
      <c r="S1885" s="208"/>
      <c r="T1885" s="208"/>
      <c r="U1885" s="208"/>
      <c r="V1885" s="208"/>
      <c r="W1885" s="208"/>
      <c r="X1885" s="219">
        <v>43381</v>
      </c>
      <c r="Y1885" s="150" t="e">
        <f ca="1">IF(ISBLANK(X1885), TODAY()-E1885,X1885- E1885 &amp; CHAR(10) &amp; "(closed)")</f>
        <v>#VALUE!</v>
      </c>
      <c r="Z1885" s="149" t="s">
        <v>360</v>
      </c>
    </row>
    <row r="1886" spans="1:26" s="175" customFormat="1" ht="26.4" hidden="1" x14ac:dyDescent="0.3">
      <c r="A1886" s="157"/>
      <c r="B1886" s="191">
        <v>201800272</v>
      </c>
      <c r="C1886" s="206" t="s">
        <v>1877</v>
      </c>
      <c r="D1886" s="29" t="s">
        <v>179</v>
      </c>
      <c r="E1886" s="216"/>
      <c r="F1886" s="208"/>
      <c r="G1886" s="208"/>
      <c r="H1886" s="208"/>
      <c r="I1886" s="208"/>
      <c r="J1886" s="209"/>
      <c r="K1886" s="208"/>
      <c r="L1886" s="208"/>
      <c r="M1886" s="208"/>
      <c r="N1886" s="208"/>
      <c r="O1886" s="208"/>
      <c r="P1886" s="208"/>
      <c r="Q1886" s="208"/>
      <c r="R1886" s="208"/>
      <c r="S1886" s="208"/>
      <c r="T1886" s="208"/>
      <c r="U1886" s="208"/>
      <c r="V1886" s="208"/>
      <c r="W1886" s="208"/>
      <c r="X1886" s="219">
        <v>43389</v>
      </c>
      <c r="Y1886" s="150" t="str">
        <f ca="1">IF(ISBLANK(X1886), TODAY()-E1886,X1886- E1886 &amp; CHAR(10) &amp; "(closed)")</f>
        <v>43389
(closed)</v>
      </c>
      <c r="Z1886" s="149" t="s">
        <v>360</v>
      </c>
    </row>
    <row r="1887" spans="1:26" s="175" customFormat="1" ht="26.4" hidden="1" x14ac:dyDescent="0.3">
      <c r="A1887" s="157"/>
      <c r="B1887" s="191">
        <v>201800273</v>
      </c>
      <c r="C1887" s="206" t="s">
        <v>1708</v>
      </c>
      <c r="D1887" s="29" t="s">
        <v>179</v>
      </c>
      <c r="E1887" s="216"/>
      <c r="F1887" s="208"/>
      <c r="G1887" s="208"/>
      <c r="H1887" s="208"/>
      <c r="I1887" s="208"/>
      <c r="J1887" s="209"/>
      <c r="K1887" s="208"/>
      <c r="L1887" s="208"/>
      <c r="M1887" s="208"/>
      <c r="N1887" s="208"/>
      <c r="O1887" s="208"/>
      <c r="P1887" s="208"/>
      <c r="Q1887" s="208"/>
      <c r="R1887" s="208"/>
      <c r="S1887" s="208"/>
      <c r="T1887" s="208"/>
      <c r="U1887" s="208"/>
      <c r="V1887" s="208"/>
      <c r="W1887" s="208"/>
      <c r="X1887" s="219">
        <v>43395</v>
      </c>
      <c r="Y1887" s="150" t="str">
        <f ca="1">IF(ISBLANK(X1887), TODAY()-E1887,X1887- E1887 &amp; CHAR(10) &amp; "(closed)")</f>
        <v>43395
(closed)</v>
      </c>
      <c r="Z1887" s="149" t="s">
        <v>360</v>
      </c>
    </row>
    <row r="1888" spans="1:26" s="175" customFormat="1" ht="26.4" hidden="1" x14ac:dyDescent="0.3">
      <c r="A1888" s="157"/>
      <c r="B1888" s="191">
        <v>201800274</v>
      </c>
      <c r="C1888" s="206" t="s">
        <v>193</v>
      </c>
      <c r="D1888" s="29" t="s">
        <v>179</v>
      </c>
      <c r="E1888" s="216"/>
      <c r="F1888" s="208"/>
      <c r="G1888" s="208"/>
      <c r="H1888" s="208"/>
      <c r="I1888" s="208"/>
      <c r="J1888" s="209"/>
      <c r="K1888" s="208"/>
      <c r="L1888" s="208"/>
      <c r="M1888" s="208"/>
      <c r="N1888" s="208"/>
      <c r="O1888" s="208"/>
      <c r="P1888" s="208"/>
      <c r="Q1888" s="208"/>
      <c r="R1888" s="208"/>
      <c r="S1888" s="208"/>
      <c r="T1888" s="208"/>
      <c r="U1888" s="208"/>
      <c r="V1888" s="208"/>
      <c r="W1888" s="208"/>
      <c r="X1888" s="219">
        <v>43395</v>
      </c>
      <c r="Y1888" s="150" t="str">
        <f ca="1">IF(ISBLANK(X1888), TODAY()-E1888,X1888- E1888 &amp; CHAR(10) &amp; "(closed)")</f>
        <v>43395
(closed)</v>
      </c>
      <c r="Z1888" s="149" t="s">
        <v>360</v>
      </c>
    </row>
    <row r="1889" spans="1:26" s="175" customFormat="1" ht="26.4" hidden="1" x14ac:dyDescent="0.3">
      <c r="A1889" s="157"/>
      <c r="B1889" s="191">
        <v>201800275</v>
      </c>
      <c r="C1889" s="206" t="s">
        <v>193</v>
      </c>
      <c r="D1889" s="29" t="s">
        <v>179</v>
      </c>
      <c r="E1889" s="216"/>
      <c r="F1889" s="208"/>
      <c r="G1889" s="208"/>
      <c r="H1889" s="208"/>
      <c r="I1889" s="208"/>
      <c r="J1889" s="209"/>
      <c r="K1889" s="208"/>
      <c r="L1889" s="208"/>
      <c r="M1889" s="208"/>
      <c r="N1889" s="208"/>
      <c r="O1889" s="208"/>
      <c r="P1889" s="208"/>
      <c r="Q1889" s="208"/>
      <c r="R1889" s="208"/>
      <c r="S1889" s="208"/>
      <c r="T1889" s="208"/>
      <c r="U1889" s="208"/>
      <c r="V1889" s="208"/>
      <c r="W1889" s="208"/>
      <c r="X1889" s="219">
        <v>43395</v>
      </c>
      <c r="Y1889" s="150" t="str">
        <f ca="1">IF(ISBLANK(X1889), TODAY()-E1889,X1889- E1889 &amp; CHAR(10) &amp; "(closed)")</f>
        <v>43395
(closed)</v>
      </c>
      <c r="Z1889" s="149" t="s">
        <v>360</v>
      </c>
    </row>
    <row r="1890" spans="1:26" s="175" customFormat="1" ht="26.4" hidden="1" x14ac:dyDescent="0.3">
      <c r="A1890" s="157"/>
      <c r="B1890" s="191">
        <v>201800276</v>
      </c>
      <c r="C1890" s="206" t="s">
        <v>193</v>
      </c>
      <c r="D1890" s="29" t="s">
        <v>179</v>
      </c>
      <c r="E1890" s="216"/>
      <c r="F1890" s="208"/>
      <c r="G1890" s="208"/>
      <c r="H1890" s="208"/>
      <c r="I1890" s="208"/>
      <c r="J1890" s="209"/>
      <c r="K1890" s="208"/>
      <c r="L1890" s="208"/>
      <c r="M1890" s="208"/>
      <c r="N1890" s="208"/>
      <c r="O1890" s="208"/>
      <c r="P1890" s="208"/>
      <c r="Q1890" s="208"/>
      <c r="R1890" s="208"/>
      <c r="S1890" s="208"/>
      <c r="T1890" s="208"/>
      <c r="U1890" s="208"/>
      <c r="V1890" s="208"/>
      <c r="W1890" s="208"/>
      <c r="X1890" s="219">
        <v>43384</v>
      </c>
      <c r="Y1890" s="150" t="str">
        <f ca="1">IF(ISBLANK(X1890), TODAY()-E1890,X1890- E1890 &amp; CHAR(10) &amp; "(closed)")</f>
        <v>43384
(closed)</v>
      </c>
      <c r="Z1890" s="149" t="s">
        <v>360</v>
      </c>
    </row>
    <row r="1891" spans="1:26" s="175" customFormat="1" ht="26.4" hidden="1" x14ac:dyDescent="0.3">
      <c r="A1891" s="157"/>
      <c r="B1891" s="191">
        <v>201800277</v>
      </c>
      <c r="C1891" s="206" t="s">
        <v>1873</v>
      </c>
      <c r="D1891" s="29" t="s">
        <v>176</v>
      </c>
      <c r="E1891" s="216"/>
      <c r="F1891" s="208"/>
      <c r="G1891" s="208"/>
      <c r="H1891" s="208"/>
      <c r="I1891" s="208"/>
      <c r="J1891" s="209"/>
      <c r="K1891" s="208"/>
      <c r="L1891" s="208"/>
      <c r="M1891" s="208"/>
      <c r="N1891" s="208"/>
      <c r="O1891" s="208"/>
      <c r="P1891" s="208"/>
      <c r="Q1891" s="208"/>
      <c r="R1891" s="208"/>
      <c r="S1891" s="208"/>
      <c r="T1891" s="208"/>
      <c r="U1891" s="208"/>
      <c r="V1891" s="208"/>
      <c r="W1891" s="208"/>
      <c r="X1891" s="219">
        <v>43395</v>
      </c>
      <c r="Y1891" s="150" t="str">
        <f ca="1">IF(ISBLANK(X1891), TODAY()-E1891,X1891- E1891 &amp; CHAR(10) &amp; "(closed)")</f>
        <v>43395
(closed)</v>
      </c>
      <c r="Z1891" s="149" t="s">
        <v>360</v>
      </c>
    </row>
    <row r="1892" spans="1:26" s="175" customFormat="1" ht="26.4" hidden="1" x14ac:dyDescent="0.3">
      <c r="A1892" s="157"/>
      <c r="B1892" s="191">
        <v>201800278</v>
      </c>
      <c r="C1892" s="206" t="s">
        <v>1873</v>
      </c>
      <c r="D1892" s="29" t="s">
        <v>176</v>
      </c>
      <c r="E1892" s="216"/>
      <c r="F1892" s="208"/>
      <c r="G1892" s="208"/>
      <c r="H1892" s="208"/>
      <c r="I1892" s="208"/>
      <c r="J1892" s="209"/>
      <c r="K1892" s="208"/>
      <c r="L1892" s="208"/>
      <c r="M1892" s="208"/>
      <c r="N1892" s="208"/>
      <c r="O1892" s="208"/>
      <c r="P1892" s="208"/>
      <c r="Q1892" s="208"/>
      <c r="R1892" s="208"/>
      <c r="S1892" s="208"/>
      <c r="T1892" s="208"/>
      <c r="U1892" s="208"/>
      <c r="V1892" s="208"/>
      <c r="W1892" s="208"/>
      <c r="X1892" s="219">
        <v>43385</v>
      </c>
      <c r="Y1892" s="150" t="str">
        <f ca="1">IF(ISBLANK(X1892), TODAY()-E1892,X1892- E1892 &amp; CHAR(10) &amp; "(closed)")</f>
        <v>43385
(closed)</v>
      </c>
      <c r="Z1892" s="149" t="s">
        <v>360</v>
      </c>
    </row>
    <row r="1893" spans="1:26" s="175" customFormat="1" ht="26.4" hidden="1" x14ac:dyDescent="0.3">
      <c r="A1893" s="157"/>
      <c r="B1893" s="191">
        <v>201800279</v>
      </c>
      <c r="C1893" s="206" t="s">
        <v>1873</v>
      </c>
      <c r="D1893" s="29" t="s">
        <v>179</v>
      </c>
      <c r="E1893" s="216"/>
      <c r="F1893" s="208"/>
      <c r="G1893" s="208"/>
      <c r="H1893" s="208"/>
      <c r="I1893" s="208"/>
      <c r="J1893" s="209"/>
      <c r="K1893" s="208"/>
      <c r="L1893" s="208"/>
      <c r="M1893" s="208"/>
      <c r="N1893" s="208"/>
      <c r="O1893" s="208"/>
      <c r="P1893" s="208"/>
      <c r="Q1893" s="208"/>
      <c r="R1893" s="208"/>
      <c r="S1893" s="208"/>
      <c r="T1893" s="208"/>
      <c r="U1893" s="208"/>
      <c r="V1893" s="208"/>
      <c r="W1893" s="208"/>
      <c r="X1893" s="219">
        <v>43385</v>
      </c>
      <c r="Y1893" s="150" t="str">
        <f ca="1">IF(ISBLANK(X1893), TODAY()-E1893,X1893- E1893 &amp; CHAR(10) &amp; "(closed)")</f>
        <v>43385
(closed)</v>
      </c>
      <c r="Z1893" s="149" t="s">
        <v>360</v>
      </c>
    </row>
    <row r="1894" spans="1:26" s="175" customFormat="1" ht="26.4" hidden="1" x14ac:dyDescent="0.3">
      <c r="A1894" s="157"/>
      <c r="B1894" s="191">
        <v>201800280</v>
      </c>
      <c r="C1894" s="30" t="s">
        <v>112</v>
      </c>
      <c r="D1894" s="29" t="s">
        <v>179</v>
      </c>
      <c r="E1894" s="216"/>
      <c r="F1894" s="208"/>
      <c r="G1894" s="208"/>
      <c r="H1894" s="208"/>
      <c r="I1894" s="208"/>
      <c r="J1894" s="209"/>
      <c r="K1894" s="208"/>
      <c r="L1894" s="208"/>
      <c r="M1894" s="208"/>
      <c r="N1894" s="208"/>
      <c r="O1894" s="208"/>
      <c r="P1894" s="208"/>
      <c r="Q1894" s="208"/>
      <c r="R1894" s="208"/>
      <c r="S1894" s="208"/>
      <c r="T1894" s="208"/>
      <c r="U1894" s="208"/>
      <c r="V1894" s="208"/>
      <c r="W1894" s="208"/>
      <c r="X1894" s="219">
        <v>43371</v>
      </c>
      <c r="Y1894" s="150" t="str">
        <f ca="1">IF(ISBLANK(X1894), TODAY()-E1894,X1894- E1894 &amp; CHAR(10) &amp; "(closed)")</f>
        <v>43371
(closed)</v>
      </c>
      <c r="Z1894" s="149" t="s">
        <v>360</v>
      </c>
    </row>
    <row r="1895" spans="1:26" s="175" customFormat="1" ht="28.8" hidden="1" x14ac:dyDescent="0.3">
      <c r="A1895" s="157"/>
      <c r="B1895" s="191">
        <v>201800281</v>
      </c>
      <c r="C1895" s="206" t="s">
        <v>1876</v>
      </c>
      <c r="D1895" s="29" t="s">
        <v>172</v>
      </c>
      <c r="E1895" s="30" t="s">
        <v>1445</v>
      </c>
      <c r="F1895" s="208"/>
      <c r="G1895" s="208"/>
      <c r="H1895" s="208"/>
      <c r="I1895" s="208"/>
      <c r="J1895" s="209"/>
      <c r="K1895" s="208"/>
      <c r="L1895" s="208"/>
      <c r="M1895" s="208"/>
      <c r="N1895" s="208"/>
      <c r="O1895" s="208"/>
      <c r="P1895" s="208"/>
      <c r="Q1895" s="208"/>
      <c r="R1895" s="208"/>
      <c r="S1895" s="208"/>
      <c r="T1895" s="208"/>
      <c r="U1895" s="208"/>
      <c r="V1895" s="208"/>
      <c r="W1895" s="208"/>
      <c r="X1895" s="219">
        <v>43381</v>
      </c>
      <c r="Y1895" s="150" t="e">
        <f ca="1">IF(ISBLANK(X1895), TODAY()-E1895,X1895- E1895 &amp; CHAR(10) &amp; "(closed)")</f>
        <v>#VALUE!</v>
      </c>
      <c r="Z1895" s="149" t="s">
        <v>360</v>
      </c>
    </row>
    <row r="1896" spans="1:26" s="175" customFormat="1" ht="28.8" hidden="1" x14ac:dyDescent="0.3">
      <c r="A1896" s="157"/>
      <c r="B1896" s="191">
        <v>201800282</v>
      </c>
      <c r="C1896" s="206" t="s">
        <v>467</v>
      </c>
      <c r="D1896" s="29" t="s">
        <v>172</v>
      </c>
      <c r="E1896" s="30" t="s">
        <v>1445</v>
      </c>
      <c r="F1896" s="208"/>
      <c r="G1896" s="208"/>
      <c r="H1896" s="208"/>
      <c r="I1896" s="208"/>
      <c r="J1896" s="209"/>
      <c r="K1896" s="208"/>
      <c r="L1896" s="208"/>
      <c r="M1896" s="208"/>
      <c r="N1896" s="208"/>
      <c r="O1896" s="208"/>
      <c r="P1896" s="208"/>
      <c r="Q1896" s="208"/>
      <c r="R1896" s="208"/>
      <c r="S1896" s="208"/>
      <c r="T1896" s="208"/>
      <c r="U1896" s="208"/>
      <c r="V1896" s="208"/>
      <c r="W1896" s="208"/>
      <c r="X1896" s="219">
        <v>43381</v>
      </c>
      <c r="Y1896" s="150" t="e">
        <f ca="1">IF(ISBLANK(X1896), TODAY()-E1896,X1896- E1896 &amp; CHAR(10) &amp; "(closed)")</f>
        <v>#VALUE!</v>
      </c>
      <c r="Z1896" s="149" t="s">
        <v>360</v>
      </c>
    </row>
    <row r="1897" spans="1:26" s="175" customFormat="1" ht="26.4" hidden="1" x14ac:dyDescent="0.3">
      <c r="A1897" s="157"/>
      <c r="B1897" s="191">
        <v>201800283</v>
      </c>
      <c r="C1897" s="206" t="s">
        <v>804</v>
      </c>
      <c r="D1897" s="29" t="s">
        <v>179</v>
      </c>
      <c r="E1897" s="216"/>
      <c r="F1897" s="208"/>
      <c r="G1897" s="208"/>
      <c r="H1897" s="208"/>
      <c r="I1897" s="208"/>
      <c r="J1897" s="209"/>
      <c r="K1897" s="208"/>
      <c r="L1897" s="208"/>
      <c r="M1897" s="208"/>
      <c r="N1897" s="208"/>
      <c r="O1897" s="208"/>
      <c r="P1897" s="208"/>
      <c r="Q1897" s="208"/>
      <c r="R1897" s="208"/>
      <c r="S1897" s="208"/>
      <c r="T1897" s="208"/>
      <c r="U1897" s="208"/>
      <c r="V1897" s="208"/>
      <c r="W1897" s="208"/>
      <c r="X1897" s="219">
        <v>43367</v>
      </c>
      <c r="Y1897" s="150" t="str">
        <f ca="1">IF(ISBLANK(X1897), TODAY()-E1897,X1897- E1897 &amp; CHAR(10) &amp; "(closed)")</f>
        <v>43367
(closed)</v>
      </c>
      <c r="Z1897" s="149" t="s">
        <v>360</v>
      </c>
    </row>
    <row r="1898" spans="1:26" s="175" customFormat="1" ht="26.4" hidden="1" x14ac:dyDescent="0.3">
      <c r="A1898" s="157"/>
      <c r="B1898" s="191">
        <v>201800284</v>
      </c>
      <c r="C1898" s="206" t="s">
        <v>1111</v>
      </c>
      <c r="D1898" s="29" t="s">
        <v>179</v>
      </c>
      <c r="E1898" s="216"/>
      <c r="F1898" s="208"/>
      <c r="G1898" s="208"/>
      <c r="H1898" s="208"/>
      <c r="I1898" s="208"/>
      <c r="J1898" s="209"/>
      <c r="K1898" s="208"/>
      <c r="L1898" s="208"/>
      <c r="M1898" s="208"/>
      <c r="N1898" s="208"/>
      <c r="O1898" s="208"/>
      <c r="P1898" s="208"/>
      <c r="Q1898" s="208"/>
      <c r="R1898" s="208"/>
      <c r="S1898" s="208"/>
      <c r="T1898" s="208"/>
      <c r="U1898" s="208"/>
      <c r="V1898" s="208"/>
      <c r="W1898" s="208"/>
      <c r="X1898" s="219">
        <v>43389</v>
      </c>
      <c r="Y1898" s="150" t="str">
        <f ca="1">IF(ISBLANK(X1898), TODAY()-E1898,X1898- E1898 &amp; CHAR(10) &amp; "(closed)")</f>
        <v>43389
(closed)</v>
      </c>
      <c r="Z1898" s="149" t="s">
        <v>360</v>
      </c>
    </row>
    <row r="1899" spans="1:26" s="175" customFormat="1" ht="26.4" hidden="1" x14ac:dyDescent="0.3">
      <c r="A1899" s="157"/>
      <c r="B1899" s="191">
        <v>201800285</v>
      </c>
      <c r="C1899" s="206" t="s">
        <v>1111</v>
      </c>
      <c r="D1899" s="29" t="s">
        <v>179</v>
      </c>
      <c r="E1899" s="216"/>
      <c r="F1899" s="208"/>
      <c r="G1899" s="208"/>
      <c r="H1899" s="208"/>
      <c r="I1899" s="208"/>
      <c r="J1899" s="209"/>
      <c r="K1899" s="208"/>
      <c r="L1899" s="208"/>
      <c r="M1899" s="208"/>
      <c r="N1899" s="208"/>
      <c r="O1899" s="208"/>
      <c r="P1899" s="208"/>
      <c r="Q1899" s="208"/>
      <c r="R1899" s="208"/>
      <c r="S1899" s="208"/>
      <c r="T1899" s="208"/>
      <c r="U1899" s="208"/>
      <c r="V1899" s="208"/>
      <c r="W1899" s="208"/>
      <c r="X1899" s="219">
        <v>43402</v>
      </c>
      <c r="Y1899" s="150" t="str">
        <f ca="1">IF(ISBLANK(X1899), TODAY()-E1899,X1899- E1899 &amp; CHAR(10) &amp; "(closed)")</f>
        <v>43402
(closed)</v>
      </c>
      <c r="Z1899" s="149" t="s">
        <v>360</v>
      </c>
    </row>
    <row r="1900" spans="1:26" s="175" customFormat="1" ht="26.4" hidden="1" x14ac:dyDescent="0.3">
      <c r="A1900" s="157"/>
      <c r="B1900" s="157">
        <v>201800286</v>
      </c>
      <c r="C1900" s="206" t="s">
        <v>193</v>
      </c>
      <c r="D1900" s="29" t="s">
        <v>176</v>
      </c>
      <c r="E1900" s="216"/>
      <c r="F1900" s="208"/>
      <c r="G1900" s="208"/>
      <c r="H1900" s="208"/>
      <c r="I1900" s="208"/>
      <c r="J1900" s="209"/>
      <c r="K1900" s="208"/>
      <c r="L1900" s="208"/>
      <c r="M1900" s="208"/>
      <c r="N1900" s="208"/>
      <c r="O1900" s="208"/>
      <c r="P1900" s="208"/>
      <c r="Q1900" s="208"/>
      <c r="R1900" s="208"/>
      <c r="S1900" s="208"/>
      <c r="T1900" s="208"/>
      <c r="U1900" s="208"/>
      <c r="V1900" s="208"/>
      <c r="W1900" s="208"/>
      <c r="X1900" s="219">
        <v>43389</v>
      </c>
      <c r="Y1900" s="150" t="str">
        <f ca="1">IF(ISBLANK(X1900), TODAY()-E1900,X1900- E1900 &amp; CHAR(10) &amp; "(closed)")</f>
        <v>43389
(closed)</v>
      </c>
      <c r="Z1900" s="149" t="s">
        <v>360</v>
      </c>
    </row>
    <row r="1901" spans="1:26" s="175" customFormat="1" ht="26.4" hidden="1" x14ac:dyDescent="0.3">
      <c r="A1901" s="157"/>
      <c r="B1901" s="157">
        <v>201800287</v>
      </c>
      <c r="C1901" s="206" t="s">
        <v>193</v>
      </c>
      <c r="D1901" s="29" t="s">
        <v>179</v>
      </c>
      <c r="E1901" s="216"/>
      <c r="F1901" s="208"/>
      <c r="G1901" s="208"/>
      <c r="H1901" s="208"/>
      <c r="I1901" s="208"/>
      <c r="J1901" s="209"/>
      <c r="K1901" s="208"/>
      <c r="L1901" s="208"/>
      <c r="M1901" s="208"/>
      <c r="N1901" s="208"/>
      <c r="O1901" s="208"/>
      <c r="P1901" s="208"/>
      <c r="Q1901" s="208"/>
      <c r="R1901" s="208"/>
      <c r="S1901" s="208"/>
      <c r="T1901" s="208"/>
      <c r="U1901" s="208"/>
      <c r="V1901" s="208"/>
      <c r="W1901" s="208"/>
      <c r="X1901" s="219">
        <v>43367</v>
      </c>
      <c r="Y1901" s="150" t="str">
        <f ca="1">IF(ISBLANK(X1901), TODAY()-E1901,X1901- E1901 &amp; CHAR(10) &amp; "(closed)")</f>
        <v>43367
(closed)</v>
      </c>
      <c r="Z1901" s="149" t="s">
        <v>360</v>
      </c>
    </row>
    <row r="1902" spans="1:26" s="175" customFormat="1" ht="26.4" hidden="1" x14ac:dyDescent="0.3">
      <c r="A1902" s="157"/>
      <c r="B1902" s="157">
        <v>201800288</v>
      </c>
      <c r="C1902" s="206" t="s">
        <v>193</v>
      </c>
      <c r="D1902" s="29" t="s">
        <v>179</v>
      </c>
      <c r="E1902" s="216"/>
      <c r="F1902" s="208"/>
      <c r="G1902" s="208"/>
      <c r="H1902" s="208"/>
      <c r="I1902" s="208"/>
      <c r="J1902" s="209"/>
      <c r="K1902" s="208"/>
      <c r="L1902" s="208"/>
      <c r="M1902" s="208"/>
      <c r="N1902" s="208"/>
      <c r="O1902" s="208"/>
      <c r="P1902" s="208"/>
      <c r="Q1902" s="208"/>
      <c r="R1902" s="208"/>
      <c r="S1902" s="208"/>
      <c r="T1902" s="208"/>
      <c r="U1902" s="208"/>
      <c r="V1902" s="208"/>
      <c r="W1902" s="208"/>
      <c r="X1902" s="219">
        <v>43367</v>
      </c>
      <c r="Y1902" s="150" t="str">
        <f ca="1">IF(ISBLANK(X1902), TODAY()-E1902,X1902- E1902 &amp; CHAR(10) &amp; "(closed)")</f>
        <v>43367
(closed)</v>
      </c>
      <c r="Z1902" s="149" t="s">
        <v>360</v>
      </c>
    </row>
    <row r="1903" spans="1:26" s="175" customFormat="1" ht="26.4" hidden="1" x14ac:dyDescent="0.3">
      <c r="A1903" s="157"/>
      <c r="B1903" s="157">
        <v>201800289</v>
      </c>
      <c r="C1903" s="206" t="s">
        <v>193</v>
      </c>
      <c r="D1903" s="29" t="s">
        <v>176</v>
      </c>
      <c r="E1903" s="216"/>
      <c r="F1903" s="208"/>
      <c r="G1903" s="208"/>
      <c r="H1903" s="208"/>
      <c r="I1903" s="208"/>
      <c r="J1903" s="209"/>
      <c r="K1903" s="208"/>
      <c r="L1903" s="208"/>
      <c r="M1903" s="208"/>
      <c r="N1903" s="208"/>
      <c r="O1903" s="208"/>
      <c r="P1903" s="208"/>
      <c r="Q1903" s="208"/>
      <c r="R1903" s="208"/>
      <c r="S1903" s="208"/>
      <c r="T1903" s="208"/>
      <c r="U1903" s="208"/>
      <c r="V1903" s="208"/>
      <c r="W1903" s="208"/>
      <c r="X1903" s="219">
        <v>43391</v>
      </c>
      <c r="Y1903" s="150" t="str">
        <f ca="1">IF(ISBLANK(X1903), TODAY()-E1903,X1903- E1903 &amp; CHAR(10) &amp; "(closed)")</f>
        <v>43391
(closed)</v>
      </c>
      <c r="Z1903" s="149" t="s">
        <v>360</v>
      </c>
    </row>
    <row r="1904" spans="1:26" s="175" customFormat="1" ht="26.4" hidden="1" x14ac:dyDescent="0.3">
      <c r="A1904" s="157"/>
      <c r="B1904" s="157">
        <v>201800290</v>
      </c>
      <c r="C1904" s="206" t="s">
        <v>193</v>
      </c>
      <c r="D1904" s="29" t="s">
        <v>179</v>
      </c>
      <c r="E1904" s="216"/>
      <c r="F1904" s="208"/>
      <c r="G1904" s="208"/>
      <c r="H1904" s="208"/>
      <c r="I1904" s="208"/>
      <c r="J1904" s="209"/>
      <c r="K1904" s="208"/>
      <c r="L1904" s="208"/>
      <c r="M1904" s="208"/>
      <c r="N1904" s="208"/>
      <c r="O1904" s="208"/>
      <c r="P1904" s="208"/>
      <c r="Q1904" s="208"/>
      <c r="R1904" s="208"/>
      <c r="S1904" s="208"/>
      <c r="T1904" s="208"/>
      <c r="U1904" s="208"/>
      <c r="V1904" s="208"/>
      <c r="W1904" s="208"/>
      <c r="X1904" s="219">
        <v>43378</v>
      </c>
      <c r="Y1904" s="150" t="str">
        <f ca="1">IF(ISBLANK(X1904), TODAY()-E1904,X1904- E1904 &amp; CHAR(10) &amp; "(closed)")</f>
        <v>43378
(closed)</v>
      </c>
      <c r="Z1904" s="149" t="s">
        <v>360</v>
      </c>
    </row>
    <row r="1905" spans="1:26" s="175" customFormat="1" ht="26.4" hidden="1" x14ac:dyDescent="0.3">
      <c r="A1905" s="157"/>
      <c r="B1905" s="157">
        <v>201800292</v>
      </c>
      <c r="C1905" s="218" t="s">
        <v>193</v>
      </c>
      <c r="D1905" s="29" t="s">
        <v>176</v>
      </c>
      <c r="E1905" s="216"/>
      <c r="F1905" s="208"/>
      <c r="G1905" s="208"/>
      <c r="H1905" s="208"/>
      <c r="I1905" s="208"/>
      <c r="J1905" s="209"/>
      <c r="K1905" s="208"/>
      <c r="L1905" s="208"/>
      <c r="M1905" s="208"/>
      <c r="N1905" s="208"/>
      <c r="O1905" s="208"/>
      <c r="P1905" s="208"/>
      <c r="Q1905" s="208"/>
      <c r="R1905" s="208"/>
      <c r="S1905" s="208"/>
      <c r="T1905" s="208"/>
      <c r="U1905" s="208"/>
      <c r="V1905" s="208"/>
      <c r="W1905" s="208"/>
      <c r="X1905" s="207">
        <v>43725</v>
      </c>
      <c r="Y1905" s="150" t="str">
        <f ca="1">IF(ISBLANK(X1905), TODAY()-E1905,X1905- E1905 &amp; CHAR(10) &amp; "(closed)")</f>
        <v>43725
(closed)</v>
      </c>
      <c r="Z1905" s="149" t="s">
        <v>360</v>
      </c>
    </row>
    <row r="1906" spans="1:26" s="175" customFormat="1" ht="14.4" hidden="1" x14ac:dyDescent="0.3">
      <c r="A1906" s="157"/>
      <c r="B1906" s="157">
        <v>201800293</v>
      </c>
      <c r="C1906" s="218" t="s">
        <v>193</v>
      </c>
      <c r="D1906" s="29" t="s">
        <v>176</v>
      </c>
      <c r="E1906" s="216"/>
      <c r="F1906" s="208"/>
      <c r="G1906" s="208"/>
      <c r="H1906" s="208"/>
      <c r="I1906" s="208"/>
      <c r="J1906" s="209"/>
      <c r="K1906" s="208"/>
      <c r="L1906" s="208"/>
      <c r="M1906" s="208"/>
      <c r="N1906" s="208"/>
      <c r="O1906" s="208"/>
      <c r="P1906" s="208"/>
      <c r="Q1906" s="208"/>
      <c r="R1906" s="208"/>
      <c r="S1906" s="208"/>
      <c r="T1906" s="208"/>
      <c r="U1906" s="208"/>
      <c r="V1906" s="208"/>
      <c r="W1906" s="208"/>
      <c r="X1906" s="207" t="s">
        <v>199</v>
      </c>
      <c r="Y1906" s="150" t="e">
        <f ca="1">IF(ISBLANK(X1906), TODAY()-E1906,X1906- E1906 &amp; CHAR(10) &amp; "(closed)")</f>
        <v>#VALUE!</v>
      </c>
      <c r="Z1906" s="149" t="s">
        <v>360</v>
      </c>
    </row>
    <row r="1907" spans="1:26" s="175" customFormat="1" ht="26.4" hidden="1" x14ac:dyDescent="0.3">
      <c r="A1907" s="157"/>
      <c r="B1907" s="157">
        <v>201800294</v>
      </c>
      <c r="C1907" s="218" t="s">
        <v>193</v>
      </c>
      <c r="D1907" s="29" t="s">
        <v>176</v>
      </c>
      <c r="E1907" s="216"/>
      <c r="F1907" s="208"/>
      <c r="G1907" s="208"/>
      <c r="H1907" s="208"/>
      <c r="I1907" s="208"/>
      <c r="J1907" s="209"/>
      <c r="K1907" s="208"/>
      <c r="L1907" s="208"/>
      <c r="M1907" s="208"/>
      <c r="N1907" s="208"/>
      <c r="O1907" s="208"/>
      <c r="P1907" s="208"/>
      <c r="Q1907" s="208"/>
      <c r="R1907" s="208"/>
      <c r="S1907" s="208"/>
      <c r="T1907" s="208"/>
      <c r="U1907" s="208"/>
      <c r="V1907" s="208"/>
      <c r="W1907" s="208"/>
      <c r="X1907" s="207">
        <v>43725</v>
      </c>
      <c r="Y1907" s="150" t="str">
        <f ca="1">IF(ISBLANK(X1907), TODAY()-E1907,X1907- E1907 &amp; CHAR(10) &amp; "(closed)")</f>
        <v>43725
(closed)</v>
      </c>
      <c r="Z1907" s="149" t="s">
        <v>360</v>
      </c>
    </row>
    <row r="1908" spans="1:26" s="175" customFormat="1" ht="26.4" hidden="1" x14ac:dyDescent="0.3">
      <c r="A1908" s="157"/>
      <c r="B1908" s="157">
        <v>201800295</v>
      </c>
      <c r="C1908" s="218" t="s">
        <v>193</v>
      </c>
      <c r="D1908" s="29" t="s">
        <v>176</v>
      </c>
      <c r="E1908" s="216"/>
      <c r="F1908" s="208"/>
      <c r="G1908" s="208"/>
      <c r="H1908" s="208"/>
      <c r="I1908" s="208"/>
      <c r="J1908" s="209"/>
      <c r="K1908" s="208"/>
      <c r="L1908" s="208"/>
      <c r="M1908" s="208"/>
      <c r="N1908" s="208"/>
      <c r="O1908" s="208"/>
      <c r="P1908" s="208"/>
      <c r="Q1908" s="208"/>
      <c r="R1908" s="208"/>
      <c r="S1908" s="208"/>
      <c r="T1908" s="208"/>
      <c r="U1908" s="208"/>
      <c r="V1908" s="208"/>
      <c r="W1908" s="208"/>
      <c r="X1908" s="207">
        <v>43725</v>
      </c>
      <c r="Y1908" s="150" t="str">
        <f ca="1">IF(ISBLANK(X1908), TODAY()-E1908,X1908- E1908 &amp; CHAR(10) &amp; "(closed)")</f>
        <v>43725
(closed)</v>
      </c>
      <c r="Z1908" s="149" t="s">
        <v>360</v>
      </c>
    </row>
    <row r="1909" spans="1:26" s="175" customFormat="1" ht="26.4" hidden="1" x14ac:dyDescent="0.3">
      <c r="A1909" s="157"/>
      <c r="B1909" s="157">
        <v>201800296</v>
      </c>
      <c r="C1909" s="218" t="s">
        <v>193</v>
      </c>
      <c r="D1909" s="29" t="s">
        <v>176</v>
      </c>
      <c r="E1909" s="216"/>
      <c r="F1909" s="208"/>
      <c r="G1909" s="208"/>
      <c r="H1909" s="208"/>
      <c r="I1909" s="208"/>
      <c r="J1909" s="209"/>
      <c r="K1909" s="208"/>
      <c r="L1909" s="208"/>
      <c r="M1909" s="208"/>
      <c r="N1909" s="208"/>
      <c r="O1909" s="208"/>
      <c r="P1909" s="208"/>
      <c r="Q1909" s="208"/>
      <c r="R1909" s="208"/>
      <c r="S1909" s="208"/>
      <c r="T1909" s="208"/>
      <c r="U1909" s="208"/>
      <c r="V1909" s="208"/>
      <c r="W1909" s="208"/>
      <c r="X1909" s="207">
        <v>43725</v>
      </c>
      <c r="Y1909" s="150" t="str">
        <f ca="1">IF(ISBLANK(X1909), TODAY()-E1909,X1909- E1909 &amp; CHAR(10) &amp; "(closed)")</f>
        <v>43725
(closed)</v>
      </c>
      <c r="Z1909" s="149" t="s">
        <v>360</v>
      </c>
    </row>
    <row r="1910" spans="1:26" s="175" customFormat="1" ht="26.4" hidden="1" x14ac:dyDescent="0.3">
      <c r="A1910" s="157"/>
      <c r="B1910" s="157">
        <v>201800300</v>
      </c>
      <c r="C1910" s="218" t="s">
        <v>193</v>
      </c>
      <c r="D1910" s="29" t="s">
        <v>176</v>
      </c>
      <c r="E1910" s="216"/>
      <c r="F1910" s="208"/>
      <c r="G1910" s="208"/>
      <c r="H1910" s="208"/>
      <c r="I1910" s="208"/>
      <c r="J1910" s="209"/>
      <c r="K1910" s="208"/>
      <c r="L1910" s="208"/>
      <c r="M1910" s="208"/>
      <c r="N1910" s="208"/>
      <c r="O1910" s="208"/>
      <c r="P1910" s="208"/>
      <c r="Q1910" s="208"/>
      <c r="R1910" s="208"/>
      <c r="S1910" s="208"/>
      <c r="T1910" s="208"/>
      <c r="U1910" s="208"/>
      <c r="V1910" s="208"/>
      <c r="W1910" s="208"/>
      <c r="X1910" s="207">
        <v>43725</v>
      </c>
      <c r="Y1910" s="150" t="str">
        <f ca="1">IF(ISBLANK(X1910), TODAY()-E1910,X1910- E1910 &amp; CHAR(10) &amp; "(closed)")</f>
        <v>43725
(closed)</v>
      </c>
      <c r="Z1910" s="149" t="s">
        <v>360</v>
      </c>
    </row>
    <row r="1911" spans="1:26" s="175" customFormat="1" ht="26.4" hidden="1" x14ac:dyDescent="0.3">
      <c r="A1911" s="157"/>
      <c r="B1911" s="157">
        <v>201800302</v>
      </c>
      <c r="C1911" s="218" t="s">
        <v>193</v>
      </c>
      <c r="D1911" s="29" t="s">
        <v>176</v>
      </c>
      <c r="E1911" s="216"/>
      <c r="F1911" s="208"/>
      <c r="G1911" s="208"/>
      <c r="H1911" s="208"/>
      <c r="I1911" s="208"/>
      <c r="J1911" s="209"/>
      <c r="K1911" s="208"/>
      <c r="L1911" s="208"/>
      <c r="M1911" s="208"/>
      <c r="N1911" s="208"/>
      <c r="O1911" s="208"/>
      <c r="P1911" s="208"/>
      <c r="Q1911" s="208"/>
      <c r="R1911" s="208"/>
      <c r="S1911" s="208"/>
      <c r="T1911" s="208"/>
      <c r="U1911" s="208"/>
      <c r="V1911" s="208"/>
      <c r="W1911" s="208"/>
      <c r="X1911" s="207">
        <v>43725</v>
      </c>
      <c r="Y1911" s="150" t="str">
        <f ca="1">IF(ISBLANK(X1911), TODAY()-E1911,X1911- E1911 &amp; CHAR(10) &amp; "(closed)")</f>
        <v>43725
(closed)</v>
      </c>
      <c r="Z1911" s="149" t="s">
        <v>360</v>
      </c>
    </row>
    <row r="1912" spans="1:26" s="175" customFormat="1" ht="26.4" hidden="1" x14ac:dyDescent="0.3">
      <c r="A1912" s="157"/>
      <c r="B1912" s="157">
        <v>201800303</v>
      </c>
      <c r="C1912" s="218" t="s">
        <v>193</v>
      </c>
      <c r="D1912" s="29" t="s">
        <v>176</v>
      </c>
      <c r="E1912" s="216"/>
      <c r="F1912" s="208"/>
      <c r="G1912" s="208"/>
      <c r="H1912" s="208"/>
      <c r="I1912" s="208"/>
      <c r="J1912" s="209"/>
      <c r="K1912" s="208"/>
      <c r="L1912" s="208"/>
      <c r="M1912" s="208"/>
      <c r="N1912" s="208"/>
      <c r="O1912" s="208"/>
      <c r="P1912" s="208"/>
      <c r="Q1912" s="208"/>
      <c r="R1912" s="208"/>
      <c r="S1912" s="208"/>
      <c r="T1912" s="208"/>
      <c r="U1912" s="208"/>
      <c r="V1912" s="208"/>
      <c r="W1912" s="208"/>
      <c r="X1912" s="207">
        <v>43725</v>
      </c>
      <c r="Y1912" s="150" t="str">
        <f ca="1">IF(ISBLANK(X1912), TODAY()-E1912,X1912- E1912 &amp; CHAR(10) &amp; "(closed)")</f>
        <v>43725
(closed)</v>
      </c>
      <c r="Z1912" s="149" t="s">
        <v>360</v>
      </c>
    </row>
    <row r="1913" spans="1:26" s="175" customFormat="1" ht="26.4" hidden="1" x14ac:dyDescent="0.3">
      <c r="A1913" s="157"/>
      <c r="B1913" s="157">
        <v>201800304</v>
      </c>
      <c r="C1913" s="206" t="s">
        <v>291</v>
      </c>
      <c r="D1913" s="29" t="s">
        <v>176</v>
      </c>
      <c r="E1913" s="216"/>
      <c r="F1913" s="208"/>
      <c r="G1913" s="208"/>
      <c r="H1913" s="208"/>
      <c r="I1913" s="208"/>
      <c r="J1913" s="209"/>
      <c r="K1913" s="208"/>
      <c r="L1913" s="208"/>
      <c r="M1913" s="208"/>
      <c r="N1913" s="208"/>
      <c r="O1913" s="208"/>
      <c r="P1913" s="208"/>
      <c r="Q1913" s="208"/>
      <c r="R1913" s="208"/>
      <c r="S1913" s="208"/>
      <c r="T1913" s="208"/>
      <c r="U1913" s="208"/>
      <c r="V1913" s="208"/>
      <c r="W1913" s="208"/>
      <c r="X1913" s="219">
        <v>43402</v>
      </c>
      <c r="Y1913" s="150" t="str">
        <f ca="1">IF(ISBLANK(X1913), TODAY()-E1913,X1913- E1913 &amp; CHAR(10) &amp; "(closed)")</f>
        <v>43402
(closed)</v>
      </c>
      <c r="Z1913" s="149" t="s">
        <v>360</v>
      </c>
    </row>
    <row r="1914" spans="1:26" s="175" customFormat="1" ht="26.4" hidden="1" x14ac:dyDescent="0.3">
      <c r="A1914" s="157"/>
      <c r="B1914" s="157">
        <v>201800305</v>
      </c>
      <c r="C1914" s="206" t="s">
        <v>291</v>
      </c>
      <c r="D1914" s="29" t="s">
        <v>176</v>
      </c>
      <c r="E1914" s="216"/>
      <c r="F1914" s="208"/>
      <c r="G1914" s="208"/>
      <c r="H1914" s="208"/>
      <c r="I1914" s="208"/>
      <c r="J1914" s="209"/>
      <c r="K1914" s="208"/>
      <c r="L1914" s="208"/>
      <c r="M1914" s="208"/>
      <c r="N1914" s="208"/>
      <c r="O1914" s="208"/>
      <c r="P1914" s="208"/>
      <c r="Q1914" s="208"/>
      <c r="R1914" s="208"/>
      <c r="S1914" s="208"/>
      <c r="T1914" s="208"/>
      <c r="U1914" s="208"/>
      <c r="V1914" s="208"/>
      <c r="W1914" s="208"/>
      <c r="X1914" s="219">
        <v>43402</v>
      </c>
      <c r="Y1914" s="150" t="str">
        <f ca="1">IF(ISBLANK(X1914), TODAY()-E1914,X1914- E1914 &amp; CHAR(10) &amp; "(closed)")</f>
        <v>43402
(closed)</v>
      </c>
      <c r="Z1914" s="149" t="s">
        <v>360</v>
      </c>
    </row>
    <row r="1915" spans="1:26" s="175" customFormat="1" ht="26.4" hidden="1" x14ac:dyDescent="0.3">
      <c r="A1915" s="157"/>
      <c r="B1915" s="157">
        <v>201800306</v>
      </c>
      <c r="C1915" s="206" t="s">
        <v>291</v>
      </c>
      <c r="D1915" s="29" t="s">
        <v>176</v>
      </c>
      <c r="E1915" s="216"/>
      <c r="F1915" s="208"/>
      <c r="G1915" s="208"/>
      <c r="H1915" s="208"/>
      <c r="I1915" s="208"/>
      <c r="J1915" s="209"/>
      <c r="K1915" s="208"/>
      <c r="L1915" s="208"/>
      <c r="M1915" s="208"/>
      <c r="N1915" s="208"/>
      <c r="O1915" s="208"/>
      <c r="P1915" s="208"/>
      <c r="Q1915" s="208"/>
      <c r="R1915" s="208"/>
      <c r="S1915" s="208"/>
      <c r="T1915" s="208"/>
      <c r="U1915" s="208"/>
      <c r="V1915" s="208"/>
      <c r="W1915" s="208"/>
      <c r="X1915" s="219">
        <v>43403</v>
      </c>
      <c r="Y1915" s="150" t="str">
        <f ca="1">IF(ISBLANK(X1915), TODAY()-E1915,X1915- E1915 &amp; CHAR(10) &amp; "(closed)")</f>
        <v>43403
(closed)</v>
      </c>
      <c r="Z1915" s="149" t="s">
        <v>360</v>
      </c>
    </row>
    <row r="1916" spans="1:26" s="175" customFormat="1" ht="26.4" hidden="1" x14ac:dyDescent="0.3">
      <c r="A1916" s="157"/>
      <c r="B1916" s="157">
        <v>201800307</v>
      </c>
      <c r="C1916" s="206" t="s">
        <v>291</v>
      </c>
      <c r="D1916" s="29" t="s">
        <v>176</v>
      </c>
      <c r="E1916" s="216"/>
      <c r="F1916" s="208"/>
      <c r="G1916" s="208"/>
      <c r="H1916" s="208"/>
      <c r="I1916" s="208"/>
      <c r="J1916" s="209"/>
      <c r="K1916" s="208"/>
      <c r="L1916" s="208"/>
      <c r="M1916" s="208"/>
      <c r="N1916" s="208"/>
      <c r="O1916" s="208"/>
      <c r="P1916" s="208"/>
      <c r="Q1916" s="208"/>
      <c r="R1916" s="208"/>
      <c r="S1916" s="208"/>
      <c r="T1916" s="208"/>
      <c r="U1916" s="208"/>
      <c r="V1916" s="208"/>
      <c r="W1916" s="208"/>
      <c r="X1916" s="219">
        <v>43402</v>
      </c>
      <c r="Y1916" s="150" t="str">
        <f ca="1">IF(ISBLANK(X1916), TODAY()-E1916,X1916- E1916 &amp; CHAR(10) &amp; "(closed)")</f>
        <v>43402
(closed)</v>
      </c>
      <c r="Z1916" s="149" t="s">
        <v>360</v>
      </c>
    </row>
    <row r="1917" spans="1:26" s="175" customFormat="1" ht="26.4" hidden="1" x14ac:dyDescent="0.3">
      <c r="A1917" s="157"/>
      <c r="B1917" s="157">
        <v>201800308</v>
      </c>
      <c r="C1917" s="206" t="s">
        <v>291</v>
      </c>
      <c r="D1917" s="29" t="s">
        <v>176</v>
      </c>
      <c r="E1917" s="216"/>
      <c r="F1917" s="208"/>
      <c r="G1917" s="208"/>
      <c r="H1917" s="208"/>
      <c r="I1917" s="208"/>
      <c r="J1917" s="209"/>
      <c r="K1917" s="208"/>
      <c r="L1917" s="208"/>
      <c r="M1917" s="208"/>
      <c r="N1917" s="208"/>
      <c r="O1917" s="208"/>
      <c r="P1917" s="208"/>
      <c r="Q1917" s="208"/>
      <c r="R1917" s="208"/>
      <c r="S1917" s="208"/>
      <c r="T1917" s="208"/>
      <c r="U1917" s="208"/>
      <c r="V1917" s="208"/>
      <c r="W1917" s="208"/>
      <c r="X1917" s="219">
        <v>43403</v>
      </c>
      <c r="Y1917" s="150" t="str">
        <f ca="1">IF(ISBLANK(X1917), TODAY()-E1917,X1917- E1917 &amp; CHAR(10) &amp; "(closed)")</f>
        <v>43403
(closed)</v>
      </c>
      <c r="Z1917" s="149" t="s">
        <v>360</v>
      </c>
    </row>
    <row r="1918" spans="1:26" s="175" customFormat="1" ht="26.4" hidden="1" x14ac:dyDescent="0.3">
      <c r="A1918" s="157"/>
      <c r="B1918" s="157">
        <v>201800309</v>
      </c>
      <c r="C1918" s="206" t="s">
        <v>291</v>
      </c>
      <c r="D1918" s="29" t="s">
        <v>179</v>
      </c>
      <c r="E1918" s="216"/>
      <c r="F1918" s="208"/>
      <c r="G1918" s="208"/>
      <c r="H1918" s="208"/>
      <c r="I1918" s="208"/>
      <c r="J1918" s="209"/>
      <c r="K1918" s="208"/>
      <c r="L1918" s="208"/>
      <c r="M1918" s="208"/>
      <c r="N1918" s="208"/>
      <c r="O1918" s="208"/>
      <c r="P1918" s="208"/>
      <c r="Q1918" s="208"/>
      <c r="R1918" s="208"/>
      <c r="S1918" s="208"/>
      <c r="T1918" s="208"/>
      <c r="U1918" s="208"/>
      <c r="V1918" s="208"/>
      <c r="W1918" s="208"/>
      <c r="X1918" s="219">
        <v>43389</v>
      </c>
      <c r="Y1918" s="150" t="str">
        <f ca="1">IF(ISBLANK(X1918), TODAY()-E1918,X1918- E1918 &amp; CHAR(10) &amp; "(closed)")</f>
        <v>43389
(closed)</v>
      </c>
      <c r="Z1918" s="149" t="s">
        <v>360</v>
      </c>
    </row>
    <row r="1919" spans="1:26" s="175" customFormat="1" ht="26.4" hidden="1" x14ac:dyDescent="0.3">
      <c r="A1919" s="157"/>
      <c r="B1919" s="157">
        <v>201800310</v>
      </c>
      <c r="C1919" s="206" t="s">
        <v>291</v>
      </c>
      <c r="D1919" s="29" t="s">
        <v>179</v>
      </c>
      <c r="E1919" s="216"/>
      <c r="F1919" s="208"/>
      <c r="G1919" s="208"/>
      <c r="H1919" s="208"/>
      <c r="I1919" s="208"/>
      <c r="J1919" s="209"/>
      <c r="K1919" s="208"/>
      <c r="L1919" s="208"/>
      <c r="M1919" s="208"/>
      <c r="N1919" s="208"/>
      <c r="O1919" s="208"/>
      <c r="P1919" s="208"/>
      <c r="Q1919" s="208"/>
      <c r="R1919" s="208"/>
      <c r="S1919" s="208"/>
      <c r="T1919" s="208"/>
      <c r="U1919" s="208"/>
      <c r="V1919" s="208"/>
      <c r="W1919" s="208"/>
      <c r="X1919" s="219">
        <v>43397</v>
      </c>
      <c r="Y1919" s="150" t="str">
        <f ca="1">IF(ISBLANK(X1919), TODAY()-E1919,X1919- E1919 &amp; CHAR(10) &amp; "(closed)")</f>
        <v>43397
(closed)</v>
      </c>
      <c r="Z1919" s="149" t="s">
        <v>360</v>
      </c>
    </row>
    <row r="1920" spans="1:26" s="175" customFormat="1" ht="26.4" hidden="1" x14ac:dyDescent="0.3">
      <c r="A1920" s="157"/>
      <c r="B1920" s="157">
        <v>201800311</v>
      </c>
      <c r="C1920" s="206" t="s">
        <v>291</v>
      </c>
      <c r="D1920" s="29" t="s">
        <v>176</v>
      </c>
      <c r="E1920" s="216"/>
      <c r="F1920" s="208"/>
      <c r="G1920" s="208"/>
      <c r="H1920" s="208"/>
      <c r="I1920" s="208"/>
      <c r="J1920" s="209"/>
      <c r="K1920" s="208"/>
      <c r="L1920" s="208"/>
      <c r="M1920" s="208"/>
      <c r="N1920" s="208"/>
      <c r="O1920" s="208"/>
      <c r="P1920" s="208"/>
      <c r="Q1920" s="208"/>
      <c r="R1920" s="208"/>
      <c r="S1920" s="208"/>
      <c r="T1920" s="208"/>
      <c r="U1920" s="208"/>
      <c r="V1920" s="208"/>
      <c r="W1920" s="208"/>
      <c r="X1920" s="219">
        <v>43403</v>
      </c>
      <c r="Y1920" s="150" t="str">
        <f ca="1">IF(ISBLANK(X1920), TODAY()-E1920,X1920- E1920 &amp; CHAR(10) &amp; "(closed)")</f>
        <v>43403
(closed)</v>
      </c>
      <c r="Z1920" s="149" t="s">
        <v>360</v>
      </c>
    </row>
    <row r="1921" spans="1:26" s="175" customFormat="1" ht="26.4" hidden="1" x14ac:dyDescent="0.3">
      <c r="A1921" s="157"/>
      <c r="B1921" s="157">
        <v>201800312</v>
      </c>
      <c r="C1921" s="206" t="s">
        <v>291</v>
      </c>
      <c r="D1921" s="29" t="s">
        <v>176</v>
      </c>
      <c r="E1921" s="216"/>
      <c r="F1921" s="208"/>
      <c r="G1921" s="208"/>
      <c r="H1921" s="208"/>
      <c r="I1921" s="208"/>
      <c r="J1921" s="209"/>
      <c r="K1921" s="208"/>
      <c r="L1921" s="208"/>
      <c r="M1921" s="208"/>
      <c r="N1921" s="208"/>
      <c r="O1921" s="208"/>
      <c r="P1921" s="208"/>
      <c r="Q1921" s="208"/>
      <c r="R1921" s="208"/>
      <c r="S1921" s="208"/>
      <c r="T1921" s="208"/>
      <c r="U1921" s="208"/>
      <c r="V1921" s="208"/>
      <c r="W1921" s="208"/>
      <c r="X1921" s="219">
        <v>43402</v>
      </c>
      <c r="Y1921" s="150" t="str">
        <f ca="1">IF(ISBLANK(X1921), TODAY()-E1921,X1921- E1921 &amp; CHAR(10) &amp; "(closed)")</f>
        <v>43402
(closed)</v>
      </c>
      <c r="Z1921" s="149" t="s">
        <v>360</v>
      </c>
    </row>
    <row r="1922" spans="1:26" s="175" customFormat="1" ht="26.4" hidden="1" x14ac:dyDescent="0.3">
      <c r="A1922" s="157"/>
      <c r="B1922" s="157">
        <v>201800313</v>
      </c>
      <c r="C1922" s="206" t="s">
        <v>1479</v>
      </c>
      <c r="D1922" s="29" t="s">
        <v>177</v>
      </c>
      <c r="E1922" s="216"/>
      <c r="F1922" s="208"/>
      <c r="G1922" s="208"/>
      <c r="H1922" s="208"/>
      <c r="I1922" s="208"/>
      <c r="J1922" s="209"/>
      <c r="K1922" s="208"/>
      <c r="L1922" s="208"/>
      <c r="M1922" s="208"/>
      <c r="N1922" s="208"/>
      <c r="O1922" s="208"/>
      <c r="P1922" s="208"/>
      <c r="Q1922" s="208"/>
      <c r="R1922" s="208"/>
      <c r="S1922" s="208"/>
      <c r="T1922" s="208"/>
      <c r="U1922" s="208"/>
      <c r="V1922" s="208"/>
      <c r="W1922" s="208"/>
      <c r="X1922" s="219">
        <v>43397</v>
      </c>
      <c r="Y1922" s="150" t="str">
        <f ca="1">IF(ISBLANK(X1922), TODAY()-E1922,X1922- E1922 &amp; CHAR(10) &amp; "(closed)")</f>
        <v>43397
(closed)</v>
      </c>
      <c r="Z1922" s="149" t="s">
        <v>360</v>
      </c>
    </row>
    <row r="1923" spans="1:26" s="175" customFormat="1" ht="26.4" hidden="1" x14ac:dyDescent="0.3">
      <c r="A1923" s="157"/>
      <c r="B1923" s="157">
        <v>201800314</v>
      </c>
      <c r="C1923" s="30" t="s">
        <v>112</v>
      </c>
      <c r="D1923" s="29" t="s">
        <v>179</v>
      </c>
      <c r="E1923" s="216"/>
      <c r="F1923" s="208"/>
      <c r="G1923" s="208"/>
      <c r="H1923" s="208"/>
      <c r="I1923" s="208"/>
      <c r="J1923" s="209"/>
      <c r="K1923" s="208"/>
      <c r="L1923" s="208"/>
      <c r="M1923" s="208"/>
      <c r="N1923" s="208"/>
      <c r="O1923" s="208"/>
      <c r="P1923" s="208"/>
      <c r="Q1923" s="208"/>
      <c r="R1923" s="208"/>
      <c r="S1923" s="208"/>
      <c r="T1923" s="208"/>
      <c r="U1923" s="208"/>
      <c r="V1923" s="208"/>
      <c r="W1923" s="208"/>
      <c r="X1923" s="219">
        <v>43392</v>
      </c>
      <c r="Y1923" s="150" t="str">
        <f ca="1">IF(ISBLANK(X1923), TODAY()-E1923,X1923- E1923 &amp; CHAR(10) &amp; "(closed)")</f>
        <v>43392
(closed)</v>
      </c>
      <c r="Z1923" s="149" t="s">
        <v>360</v>
      </c>
    </row>
    <row r="1924" spans="1:26" s="175" customFormat="1" ht="14.4" hidden="1" x14ac:dyDescent="0.3">
      <c r="A1924" s="157"/>
      <c r="B1924" s="157">
        <v>201800315</v>
      </c>
      <c r="C1924" s="206" t="s">
        <v>236</v>
      </c>
      <c r="D1924" s="29" t="s">
        <v>177</v>
      </c>
      <c r="E1924" s="216" t="s">
        <v>1232</v>
      </c>
      <c r="F1924" s="208"/>
      <c r="G1924" s="208"/>
      <c r="H1924" s="208"/>
      <c r="I1924" s="208"/>
      <c r="J1924" s="209"/>
      <c r="K1924" s="208"/>
      <c r="L1924" s="208"/>
      <c r="M1924" s="208"/>
      <c r="N1924" s="208"/>
      <c r="O1924" s="208"/>
      <c r="P1924" s="208"/>
      <c r="Q1924" s="208"/>
      <c r="R1924" s="208"/>
      <c r="S1924" s="208"/>
      <c r="T1924" s="208"/>
      <c r="U1924" s="208"/>
      <c r="V1924" s="208"/>
      <c r="W1924" s="208"/>
      <c r="X1924" s="219">
        <v>43384</v>
      </c>
      <c r="Y1924" s="150" t="e">
        <f ca="1">IF(ISBLANK(X1924), TODAY()-E1924,X1924- E1924 &amp; CHAR(10) &amp; "(closed)")</f>
        <v>#VALUE!</v>
      </c>
      <c r="Z1924" s="149" t="s">
        <v>360</v>
      </c>
    </row>
    <row r="1925" spans="1:26" s="175" customFormat="1" ht="26.4" hidden="1" x14ac:dyDescent="0.3">
      <c r="A1925" s="157"/>
      <c r="B1925" s="157">
        <v>201800316</v>
      </c>
      <c r="C1925" s="30" t="s">
        <v>112</v>
      </c>
      <c r="D1925" s="29" t="s">
        <v>179</v>
      </c>
      <c r="E1925" s="216"/>
      <c r="F1925" s="208"/>
      <c r="G1925" s="208"/>
      <c r="H1925" s="208"/>
      <c r="I1925" s="208"/>
      <c r="J1925" s="209"/>
      <c r="K1925" s="208"/>
      <c r="L1925" s="208"/>
      <c r="M1925" s="208"/>
      <c r="N1925" s="208"/>
      <c r="O1925" s="208"/>
      <c r="P1925" s="208"/>
      <c r="Q1925" s="208"/>
      <c r="R1925" s="208"/>
      <c r="S1925" s="208"/>
      <c r="T1925" s="208"/>
      <c r="U1925" s="208"/>
      <c r="V1925" s="208"/>
      <c r="W1925" s="208"/>
      <c r="X1925" s="219">
        <v>43391</v>
      </c>
      <c r="Y1925" s="150" t="str">
        <f ca="1">IF(ISBLANK(X1925), TODAY()-E1925,X1925- E1925 &amp; CHAR(10) &amp; "(closed)")</f>
        <v>43391
(closed)</v>
      </c>
      <c r="Z1925" s="149" t="s">
        <v>360</v>
      </c>
    </row>
    <row r="1926" spans="1:26" s="175" customFormat="1" ht="26.4" hidden="1" x14ac:dyDescent="0.3">
      <c r="A1926" s="157"/>
      <c r="B1926" s="157">
        <v>201800317</v>
      </c>
      <c r="C1926" s="206" t="s">
        <v>1875</v>
      </c>
      <c r="D1926" s="29" t="s">
        <v>177</v>
      </c>
      <c r="E1926" s="216"/>
      <c r="F1926" s="208"/>
      <c r="G1926" s="208"/>
      <c r="H1926" s="208"/>
      <c r="I1926" s="208"/>
      <c r="J1926" s="209"/>
      <c r="K1926" s="208"/>
      <c r="L1926" s="208"/>
      <c r="M1926" s="208"/>
      <c r="N1926" s="208"/>
      <c r="O1926" s="208"/>
      <c r="P1926" s="208"/>
      <c r="Q1926" s="208"/>
      <c r="R1926" s="208"/>
      <c r="S1926" s="208"/>
      <c r="T1926" s="208"/>
      <c r="U1926" s="208"/>
      <c r="V1926" s="208"/>
      <c r="W1926" s="208"/>
      <c r="X1926" s="219">
        <v>43410</v>
      </c>
      <c r="Y1926" s="150" t="str">
        <f ca="1">IF(ISBLANK(X1926), TODAY()-E1926,X1926- E1926 &amp; CHAR(10) &amp; "(closed)")</f>
        <v>43410
(closed)</v>
      </c>
      <c r="Z1926" s="149" t="s">
        <v>360</v>
      </c>
    </row>
    <row r="1927" spans="1:26" s="175" customFormat="1" ht="26.4" hidden="1" x14ac:dyDescent="0.3">
      <c r="A1927" s="157"/>
      <c r="B1927" s="157">
        <v>201800318</v>
      </c>
      <c r="C1927" s="206" t="s">
        <v>1875</v>
      </c>
      <c r="D1927" s="29" t="s">
        <v>177</v>
      </c>
      <c r="E1927" s="216"/>
      <c r="F1927" s="208"/>
      <c r="G1927" s="208"/>
      <c r="H1927" s="208"/>
      <c r="I1927" s="208"/>
      <c r="J1927" s="209"/>
      <c r="K1927" s="208"/>
      <c r="L1927" s="208"/>
      <c r="M1927" s="208"/>
      <c r="N1927" s="208"/>
      <c r="O1927" s="208"/>
      <c r="P1927" s="208"/>
      <c r="Q1927" s="208"/>
      <c r="R1927" s="208"/>
      <c r="S1927" s="208"/>
      <c r="T1927" s="208"/>
      <c r="U1927" s="208"/>
      <c r="V1927" s="208"/>
      <c r="W1927" s="208"/>
      <c r="X1927" s="219">
        <v>43410</v>
      </c>
      <c r="Y1927" s="150" t="str">
        <f ca="1">IF(ISBLANK(X1927), TODAY()-E1927,X1927- E1927 &amp; CHAR(10) &amp; "(closed)")</f>
        <v>43410
(closed)</v>
      </c>
      <c r="Z1927" s="149" t="s">
        <v>360</v>
      </c>
    </row>
    <row r="1928" spans="1:26" s="175" customFormat="1" ht="26.4" hidden="1" x14ac:dyDescent="0.3">
      <c r="A1928" s="157"/>
      <c r="B1928" s="157">
        <v>201800319</v>
      </c>
      <c r="C1928" s="206" t="s">
        <v>1875</v>
      </c>
      <c r="D1928" s="29" t="s">
        <v>177</v>
      </c>
      <c r="E1928" s="216"/>
      <c r="F1928" s="208"/>
      <c r="G1928" s="208"/>
      <c r="H1928" s="208"/>
      <c r="I1928" s="208"/>
      <c r="J1928" s="209"/>
      <c r="K1928" s="208"/>
      <c r="L1928" s="208"/>
      <c r="M1928" s="208"/>
      <c r="N1928" s="208"/>
      <c r="O1928" s="208"/>
      <c r="P1928" s="208"/>
      <c r="Q1928" s="208"/>
      <c r="R1928" s="208"/>
      <c r="S1928" s="208"/>
      <c r="T1928" s="208"/>
      <c r="U1928" s="208"/>
      <c r="V1928" s="208"/>
      <c r="W1928" s="208"/>
      <c r="X1928" s="219">
        <v>43410</v>
      </c>
      <c r="Y1928" s="150" t="str">
        <f ca="1">IF(ISBLANK(X1928), TODAY()-E1928,X1928- E1928 &amp; CHAR(10) &amp; "(closed)")</f>
        <v>43410
(closed)</v>
      </c>
      <c r="Z1928" s="149" t="s">
        <v>360</v>
      </c>
    </row>
    <row r="1929" spans="1:26" s="175" customFormat="1" ht="26.4" hidden="1" x14ac:dyDescent="0.3">
      <c r="A1929" s="157"/>
      <c r="B1929" s="157">
        <v>201800320</v>
      </c>
      <c r="C1929" s="206" t="s">
        <v>1875</v>
      </c>
      <c r="D1929" s="29" t="s">
        <v>177</v>
      </c>
      <c r="E1929" s="216"/>
      <c r="F1929" s="208"/>
      <c r="G1929" s="208"/>
      <c r="H1929" s="208"/>
      <c r="I1929" s="208"/>
      <c r="J1929" s="209"/>
      <c r="K1929" s="208"/>
      <c r="L1929" s="208"/>
      <c r="M1929" s="208"/>
      <c r="N1929" s="208"/>
      <c r="O1929" s="208"/>
      <c r="P1929" s="208"/>
      <c r="Q1929" s="208"/>
      <c r="R1929" s="208"/>
      <c r="S1929" s="208"/>
      <c r="T1929" s="208"/>
      <c r="U1929" s="208"/>
      <c r="V1929" s="208"/>
      <c r="W1929" s="208"/>
      <c r="X1929" s="219">
        <v>43389</v>
      </c>
      <c r="Y1929" s="150" t="str">
        <f ca="1">IF(ISBLANK(X1929), TODAY()-E1929,X1929- E1929 &amp; CHAR(10) &amp; "(closed)")</f>
        <v>43389
(closed)</v>
      </c>
      <c r="Z1929" s="149" t="s">
        <v>360</v>
      </c>
    </row>
    <row r="1930" spans="1:26" s="175" customFormat="1" ht="26.4" hidden="1" x14ac:dyDescent="0.3">
      <c r="A1930" s="157"/>
      <c r="B1930" s="157">
        <v>201800321</v>
      </c>
      <c r="C1930" s="206" t="s">
        <v>313</v>
      </c>
      <c r="D1930" s="29" t="s">
        <v>179</v>
      </c>
      <c r="E1930" s="216"/>
      <c r="F1930" s="208"/>
      <c r="G1930" s="208"/>
      <c r="H1930" s="208"/>
      <c r="I1930" s="208"/>
      <c r="J1930" s="209"/>
      <c r="K1930" s="208"/>
      <c r="L1930" s="208"/>
      <c r="M1930" s="208"/>
      <c r="N1930" s="208"/>
      <c r="O1930" s="208"/>
      <c r="P1930" s="208"/>
      <c r="Q1930" s="208"/>
      <c r="R1930" s="208"/>
      <c r="S1930" s="208"/>
      <c r="T1930" s="208"/>
      <c r="U1930" s="208"/>
      <c r="V1930" s="208"/>
      <c r="W1930" s="208"/>
      <c r="X1930" s="219">
        <v>43406</v>
      </c>
      <c r="Y1930" s="150" t="str">
        <f ca="1">IF(ISBLANK(X1930), TODAY()-E1930,X1930- E1930 &amp; CHAR(10) &amp; "(closed)")</f>
        <v>43406
(closed)</v>
      </c>
      <c r="Z1930" s="149" t="s">
        <v>360</v>
      </c>
    </row>
    <row r="1931" spans="1:26" s="175" customFormat="1" ht="26.4" hidden="1" x14ac:dyDescent="0.3">
      <c r="A1931" s="157"/>
      <c r="B1931" s="157">
        <v>201800322</v>
      </c>
      <c r="C1931" s="206" t="s">
        <v>313</v>
      </c>
      <c r="D1931" s="29" t="s">
        <v>179</v>
      </c>
      <c r="E1931" s="216"/>
      <c r="F1931" s="208"/>
      <c r="G1931" s="208"/>
      <c r="H1931" s="208"/>
      <c r="I1931" s="208"/>
      <c r="J1931" s="209"/>
      <c r="K1931" s="208"/>
      <c r="L1931" s="208"/>
      <c r="M1931" s="208"/>
      <c r="N1931" s="208"/>
      <c r="O1931" s="208"/>
      <c r="P1931" s="208"/>
      <c r="Q1931" s="208"/>
      <c r="R1931" s="208"/>
      <c r="S1931" s="208"/>
      <c r="T1931" s="208"/>
      <c r="U1931" s="208"/>
      <c r="V1931" s="208"/>
      <c r="W1931" s="208"/>
      <c r="X1931" s="219">
        <v>43413</v>
      </c>
      <c r="Y1931" s="150" t="str">
        <f ca="1">IF(ISBLANK(X1931), TODAY()-E1931,X1931- E1931 &amp; CHAR(10) &amp; "(closed)")</f>
        <v>43413
(closed)</v>
      </c>
      <c r="Z1931" s="149" t="s">
        <v>360</v>
      </c>
    </row>
    <row r="1932" spans="1:26" s="175" customFormat="1" ht="26.4" hidden="1" x14ac:dyDescent="0.3">
      <c r="A1932" s="157"/>
      <c r="B1932" s="157">
        <v>201800323</v>
      </c>
      <c r="C1932" s="206" t="s">
        <v>313</v>
      </c>
      <c r="D1932" s="29" t="s">
        <v>179</v>
      </c>
      <c r="E1932" s="216"/>
      <c r="F1932" s="208"/>
      <c r="G1932" s="208"/>
      <c r="H1932" s="208"/>
      <c r="I1932" s="208"/>
      <c r="J1932" s="209"/>
      <c r="K1932" s="208"/>
      <c r="L1932" s="208"/>
      <c r="M1932" s="208"/>
      <c r="N1932" s="208"/>
      <c r="O1932" s="208"/>
      <c r="P1932" s="208"/>
      <c r="Q1932" s="208"/>
      <c r="R1932" s="208"/>
      <c r="S1932" s="208"/>
      <c r="T1932" s="208"/>
      <c r="U1932" s="208"/>
      <c r="V1932" s="208"/>
      <c r="W1932" s="208"/>
      <c r="X1932" s="219">
        <v>43410</v>
      </c>
      <c r="Y1932" s="150" t="str">
        <f ca="1">IF(ISBLANK(X1932), TODAY()-E1932,X1932- E1932 &amp; CHAR(10) &amp; "(closed)")</f>
        <v>43410
(closed)</v>
      </c>
      <c r="Z1932" s="149" t="s">
        <v>360</v>
      </c>
    </row>
    <row r="1933" spans="1:26" s="175" customFormat="1" ht="26.4" hidden="1" x14ac:dyDescent="0.3">
      <c r="A1933" s="157"/>
      <c r="B1933" s="157">
        <v>201800324</v>
      </c>
      <c r="C1933" s="206" t="s">
        <v>313</v>
      </c>
      <c r="D1933" s="29" t="s">
        <v>179</v>
      </c>
      <c r="E1933" s="216"/>
      <c r="F1933" s="208"/>
      <c r="G1933" s="208"/>
      <c r="H1933" s="208"/>
      <c r="I1933" s="208"/>
      <c r="J1933" s="209"/>
      <c r="K1933" s="208"/>
      <c r="L1933" s="208"/>
      <c r="M1933" s="208"/>
      <c r="N1933" s="208"/>
      <c r="O1933" s="208"/>
      <c r="P1933" s="208"/>
      <c r="Q1933" s="208"/>
      <c r="R1933" s="208"/>
      <c r="S1933" s="208"/>
      <c r="T1933" s="208"/>
      <c r="U1933" s="208"/>
      <c r="V1933" s="208"/>
      <c r="W1933" s="208"/>
      <c r="X1933" s="219">
        <v>43389</v>
      </c>
      <c r="Y1933" s="150" t="str">
        <f ca="1">IF(ISBLANK(X1933), TODAY()-E1933,X1933- E1933 &amp; CHAR(10) &amp; "(closed)")</f>
        <v>43389
(closed)</v>
      </c>
      <c r="Z1933" s="149" t="s">
        <v>360</v>
      </c>
    </row>
    <row r="1934" spans="1:26" s="175" customFormat="1" ht="26.4" hidden="1" x14ac:dyDescent="0.3">
      <c r="A1934" s="157"/>
      <c r="B1934" s="157">
        <v>201800325</v>
      </c>
      <c r="C1934" s="206" t="s">
        <v>313</v>
      </c>
      <c r="D1934" s="29" t="s">
        <v>179</v>
      </c>
      <c r="E1934" s="216"/>
      <c r="F1934" s="208"/>
      <c r="G1934" s="208"/>
      <c r="H1934" s="208"/>
      <c r="I1934" s="208"/>
      <c r="J1934" s="209"/>
      <c r="K1934" s="208"/>
      <c r="L1934" s="208"/>
      <c r="M1934" s="208"/>
      <c r="N1934" s="208"/>
      <c r="O1934" s="208"/>
      <c r="P1934" s="208"/>
      <c r="Q1934" s="208"/>
      <c r="R1934" s="208"/>
      <c r="S1934" s="208"/>
      <c r="T1934" s="208"/>
      <c r="U1934" s="208"/>
      <c r="V1934" s="208"/>
      <c r="W1934" s="208"/>
      <c r="X1934" s="219">
        <v>43390</v>
      </c>
      <c r="Y1934" s="150" t="str">
        <f ca="1">IF(ISBLANK(X1934), TODAY()-E1934,X1934- E1934 &amp; CHAR(10) &amp; "(closed)")</f>
        <v>43390
(closed)</v>
      </c>
      <c r="Z1934" s="149" t="s">
        <v>360</v>
      </c>
    </row>
    <row r="1935" spans="1:26" s="175" customFormat="1" ht="26.4" hidden="1" x14ac:dyDescent="0.3">
      <c r="A1935" s="157"/>
      <c r="B1935" s="191">
        <v>201800326</v>
      </c>
      <c r="C1935" s="206" t="s">
        <v>1848</v>
      </c>
      <c r="D1935" s="29" t="s">
        <v>179</v>
      </c>
      <c r="E1935" s="216"/>
      <c r="F1935" s="208"/>
      <c r="G1935" s="208"/>
      <c r="H1935" s="208"/>
      <c r="I1935" s="208"/>
      <c r="J1935" s="209"/>
      <c r="K1935" s="208"/>
      <c r="L1935" s="208"/>
      <c r="M1935" s="208"/>
      <c r="N1935" s="208"/>
      <c r="O1935" s="208"/>
      <c r="P1935" s="208"/>
      <c r="Q1935" s="208"/>
      <c r="R1935" s="208"/>
      <c r="S1935" s="208"/>
      <c r="T1935" s="208"/>
      <c r="U1935" s="208"/>
      <c r="V1935" s="208"/>
      <c r="W1935" s="208"/>
      <c r="X1935" s="219">
        <v>43413</v>
      </c>
      <c r="Y1935" s="150" t="str">
        <f ca="1">IF(ISBLANK(X1935), TODAY()-E1935,X1935- E1935 &amp; CHAR(10) &amp; "(closed)")</f>
        <v>43413
(closed)</v>
      </c>
      <c r="Z1935" s="149" t="s">
        <v>360</v>
      </c>
    </row>
    <row r="1936" spans="1:26" s="175" customFormat="1" ht="26.4" hidden="1" x14ac:dyDescent="0.3">
      <c r="A1936" s="157"/>
      <c r="B1936" s="191">
        <v>201800327</v>
      </c>
      <c r="C1936" s="206" t="s">
        <v>1848</v>
      </c>
      <c r="D1936" s="29" t="s">
        <v>179</v>
      </c>
      <c r="E1936" s="216"/>
      <c r="F1936" s="208"/>
      <c r="G1936" s="208"/>
      <c r="H1936" s="208"/>
      <c r="I1936" s="208"/>
      <c r="J1936" s="209"/>
      <c r="K1936" s="208"/>
      <c r="L1936" s="208"/>
      <c r="M1936" s="208"/>
      <c r="N1936" s="208"/>
      <c r="O1936" s="208"/>
      <c r="P1936" s="208"/>
      <c r="Q1936" s="208"/>
      <c r="R1936" s="208"/>
      <c r="S1936" s="208"/>
      <c r="T1936" s="208"/>
      <c r="U1936" s="208"/>
      <c r="V1936" s="208"/>
      <c r="W1936" s="208"/>
      <c r="X1936" s="219">
        <v>43402</v>
      </c>
      <c r="Y1936" s="150" t="str">
        <f ca="1">IF(ISBLANK(X1936), TODAY()-E1936,X1936- E1936 &amp; CHAR(10) &amp; "(closed)")</f>
        <v>43402
(closed)</v>
      </c>
      <c r="Z1936" s="149" t="s">
        <v>360</v>
      </c>
    </row>
    <row r="1937" spans="1:26" s="175" customFormat="1" ht="26.4" hidden="1" x14ac:dyDescent="0.3">
      <c r="A1937" s="157"/>
      <c r="B1937" s="191">
        <v>201800328</v>
      </c>
      <c r="C1937" s="206" t="s">
        <v>313</v>
      </c>
      <c r="D1937" s="29" t="s">
        <v>179</v>
      </c>
      <c r="E1937" s="216"/>
      <c r="F1937" s="208"/>
      <c r="G1937" s="208"/>
      <c r="H1937" s="208"/>
      <c r="I1937" s="208"/>
      <c r="J1937" s="209"/>
      <c r="K1937" s="208"/>
      <c r="L1937" s="208"/>
      <c r="M1937" s="208"/>
      <c r="N1937" s="208"/>
      <c r="O1937" s="208"/>
      <c r="P1937" s="208"/>
      <c r="Q1937" s="208"/>
      <c r="R1937" s="208"/>
      <c r="S1937" s="208"/>
      <c r="T1937" s="208"/>
      <c r="U1937" s="208"/>
      <c r="V1937" s="208"/>
      <c r="W1937" s="208"/>
      <c r="X1937" s="219">
        <v>43391</v>
      </c>
      <c r="Y1937" s="150" t="str">
        <f ca="1">IF(ISBLANK(X1937), TODAY()-E1937,X1937- E1937 &amp; CHAR(10) &amp; "(closed)")</f>
        <v>43391
(closed)</v>
      </c>
      <c r="Z1937" s="149" t="s">
        <v>360</v>
      </c>
    </row>
    <row r="1938" spans="1:26" s="175" customFormat="1" ht="26.4" hidden="1" x14ac:dyDescent="0.3">
      <c r="A1938" s="157"/>
      <c r="B1938" s="191">
        <v>201800329</v>
      </c>
      <c r="C1938" s="206" t="s">
        <v>313</v>
      </c>
      <c r="D1938" s="29" t="s">
        <v>179</v>
      </c>
      <c r="E1938" s="216"/>
      <c r="F1938" s="208"/>
      <c r="G1938" s="208"/>
      <c r="H1938" s="208"/>
      <c r="I1938" s="208"/>
      <c r="J1938" s="209"/>
      <c r="K1938" s="208"/>
      <c r="L1938" s="208"/>
      <c r="M1938" s="208"/>
      <c r="N1938" s="208"/>
      <c r="O1938" s="208"/>
      <c r="P1938" s="208"/>
      <c r="Q1938" s="208"/>
      <c r="R1938" s="208"/>
      <c r="S1938" s="208"/>
      <c r="T1938" s="208"/>
      <c r="U1938" s="208"/>
      <c r="V1938" s="208"/>
      <c r="W1938" s="208"/>
      <c r="X1938" s="219">
        <v>43391</v>
      </c>
      <c r="Y1938" s="150" t="str">
        <f ca="1">IF(ISBLANK(X1938), TODAY()-E1938,X1938- E1938 &amp; CHAR(10) &amp; "(closed)")</f>
        <v>43391
(closed)</v>
      </c>
      <c r="Z1938" s="149" t="s">
        <v>360</v>
      </c>
    </row>
    <row r="1939" spans="1:26" s="175" customFormat="1" ht="26.4" hidden="1" x14ac:dyDescent="0.3">
      <c r="A1939" s="157"/>
      <c r="B1939" s="191">
        <v>201800330</v>
      </c>
      <c r="C1939" s="206" t="s">
        <v>193</v>
      </c>
      <c r="D1939" s="29" t="s">
        <v>177</v>
      </c>
      <c r="E1939" s="216"/>
      <c r="F1939" s="208"/>
      <c r="G1939" s="208"/>
      <c r="H1939" s="208"/>
      <c r="I1939" s="208"/>
      <c r="J1939" s="209"/>
      <c r="K1939" s="208"/>
      <c r="L1939" s="208"/>
      <c r="M1939" s="208"/>
      <c r="N1939" s="208"/>
      <c r="O1939" s="208"/>
      <c r="P1939" s="208"/>
      <c r="Q1939" s="208"/>
      <c r="R1939" s="208"/>
      <c r="S1939" s="208"/>
      <c r="T1939" s="208"/>
      <c r="U1939" s="208"/>
      <c r="V1939" s="208"/>
      <c r="W1939" s="208"/>
      <c r="X1939" s="219">
        <v>43417</v>
      </c>
      <c r="Y1939" s="150" t="str">
        <f ca="1">IF(ISBLANK(X1939), TODAY()-E1939,X1939- E1939 &amp; CHAR(10) &amp; "(closed)")</f>
        <v>43417
(closed)</v>
      </c>
      <c r="Z1939" s="149" t="s">
        <v>360</v>
      </c>
    </row>
    <row r="1940" spans="1:26" s="175" customFormat="1" ht="26.4" hidden="1" x14ac:dyDescent="0.3">
      <c r="A1940" s="157"/>
      <c r="B1940" s="191">
        <v>201800331</v>
      </c>
      <c r="C1940" s="206" t="s">
        <v>193</v>
      </c>
      <c r="D1940" s="29" t="s">
        <v>177</v>
      </c>
      <c r="E1940" s="216"/>
      <c r="F1940" s="208"/>
      <c r="G1940" s="208"/>
      <c r="H1940" s="208"/>
      <c r="I1940" s="208"/>
      <c r="J1940" s="209"/>
      <c r="K1940" s="208"/>
      <c r="L1940" s="208"/>
      <c r="M1940" s="208"/>
      <c r="N1940" s="208"/>
      <c r="O1940" s="208"/>
      <c r="P1940" s="208"/>
      <c r="Q1940" s="208"/>
      <c r="R1940" s="208"/>
      <c r="S1940" s="208"/>
      <c r="T1940" s="208"/>
      <c r="U1940" s="208"/>
      <c r="V1940" s="208"/>
      <c r="W1940" s="208"/>
      <c r="X1940" s="219">
        <v>43396</v>
      </c>
      <c r="Y1940" s="150" t="str">
        <f ca="1">IF(ISBLANK(X1940), TODAY()-E1940,X1940- E1940 &amp; CHAR(10) &amp; "(closed)")</f>
        <v>43396
(closed)</v>
      </c>
      <c r="Z1940" s="149" t="s">
        <v>360</v>
      </c>
    </row>
    <row r="1941" spans="1:26" s="175" customFormat="1" ht="26.4" hidden="1" x14ac:dyDescent="0.3">
      <c r="A1941" s="157"/>
      <c r="B1941" s="191">
        <v>201800332</v>
      </c>
      <c r="C1941" s="206" t="s">
        <v>193</v>
      </c>
      <c r="D1941" s="29" t="s">
        <v>179</v>
      </c>
      <c r="E1941" s="216"/>
      <c r="F1941" s="208"/>
      <c r="G1941" s="208"/>
      <c r="H1941" s="208"/>
      <c r="I1941" s="208"/>
      <c r="J1941" s="209"/>
      <c r="K1941" s="208"/>
      <c r="L1941" s="208"/>
      <c r="M1941" s="208"/>
      <c r="N1941" s="208"/>
      <c r="O1941" s="208"/>
      <c r="P1941" s="208"/>
      <c r="Q1941" s="208"/>
      <c r="R1941" s="208"/>
      <c r="S1941" s="208"/>
      <c r="T1941" s="208"/>
      <c r="U1941" s="208"/>
      <c r="V1941" s="208"/>
      <c r="W1941" s="208"/>
      <c r="X1941" s="219">
        <v>43413</v>
      </c>
      <c r="Y1941" s="150" t="str">
        <f ca="1">IF(ISBLANK(X1941), TODAY()-E1941,X1941- E1941 &amp; CHAR(10) &amp; "(closed)")</f>
        <v>43413
(closed)</v>
      </c>
      <c r="Z1941" s="149" t="s">
        <v>360</v>
      </c>
    </row>
    <row r="1942" spans="1:26" s="175" customFormat="1" ht="26.4" hidden="1" x14ac:dyDescent="0.3">
      <c r="A1942" s="157"/>
      <c r="B1942" s="191">
        <v>201800333</v>
      </c>
      <c r="C1942" s="206" t="s">
        <v>193</v>
      </c>
      <c r="D1942" s="29" t="s">
        <v>179</v>
      </c>
      <c r="E1942" s="216"/>
      <c r="F1942" s="208"/>
      <c r="G1942" s="208"/>
      <c r="H1942" s="208"/>
      <c r="I1942" s="208"/>
      <c r="J1942" s="209"/>
      <c r="K1942" s="208"/>
      <c r="L1942" s="208"/>
      <c r="M1942" s="208"/>
      <c r="N1942" s="208"/>
      <c r="O1942" s="208"/>
      <c r="P1942" s="208"/>
      <c r="Q1942" s="208"/>
      <c r="R1942" s="208"/>
      <c r="S1942" s="208"/>
      <c r="T1942" s="208"/>
      <c r="U1942" s="208"/>
      <c r="V1942" s="208"/>
      <c r="W1942" s="208"/>
      <c r="X1942" s="219">
        <v>43418</v>
      </c>
      <c r="Y1942" s="150" t="str">
        <f ca="1">IF(ISBLANK(X1942), TODAY()-E1942,X1942- E1942 &amp; CHAR(10) &amp; "(closed)")</f>
        <v>43418
(closed)</v>
      </c>
      <c r="Z1942" s="149" t="s">
        <v>360</v>
      </c>
    </row>
    <row r="1943" spans="1:26" s="175" customFormat="1" ht="26.4" hidden="1" x14ac:dyDescent="0.3">
      <c r="A1943" s="157"/>
      <c r="B1943" s="191">
        <v>201800334</v>
      </c>
      <c r="C1943" s="206" t="s">
        <v>193</v>
      </c>
      <c r="D1943" s="29" t="s">
        <v>179</v>
      </c>
      <c r="E1943" s="216"/>
      <c r="F1943" s="208"/>
      <c r="G1943" s="208"/>
      <c r="H1943" s="208"/>
      <c r="I1943" s="208"/>
      <c r="J1943" s="209"/>
      <c r="K1943" s="208"/>
      <c r="L1943" s="208"/>
      <c r="M1943" s="208"/>
      <c r="N1943" s="208"/>
      <c r="O1943" s="208"/>
      <c r="P1943" s="208"/>
      <c r="Q1943" s="208"/>
      <c r="R1943" s="208"/>
      <c r="S1943" s="208"/>
      <c r="T1943" s="208"/>
      <c r="U1943" s="208"/>
      <c r="V1943" s="208"/>
      <c r="W1943" s="208"/>
      <c r="X1943" s="219">
        <v>43392</v>
      </c>
      <c r="Y1943" s="150" t="str">
        <f ca="1">IF(ISBLANK(X1943), TODAY()-E1943,X1943- E1943 &amp; CHAR(10) &amp; "(closed)")</f>
        <v>43392
(closed)</v>
      </c>
      <c r="Z1943" s="149" t="s">
        <v>360</v>
      </c>
    </row>
    <row r="1944" spans="1:26" s="175" customFormat="1" ht="26.4" hidden="1" x14ac:dyDescent="0.3">
      <c r="A1944" s="157"/>
      <c r="B1944" s="191">
        <v>201800335</v>
      </c>
      <c r="C1944" s="206" t="s">
        <v>193</v>
      </c>
      <c r="D1944" s="29" t="s">
        <v>179</v>
      </c>
      <c r="E1944" s="216"/>
      <c r="F1944" s="208"/>
      <c r="G1944" s="208"/>
      <c r="H1944" s="208"/>
      <c r="I1944" s="208"/>
      <c r="J1944" s="209"/>
      <c r="K1944" s="208"/>
      <c r="L1944" s="208"/>
      <c r="M1944" s="208"/>
      <c r="N1944" s="208"/>
      <c r="O1944" s="208"/>
      <c r="P1944" s="208"/>
      <c r="Q1944" s="208"/>
      <c r="R1944" s="208"/>
      <c r="S1944" s="208"/>
      <c r="T1944" s="208"/>
      <c r="U1944" s="208"/>
      <c r="V1944" s="208"/>
      <c r="W1944" s="208"/>
      <c r="X1944" s="219">
        <v>43420</v>
      </c>
      <c r="Y1944" s="150" t="str">
        <f ca="1">IF(ISBLANK(X1944), TODAY()-E1944,X1944- E1944 &amp; CHAR(10) &amp; "(closed)")</f>
        <v>43420
(closed)</v>
      </c>
      <c r="Z1944" s="149" t="s">
        <v>360</v>
      </c>
    </row>
    <row r="1945" spans="1:26" s="175" customFormat="1" ht="26.4" hidden="1" x14ac:dyDescent="0.3">
      <c r="A1945" s="157"/>
      <c r="B1945" s="191">
        <v>201800336</v>
      </c>
      <c r="C1945" s="206" t="s">
        <v>1111</v>
      </c>
      <c r="D1945" s="29" t="s">
        <v>179</v>
      </c>
      <c r="E1945" s="216"/>
      <c r="F1945" s="208"/>
      <c r="G1945" s="208"/>
      <c r="H1945" s="208"/>
      <c r="I1945" s="208"/>
      <c r="J1945" s="209"/>
      <c r="K1945" s="208"/>
      <c r="L1945" s="208"/>
      <c r="M1945" s="208"/>
      <c r="N1945" s="208"/>
      <c r="O1945" s="208"/>
      <c r="P1945" s="208"/>
      <c r="Q1945" s="208"/>
      <c r="R1945" s="208"/>
      <c r="S1945" s="208"/>
      <c r="T1945" s="208"/>
      <c r="U1945" s="208"/>
      <c r="V1945" s="208"/>
      <c r="W1945" s="208"/>
      <c r="X1945" s="219">
        <v>43413</v>
      </c>
      <c r="Y1945" s="150" t="str">
        <f ca="1">IF(ISBLANK(X1945), TODAY()-E1945,X1945- E1945 &amp; CHAR(10) &amp; "(closed)")</f>
        <v>43413
(closed)</v>
      </c>
      <c r="Z1945" s="149" t="s">
        <v>360</v>
      </c>
    </row>
    <row r="1946" spans="1:26" s="175" customFormat="1" ht="26.4" hidden="1" x14ac:dyDescent="0.3">
      <c r="A1946" s="157"/>
      <c r="B1946" s="191">
        <v>201800337</v>
      </c>
      <c r="C1946" s="206" t="s">
        <v>1111</v>
      </c>
      <c r="D1946" s="29" t="s">
        <v>179</v>
      </c>
      <c r="E1946" s="216"/>
      <c r="F1946" s="208"/>
      <c r="G1946" s="208"/>
      <c r="H1946" s="208"/>
      <c r="I1946" s="208"/>
      <c r="J1946" s="209"/>
      <c r="K1946" s="208"/>
      <c r="L1946" s="208"/>
      <c r="M1946" s="208"/>
      <c r="N1946" s="208"/>
      <c r="O1946" s="208"/>
      <c r="P1946" s="208"/>
      <c r="Q1946" s="208"/>
      <c r="R1946" s="208"/>
      <c r="S1946" s="208"/>
      <c r="T1946" s="208"/>
      <c r="U1946" s="208"/>
      <c r="V1946" s="208"/>
      <c r="W1946" s="208"/>
      <c r="X1946" s="219">
        <v>43410</v>
      </c>
      <c r="Y1946" s="150" t="str">
        <f ca="1">IF(ISBLANK(X1946), TODAY()-E1946,X1946- E1946 &amp; CHAR(10) &amp; "(closed)")</f>
        <v>43410
(closed)</v>
      </c>
      <c r="Z1946" s="149" t="s">
        <v>360</v>
      </c>
    </row>
    <row r="1947" spans="1:26" s="175" customFormat="1" ht="26.4" hidden="1" x14ac:dyDescent="0.3">
      <c r="A1947" s="157"/>
      <c r="B1947" s="191">
        <v>201800338</v>
      </c>
      <c r="C1947" s="206" t="s">
        <v>1111</v>
      </c>
      <c r="D1947" s="29" t="s">
        <v>176</v>
      </c>
      <c r="E1947" s="216"/>
      <c r="F1947" s="208"/>
      <c r="G1947" s="208"/>
      <c r="H1947" s="208"/>
      <c r="I1947" s="208"/>
      <c r="J1947" s="209"/>
      <c r="K1947" s="208"/>
      <c r="L1947" s="208"/>
      <c r="M1947" s="208"/>
      <c r="N1947" s="208"/>
      <c r="O1947" s="208"/>
      <c r="P1947" s="208"/>
      <c r="Q1947" s="208"/>
      <c r="R1947" s="208"/>
      <c r="S1947" s="208"/>
      <c r="T1947" s="208"/>
      <c r="U1947" s="208"/>
      <c r="V1947" s="208"/>
      <c r="W1947" s="208"/>
      <c r="X1947" s="219">
        <v>43785</v>
      </c>
      <c r="Y1947" s="150" t="str">
        <f ca="1">IF(ISBLANK(X1947), TODAY()-E1947,X1947- E1947 &amp; CHAR(10) &amp; "(closed)")</f>
        <v>43785
(closed)</v>
      </c>
      <c r="Z1947" s="149" t="s">
        <v>360</v>
      </c>
    </row>
    <row r="1948" spans="1:26" s="175" customFormat="1" ht="26.4" hidden="1" x14ac:dyDescent="0.3">
      <c r="A1948" s="157"/>
      <c r="B1948" s="191">
        <v>201800339</v>
      </c>
      <c r="C1948" s="206" t="s">
        <v>1111</v>
      </c>
      <c r="D1948" s="29" t="s">
        <v>176</v>
      </c>
      <c r="E1948" s="216"/>
      <c r="F1948" s="208"/>
      <c r="G1948" s="208"/>
      <c r="H1948" s="208"/>
      <c r="I1948" s="208"/>
      <c r="J1948" s="209"/>
      <c r="K1948" s="208"/>
      <c r="L1948" s="208"/>
      <c r="M1948" s="208"/>
      <c r="N1948" s="208"/>
      <c r="O1948" s="208"/>
      <c r="P1948" s="208"/>
      <c r="Q1948" s="208"/>
      <c r="R1948" s="208"/>
      <c r="S1948" s="208"/>
      <c r="T1948" s="208"/>
      <c r="U1948" s="208"/>
      <c r="V1948" s="208"/>
      <c r="W1948" s="208"/>
      <c r="X1948" s="219">
        <v>43785</v>
      </c>
      <c r="Y1948" s="150" t="str">
        <f ca="1">IF(ISBLANK(X1948), TODAY()-E1948,X1948- E1948 &amp; CHAR(10) &amp; "(closed)")</f>
        <v>43785
(closed)</v>
      </c>
      <c r="Z1948" s="149" t="s">
        <v>360</v>
      </c>
    </row>
    <row r="1949" spans="1:26" s="175" customFormat="1" ht="26.4" hidden="1" x14ac:dyDescent="0.3">
      <c r="A1949" s="157"/>
      <c r="B1949" s="191">
        <v>201800340</v>
      </c>
      <c r="C1949" s="206" t="s">
        <v>1111</v>
      </c>
      <c r="D1949" s="29" t="s">
        <v>176</v>
      </c>
      <c r="E1949" s="216"/>
      <c r="F1949" s="208"/>
      <c r="G1949" s="208"/>
      <c r="H1949" s="208"/>
      <c r="I1949" s="208"/>
      <c r="J1949" s="209"/>
      <c r="K1949" s="208"/>
      <c r="L1949" s="208"/>
      <c r="M1949" s="208"/>
      <c r="N1949" s="208"/>
      <c r="O1949" s="208"/>
      <c r="P1949" s="208"/>
      <c r="Q1949" s="208"/>
      <c r="R1949" s="208"/>
      <c r="S1949" s="208"/>
      <c r="T1949" s="208"/>
      <c r="U1949" s="208"/>
      <c r="V1949" s="208"/>
      <c r="W1949" s="208"/>
      <c r="X1949" s="219">
        <v>43785</v>
      </c>
      <c r="Y1949" s="150" t="str">
        <f ca="1">IF(ISBLANK(X1949), TODAY()-E1949,X1949- E1949 &amp; CHAR(10) &amp; "(closed)")</f>
        <v>43785
(closed)</v>
      </c>
      <c r="Z1949" s="149" t="s">
        <v>360</v>
      </c>
    </row>
    <row r="1950" spans="1:26" s="175" customFormat="1" ht="26.4" hidden="1" x14ac:dyDescent="0.3">
      <c r="A1950" s="157"/>
      <c r="B1950" s="191">
        <v>201800341</v>
      </c>
      <c r="C1950" s="206" t="s">
        <v>193</v>
      </c>
      <c r="D1950" s="29" t="s">
        <v>179</v>
      </c>
      <c r="E1950" s="216"/>
      <c r="F1950" s="208"/>
      <c r="G1950" s="208"/>
      <c r="H1950" s="208"/>
      <c r="I1950" s="208"/>
      <c r="J1950" s="209"/>
      <c r="K1950" s="208"/>
      <c r="L1950" s="208"/>
      <c r="M1950" s="208"/>
      <c r="N1950" s="208"/>
      <c r="O1950" s="208"/>
      <c r="P1950" s="208"/>
      <c r="Q1950" s="208"/>
      <c r="R1950" s="208"/>
      <c r="S1950" s="208"/>
      <c r="T1950" s="208"/>
      <c r="U1950" s="208"/>
      <c r="V1950" s="208"/>
      <c r="W1950" s="208"/>
      <c r="X1950" s="219">
        <v>43418</v>
      </c>
      <c r="Y1950" s="150" t="str">
        <f ca="1">IF(ISBLANK(X1950), TODAY()-E1950,X1950- E1950 &amp; CHAR(10) &amp; "(closed)")</f>
        <v>43418
(closed)</v>
      </c>
      <c r="Z1950" s="149" t="s">
        <v>360</v>
      </c>
    </row>
    <row r="1951" spans="1:26" s="175" customFormat="1" ht="26.4" hidden="1" x14ac:dyDescent="0.3">
      <c r="A1951" s="157"/>
      <c r="B1951" s="191">
        <v>201800342</v>
      </c>
      <c r="C1951" s="206" t="s">
        <v>193</v>
      </c>
      <c r="D1951" s="29" t="s">
        <v>179</v>
      </c>
      <c r="E1951" s="216"/>
      <c r="F1951" s="208"/>
      <c r="G1951" s="208"/>
      <c r="H1951" s="208"/>
      <c r="I1951" s="208"/>
      <c r="J1951" s="209"/>
      <c r="K1951" s="208"/>
      <c r="L1951" s="208"/>
      <c r="M1951" s="208"/>
      <c r="N1951" s="208"/>
      <c r="O1951" s="208"/>
      <c r="P1951" s="208"/>
      <c r="Q1951" s="208"/>
      <c r="R1951" s="208"/>
      <c r="S1951" s="208"/>
      <c r="T1951" s="208"/>
      <c r="U1951" s="208"/>
      <c r="V1951" s="208"/>
      <c r="W1951" s="208"/>
      <c r="X1951" s="219">
        <v>43413</v>
      </c>
      <c r="Y1951" s="150" t="str">
        <f ca="1">IF(ISBLANK(X1951), TODAY()-E1951,X1951- E1951 &amp; CHAR(10) &amp; "(closed)")</f>
        <v>43413
(closed)</v>
      </c>
      <c r="Z1951" s="149" t="s">
        <v>360</v>
      </c>
    </row>
    <row r="1952" spans="1:26" s="175" customFormat="1" ht="26.4" hidden="1" x14ac:dyDescent="0.3">
      <c r="A1952" s="157"/>
      <c r="B1952" s="191">
        <v>201800343</v>
      </c>
      <c r="C1952" s="206" t="s">
        <v>193</v>
      </c>
      <c r="D1952" s="29" t="s">
        <v>177</v>
      </c>
      <c r="E1952" s="216"/>
      <c r="F1952" s="208"/>
      <c r="G1952" s="208"/>
      <c r="H1952" s="208"/>
      <c r="I1952" s="208"/>
      <c r="J1952" s="209"/>
      <c r="K1952" s="208"/>
      <c r="L1952" s="208"/>
      <c r="M1952" s="208"/>
      <c r="N1952" s="208"/>
      <c r="O1952" s="208"/>
      <c r="P1952" s="208"/>
      <c r="Q1952" s="208"/>
      <c r="R1952" s="208"/>
      <c r="S1952" s="208"/>
      <c r="T1952" s="208"/>
      <c r="U1952" s="208"/>
      <c r="V1952" s="208"/>
      <c r="W1952" s="208"/>
      <c r="X1952" s="219">
        <v>43420</v>
      </c>
      <c r="Y1952" s="150" t="str">
        <f ca="1">IF(ISBLANK(X1952), TODAY()-E1952,X1952- E1952 &amp; CHAR(10) &amp; "(closed)")</f>
        <v>43420
(closed)</v>
      </c>
      <c r="Z1952" s="149" t="s">
        <v>360</v>
      </c>
    </row>
    <row r="1953" spans="1:26" s="175" customFormat="1" ht="26.4" hidden="1" x14ac:dyDescent="0.3">
      <c r="A1953" s="157"/>
      <c r="B1953" s="191">
        <v>201800344</v>
      </c>
      <c r="C1953" s="206" t="s">
        <v>193</v>
      </c>
      <c r="D1953" s="29" t="s">
        <v>177</v>
      </c>
      <c r="E1953" s="216"/>
      <c r="F1953" s="208"/>
      <c r="G1953" s="208"/>
      <c r="H1953" s="208"/>
      <c r="I1953" s="208"/>
      <c r="J1953" s="209"/>
      <c r="K1953" s="208"/>
      <c r="L1953" s="208"/>
      <c r="M1953" s="208"/>
      <c r="N1953" s="208"/>
      <c r="O1953" s="208"/>
      <c r="P1953" s="208"/>
      <c r="Q1953" s="208"/>
      <c r="R1953" s="208"/>
      <c r="S1953" s="208"/>
      <c r="T1953" s="208"/>
      <c r="U1953" s="208"/>
      <c r="V1953" s="208"/>
      <c r="W1953" s="208"/>
      <c r="X1953" s="219">
        <v>43417</v>
      </c>
      <c r="Y1953" s="150" t="str">
        <f ca="1">IF(ISBLANK(X1953), TODAY()-E1953,X1953- E1953 &amp; CHAR(10) &amp; "(closed)")</f>
        <v>43417
(closed)</v>
      </c>
      <c r="Z1953" s="149" t="s">
        <v>360</v>
      </c>
    </row>
    <row r="1954" spans="1:26" s="175" customFormat="1" ht="26.4" hidden="1" x14ac:dyDescent="0.3">
      <c r="A1954" s="157"/>
      <c r="B1954" s="191">
        <v>201800345</v>
      </c>
      <c r="C1954" s="206" t="s">
        <v>193</v>
      </c>
      <c r="D1954" s="29" t="s">
        <v>177</v>
      </c>
      <c r="E1954" s="216"/>
      <c r="F1954" s="208"/>
      <c r="G1954" s="208"/>
      <c r="H1954" s="208"/>
      <c r="I1954" s="208"/>
      <c r="J1954" s="209"/>
      <c r="K1954" s="208"/>
      <c r="L1954" s="208"/>
      <c r="M1954" s="208"/>
      <c r="N1954" s="208"/>
      <c r="O1954" s="208"/>
      <c r="P1954" s="208"/>
      <c r="Q1954" s="208"/>
      <c r="R1954" s="208"/>
      <c r="S1954" s="208"/>
      <c r="T1954" s="208"/>
      <c r="U1954" s="208"/>
      <c r="V1954" s="208"/>
      <c r="W1954" s="208"/>
      <c r="X1954" s="219">
        <v>43418</v>
      </c>
      <c r="Y1954" s="150" t="str">
        <f ca="1">IF(ISBLANK(X1954), TODAY()-E1954,X1954- E1954 &amp; CHAR(10) &amp; "(closed)")</f>
        <v>43418
(closed)</v>
      </c>
      <c r="Z1954" s="149" t="s">
        <v>360</v>
      </c>
    </row>
    <row r="1955" spans="1:26" s="175" customFormat="1" ht="26.4" hidden="1" x14ac:dyDescent="0.3">
      <c r="A1955" s="157"/>
      <c r="B1955" s="191">
        <v>201800346</v>
      </c>
      <c r="C1955" s="206" t="s">
        <v>193</v>
      </c>
      <c r="D1955" s="29" t="s">
        <v>177</v>
      </c>
      <c r="E1955" s="216"/>
      <c r="F1955" s="208"/>
      <c r="G1955" s="208"/>
      <c r="H1955" s="208"/>
      <c r="I1955" s="208"/>
      <c r="J1955" s="209"/>
      <c r="K1955" s="208"/>
      <c r="L1955" s="208"/>
      <c r="M1955" s="208"/>
      <c r="N1955" s="208"/>
      <c r="O1955" s="208"/>
      <c r="P1955" s="208"/>
      <c r="Q1955" s="208"/>
      <c r="R1955" s="208"/>
      <c r="S1955" s="208"/>
      <c r="T1955" s="208"/>
      <c r="U1955" s="208"/>
      <c r="V1955" s="208"/>
      <c r="W1955" s="208"/>
      <c r="X1955" s="219">
        <v>43413</v>
      </c>
      <c r="Y1955" s="150" t="str">
        <f ca="1">IF(ISBLANK(X1955), TODAY()-E1955,X1955- E1955 &amp; CHAR(10) &amp; "(closed)")</f>
        <v>43413
(closed)</v>
      </c>
      <c r="Z1955" s="149" t="s">
        <v>360</v>
      </c>
    </row>
    <row r="1956" spans="1:26" s="175" customFormat="1" ht="26.4" hidden="1" x14ac:dyDescent="0.3">
      <c r="A1956" s="157"/>
      <c r="B1956" s="191">
        <v>201800347</v>
      </c>
      <c r="C1956" s="206" t="s">
        <v>193</v>
      </c>
      <c r="D1956" s="29" t="s">
        <v>177</v>
      </c>
      <c r="E1956" s="216"/>
      <c r="F1956" s="208"/>
      <c r="G1956" s="208"/>
      <c r="H1956" s="208"/>
      <c r="I1956" s="208"/>
      <c r="J1956" s="209"/>
      <c r="K1956" s="208"/>
      <c r="L1956" s="208"/>
      <c r="M1956" s="208"/>
      <c r="N1956" s="208"/>
      <c r="O1956" s="208"/>
      <c r="P1956" s="208"/>
      <c r="Q1956" s="208"/>
      <c r="R1956" s="208"/>
      <c r="S1956" s="208"/>
      <c r="T1956" s="208"/>
      <c r="U1956" s="208"/>
      <c r="V1956" s="208"/>
      <c r="W1956" s="208"/>
      <c r="X1956" s="219">
        <v>43417</v>
      </c>
      <c r="Y1956" s="150" t="str">
        <f ca="1">IF(ISBLANK(X1956), TODAY()-E1956,X1956- E1956 &amp; CHAR(10) &amp; "(closed)")</f>
        <v>43417
(closed)</v>
      </c>
      <c r="Z1956" s="149" t="s">
        <v>360</v>
      </c>
    </row>
    <row r="1957" spans="1:26" s="175" customFormat="1" ht="26.4" hidden="1" x14ac:dyDescent="0.3">
      <c r="A1957" s="157"/>
      <c r="B1957" s="191">
        <v>201800348</v>
      </c>
      <c r="C1957" s="206" t="s">
        <v>193</v>
      </c>
      <c r="D1957" s="29" t="s">
        <v>177</v>
      </c>
      <c r="E1957" s="216"/>
      <c r="F1957" s="208"/>
      <c r="G1957" s="208"/>
      <c r="H1957" s="208"/>
      <c r="I1957" s="208"/>
      <c r="J1957" s="209"/>
      <c r="K1957" s="208"/>
      <c r="L1957" s="208"/>
      <c r="M1957" s="208"/>
      <c r="N1957" s="208"/>
      <c r="O1957" s="208"/>
      <c r="P1957" s="208"/>
      <c r="Q1957" s="208"/>
      <c r="R1957" s="208"/>
      <c r="S1957" s="208"/>
      <c r="T1957" s="208"/>
      <c r="U1957" s="208"/>
      <c r="V1957" s="208"/>
      <c r="W1957" s="208"/>
      <c r="X1957" s="219">
        <v>43417</v>
      </c>
      <c r="Y1957" s="150" t="str">
        <f ca="1">IF(ISBLANK(X1957), TODAY()-E1957,X1957- E1957 &amp; CHAR(10) &amp; "(closed)")</f>
        <v>43417
(closed)</v>
      </c>
      <c r="Z1957" s="149" t="s">
        <v>360</v>
      </c>
    </row>
    <row r="1958" spans="1:26" s="175" customFormat="1" ht="26.4" hidden="1" x14ac:dyDescent="0.3">
      <c r="A1958" s="157"/>
      <c r="B1958" s="191">
        <v>201800349</v>
      </c>
      <c r="C1958" s="206" t="s">
        <v>193</v>
      </c>
      <c r="D1958" s="29" t="s">
        <v>179</v>
      </c>
      <c r="E1958" s="216"/>
      <c r="F1958" s="208"/>
      <c r="G1958" s="208"/>
      <c r="H1958" s="208"/>
      <c r="I1958" s="208"/>
      <c r="J1958" s="209"/>
      <c r="K1958" s="208"/>
      <c r="L1958" s="208"/>
      <c r="M1958" s="208"/>
      <c r="N1958" s="208"/>
      <c r="O1958" s="208"/>
      <c r="P1958" s="208"/>
      <c r="Q1958" s="208"/>
      <c r="R1958" s="208"/>
      <c r="S1958" s="208"/>
      <c r="T1958" s="208"/>
      <c r="U1958" s="208"/>
      <c r="V1958" s="208"/>
      <c r="W1958" s="208"/>
      <c r="X1958" s="219">
        <v>43418</v>
      </c>
      <c r="Y1958" s="150" t="str">
        <f ca="1">IF(ISBLANK(X1958), TODAY()-E1958,X1958- E1958 &amp; CHAR(10) &amp; "(closed)")</f>
        <v>43418
(closed)</v>
      </c>
      <c r="Z1958" s="149" t="s">
        <v>360</v>
      </c>
    </row>
    <row r="1959" spans="1:26" s="175" customFormat="1" ht="26.4" hidden="1" x14ac:dyDescent="0.3">
      <c r="A1959" s="157"/>
      <c r="B1959" s="191">
        <v>201800350</v>
      </c>
      <c r="C1959" s="206" t="s">
        <v>193</v>
      </c>
      <c r="D1959" s="29" t="s">
        <v>179</v>
      </c>
      <c r="E1959" s="216"/>
      <c r="F1959" s="208"/>
      <c r="G1959" s="208"/>
      <c r="H1959" s="208"/>
      <c r="I1959" s="208"/>
      <c r="J1959" s="209"/>
      <c r="K1959" s="208"/>
      <c r="L1959" s="208"/>
      <c r="M1959" s="208"/>
      <c r="N1959" s="208"/>
      <c r="O1959" s="208"/>
      <c r="P1959" s="208"/>
      <c r="Q1959" s="208"/>
      <c r="R1959" s="208"/>
      <c r="S1959" s="208"/>
      <c r="T1959" s="208"/>
      <c r="U1959" s="208"/>
      <c r="V1959" s="208"/>
      <c r="W1959" s="208"/>
      <c r="X1959" s="219">
        <v>43420</v>
      </c>
      <c r="Y1959" s="150" t="str">
        <f ca="1">IF(ISBLANK(X1959), TODAY()-E1959,X1959- E1959 &amp; CHAR(10) &amp; "(closed)")</f>
        <v>43420
(closed)</v>
      </c>
      <c r="Z1959" s="149" t="s">
        <v>360</v>
      </c>
    </row>
    <row r="1960" spans="1:26" s="175" customFormat="1" ht="26.4" hidden="1" x14ac:dyDescent="0.3">
      <c r="A1960" s="157"/>
      <c r="B1960" s="191">
        <v>201800351</v>
      </c>
      <c r="C1960" s="206" t="s">
        <v>607</v>
      </c>
      <c r="D1960" s="29" t="s">
        <v>179</v>
      </c>
      <c r="E1960" s="216"/>
      <c r="F1960" s="208"/>
      <c r="G1960" s="208"/>
      <c r="H1960" s="208"/>
      <c r="I1960" s="208"/>
      <c r="J1960" s="209"/>
      <c r="K1960" s="208"/>
      <c r="L1960" s="208"/>
      <c r="M1960" s="208"/>
      <c r="N1960" s="208"/>
      <c r="O1960" s="208"/>
      <c r="P1960" s="208"/>
      <c r="Q1960" s="208"/>
      <c r="R1960" s="208"/>
      <c r="S1960" s="208"/>
      <c r="T1960" s="208"/>
      <c r="U1960" s="208"/>
      <c r="V1960" s="208"/>
      <c r="W1960" s="208"/>
      <c r="X1960" s="219">
        <v>43420</v>
      </c>
      <c r="Y1960" s="150" t="str">
        <f ca="1">IF(ISBLANK(X1960), TODAY()-E1960,X1960- E1960 &amp; CHAR(10) &amp; "(closed)")</f>
        <v>43420
(closed)</v>
      </c>
      <c r="Z1960" s="149" t="s">
        <v>360</v>
      </c>
    </row>
    <row r="1961" spans="1:26" s="175" customFormat="1" ht="26.4" hidden="1" x14ac:dyDescent="0.3">
      <c r="A1961" s="157"/>
      <c r="B1961" s="191">
        <v>201800352</v>
      </c>
      <c r="C1961" s="206" t="s">
        <v>291</v>
      </c>
      <c r="D1961" s="29" t="s">
        <v>179</v>
      </c>
      <c r="E1961" s="216"/>
      <c r="F1961" s="208"/>
      <c r="G1961" s="208"/>
      <c r="H1961" s="208"/>
      <c r="I1961" s="208"/>
      <c r="J1961" s="209"/>
      <c r="K1961" s="208"/>
      <c r="L1961" s="208"/>
      <c r="M1961" s="208"/>
      <c r="N1961" s="208"/>
      <c r="O1961" s="208"/>
      <c r="P1961" s="208"/>
      <c r="Q1961" s="208"/>
      <c r="R1961" s="208"/>
      <c r="S1961" s="208"/>
      <c r="T1961" s="208"/>
      <c r="U1961" s="208"/>
      <c r="V1961" s="208"/>
      <c r="W1961" s="208"/>
      <c r="X1961" s="219">
        <v>43420</v>
      </c>
      <c r="Y1961" s="150" t="str">
        <f ca="1">IF(ISBLANK(X1961), TODAY()-E1961,X1961- E1961 &amp; CHAR(10) &amp; "(closed)")</f>
        <v>43420
(closed)</v>
      </c>
      <c r="Z1961" s="149" t="s">
        <v>360</v>
      </c>
    </row>
    <row r="1962" spans="1:26" s="175" customFormat="1" ht="26.4" hidden="1" x14ac:dyDescent="0.3">
      <c r="A1962" s="157"/>
      <c r="B1962" s="191">
        <v>201800353</v>
      </c>
      <c r="C1962" s="206" t="s">
        <v>1874</v>
      </c>
      <c r="D1962" s="29" t="s">
        <v>179</v>
      </c>
      <c r="E1962" s="216"/>
      <c r="F1962" s="208"/>
      <c r="G1962" s="208"/>
      <c r="H1962" s="208"/>
      <c r="I1962" s="208"/>
      <c r="J1962" s="209"/>
      <c r="K1962" s="208"/>
      <c r="L1962" s="208"/>
      <c r="M1962" s="208"/>
      <c r="N1962" s="208"/>
      <c r="O1962" s="208"/>
      <c r="P1962" s="208"/>
      <c r="Q1962" s="208"/>
      <c r="R1962" s="208"/>
      <c r="S1962" s="208"/>
      <c r="T1962" s="208"/>
      <c r="U1962" s="208"/>
      <c r="V1962" s="208"/>
      <c r="W1962" s="208"/>
      <c r="X1962" s="219">
        <v>43405</v>
      </c>
      <c r="Y1962" s="150" t="str">
        <f ca="1">IF(ISBLANK(X1962), TODAY()-E1962,X1962- E1962 &amp; CHAR(10) &amp; "(closed)")</f>
        <v>43405
(closed)</v>
      </c>
      <c r="Z1962" s="149" t="s">
        <v>360</v>
      </c>
    </row>
    <row r="1963" spans="1:26" s="175" customFormat="1" ht="26.4" hidden="1" x14ac:dyDescent="0.3">
      <c r="A1963" s="157"/>
      <c r="B1963" s="191">
        <v>201800354</v>
      </c>
      <c r="C1963" s="206" t="s">
        <v>1448</v>
      </c>
      <c r="D1963" s="29" t="s">
        <v>177</v>
      </c>
      <c r="E1963" s="216"/>
      <c r="F1963" s="208"/>
      <c r="G1963" s="208"/>
      <c r="H1963" s="208"/>
      <c r="I1963" s="208"/>
      <c r="J1963" s="209"/>
      <c r="K1963" s="208"/>
      <c r="L1963" s="208"/>
      <c r="M1963" s="208"/>
      <c r="N1963" s="208"/>
      <c r="O1963" s="208"/>
      <c r="P1963" s="208"/>
      <c r="Q1963" s="208"/>
      <c r="R1963" s="208"/>
      <c r="S1963" s="208"/>
      <c r="T1963" s="208"/>
      <c r="U1963" s="208"/>
      <c r="V1963" s="208"/>
      <c r="W1963" s="208"/>
      <c r="X1963" s="219">
        <v>43418</v>
      </c>
      <c r="Y1963" s="150" t="str">
        <f ca="1">IF(ISBLANK(X1963), TODAY()-E1963,X1963- E1963 &amp; CHAR(10) &amp; "(closed)")</f>
        <v>43418
(closed)</v>
      </c>
      <c r="Z1963" s="149" t="s">
        <v>360</v>
      </c>
    </row>
    <row r="1964" spans="1:26" s="175" customFormat="1" ht="26.4" hidden="1" x14ac:dyDescent="0.3">
      <c r="A1964" s="157"/>
      <c r="B1964" s="191">
        <v>201800355</v>
      </c>
      <c r="C1964" s="206" t="s">
        <v>1873</v>
      </c>
      <c r="D1964" s="29" t="s">
        <v>179</v>
      </c>
      <c r="E1964" s="216"/>
      <c r="F1964" s="208"/>
      <c r="G1964" s="208"/>
      <c r="H1964" s="208"/>
      <c r="I1964" s="208"/>
      <c r="J1964" s="209"/>
      <c r="K1964" s="208"/>
      <c r="L1964" s="208"/>
      <c r="M1964" s="208"/>
      <c r="N1964" s="208"/>
      <c r="O1964" s="208"/>
      <c r="P1964" s="208"/>
      <c r="Q1964" s="208"/>
      <c r="R1964" s="208"/>
      <c r="S1964" s="208"/>
      <c r="T1964" s="208"/>
      <c r="U1964" s="208"/>
      <c r="V1964" s="208"/>
      <c r="W1964" s="208"/>
      <c r="X1964" s="219">
        <v>43413</v>
      </c>
      <c r="Y1964" s="150" t="str">
        <f ca="1">IF(ISBLANK(X1964), TODAY()-E1964,X1964- E1964 &amp; CHAR(10) &amp; "(closed)")</f>
        <v>43413
(closed)</v>
      </c>
      <c r="Z1964" s="149" t="s">
        <v>360</v>
      </c>
    </row>
    <row r="1965" spans="1:26" s="175" customFormat="1" ht="28.8" hidden="1" x14ac:dyDescent="0.3">
      <c r="A1965" s="157"/>
      <c r="B1965" s="191">
        <v>201800356</v>
      </c>
      <c r="C1965" s="31" t="s">
        <v>704</v>
      </c>
      <c r="D1965" s="29" t="s">
        <v>176</v>
      </c>
      <c r="E1965" s="139" t="s">
        <v>1872</v>
      </c>
      <c r="F1965" s="208"/>
      <c r="G1965" s="208"/>
      <c r="H1965" s="208"/>
      <c r="I1965" s="208"/>
      <c r="J1965" s="209"/>
      <c r="K1965" s="208"/>
      <c r="L1965" s="208"/>
      <c r="M1965" s="208"/>
      <c r="N1965" s="208"/>
      <c r="O1965" s="208"/>
      <c r="P1965" s="208"/>
      <c r="Q1965" s="208"/>
      <c r="R1965" s="208"/>
      <c r="S1965" s="208"/>
      <c r="T1965" s="208"/>
      <c r="U1965" s="208"/>
      <c r="V1965" s="208"/>
      <c r="W1965" s="208"/>
      <c r="X1965" s="219">
        <v>43424</v>
      </c>
      <c r="Y1965" s="150" t="e">
        <f ca="1">IF(ISBLANK(X1965), TODAY()-E1965,X1965- E1965 &amp; CHAR(10) &amp; "(closed)")</f>
        <v>#VALUE!</v>
      </c>
      <c r="Z1965" s="149" t="s">
        <v>360</v>
      </c>
    </row>
    <row r="1966" spans="1:26" s="175" customFormat="1" ht="26.4" hidden="1" x14ac:dyDescent="0.3">
      <c r="A1966" s="157"/>
      <c r="B1966" s="191">
        <v>201800357</v>
      </c>
      <c r="C1966" s="206" t="s">
        <v>1860</v>
      </c>
      <c r="D1966" s="29" t="s">
        <v>179</v>
      </c>
      <c r="E1966" s="216"/>
      <c r="F1966" s="208"/>
      <c r="G1966" s="208"/>
      <c r="H1966" s="208"/>
      <c r="I1966" s="208"/>
      <c r="J1966" s="209"/>
      <c r="K1966" s="208"/>
      <c r="L1966" s="208"/>
      <c r="M1966" s="208"/>
      <c r="N1966" s="208"/>
      <c r="O1966" s="208"/>
      <c r="P1966" s="208"/>
      <c r="Q1966" s="208"/>
      <c r="R1966" s="208"/>
      <c r="S1966" s="208"/>
      <c r="T1966" s="208"/>
      <c r="U1966" s="208"/>
      <c r="V1966" s="208"/>
      <c r="W1966" s="208"/>
      <c r="X1966" s="219">
        <v>43405</v>
      </c>
      <c r="Y1966" s="150" t="str">
        <f ca="1">IF(ISBLANK(X1966), TODAY()-E1966,X1966- E1966 &amp; CHAR(10) &amp; "(closed)")</f>
        <v>43405
(closed)</v>
      </c>
      <c r="Z1966" s="149" t="s">
        <v>360</v>
      </c>
    </row>
    <row r="1967" spans="1:26" s="175" customFormat="1" ht="39.6" hidden="1" x14ac:dyDescent="0.3">
      <c r="A1967" s="157"/>
      <c r="B1967" s="191">
        <v>201800358</v>
      </c>
      <c r="C1967" s="206" t="s">
        <v>193</v>
      </c>
      <c r="D1967" s="29" t="s">
        <v>176</v>
      </c>
      <c r="E1967" s="220" t="s">
        <v>1871</v>
      </c>
      <c r="F1967" s="208"/>
      <c r="G1967" s="208"/>
      <c r="H1967" s="208"/>
      <c r="I1967" s="208"/>
      <c r="J1967" s="209"/>
      <c r="K1967" s="208"/>
      <c r="L1967" s="208"/>
      <c r="M1967" s="208"/>
      <c r="N1967" s="208"/>
      <c r="O1967" s="208"/>
      <c r="P1967" s="208"/>
      <c r="Q1967" s="208"/>
      <c r="R1967" s="208"/>
      <c r="S1967" s="208"/>
      <c r="T1967" s="208"/>
      <c r="U1967" s="208"/>
      <c r="V1967" s="208"/>
      <c r="W1967" s="208"/>
      <c r="X1967" s="219">
        <v>43425</v>
      </c>
      <c r="Y1967" s="150" t="e">
        <f ca="1">IF(ISBLANK(X1967), TODAY()-#REF!,X1967 -#REF! &amp; CHAR(10) &amp; "(closed)")</f>
        <v>#REF!</v>
      </c>
      <c r="Z1967" s="149" t="s">
        <v>360</v>
      </c>
    </row>
    <row r="1968" spans="1:26" s="175" customFormat="1" ht="26.4" hidden="1" x14ac:dyDescent="0.3">
      <c r="A1968" s="157"/>
      <c r="B1968" s="191">
        <v>201800359</v>
      </c>
      <c r="C1968" s="206" t="s">
        <v>193</v>
      </c>
      <c r="D1968" s="29" t="s">
        <v>176</v>
      </c>
      <c r="E1968" s="216"/>
      <c r="F1968" s="208"/>
      <c r="G1968" s="208"/>
      <c r="H1968" s="208"/>
      <c r="I1968" s="208"/>
      <c r="J1968" s="209"/>
      <c r="K1968" s="208"/>
      <c r="L1968" s="208"/>
      <c r="M1968" s="208"/>
      <c r="N1968" s="208"/>
      <c r="O1968" s="208"/>
      <c r="P1968" s="208"/>
      <c r="Q1968" s="208"/>
      <c r="R1968" s="208"/>
      <c r="S1968" s="208"/>
      <c r="T1968" s="208"/>
      <c r="U1968" s="208"/>
      <c r="V1968" s="208"/>
      <c r="W1968" s="208"/>
      <c r="X1968" s="219">
        <v>43425</v>
      </c>
      <c r="Y1968" s="150" t="str">
        <f ca="1">IF(ISBLANK(X1968), TODAY()-E1968,X1968- E1968 &amp; CHAR(10) &amp; "(closed)")</f>
        <v>43425
(closed)</v>
      </c>
      <c r="Z1968" s="149" t="s">
        <v>360</v>
      </c>
    </row>
    <row r="1969" spans="1:26" s="175" customFormat="1" ht="26.4" hidden="1" x14ac:dyDescent="0.3">
      <c r="A1969" s="157"/>
      <c r="B1969" s="191">
        <v>201800360</v>
      </c>
      <c r="C1969" s="206" t="s">
        <v>193</v>
      </c>
      <c r="D1969" s="29" t="s">
        <v>176</v>
      </c>
      <c r="E1969" s="216"/>
      <c r="F1969" s="208"/>
      <c r="G1969" s="208"/>
      <c r="H1969" s="208"/>
      <c r="I1969" s="208"/>
      <c r="J1969" s="209"/>
      <c r="K1969" s="208"/>
      <c r="L1969" s="208"/>
      <c r="M1969" s="208"/>
      <c r="N1969" s="208"/>
      <c r="O1969" s="208"/>
      <c r="P1969" s="208"/>
      <c r="Q1969" s="208"/>
      <c r="R1969" s="208"/>
      <c r="S1969" s="208"/>
      <c r="T1969" s="208"/>
      <c r="U1969" s="208"/>
      <c r="V1969" s="208"/>
      <c r="W1969" s="208"/>
      <c r="X1969" s="219">
        <v>43425</v>
      </c>
      <c r="Y1969" s="150" t="str">
        <f ca="1">IF(ISBLANK(X1969), TODAY()-E1969,X1969- E1969 &amp; CHAR(10) &amp; "(closed)")</f>
        <v>43425
(closed)</v>
      </c>
      <c r="Z1969" s="149" t="s">
        <v>360</v>
      </c>
    </row>
    <row r="1970" spans="1:26" s="175" customFormat="1" ht="26.4" hidden="1" x14ac:dyDescent="0.3">
      <c r="A1970" s="157"/>
      <c r="B1970" s="191">
        <v>201800361</v>
      </c>
      <c r="C1970" s="206" t="s">
        <v>193</v>
      </c>
      <c r="D1970" s="29" t="s">
        <v>176</v>
      </c>
      <c r="E1970" s="216"/>
      <c r="F1970" s="208"/>
      <c r="G1970" s="208"/>
      <c r="H1970" s="208"/>
      <c r="I1970" s="208"/>
      <c r="J1970" s="209"/>
      <c r="K1970" s="208"/>
      <c r="L1970" s="208"/>
      <c r="M1970" s="208"/>
      <c r="N1970" s="208"/>
      <c r="O1970" s="208"/>
      <c r="P1970" s="208"/>
      <c r="Q1970" s="208"/>
      <c r="R1970" s="208"/>
      <c r="S1970" s="208"/>
      <c r="T1970" s="208"/>
      <c r="U1970" s="208"/>
      <c r="V1970" s="208"/>
      <c r="W1970" s="208"/>
      <c r="X1970" s="219">
        <v>43460</v>
      </c>
      <c r="Y1970" s="150" t="str">
        <f ca="1">IF(ISBLANK(X1970), TODAY()-E1970,X1970- E1970 &amp; CHAR(10) &amp; "(closed)")</f>
        <v>43460
(closed)</v>
      </c>
      <c r="Z1970" s="149" t="s">
        <v>360</v>
      </c>
    </row>
    <row r="1971" spans="1:26" s="175" customFormat="1" ht="26.4" hidden="1" x14ac:dyDescent="0.3">
      <c r="A1971" s="157"/>
      <c r="B1971" s="191">
        <v>201800362</v>
      </c>
      <c r="C1971" s="206" t="s">
        <v>193</v>
      </c>
      <c r="D1971" s="29" t="s">
        <v>176</v>
      </c>
      <c r="E1971" s="216"/>
      <c r="F1971" s="208"/>
      <c r="G1971" s="208"/>
      <c r="H1971" s="208"/>
      <c r="I1971" s="208"/>
      <c r="J1971" s="209"/>
      <c r="K1971" s="208"/>
      <c r="L1971" s="208"/>
      <c r="M1971" s="208"/>
      <c r="N1971" s="208"/>
      <c r="O1971" s="208"/>
      <c r="P1971" s="208"/>
      <c r="Q1971" s="208"/>
      <c r="R1971" s="208"/>
      <c r="S1971" s="208"/>
      <c r="T1971" s="208"/>
      <c r="U1971" s="208"/>
      <c r="V1971" s="208"/>
      <c r="W1971" s="208"/>
      <c r="X1971" s="219">
        <v>43460</v>
      </c>
      <c r="Y1971" s="150" t="str">
        <f ca="1">IF(ISBLANK(X1971), TODAY()-E1971,X1971- E1971 &amp; CHAR(10) &amp; "(closed)")</f>
        <v>43460
(closed)</v>
      </c>
      <c r="Z1971" s="149" t="s">
        <v>360</v>
      </c>
    </row>
    <row r="1972" spans="1:26" s="175" customFormat="1" ht="26.4" hidden="1" x14ac:dyDescent="0.3">
      <c r="A1972" s="157"/>
      <c r="B1972" s="191">
        <v>201800363</v>
      </c>
      <c r="C1972" s="206" t="s">
        <v>193</v>
      </c>
      <c r="D1972" s="29" t="s">
        <v>176</v>
      </c>
      <c r="E1972" s="216"/>
      <c r="F1972" s="208"/>
      <c r="G1972" s="208"/>
      <c r="H1972" s="208"/>
      <c r="I1972" s="208"/>
      <c r="J1972" s="209"/>
      <c r="K1972" s="208"/>
      <c r="L1972" s="208"/>
      <c r="M1972" s="208"/>
      <c r="N1972" s="208"/>
      <c r="O1972" s="208"/>
      <c r="P1972" s="208"/>
      <c r="Q1972" s="208"/>
      <c r="R1972" s="208"/>
      <c r="S1972" s="208"/>
      <c r="T1972" s="208"/>
      <c r="U1972" s="208"/>
      <c r="V1972" s="208"/>
      <c r="W1972" s="208"/>
      <c r="X1972" s="219">
        <v>43450</v>
      </c>
      <c r="Y1972" s="150" t="str">
        <f ca="1">IF(ISBLANK(X1972), TODAY()-E1972,X1972- E1972 &amp; CHAR(10) &amp; "(closed)")</f>
        <v>43450
(closed)</v>
      </c>
      <c r="Z1972" s="149" t="s">
        <v>360</v>
      </c>
    </row>
    <row r="1973" spans="1:26" s="175" customFormat="1" ht="26.4" hidden="1" x14ac:dyDescent="0.3">
      <c r="A1973" s="157"/>
      <c r="B1973" s="191">
        <v>201800364</v>
      </c>
      <c r="C1973" s="206" t="s">
        <v>193</v>
      </c>
      <c r="D1973" s="29" t="s">
        <v>176</v>
      </c>
      <c r="E1973" s="216"/>
      <c r="F1973" s="208"/>
      <c r="G1973" s="208"/>
      <c r="H1973" s="208"/>
      <c r="I1973" s="208"/>
      <c r="J1973" s="209"/>
      <c r="K1973" s="208"/>
      <c r="L1973" s="208"/>
      <c r="M1973" s="208"/>
      <c r="N1973" s="208"/>
      <c r="O1973" s="208"/>
      <c r="P1973" s="208"/>
      <c r="Q1973" s="208"/>
      <c r="R1973" s="208"/>
      <c r="S1973" s="208"/>
      <c r="T1973" s="208"/>
      <c r="U1973" s="208"/>
      <c r="V1973" s="208"/>
      <c r="W1973" s="208"/>
      <c r="X1973" s="219">
        <v>43431</v>
      </c>
      <c r="Y1973" s="150" t="str">
        <f ca="1">IF(ISBLANK(X1973), TODAY()-E1973,X1973- E1973 &amp; CHAR(10) &amp; "(closed)")</f>
        <v>43431
(closed)</v>
      </c>
      <c r="Z1973" s="149" t="s">
        <v>360</v>
      </c>
    </row>
    <row r="1974" spans="1:26" s="175" customFormat="1" ht="26.4" hidden="1" x14ac:dyDescent="0.3">
      <c r="A1974" s="157"/>
      <c r="B1974" s="191">
        <v>201800365</v>
      </c>
      <c r="C1974" s="206" t="s">
        <v>193</v>
      </c>
      <c r="D1974" s="29" t="s">
        <v>176</v>
      </c>
      <c r="E1974" s="216"/>
      <c r="F1974" s="208"/>
      <c r="G1974" s="208"/>
      <c r="H1974" s="208"/>
      <c r="I1974" s="208"/>
      <c r="J1974" s="209"/>
      <c r="K1974" s="208"/>
      <c r="L1974" s="208"/>
      <c r="M1974" s="208"/>
      <c r="N1974" s="208"/>
      <c r="O1974" s="208"/>
      <c r="P1974" s="208"/>
      <c r="Q1974" s="208"/>
      <c r="R1974" s="208"/>
      <c r="S1974" s="208"/>
      <c r="T1974" s="208"/>
      <c r="U1974" s="208"/>
      <c r="V1974" s="208"/>
      <c r="W1974" s="208"/>
      <c r="X1974" s="219">
        <v>43431</v>
      </c>
      <c r="Y1974" s="150" t="str">
        <f ca="1">IF(ISBLANK(X1974), TODAY()-E1974,X1974- E1974 &amp; CHAR(10) &amp; "(closed)")</f>
        <v>43431
(closed)</v>
      </c>
      <c r="Z1974" s="149" t="s">
        <v>360</v>
      </c>
    </row>
    <row r="1975" spans="1:26" s="175" customFormat="1" ht="14.4" hidden="1" x14ac:dyDescent="0.3">
      <c r="A1975" s="157"/>
      <c r="B1975" s="191">
        <v>201800366</v>
      </c>
      <c r="C1975" s="206" t="s">
        <v>586</v>
      </c>
      <c r="D1975" s="29" t="s">
        <v>172</v>
      </c>
      <c r="E1975" s="227" t="s">
        <v>1852</v>
      </c>
      <c r="F1975" s="208"/>
      <c r="G1975" s="208"/>
      <c r="H1975" s="208"/>
      <c r="I1975" s="208"/>
      <c r="J1975" s="209"/>
      <c r="K1975" s="208"/>
      <c r="L1975" s="208"/>
      <c r="M1975" s="208"/>
      <c r="N1975" s="208"/>
      <c r="O1975" s="208"/>
      <c r="P1975" s="208"/>
      <c r="Q1975" s="208"/>
      <c r="R1975" s="208"/>
      <c r="S1975" s="208"/>
      <c r="T1975" s="208"/>
      <c r="U1975" s="208"/>
      <c r="V1975" s="208"/>
      <c r="W1975" s="208"/>
      <c r="X1975" s="219">
        <v>43377</v>
      </c>
      <c r="Y1975" s="150" t="e">
        <f ca="1">IF(ISBLANK(X1975), TODAY()-E1975,X1975- E1975 &amp; CHAR(10) &amp; "(closed)")</f>
        <v>#VALUE!</v>
      </c>
      <c r="Z1975" s="149" t="s">
        <v>360</v>
      </c>
    </row>
    <row r="1976" spans="1:26" s="175" customFormat="1" ht="14.4" hidden="1" x14ac:dyDescent="0.3">
      <c r="A1976" s="157"/>
      <c r="B1976" s="191">
        <v>201800367</v>
      </c>
      <c r="C1976" s="206" t="s">
        <v>299</v>
      </c>
      <c r="D1976" s="29" t="s">
        <v>172</v>
      </c>
      <c r="E1976" s="227" t="s">
        <v>1852</v>
      </c>
      <c r="F1976" s="208"/>
      <c r="G1976" s="208"/>
      <c r="H1976" s="208"/>
      <c r="I1976" s="208"/>
      <c r="J1976" s="209"/>
      <c r="K1976" s="208"/>
      <c r="L1976" s="208"/>
      <c r="M1976" s="208"/>
      <c r="N1976" s="208"/>
      <c r="O1976" s="208"/>
      <c r="P1976" s="208"/>
      <c r="Q1976" s="208"/>
      <c r="R1976" s="208"/>
      <c r="S1976" s="208"/>
      <c r="T1976" s="208"/>
      <c r="U1976" s="208"/>
      <c r="V1976" s="208"/>
      <c r="W1976" s="208"/>
      <c r="X1976" s="219">
        <v>43378</v>
      </c>
      <c r="Y1976" s="150" t="e">
        <f ca="1">IF(ISBLANK(X1976), TODAY()-E1976,X1976- E1976 &amp; CHAR(10) &amp; "(closed)")</f>
        <v>#VALUE!</v>
      </c>
      <c r="Z1976" s="149" t="s">
        <v>360</v>
      </c>
    </row>
    <row r="1977" spans="1:26" s="175" customFormat="1" ht="14.4" hidden="1" x14ac:dyDescent="0.3">
      <c r="A1977" s="157"/>
      <c r="B1977" s="191">
        <v>201800368</v>
      </c>
      <c r="C1977" s="206" t="s">
        <v>1870</v>
      </c>
      <c r="D1977" s="29" t="s">
        <v>172</v>
      </c>
      <c r="E1977" s="227" t="s">
        <v>1852</v>
      </c>
      <c r="F1977" s="208"/>
      <c r="G1977" s="208"/>
      <c r="H1977" s="208"/>
      <c r="I1977" s="208"/>
      <c r="J1977" s="209"/>
      <c r="K1977" s="208"/>
      <c r="L1977" s="208"/>
      <c r="M1977" s="208"/>
      <c r="N1977" s="208"/>
      <c r="O1977" s="208"/>
      <c r="P1977" s="208"/>
      <c r="Q1977" s="208"/>
      <c r="R1977" s="208"/>
      <c r="S1977" s="208"/>
      <c r="T1977" s="208"/>
      <c r="U1977" s="208"/>
      <c r="V1977" s="208"/>
      <c r="W1977" s="208"/>
      <c r="X1977" s="219">
        <v>43355</v>
      </c>
      <c r="Y1977" s="150" t="e">
        <f ca="1">IF(ISBLANK(X1977), TODAY()-E1977,X1977- E1977 &amp; CHAR(10) &amp; "(closed)")</f>
        <v>#VALUE!</v>
      </c>
      <c r="Z1977" s="149" t="s">
        <v>360</v>
      </c>
    </row>
    <row r="1978" spans="1:26" s="175" customFormat="1" ht="14.4" hidden="1" x14ac:dyDescent="0.3">
      <c r="A1978" s="157"/>
      <c r="B1978" s="191">
        <v>201800369</v>
      </c>
      <c r="C1978" s="206" t="s">
        <v>1869</v>
      </c>
      <c r="D1978" s="29" t="s">
        <v>172</v>
      </c>
      <c r="E1978" s="227" t="s">
        <v>1852</v>
      </c>
      <c r="F1978" s="208"/>
      <c r="G1978" s="208"/>
      <c r="H1978" s="208"/>
      <c r="I1978" s="208"/>
      <c r="J1978" s="209"/>
      <c r="K1978" s="208"/>
      <c r="L1978" s="208"/>
      <c r="M1978" s="208"/>
      <c r="N1978" s="208"/>
      <c r="O1978" s="208"/>
      <c r="P1978" s="208"/>
      <c r="Q1978" s="208"/>
      <c r="R1978" s="208"/>
      <c r="S1978" s="208"/>
      <c r="T1978" s="208"/>
      <c r="U1978" s="208"/>
      <c r="V1978" s="208"/>
      <c r="W1978" s="208"/>
      <c r="X1978" s="219">
        <v>43381</v>
      </c>
      <c r="Y1978" s="150" t="e">
        <f ca="1">IF(ISBLANK(X1978), TODAY()-E1978,X1978- E1978 &amp; CHAR(10) &amp; "(closed)")</f>
        <v>#VALUE!</v>
      </c>
      <c r="Z1978" s="149" t="s">
        <v>360</v>
      </c>
    </row>
    <row r="1979" spans="1:26" s="175" customFormat="1" ht="14.4" hidden="1" x14ac:dyDescent="0.3">
      <c r="A1979" s="157"/>
      <c r="B1979" s="191">
        <v>201800370</v>
      </c>
      <c r="C1979" s="206" t="s">
        <v>1121</v>
      </c>
      <c r="D1979" s="29" t="s">
        <v>172</v>
      </c>
      <c r="E1979" s="227" t="s">
        <v>1852</v>
      </c>
      <c r="F1979" s="208"/>
      <c r="G1979" s="208"/>
      <c r="H1979" s="208"/>
      <c r="I1979" s="208"/>
      <c r="J1979" s="209"/>
      <c r="K1979" s="208"/>
      <c r="L1979" s="208"/>
      <c r="M1979" s="208"/>
      <c r="N1979" s="208"/>
      <c r="O1979" s="208"/>
      <c r="P1979" s="208"/>
      <c r="Q1979" s="208"/>
      <c r="R1979" s="208"/>
      <c r="S1979" s="208"/>
      <c r="T1979" s="208"/>
      <c r="U1979" s="208"/>
      <c r="V1979" s="208"/>
      <c r="W1979" s="208"/>
      <c r="X1979" s="219">
        <v>43378</v>
      </c>
      <c r="Y1979" s="150" t="e">
        <f ca="1">IF(ISBLANK(X1979), TODAY()-E1979,X1979- E1979 &amp; CHAR(10) &amp; "(closed)")</f>
        <v>#VALUE!</v>
      </c>
      <c r="Z1979" s="149" t="s">
        <v>360</v>
      </c>
    </row>
    <row r="1980" spans="1:26" s="175" customFormat="1" ht="14.4" hidden="1" x14ac:dyDescent="0.3">
      <c r="A1980" s="157"/>
      <c r="B1980" s="191">
        <v>201800371</v>
      </c>
      <c r="C1980" s="206" t="s">
        <v>293</v>
      </c>
      <c r="D1980" s="29" t="s">
        <v>172</v>
      </c>
      <c r="E1980" s="227" t="s">
        <v>1852</v>
      </c>
      <c r="F1980" s="208"/>
      <c r="G1980" s="208"/>
      <c r="H1980" s="208"/>
      <c r="I1980" s="208"/>
      <c r="J1980" s="209"/>
      <c r="K1980" s="208"/>
      <c r="L1980" s="208"/>
      <c r="M1980" s="208"/>
      <c r="N1980" s="208"/>
      <c r="O1980" s="208"/>
      <c r="P1980" s="208"/>
      <c r="Q1980" s="208"/>
      <c r="R1980" s="208"/>
      <c r="S1980" s="208"/>
      <c r="T1980" s="208"/>
      <c r="U1980" s="208"/>
      <c r="V1980" s="208"/>
      <c r="W1980" s="208"/>
      <c r="X1980" s="219">
        <v>43381</v>
      </c>
      <c r="Y1980" s="150" t="e">
        <f ca="1">IF(ISBLANK(X1980), TODAY()-E1980,X1980- E1980 &amp; CHAR(10) &amp; "(closed)")</f>
        <v>#VALUE!</v>
      </c>
      <c r="Z1980" s="149" t="s">
        <v>360</v>
      </c>
    </row>
    <row r="1981" spans="1:26" s="175" customFormat="1" ht="14.4" hidden="1" x14ac:dyDescent="0.3">
      <c r="A1981" s="157"/>
      <c r="B1981" s="191">
        <v>201800372</v>
      </c>
      <c r="C1981" s="206" t="s">
        <v>467</v>
      </c>
      <c r="D1981" s="29" t="s">
        <v>172</v>
      </c>
      <c r="E1981" s="227" t="s">
        <v>1852</v>
      </c>
      <c r="F1981" s="208"/>
      <c r="G1981" s="208"/>
      <c r="H1981" s="208"/>
      <c r="I1981" s="208"/>
      <c r="J1981" s="209"/>
      <c r="K1981" s="208"/>
      <c r="L1981" s="208"/>
      <c r="M1981" s="208"/>
      <c r="N1981" s="208"/>
      <c r="O1981" s="208"/>
      <c r="P1981" s="208"/>
      <c r="Q1981" s="208"/>
      <c r="R1981" s="208"/>
      <c r="S1981" s="208"/>
      <c r="T1981" s="208"/>
      <c r="U1981" s="208"/>
      <c r="V1981" s="208"/>
      <c r="W1981" s="208"/>
      <c r="X1981" s="219">
        <v>43376</v>
      </c>
      <c r="Y1981" s="150" t="e">
        <f ca="1">IF(ISBLANK(X1981), TODAY()-E1981,X1981- E1981 &amp; CHAR(10) &amp; "(closed)")</f>
        <v>#VALUE!</v>
      </c>
      <c r="Z1981" s="149" t="s">
        <v>360</v>
      </c>
    </row>
    <row r="1982" spans="1:26" s="175" customFormat="1" ht="14.4" hidden="1" x14ac:dyDescent="0.3">
      <c r="A1982" s="157"/>
      <c r="B1982" s="191">
        <v>201800373</v>
      </c>
      <c r="C1982" s="206" t="s">
        <v>1862</v>
      </c>
      <c r="D1982" s="29" t="s">
        <v>172</v>
      </c>
      <c r="E1982" s="227" t="s">
        <v>1852</v>
      </c>
      <c r="F1982" s="208"/>
      <c r="G1982" s="208"/>
      <c r="H1982" s="208"/>
      <c r="I1982" s="208"/>
      <c r="J1982" s="209"/>
      <c r="K1982" s="208"/>
      <c r="L1982" s="208"/>
      <c r="M1982" s="208"/>
      <c r="N1982" s="208"/>
      <c r="O1982" s="208"/>
      <c r="P1982" s="208"/>
      <c r="Q1982" s="208"/>
      <c r="R1982" s="208"/>
      <c r="S1982" s="208"/>
      <c r="T1982" s="208"/>
      <c r="U1982" s="208"/>
      <c r="V1982" s="208"/>
      <c r="W1982" s="208"/>
      <c r="X1982" s="219">
        <v>43376</v>
      </c>
      <c r="Y1982" s="150" t="e">
        <f ca="1">IF(ISBLANK(X1982), TODAY()-E1982,X1982- E1982 &amp; CHAR(10) &amp; "(closed)")</f>
        <v>#VALUE!</v>
      </c>
      <c r="Z1982" s="149" t="s">
        <v>360</v>
      </c>
    </row>
    <row r="1983" spans="1:26" s="175" customFormat="1" ht="14.4" hidden="1" x14ac:dyDescent="0.3">
      <c r="A1983" s="157"/>
      <c r="B1983" s="191">
        <v>201800374</v>
      </c>
      <c r="C1983" s="206" t="s">
        <v>301</v>
      </c>
      <c r="D1983" s="29" t="s">
        <v>172</v>
      </c>
      <c r="E1983" s="227" t="s">
        <v>1852</v>
      </c>
      <c r="F1983" s="208"/>
      <c r="G1983" s="208"/>
      <c r="H1983" s="208"/>
      <c r="I1983" s="208"/>
      <c r="J1983" s="209"/>
      <c r="K1983" s="208"/>
      <c r="L1983" s="208"/>
      <c r="M1983" s="208"/>
      <c r="N1983" s="208"/>
      <c r="O1983" s="208"/>
      <c r="P1983" s="208"/>
      <c r="Q1983" s="208"/>
      <c r="R1983" s="208"/>
      <c r="S1983" s="208"/>
      <c r="T1983" s="208"/>
      <c r="U1983" s="208"/>
      <c r="V1983" s="208"/>
      <c r="W1983" s="208"/>
      <c r="X1983" s="219">
        <v>43381</v>
      </c>
      <c r="Y1983" s="150" t="e">
        <f ca="1">IF(ISBLANK(X1983), TODAY()-E1983,X1983- E1983 &amp; CHAR(10) &amp; "(closed)")</f>
        <v>#VALUE!</v>
      </c>
      <c r="Z1983" s="149" t="s">
        <v>360</v>
      </c>
    </row>
    <row r="1984" spans="1:26" s="175" customFormat="1" ht="14.4" hidden="1" x14ac:dyDescent="0.3">
      <c r="A1984" s="157"/>
      <c r="B1984" s="191">
        <v>201800375</v>
      </c>
      <c r="C1984" s="206" t="s">
        <v>1795</v>
      </c>
      <c r="D1984" s="29" t="s">
        <v>172</v>
      </c>
      <c r="E1984" s="227" t="s">
        <v>1852</v>
      </c>
      <c r="F1984" s="208"/>
      <c r="G1984" s="208"/>
      <c r="H1984" s="208"/>
      <c r="I1984" s="208"/>
      <c r="J1984" s="209"/>
      <c r="K1984" s="208"/>
      <c r="L1984" s="208"/>
      <c r="M1984" s="208"/>
      <c r="N1984" s="208"/>
      <c r="O1984" s="208"/>
      <c r="P1984" s="208"/>
      <c r="Q1984" s="208"/>
      <c r="R1984" s="208"/>
      <c r="S1984" s="208"/>
      <c r="T1984" s="208"/>
      <c r="U1984" s="208"/>
      <c r="V1984" s="208"/>
      <c r="W1984" s="208"/>
      <c r="X1984" s="219">
        <v>43375</v>
      </c>
      <c r="Y1984" s="150" t="e">
        <f ca="1">IF(ISBLANK(X1984), TODAY()-E1984,X1984- E1984 &amp; CHAR(10) &amp; "(closed)")</f>
        <v>#VALUE!</v>
      </c>
      <c r="Z1984" s="149" t="s">
        <v>360</v>
      </c>
    </row>
    <row r="1985" spans="1:26" s="175" customFormat="1" ht="14.4" hidden="1" x14ac:dyDescent="0.3">
      <c r="A1985" s="157"/>
      <c r="B1985" s="191">
        <v>201800376</v>
      </c>
      <c r="C1985" s="206" t="s">
        <v>302</v>
      </c>
      <c r="D1985" s="29" t="s">
        <v>172</v>
      </c>
      <c r="E1985" s="227" t="s">
        <v>1852</v>
      </c>
      <c r="F1985" s="208"/>
      <c r="G1985" s="208"/>
      <c r="H1985" s="208"/>
      <c r="I1985" s="208"/>
      <c r="J1985" s="209"/>
      <c r="K1985" s="208"/>
      <c r="L1985" s="208"/>
      <c r="M1985" s="208"/>
      <c r="N1985" s="208"/>
      <c r="O1985" s="208"/>
      <c r="P1985" s="208"/>
      <c r="Q1985" s="208"/>
      <c r="R1985" s="208"/>
      <c r="S1985" s="208"/>
      <c r="T1985" s="208"/>
      <c r="U1985" s="208"/>
      <c r="V1985" s="208"/>
      <c r="W1985" s="208"/>
      <c r="X1985" s="219">
        <v>43377</v>
      </c>
      <c r="Y1985" s="150" t="e">
        <f ca="1">IF(ISBLANK(X1985), TODAY()-E1985,X1985- E1985 &amp; CHAR(10) &amp; "(closed)")</f>
        <v>#VALUE!</v>
      </c>
      <c r="Z1985" s="149" t="s">
        <v>360</v>
      </c>
    </row>
    <row r="1986" spans="1:26" s="175" customFormat="1" ht="26.4" hidden="1" x14ac:dyDescent="0.3">
      <c r="A1986" s="157"/>
      <c r="B1986" s="191">
        <v>201800377</v>
      </c>
      <c r="C1986" s="206" t="s">
        <v>1857</v>
      </c>
      <c r="D1986" s="29" t="s">
        <v>172</v>
      </c>
      <c r="E1986" s="227" t="s">
        <v>1852</v>
      </c>
      <c r="F1986" s="208"/>
      <c r="G1986" s="208"/>
      <c r="H1986" s="208"/>
      <c r="I1986" s="208"/>
      <c r="J1986" s="209"/>
      <c r="K1986" s="208"/>
      <c r="L1986" s="208"/>
      <c r="M1986" s="208"/>
      <c r="N1986" s="208"/>
      <c r="O1986" s="208"/>
      <c r="P1986" s="208"/>
      <c r="Q1986" s="208"/>
      <c r="R1986" s="208"/>
      <c r="S1986" s="208"/>
      <c r="T1986" s="208"/>
      <c r="U1986" s="208"/>
      <c r="V1986" s="208"/>
      <c r="W1986" s="208"/>
      <c r="X1986" s="219">
        <v>43382</v>
      </c>
      <c r="Y1986" s="150" t="e">
        <f ca="1">IF(ISBLANK(X1986), TODAY()-E1986,X1986- E1986 &amp; CHAR(10) &amp; "(closed)")</f>
        <v>#VALUE!</v>
      </c>
      <c r="Z1986" s="149" t="s">
        <v>360</v>
      </c>
    </row>
    <row r="1987" spans="1:26" s="175" customFormat="1" ht="14.4" hidden="1" x14ac:dyDescent="0.3">
      <c r="A1987" s="157"/>
      <c r="B1987" s="191">
        <v>201800378</v>
      </c>
      <c r="C1987" s="206" t="s">
        <v>1071</v>
      </c>
      <c r="D1987" s="29" t="s">
        <v>172</v>
      </c>
      <c r="E1987" s="227" t="s">
        <v>1852</v>
      </c>
      <c r="F1987" s="208"/>
      <c r="G1987" s="208"/>
      <c r="H1987" s="208"/>
      <c r="I1987" s="208"/>
      <c r="J1987" s="209"/>
      <c r="K1987" s="208"/>
      <c r="L1987" s="208"/>
      <c r="M1987" s="208"/>
      <c r="N1987" s="208"/>
      <c r="O1987" s="208"/>
      <c r="P1987" s="208"/>
      <c r="Q1987" s="208"/>
      <c r="R1987" s="208"/>
      <c r="S1987" s="208"/>
      <c r="T1987" s="208"/>
      <c r="U1987" s="208"/>
      <c r="V1987" s="208"/>
      <c r="W1987" s="208"/>
      <c r="X1987" s="219">
        <v>43383</v>
      </c>
      <c r="Y1987" s="150" t="e">
        <f ca="1">IF(ISBLANK(X1987), TODAY()-E1987,X1987- E1987 &amp; CHAR(10) &amp; "(closed)")</f>
        <v>#VALUE!</v>
      </c>
      <c r="Z1987" s="149" t="s">
        <v>360</v>
      </c>
    </row>
    <row r="1988" spans="1:26" s="175" customFormat="1" ht="14.4" hidden="1" x14ac:dyDescent="0.3">
      <c r="A1988" s="157"/>
      <c r="B1988" s="191">
        <v>201800379</v>
      </c>
      <c r="C1988" s="206" t="s">
        <v>575</v>
      </c>
      <c r="D1988" s="29" t="s">
        <v>172</v>
      </c>
      <c r="E1988" s="227" t="s">
        <v>1852</v>
      </c>
      <c r="F1988" s="152"/>
      <c r="G1988" s="152"/>
      <c r="H1988" s="152"/>
      <c r="I1988" s="152"/>
      <c r="J1988" s="153"/>
      <c r="K1988" s="152"/>
      <c r="L1988" s="152"/>
      <c r="M1988" s="152"/>
      <c r="N1988" s="152"/>
      <c r="O1988" s="152"/>
      <c r="P1988" s="152"/>
      <c r="Q1988" s="152"/>
      <c r="R1988" s="152"/>
      <c r="S1988" s="152"/>
      <c r="T1988" s="152"/>
      <c r="U1988" s="152"/>
      <c r="V1988" s="152"/>
      <c r="W1988" s="152"/>
      <c r="X1988" s="219">
        <v>43378</v>
      </c>
      <c r="Y1988" s="150" t="e">
        <f ca="1">IF(ISBLANK(X1988), TODAY()-E1988,X1988- E1988 &amp; CHAR(10) &amp; "(closed)")</f>
        <v>#VALUE!</v>
      </c>
      <c r="Z1988" s="149" t="s">
        <v>360</v>
      </c>
    </row>
    <row r="1989" spans="1:26" s="175" customFormat="1" ht="26.4" hidden="1" x14ac:dyDescent="0.3">
      <c r="A1989" s="157"/>
      <c r="B1989" s="191">
        <v>201800380</v>
      </c>
      <c r="C1989" s="206" t="s">
        <v>574</v>
      </c>
      <c r="D1989" s="29" t="s">
        <v>172</v>
      </c>
      <c r="E1989" s="227" t="s">
        <v>1852</v>
      </c>
      <c r="F1989" s="152"/>
      <c r="G1989" s="152"/>
      <c r="H1989" s="152"/>
      <c r="I1989" s="152"/>
      <c r="J1989" s="153"/>
      <c r="K1989" s="152"/>
      <c r="L1989" s="152"/>
      <c r="M1989" s="152"/>
      <c r="N1989" s="152"/>
      <c r="O1989" s="152"/>
      <c r="P1989" s="152"/>
      <c r="Q1989" s="152"/>
      <c r="R1989" s="152"/>
      <c r="S1989" s="152"/>
      <c r="T1989" s="152"/>
      <c r="U1989" s="152"/>
      <c r="V1989" s="152"/>
      <c r="W1989" s="152"/>
      <c r="X1989" s="219">
        <v>43383</v>
      </c>
      <c r="Y1989" s="150" t="e">
        <f ca="1">IF(ISBLANK(X1989), TODAY()-E1989,X1989- E1989 &amp; CHAR(10) &amp; "(closed)")</f>
        <v>#VALUE!</v>
      </c>
      <c r="Z1989" s="149" t="s">
        <v>360</v>
      </c>
    </row>
    <row r="1990" spans="1:26" s="175" customFormat="1" ht="14.4" hidden="1" x14ac:dyDescent="0.3">
      <c r="A1990" s="157"/>
      <c r="B1990" s="191">
        <v>201800381</v>
      </c>
      <c r="C1990" s="206" t="s">
        <v>1827</v>
      </c>
      <c r="D1990" s="29" t="s">
        <v>172</v>
      </c>
      <c r="E1990" s="227" t="s">
        <v>1852</v>
      </c>
      <c r="F1990" s="152"/>
      <c r="G1990" s="152"/>
      <c r="H1990" s="152"/>
      <c r="I1990" s="152"/>
      <c r="J1990" s="153"/>
      <c r="K1990" s="152"/>
      <c r="L1990" s="152"/>
      <c r="M1990" s="152"/>
      <c r="N1990" s="152"/>
      <c r="O1990" s="152"/>
      <c r="P1990" s="152"/>
      <c r="Q1990" s="152"/>
      <c r="R1990" s="152"/>
      <c r="S1990" s="152"/>
      <c r="T1990" s="152"/>
      <c r="U1990" s="152"/>
      <c r="V1990" s="152"/>
      <c r="W1990" s="152"/>
      <c r="X1990" s="219">
        <v>43382</v>
      </c>
      <c r="Y1990" s="150" t="e">
        <f ca="1">IF(ISBLANK(X1990), TODAY()-E1990,X1990- E1990 &amp; CHAR(10) &amp; "(closed)")</f>
        <v>#VALUE!</v>
      </c>
      <c r="Z1990" s="149" t="s">
        <v>360</v>
      </c>
    </row>
    <row r="1991" spans="1:26" s="175" customFormat="1" ht="26.4" hidden="1" x14ac:dyDescent="0.3">
      <c r="A1991" s="157"/>
      <c r="B1991" s="191">
        <v>201800382</v>
      </c>
      <c r="C1991" s="206" t="s">
        <v>313</v>
      </c>
      <c r="D1991" s="29" t="s">
        <v>172</v>
      </c>
      <c r="E1991" s="227" t="s">
        <v>1852</v>
      </c>
      <c r="F1991" s="152"/>
      <c r="G1991" s="152"/>
      <c r="H1991" s="152"/>
      <c r="I1991" s="152"/>
      <c r="J1991" s="153"/>
      <c r="K1991" s="152"/>
      <c r="L1991" s="152"/>
      <c r="M1991" s="152"/>
      <c r="N1991" s="152"/>
      <c r="O1991" s="152"/>
      <c r="P1991" s="152"/>
      <c r="Q1991" s="152"/>
      <c r="R1991" s="152"/>
      <c r="S1991" s="152"/>
      <c r="T1991" s="152"/>
      <c r="U1991" s="152"/>
      <c r="V1991" s="152"/>
      <c r="W1991" s="152"/>
      <c r="X1991" s="219">
        <v>43383</v>
      </c>
      <c r="Y1991" s="150" t="e">
        <f ca="1">IF(ISBLANK(X1991), TODAY()-E1991,X1991- E1991 &amp; CHAR(10) &amp; "(closed)")</f>
        <v>#VALUE!</v>
      </c>
      <c r="Z1991" s="149" t="s">
        <v>360</v>
      </c>
    </row>
    <row r="1992" spans="1:26" s="175" customFormat="1" ht="14.4" hidden="1" x14ac:dyDescent="0.3">
      <c r="A1992" s="157"/>
      <c r="B1992" s="191">
        <v>201800383</v>
      </c>
      <c r="C1992" s="206" t="s">
        <v>458</v>
      </c>
      <c r="D1992" s="29" t="s">
        <v>172</v>
      </c>
      <c r="E1992" s="227" t="s">
        <v>1852</v>
      </c>
      <c r="F1992" s="152"/>
      <c r="G1992" s="152"/>
      <c r="H1992" s="152"/>
      <c r="I1992" s="152"/>
      <c r="J1992" s="153"/>
      <c r="K1992" s="152"/>
      <c r="L1992" s="152"/>
      <c r="M1992" s="152"/>
      <c r="N1992" s="152"/>
      <c r="O1992" s="152"/>
      <c r="P1992" s="152"/>
      <c r="Q1992" s="152"/>
      <c r="R1992" s="152"/>
      <c r="S1992" s="152"/>
      <c r="T1992" s="152"/>
      <c r="U1992" s="152"/>
      <c r="V1992" s="152"/>
      <c r="W1992" s="152"/>
      <c r="X1992" s="219">
        <v>43355</v>
      </c>
      <c r="Y1992" s="150" t="e">
        <f ca="1">IF(ISBLANK(X1992), TODAY()-E1992,X1992- E1992 &amp; CHAR(10) &amp; "(closed)")</f>
        <v>#VALUE!</v>
      </c>
      <c r="Z1992" s="149" t="s">
        <v>360</v>
      </c>
    </row>
    <row r="1993" spans="1:26" s="175" customFormat="1" ht="26.4" hidden="1" x14ac:dyDescent="0.3">
      <c r="A1993" s="157"/>
      <c r="B1993" s="191">
        <v>201800384</v>
      </c>
      <c r="C1993" s="206" t="s">
        <v>1865</v>
      </c>
      <c r="D1993" s="29" t="s">
        <v>172</v>
      </c>
      <c r="E1993" s="227" t="s">
        <v>1852</v>
      </c>
      <c r="F1993" s="152"/>
      <c r="G1993" s="152"/>
      <c r="H1993" s="152"/>
      <c r="I1993" s="152"/>
      <c r="J1993" s="153"/>
      <c r="K1993" s="152"/>
      <c r="L1993" s="152"/>
      <c r="M1993" s="152"/>
      <c r="N1993" s="152"/>
      <c r="O1993" s="152"/>
      <c r="P1993" s="152"/>
      <c r="Q1993" s="152"/>
      <c r="R1993" s="152"/>
      <c r="S1993" s="152"/>
      <c r="T1993" s="152"/>
      <c r="U1993" s="152"/>
      <c r="V1993" s="152"/>
      <c r="W1993" s="152"/>
      <c r="X1993" s="219">
        <v>43377</v>
      </c>
      <c r="Y1993" s="150" t="e">
        <f ca="1">IF(ISBLANK(X1993), TODAY()-E1993,X1993- E1993 &amp; CHAR(10) &amp; "(closed)")</f>
        <v>#VALUE!</v>
      </c>
      <c r="Z1993" s="149" t="s">
        <v>360</v>
      </c>
    </row>
    <row r="1994" spans="1:26" s="175" customFormat="1" ht="14.4" hidden="1" x14ac:dyDescent="0.3">
      <c r="A1994" s="157"/>
      <c r="B1994" s="191">
        <v>201800385</v>
      </c>
      <c r="C1994" s="206" t="s">
        <v>329</v>
      </c>
      <c r="D1994" s="29" t="s">
        <v>172</v>
      </c>
      <c r="E1994" s="227" t="s">
        <v>1852</v>
      </c>
      <c r="F1994" s="152"/>
      <c r="G1994" s="152"/>
      <c r="H1994" s="152"/>
      <c r="I1994" s="152"/>
      <c r="J1994" s="153"/>
      <c r="K1994" s="152"/>
      <c r="L1994" s="152"/>
      <c r="M1994" s="152"/>
      <c r="N1994" s="152"/>
      <c r="O1994" s="152"/>
      <c r="P1994" s="152"/>
      <c r="Q1994" s="152"/>
      <c r="R1994" s="152"/>
      <c r="S1994" s="152"/>
      <c r="T1994" s="152"/>
      <c r="U1994" s="152"/>
      <c r="V1994" s="152"/>
      <c r="W1994" s="152"/>
      <c r="X1994" s="219">
        <v>43382</v>
      </c>
      <c r="Y1994" s="150" t="e">
        <f ca="1">IF(ISBLANK(X1994), TODAY()-E1994,X1994- E1994 &amp; CHAR(10) &amp; "(closed)")</f>
        <v>#VALUE!</v>
      </c>
      <c r="Z1994" s="149" t="s">
        <v>360</v>
      </c>
    </row>
    <row r="1995" spans="1:26" s="175" customFormat="1" ht="14.4" hidden="1" x14ac:dyDescent="0.3">
      <c r="A1995" s="157"/>
      <c r="B1995" s="191">
        <v>201800386</v>
      </c>
      <c r="C1995" s="206" t="s">
        <v>341</v>
      </c>
      <c r="D1995" s="29" t="s">
        <v>172</v>
      </c>
      <c r="E1995" s="227" t="s">
        <v>1852</v>
      </c>
      <c r="F1995" s="152"/>
      <c r="G1995" s="152"/>
      <c r="H1995" s="152"/>
      <c r="I1995" s="152"/>
      <c r="J1995" s="153"/>
      <c r="K1995" s="152"/>
      <c r="L1995" s="152"/>
      <c r="M1995" s="152"/>
      <c r="N1995" s="152"/>
      <c r="O1995" s="152"/>
      <c r="P1995" s="152"/>
      <c r="Q1995" s="152"/>
      <c r="R1995" s="152"/>
      <c r="S1995" s="152"/>
      <c r="T1995" s="152"/>
      <c r="U1995" s="152"/>
      <c r="V1995" s="152"/>
      <c r="W1995" s="152"/>
      <c r="X1995" s="219">
        <v>43376</v>
      </c>
      <c r="Y1995" s="150" t="e">
        <f ca="1">IF(ISBLANK(X1995), TODAY()-E1995,X1995- E1995 &amp; CHAR(10) &amp; "(closed)")</f>
        <v>#VALUE!</v>
      </c>
      <c r="Z1995" s="149" t="s">
        <v>360</v>
      </c>
    </row>
    <row r="1996" spans="1:26" s="175" customFormat="1" ht="14.4" hidden="1" x14ac:dyDescent="0.3">
      <c r="A1996" s="157"/>
      <c r="B1996" s="191">
        <v>201800387</v>
      </c>
      <c r="C1996" s="206" t="s">
        <v>1868</v>
      </c>
      <c r="D1996" s="29" t="s">
        <v>172</v>
      </c>
      <c r="E1996" s="227" t="s">
        <v>1852</v>
      </c>
      <c r="F1996" s="152"/>
      <c r="G1996" s="152"/>
      <c r="H1996" s="152"/>
      <c r="I1996" s="152"/>
      <c r="J1996" s="153"/>
      <c r="K1996" s="152"/>
      <c r="L1996" s="152"/>
      <c r="M1996" s="152"/>
      <c r="N1996" s="152"/>
      <c r="O1996" s="152"/>
      <c r="P1996" s="152"/>
      <c r="Q1996" s="152"/>
      <c r="R1996" s="152"/>
      <c r="S1996" s="152"/>
      <c r="T1996" s="152"/>
      <c r="U1996" s="152"/>
      <c r="V1996" s="152"/>
      <c r="W1996" s="152"/>
      <c r="X1996" s="219">
        <v>43383</v>
      </c>
      <c r="Y1996" s="150" t="e">
        <f ca="1">IF(ISBLANK(X1996), TODAY()-E1996,X1996- E1996 &amp; CHAR(10) &amp; "(closed)")</f>
        <v>#VALUE!</v>
      </c>
      <c r="Z1996" s="149" t="s">
        <v>360</v>
      </c>
    </row>
    <row r="1997" spans="1:26" s="175" customFormat="1" ht="14.4" hidden="1" x14ac:dyDescent="0.3">
      <c r="A1997" s="157"/>
      <c r="B1997" s="191">
        <v>201800388</v>
      </c>
      <c r="C1997" s="206" t="s">
        <v>1867</v>
      </c>
      <c r="D1997" s="29" t="s">
        <v>172</v>
      </c>
      <c r="E1997" s="227" t="s">
        <v>1852</v>
      </c>
      <c r="F1997" s="208"/>
      <c r="G1997" s="208"/>
      <c r="H1997" s="208"/>
      <c r="I1997" s="208"/>
      <c r="J1997" s="209"/>
      <c r="K1997" s="208"/>
      <c r="L1997" s="208"/>
      <c r="M1997" s="208"/>
      <c r="N1997" s="208"/>
      <c r="O1997" s="208"/>
      <c r="P1997" s="208"/>
      <c r="Q1997" s="208"/>
      <c r="R1997" s="208"/>
      <c r="S1997" s="208"/>
      <c r="T1997" s="208"/>
      <c r="U1997" s="208"/>
      <c r="V1997" s="208"/>
      <c r="W1997" s="208"/>
      <c r="X1997" s="219">
        <v>43383</v>
      </c>
      <c r="Y1997" s="150" t="e">
        <f ca="1">IF(ISBLANK(X1997), TODAY()-E1997,X1997- E1997 &amp; CHAR(10) &amp; "(closed)")</f>
        <v>#VALUE!</v>
      </c>
      <c r="Z1997" s="149" t="s">
        <v>360</v>
      </c>
    </row>
    <row r="1998" spans="1:26" s="175" customFormat="1" ht="26.4" hidden="1" x14ac:dyDescent="0.3">
      <c r="A1998" s="157"/>
      <c r="B1998" s="191">
        <v>201800389</v>
      </c>
      <c r="C1998" s="206" t="s">
        <v>1866</v>
      </c>
      <c r="D1998" s="29" t="s">
        <v>172</v>
      </c>
      <c r="E1998" s="227" t="s">
        <v>1852</v>
      </c>
      <c r="F1998" s="152"/>
      <c r="G1998" s="152"/>
      <c r="H1998" s="152"/>
      <c r="I1998" s="152"/>
      <c r="J1998" s="153"/>
      <c r="K1998" s="152"/>
      <c r="L1998" s="152"/>
      <c r="M1998" s="152"/>
      <c r="N1998" s="152"/>
      <c r="O1998" s="152"/>
      <c r="P1998" s="152"/>
      <c r="Q1998" s="152"/>
      <c r="R1998" s="152"/>
      <c r="S1998" s="152"/>
      <c r="T1998" s="152"/>
      <c r="U1998" s="152"/>
      <c r="V1998" s="152"/>
      <c r="W1998" s="152"/>
      <c r="X1998" s="219">
        <v>43355</v>
      </c>
      <c r="Y1998" s="150" t="e">
        <f ca="1">IF(ISBLANK(X1998), TODAY()-E1998,X1998- E1998 &amp; CHAR(10) &amp; "(closed)")</f>
        <v>#VALUE!</v>
      </c>
      <c r="Z1998" s="149" t="s">
        <v>360</v>
      </c>
    </row>
    <row r="1999" spans="1:26" s="175" customFormat="1" ht="26.4" hidden="1" x14ac:dyDescent="0.3">
      <c r="A1999" s="157"/>
      <c r="B1999" s="191">
        <v>201800390</v>
      </c>
      <c r="C1999" s="206" t="s">
        <v>193</v>
      </c>
      <c r="D1999" s="29" t="s">
        <v>177</v>
      </c>
      <c r="E1999" s="216"/>
      <c r="F1999" s="208"/>
      <c r="G1999" s="208"/>
      <c r="H1999" s="208"/>
      <c r="I1999" s="208"/>
      <c r="J1999" s="209"/>
      <c r="K1999" s="208"/>
      <c r="L1999" s="208"/>
      <c r="M1999" s="208"/>
      <c r="N1999" s="208"/>
      <c r="O1999" s="208"/>
      <c r="P1999" s="208"/>
      <c r="Q1999" s="208"/>
      <c r="R1999" s="208"/>
      <c r="S1999" s="208"/>
      <c r="T1999" s="208"/>
      <c r="U1999" s="208"/>
      <c r="V1999" s="208"/>
      <c r="W1999" s="208"/>
      <c r="X1999" s="219">
        <v>43423</v>
      </c>
      <c r="Y1999" s="150" t="str">
        <f ca="1">IF(ISBLANK(X1999), TODAY()-E1999,X1999- E1999 &amp; CHAR(10) &amp; "(closed)")</f>
        <v>43423
(closed)</v>
      </c>
      <c r="Z1999" s="149" t="s">
        <v>360</v>
      </c>
    </row>
    <row r="2000" spans="1:26" s="175" customFormat="1" ht="26.4" hidden="1" x14ac:dyDescent="0.3">
      <c r="A2000" s="157"/>
      <c r="B2000" s="191">
        <v>201800391</v>
      </c>
      <c r="C2000" s="206" t="s">
        <v>193</v>
      </c>
      <c r="D2000" s="29" t="s">
        <v>177</v>
      </c>
      <c r="E2000" s="221"/>
      <c r="F2000" s="152"/>
      <c r="G2000" s="152"/>
      <c r="H2000" s="152"/>
      <c r="I2000" s="152"/>
      <c r="J2000" s="153"/>
      <c r="K2000" s="152"/>
      <c r="L2000" s="152"/>
      <c r="M2000" s="152"/>
      <c r="N2000" s="152"/>
      <c r="O2000" s="152"/>
      <c r="P2000" s="152"/>
      <c r="Q2000" s="152"/>
      <c r="R2000" s="152"/>
      <c r="S2000" s="152"/>
      <c r="T2000" s="152"/>
      <c r="U2000" s="152"/>
      <c r="V2000" s="152"/>
      <c r="W2000" s="152"/>
      <c r="X2000" s="219">
        <v>43431</v>
      </c>
      <c r="Y2000" s="150" t="str">
        <f ca="1">IF(ISBLANK(X2000), TODAY()-E2000,X2000- E2000 &amp; CHAR(10) &amp; "(closed)")</f>
        <v>43431
(closed)</v>
      </c>
      <c r="Z2000" s="149" t="s">
        <v>360</v>
      </c>
    </row>
    <row r="2001" spans="1:26" s="175" customFormat="1" ht="26.4" hidden="1" x14ac:dyDescent="0.3">
      <c r="A2001" s="157"/>
      <c r="B2001" s="191">
        <v>201800392</v>
      </c>
      <c r="C2001" s="206" t="s">
        <v>193</v>
      </c>
      <c r="D2001" s="29" t="s">
        <v>179</v>
      </c>
      <c r="E2001" s="221"/>
      <c r="F2001" s="152"/>
      <c r="G2001" s="152"/>
      <c r="H2001" s="152"/>
      <c r="I2001" s="152"/>
      <c r="J2001" s="153"/>
      <c r="K2001" s="152"/>
      <c r="L2001" s="152"/>
      <c r="M2001" s="152"/>
      <c r="N2001" s="152"/>
      <c r="O2001" s="152"/>
      <c r="P2001" s="152"/>
      <c r="Q2001" s="152"/>
      <c r="R2001" s="152"/>
      <c r="S2001" s="152"/>
      <c r="T2001" s="152"/>
      <c r="U2001" s="152"/>
      <c r="V2001" s="152"/>
      <c r="W2001" s="152"/>
      <c r="X2001" s="219">
        <v>43424</v>
      </c>
      <c r="Y2001" s="150" t="str">
        <f ca="1">IF(ISBLANK(X2001), TODAY()-E2001,X2001- E2001 &amp; CHAR(10) &amp; "(closed)")</f>
        <v>43424
(closed)</v>
      </c>
      <c r="Z2001" s="149" t="s">
        <v>360</v>
      </c>
    </row>
    <row r="2002" spans="1:26" s="175" customFormat="1" ht="26.4" hidden="1" x14ac:dyDescent="0.3">
      <c r="A2002" s="157"/>
      <c r="B2002" s="191">
        <v>201800393</v>
      </c>
      <c r="C2002" s="206" t="s">
        <v>193</v>
      </c>
      <c r="D2002" s="29" t="s">
        <v>179</v>
      </c>
      <c r="E2002" s="221"/>
      <c r="F2002" s="152"/>
      <c r="G2002" s="152"/>
      <c r="H2002" s="152"/>
      <c r="I2002" s="152"/>
      <c r="J2002" s="153"/>
      <c r="K2002" s="152"/>
      <c r="L2002" s="152"/>
      <c r="M2002" s="152"/>
      <c r="N2002" s="152"/>
      <c r="O2002" s="152"/>
      <c r="P2002" s="152"/>
      <c r="Q2002" s="152"/>
      <c r="R2002" s="152"/>
      <c r="S2002" s="152"/>
      <c r="T2002" s="152"/>
      <c r="U2002" s="152"/>
      <c r="V2002" s="152"/>
      <c r="W2002" s="152"/>
      <c r="X2002" s="219">
        <v>43423</v>
      </c>
      <c r="Y2002" s="150" t="str">
        <f ca="1">IF(ISBLANK(X2002), TODAY()-E2002,X2002- E2002 &amp; CHAR(10) &amp; "(closed)")</f>
        <v>43423
(closed)</v>
      </c>
      <c r="Z2002" s="149" t="s">
        <v>360</v>
      </c>
    </row>
    <row r="2003" spans="1:26" s="175" customFormat="1" ht="26.4" hidden="1" x14ac:dyDescent="0.3">
      <c r="A2003" s="157"/>
      <c r="B2003" s="191">
        <v>201800394</v>
      </c>
      <c r="C2003" s="206" t="s">
        <v>193</v>
      </c>
      <c r="D2003" s="29" t="s">
        <v>179</v>
      </c>
      <c r="E2003" s="221"/>
      <c r="F2003" s="152"/>
      <c r="G2003" s="152"/>
      <c r="H2003" s="152"/>
      <c r="I2003" s="152"/>
      <c r="J2003" s="153"/>
      <c r="K2003" s="152"/>
      <c r="L2003" s="152"/>
      <c r="M2003" s="152"/>
      <c r="N2003" s="152"/>
      <c r="O2003" s="152"/>
      <c r="P2003" s="152"/>
      <c r="Q2003" s="152"/>
      <c r="R2003" s="152"/>
      <c r="S2003" s="152"/>
      <c r="T2003" s="152"/>
      <c r="U2003" s="152"/>
      <c r="V2003" s="152"/>
      <c r="W2003" s="152"/>
      <c r="X2003" s="219">
        <v>43430</v>
      </c>
      <c r="Y2003" s="150" t="str">
        <f ca="1">IF(ISBLANK(X2003), TODAY()-E2003,X2003- E2003 &amp; CHAR(10) &amp; "(closed)")</f>
        <v>43430
(closed)</v>
      </c>
      <c r="Z2003" s="149" t="s">
        <v>360</v>
      </c>
    </row>
    <row r="2004" spans="1:26" s="175" customFormat="1" ht="26.4" hidden="1" x14ac:dyDescent="0.3">
      <c r="A2004" s="157"/>
      <c r="B2004" s="191">
        <v>201800395</v>
      </c>
      <c r="C2004" s="206" t="s">
        <v>193</v>
      </c>
      <c r="D2004" s="29" t="s">
        <v>179</v>
      </c>
      <c r="E2004" s="221"/>
      <c r="F2004" s="152"/>
      <c r="G2004" s="152"/>
      <c r="H2004" s="152"/>
      <c r="I2004" s="152"/>
      <c r="J2004" s="153"/>
      <c r="K2004" s="152"/>
      <c r="L2004" s="152"/>
      <c r="M2004" s="152"/>
      <c r="N2004" s="152"/>
      <c r="O2004" s="152"/>
      <c r="P2004" s="152"/>
      <c r="Q2004" s="152"/>
      <c r="R2004" s="152"/>
      <c r="S2004" s="152"/>
      <c r="T2004" s="152"/>
      <c r="U2004" s="152"/>
      <c r="V2004" s="152"/>
      <c r="W2004" s="152"/>
      <c r="X2004" s="219">
        <v>43367</v>
      </c>
      <c r="Y2004" s="150" t="str">
        <f ca="1">IF(ISBLANK(X2004), TODAY()-E2004,X2004- E2004 &amp; CHAR(10) &amp; "(closed)")</f>
        <v>43367
(closed)</v>
      </c>
      <c r="Z2004" s="149" t="s">
        <v>360</v>
      </c>
    </row>
    <row r="2005" spans="1:26" s="175" customFormat="1" ht="26.4" hidden="1" x14ac:dyDescent="0.3">
      <c r="A2005" s="157"/>
      <c r="B2005" s="191">
        <v>201800396</v>
      </c>
      <c r="C2005" s="206" t="s">
        <v>193</v>
      </c>
      <c r="D2005" s="29" t="s">
        <v>179</v>
      </c>
      <c r="E2005" s="221"/>
      <c r="F2005" s="152"/>
      <c r="G2005" s="152"/>
      <c r="H2005" s="152"/>
      <c r="I2005" s="152"/>
      <c r="J2005" s="153"/>
      <c r="K2005" s="152"/>
      <c r="L2005" s="152"/>
      <c r="M2005" s="152"/>
      <c r="N2005" s="152"/>
      <c r="O2005" s="152"/>
      <c r="P2005" s="152"/>
      <c r="Q2005" s="152"/>
      <c r="R2005" s="152"/>
      <c r="S2005" s="152"/>
      <c r="T2005" s="152"/>
      <c r="U2005" s="152"/>
      <c r="V2005" s="152"/>
      <c r="W2005" s="152"/>
      <c r="X2005" s="219">
        <v>43423</v>
      </c>
      <c r="Y2005" s="150" t="str">
        <f ca="1">IF(ISBLANK(X2005), TODAY()-E2005,X2005- E2005 &amp; CHAR(10) &amp; "(closed)")</f>
        <v>43423
(closed)</v>
      </c>
      <c r="Z2005" s="149" t="s">
        <v>360</v>
      </c>
    </row>
    <row r="2006" spans="1:26" s="175" customFormat="1" ht="26.4" hidden="1" x14ac:dyDescent="0.3">
      <c r="A2006" s="157"/>
      <c r="B2006" s="191">
        <v>201800397</v>
      </c>
      <c r="C2006" s="206" t="s">
        <v>193</v>
      </c>
      <c r="D2006" s="29" t="s">
        <v>177</v>
      </c>
      <c r="E2006" s="216"/>
      <c r="F2006" s="208"/>
      <c r="G2006" s="208"/>
      <c r="H2006" s="208"/>
      <c r="I2006" s="208"/>
      <c r="J2006" s="209"/>
      <c r="K2006" s="208"/>
      <c r="L2006" s="208"/>
      <c r="M2006" s="208"/>
      <c r="N2006" s="208"/>
      <c r="O2006" s="208"/>
      <c r="P2006" s="208"/>
      <c r="Q2006" s="208"/>
      <c r="R2006" s="208"/>
      <c r="S2006" s="208"/>
      <c r="T2006" s="208"/>
      <c r="U2006" s="208"/>
      <c r="V2006" s="208"/>
      <c r="W2006" s="208"/>
      <c r="X2006" s="219">
        <v>43431</v>
      </c>
      <c r="Y2006" s="150" t="str">
        <f ca="1">IF(ISBLANK(X2006), TODAY()-E2006,X2006- E2006 &amp; CHAR(10) &amp; "(closed)")</f>
        <v>43431
(closed)</v>
      </c>
      <c r="Z2006" s="149" t="s">
        <v>360</v>
      </c>
    </row>
    <row r="2007" spans="1:26" s="175" customFormat="1" ht="26.4" hidden="1" x14ac:dyDescent="0.3">
      <c r="A2007" s="157"/>
      <c r="B2007" s="191">
        <v>201800398</v>
      </c>
      <c r="C2007" s="206" t="s">
        <v>193</v>
      </c>
      <c r="D2007" s="29" t="s">
        <v>179</v>
      </c>
      <c r="E2007" s="216"/>
      <c r="F2007" s="208"/>
      <c r="G2007" s="208"/>
      <c r="H2007" s="208"/>
      <c r="I2007" s="208"/>
      <c r="J2007" s="209"/>
      <c r="K2007" s="208"/>
      <c r="L2007" s="208"/>
      <c r="M2007" s="208"/>
      <c r="N2007" s="208"/>
      <c r="O2007" s="208"/>
      <c r="P2007" s="208"/>
      <c r="Q2007" s="208"/>
      <c r="R2007" s="208"/>
      <c r="S2007" s="208"/>
      <c r="T2007" s="208"/>
      <c r="U2007" s="208"/>
      <c r="V2007" s="208"/>
      <c r="W2007" s="208"/>
      <c r="X2007" s="219">
        <v>43434</v>
      </c>
      <c r="Y2007" s="150" t="str">
        <f ca="1">IF(ISBLANK(X2007), TODAY()-E2007,X2007- E2007 &amp; CHAR(10) &amp; "(closed)")</f>
        <v>43434
(closed)</v>
      </c>
      <c r="Z2007" s="149" t="s">
        <v>360</v>
      </c>
    </row>
    <row r="2008" spans="1:26" s="175" customFormat="1" ht="26.4" hidden="1" x14ac:dyDescent="0.3">
      <c r="A2008" s="157"/>
      <c r="B2008" s="191">
        <v>201800399</v>
      </c>
      <c r="C2008" s="206" t="s">
        <v>193</v>
      </c>
      <c r="D2008" s="29" t="s">
        <v>179</v>
      </c>
      <c r="E2008" s="216"/>
      <c r="F2008" s="208"/>
      <c r="G2008" s="208"/>
      <c r="H2008" s="208"/>
      <c r="I2008" s="208"/>
      <c r="J2008" s="209"/>
      <c r="K2008" s="208"/>
      <c r="L2008" s="208"/>
      <c r="M2008" s="208"/>
      <c r="N2008" s="208"/>
      <c r="O2008" s="208"/>
      <c r="P2008" s="208"/>
      <c r="Q2008" s="208"/>
      <c r="R2008" s="208"/>
      <c r="S2008" s="208"/>
      <c r="T2008" s="208"/>
      <c r="U2008" s="208"/>
      <c r="V2008" s="208"/>
      <c r="W2008" s="208"/>
      <c r="X2008" s="219">
        <v>43431</v>
      </c>
      <c r="Y2008" s="150" t="str">
        <f ca="1">IF(ISBLANK(X2008), TODAY()-E2008,X2008- E2008 &amp; CHAR(10) &amp; "(closed)")</f>
        <v>43431
(closed)</v>
      </c>
      <c r="Z2008" s="149" t="s">
        <v>360</v>
      </c>
    </row>
    <row r="2009" spans="1:26" s="175" customFormat="1" ht="26.4" hidden="1" x14ac:dyDescent="0.3">
      <c r="A2009" s="157"/>
      <c r="B2009" s="191">
        <v>201800400</v>
      </c>
      <c r="C2009" s="206" t="s">
        <v>193</v>
      </c>
      <c r="D2009" s="29" t="s">
        <v>177</v>
      </c>
      <c r="E2009" s="216"/>
      <c r="F2009" s="208"/>
      <c r="G2009" s="208"/>
      <c r="H2009" s="208"/>
      <c r="I2009" s="208"/>
      <c r="J2009" s="209"/>
      <c r="K2009" s="208"/>
      <c r="L2009" s="208"/>
      <c r="M2009" s="208"/>
      <c r="N2009" s="208"/>
      <c r="O2009" s="208"/>
      <c r="P2009" s="208"/>
      <c r="Q2009" s="208"/>
      <c r="R2009" s="208"/>
      <c r="S2009" s="208"/>
      <c r="T2009" s="208"/>
      <c r="U2009" s="208"/>
      <c r="V2009" s="208"/>
      <c r="W2009" s="208"/>
      <c r="X2009" s="219">
        <v>43423</v>
      </c>
      <c r="Y2009" s="150" t="str">
        <f ca="1">IF(ISBLANK(X2009), TODAY()-E2009,X2009- E2009 &amp; CHAR(10) &amp; "(closed)")</f>
        <v>43423
(closed)</v>
      </c>
      <c r="Z2009" s="149" t="s">
        <v>360</v>
      </c>
    </row>
    <row r="2010" spans="1:26" s="175" customFormat="1" ht="26.4" hidden="1" x14ac:dyDescent="0.3">
      <c r="A2010" s="157"/>
      <c r="B2010" s="191">
        <v>201800401</v>
      </c>
      <c r="C2010" s="206" t="s">
        <v>193</v>
      </c>
      <c r="D2010" s="29" t="s">
        <v>177</v>
      </c>
      <c r="E2010" s="216"/>
      <c r="F2010" s="208"/>
      <c r="G2010" s="208"/>
      <c r="H2010" s="208"/>
      <c r="I2010" s="208"/>
      <c r="J2010" s="209"/>
      <c r="K2010" s="208"/>
      <c r="L2010" s="208"/>
      <c r="M2010" s="208"/>
      <c r="N2010" s="208"/>
      <c r="O2010" s="208"/>
      <c r="P2010" s="208"/>
      <c r="Q2010" s="208"/>
      <c r="R2010" s="208"/>
      <c r="S2010" s="208"/>
      <c r="T2010" s="208"/>
      <c r="U2010" s="208"/>
      <c r="V2010" s="208"/>
      <c r="W2010" s="208"/>
      <c r="X2010" s="219">
        <v>43409</v>
      </c>
      <c r="Y2010" s="150" t="str">
        <f ca="1">IF(ISBLANK(X2010), TODAY()-E2010,X2010- E2010 &amp; CHAR(10) &amp; "(closed)")</f>
        <v>43409
(closed)</v>
      </c>
      <c r="Z2010" s="149" t="s">
        <v>360</v>
      </c>
    </row>
    <row r="2011" spans="1:26" s="175" customFormat="1" ht="26.4" hidden="1" x14ac:dyDescent="0.3">
      <c r="A2011" s="157"/>
      <c r="B2011" s="191">
        <v>201800402</v>
      </c>
      <c r="C2011" s="206" t="s">
        <v>193</v>
      </c>
      <c r="D2011" s="29" t="s">
        <v>177</v>
      </c>
      <c r="E2011" s="216"/>
      <c r="F2011" s="208"/>
      <c r="G2011" s="208"/>
      <c r="H2011" s="208"/>
      <c r="I2011" s="208"/>
      <c r="J2011" s="209"/>
      <c r="K2011" s="208"/>
      <c r="L2011" s="208"/>
      <c r="M2011" s="208"/>
      <c r="N2011" s="208"/>
      <c r="O2011" s="208"/>
      <c r="P2011" s="208"/>
      <c r="Q2011" s="208"/>
      <c r="R2011" s="208"/>
      <c r="S2011" s="208"/>
      <c r="T2011" s="208"/>
      <c r="U2011" s="208"/>
      <c r="V2011" s="208"/>
      <c r="W2011" s="208"/>
      <c r="X2011" s="219">
        <v>43412</v>
      </c>
      <c r="Y2011" s="150" t="str">
        <f ca="1">IF(ISBLANK(X2011), TODAY()-E2011,X2011- E2011 &amp; CHAR(10) &amp; "(closed)")</f>
        <v>43412
(closed)</v>
      </c>
      <c r="Z2011" s="149" t="s">
        <v>360</v>
      </c>
    </row>
    <row r="2012" spans="1:26" s="175" customFormat="1" ht="26.4" hidden="1" x14ac:dyDescent="0.3">
      <c r="A2012" s="157"/>
      <c r="B2012" s="191">
        <v>201800403</v>
      </c>
      <c r="C2012" s="206" t="s">
        <v>193</v>
      </c>
      <c r="D2012" s="29" t="s">
        <v>177</v>
      </c>
      <c r="E2012" s="216"/>
      <c r="F2012" s="208"/>
      <c r="G2012" s="208"/>
      <c r="H2012" s="208"/>
      <c r="I2012" s="208"/>
      <c r="J2012" s="209"/>
      <c r="K2012" s="208"/>
      <c r="L2012" s="208"/>
      <c r="M2012" s="208"/>
      <c r="N2012" s="208"/>
      <c r="O2012" s="208"/>
      <c r="P2012" s="208"/>
      <c r="Q2012" s="208"/>
      <c r="R2012" s="208"/>
      <c r="S2012" s="208"/>
      <c r="T2012" s="208"/>
      <c r="U2012" s="208"/>
      <c r="V2012" s="208"/>
      <c r="W2012" s="208"/>
      <c r="X2012" s="219">
        <v>43424</v>
      </c>
      <c r="Y2012" s="150" t="str">
        <f ca="1">IF(ISBLANK(X2012), TODAY()-E2012,X2012- E2012 &amp; CHAR(10) &amp; "(closed)")</f>
        <v>43424
(closed)</v>
      </c>
      <c r="Z2012" s="149" t="s">
        <v>360</v>
      </c>
    </row>
    <row r="2013" spans="1:26" s="175" customFormat="1" ht="26.4" hidden="1" x14ac:dyDescent="0.3">
      <c r="A2013" s="157"/>
      <c r="B2013" s="191">
        <v>201800404</v>
      </c>
      <c r="C2013" s="206" t="s">
        <v>193</v>
      </c>
      <c r="D2013" s="29" t="s">
        <v>177</v>
      </c>
      <c r="E2013" s="216"/>
      <c r="F2013" s="208"/>
      <c r="G2013" s="208"/>
      <c r="H2013" s="208"/>
      <c r="I2013" s="208"/>
      <c r="J2013" s="209"/>
      <c r="K2013" s="208"/>
      <c r="L2013" s="208"/>
      <c r="M2013" s="208"/>
      <c r="N2013" s="208"/>
      <c r="O2013" s="208"/>
      <c r="P2013" s="208"/>
      <c r="Q2013" s="208"/>
      <c r="R2013" s="208"/>
      <c r="S2013" s="208"/>
      <c r="T2013" s="208"/>
      <c r="U2013" s="208"/>
      <c r="V2013" s="208"/>
      <c r="W2013" s="208"/>
      <c r="X2013" s="219">
        <v>43431</v>
      </c>
      <c r="Y2013" s="150" t="str">
        <f ca="1">IF(ISBLANK(X2013), TODAY()-E2013,X2013- E2013 &amp; CHAR(10) &amp; "(closed)")</f>
        <v>43431
(closed)</v>
      </c>
      <c r="Z2013" s="149" t="s">
        <v>360</v>
      </c>
    </row>
    <row r="2014" spans="1:26" s="175" customFormat="1" ht="26.4" hidden="1" x14ac:dyDescent="0.3">
      <c r="A2014" s="157"/>
      <c r="B2014" s="191">
        <v>201800405</v>
      </c>
      <c r="C2014" s="206" t="s">
        <v>193</v>
      </c>
      <c r="D2014" s="29" t="s">
        <v>177</v>
      </c>
      <c r="E2014" s="216"/>
      <c r="F2014" s="208"/>
      <c r="G2014" s="208"/>
      <c r="H2014" s="208"/>
      <c r="I2014" s="208"/>
      <c r="J2014" s="209"/>
      <c r="K2014" s="208"/>
      <c r="L2014" s="208"/>
      <c r="M2014" s="208"/>
      <c r="N2014" s="208"/>
      <c r="O2014" s="208"/>
      <c r="P2014" s="208"/>
      <c r="Q2014" s="208"/>
      <c r="R2014" s="208"/>
      <c r="S2014" s="208"/>
      <c r="T2014" s="208"/>
      <c r="U2014" s="208"/>
      <c r="V2014" s="208"/>
      <c r="W2014" s="208"/>
      <c r="X2014" s="219">
        <v>43420</v>
      </c>
      <c r="Y2014" s="150" t="str">
        <f ca="1">IF(ISBLANK(X2014), TODAY()-E2014,X2014- E2014 &amp; CHAR(10) &amp; "(closed)")</f>
        <v>43420
(closed)</v>
      </c>
      <c r="Z2014" s="149" t="s">
        <v>360</v>
      </c>
    </row>
    <row r="2015" spans="1:26" s="175" customFormat="1" ht="26.4" hidden="1" x14ac:dyDescent="0.3">
      <c r="A2015" s="157"/>
      <c r="B2015" s="191">
        <v>201800406</v>
      </c>
      <c r="C2015" s="206" t="s">
        <v>193</v>
      </c>
      <c r="D2015" s="29" t="s">
        <v>177</v>
      </c>
      <c r="E2015" s="216"/>
      <c r="F2015" s="208"/>
      <c r="G2015" s="208"/>
      <c r="H2015" s="208"/>
      <c r="I2015" s="208"/>
      <c r="J2015" s="209"/>
      <c r="K2015" s="208"/>
      <c r="L2015" s="208"/>
      <c r="M2015" s="208"/>
      <c r="N2015" s="208"/>
      <c r="O2015" s="208"/>
      <c r="P2015" s="208"/>
      <c r="Q2015" s="208"/>
      <c r="R2015" s="208"/>
      <c r="S2015" s="208"/>
      <c r="T2015" s="208"/>
      <c r="U2015" s="208"/>
      <c r="V2015" s="208"/>
      <c r="W2015" s="208"/>
      <c r="X2015" s="219">
        <v>43430</v>
      </c>
      <c r="Y2015" s="150" t="str">
        <f ca="1">IF(ISBLANK(X2015), TODAY()-E2015,X2015- E2015 &amp; CHAR(10) &amp; "(closed)")</f>
        <v>43430
(closed)</v>
      </c>
      <c r="Z2015" s="149" t="s">
        <v>360</v>
      </c>
    </row>
    <row r="2016" spans="1:26" s="175" customFormat="1" ht="26.4" hidden="1" x14ac:dyDescent="0.3">
      <c r="A2016" s="157"/>
      <c r="B2016" s="191">
        <v>201800407</v>
      </c>
      <c r="C2016" s="206" t="s">
        <v>193</v>
      </c>
      <c r="D2016" s="29" t="s">
        <v>177</v>
      </c>
      <c r="E2016" s="216"/>
      <c r="F2016" s="208"/>
      <c r="G2016" s="208"/>
      <c r="H2016" s="208"/>
      <c r="I2016" s="208"/>
      <c r="J2016" s="209"/>
      <c r="K2016" s="208"/>
      <c r="L2016" s="208"/>
      <c r="M2016" s="208"/>
      <c r="N2016" s="208"/>
      <c r="O2016" s="208"/>
      <c r="P2016" s="208"/>
      <c r="Q2016" s="208"/>
      <c r="R2016" s="208"/>
      <c r="S2016" s="208"/>
      <c r="T2016" s="208"/>
      <c r="U2016" s="208"/>
      <c r="V2016" s="208"/>
      <c r="W2016" s="208"/>
      <c r="X2016" s="219">
        <v>43423</v>
      </c>
      <c r="Y2016" s="150" t="str">
        <f ca="1">IF(ISBLANK(X2016), TODAY()-E2016,X2016- E2016 &amp; CHAR(10) &amp; "(closed)")</f>
        <v>43423
(closed)</v>
      </c>
      <c r="Z2016" s="149" t="s">
        <v>360</v>
      </c>
    </row>
    <row r="2017" spans="1:26" s="175" customFormat="1" ht="26.4" hidden="1" x14ac:dyDescent="0.3">
      <c r="A2017" s="157"/>
      <c r="B2017" s="191">
        <v>201800408</v>
      </c>
      <c r="C2017" s="206" t="s">
        <v>193</v>
      </c>
      <c r="D2017" s="29" t="s">
        <v>179</v>
      </c>
      <c r="E2017" s="221"/>
      <c r="F2017" s="152"/>
      <c r="G2017" s="152"/>
      <c r="H2017" s="152"/>
      <c r="I2017" s="152"/>
      <c r="J2017" s="153"/>
      <c r="K2017" s="152"/>
      <c r="L2017" s="152"/>
      <c r="M2017" s="152"/>
      <c r="N2017" s="152"/>
      <c r="O2017" s="152"/>
      <c r="P2017" s="152"/>
      <c r="Q2017" s="152"/>
      <c r="R2017" s="152"/>
      <c r="S2017" s="152"/>
      <c r="T2017" s="152"/>
      <c r="U2017" s="152"/>
      <c r="V2017" s="152"/>
      <c r="W2017" s="152"/>
      <c r="X2017" s="219">
        <v>43431</v>
      </c>
      <c r="Y2017" s="150" t="str">
        <f ca="1">IF(ISBLANK(X2017), TODAY()-E2017,X2017- E2017 &amp; CHAR(10) &amp; "(closed)")</f>
        <v>43431
(closed)</v>
      </c>
      <c r="Z2017" s="149" t="s">
        <v>360</v>
      </c>
    </row>
    <row r="2018" spans="1:26" s="175" customFormat="1" ht="26.4" hidden="1" x14ac:dyDescent="0.3">
      <c r="A2018" s="157"/>
      <c r="B2018" s="191">
        <v>201800409</v>
      </c>
      <c r="C2018" s="206" t="s">
        <v>193</v>
      </c>
      <c r="D2018" s="29" t="s">
        <v>179</v>
      </c>
      <c r="E2018" s="216"/>
      <c r="F2018" s="208"/>
      <c r="G2018" s="208"/>
      <c r="H2018" s="208"/>
      <c r="I2018" s="208"/>
      <c r="J2018" s="209"/>
      <c r="K2018" s="208"/>
      <c r="L2018" s="208"/>
      <c r="M2018" s="208"/>
      <c r="N2018" s="208"/>
      <c r="O2018" s="208"/>
      <c r="P2018" s="208"/>
      <c r="Q2018" s="208"/>
      <c r="R2018" s="208"/>
      <c r="S2018" s="208"/>
      <c r="T2018" s="208"/>
      <c r="U2018" s="208"/>
      <c r="V2018" s="208"/>
      <c r="W2018" s="208"/>
      <c r="X2018" s="219">
        <v>43420</v>
      </c>
      <c r="Y2018" s="150" t="str">
        <f ca="1">IF(ISBLANK(X2018), TODAY()-E2018,X2018- E2018 &amp; CHAR(10) &amp; "(closed)")</f>
        <v>43420
(closed)</v>
      </c>
      <c r="Z2018" s="149" t="s">
        <v>360</v>
      </c>
    </row>
    <row r="2019" spans="1:26" s="175" customFormat="1" ht="26.4" hidden="1" x14ac:dyDescent="0.3">
      <c r="A2019" s="157"/>
      <c r="B2019" s="191">
        <v>201800410</v>
      </c>
      <c r="C2019" s="206" t="s">
        <v>193</v>
      </c>
      <c r="D2019" s="29" t="s">
        <v>179</v>
      </c>
      <c r="E2019" s="221"/>
      <c r="F2019" s="152"/>
      <c r="G2019" s="152"/>
      <c r="H2019" s="152"/>
      <c r="I2019" s="152"/>
      <c r="J2019" s="153"/>
      <c r="K2019" s="152"/>
      <c r="L2019" s="152"/>
      <c r="M2019" s="152"/>
      <c r="N2019" s="152"/>
      <c r="O2019" s="152"/>
      <c r="P2019" s="152"/>
      <c r="Q2019" s="152"/>
      <c r="R2019" s="152"/>
      <c r="S2019" s="152"/>
      <c r="T2019" s="152"/>
      <c r="U2019" s="152"/>
      <c r="V2019" s="152"/>
      <c r="W2019" s="152"/>
      <c r="X2019" s="219">
        <v>43430</v>
      </c>
      <c r="Y2019" s="150" t="str">
        <f ca="1">IF(ISBLANK(X2019), TODAY()-E2019,X2019- E2019 &amp; CHAR(10) &amp; "(closed)")</f>
        <v>43430
(closed)</v>
      </c>
      <c r="Z2019" s="149" t="s">
        <v>360</v>
      </c>
    </row>
    <row r="2020" spans="1:26" s="175" customFormat="1" ht="26.4" hidden="1" x14ac:dyDescent="0.3">
      <c r="A2020" s="157"/>
      <c r="B2020" s="191">
        <v>201800411</v>
      </c>
      <c r="C2020" s="206" t="s">
        <v>193</v>
      </c>
      <c r="D2020" s="29" t="s">
        <v>177</v>
      </c>
      <c r="E2020" s="221"/>
      <c r="F2020" s="152"/>
      <c r="G2020" s="152"/>
      <c r="H2020" s="152"/>
      <c r="I2020" s="152"/>
      <c r="J2020" s="153"/>
      <c r="K2020" s="152"/>
      <c r="L2020" s="152"/>
      <c r="M2020" s="152"/>
      <c r="N2020" s="152"/>
      <c r="O2020" s="152"/>
      <c r="P2020" s="152"/>
      <c r="Q2020" s="152"/>
      <c r="R2020" s="152"/>
      <c r="S2020" s="152"/>
      <c r="T2020" s="152"/>
      <c r="U2020" s="152"/>
      <c r="V2020" s="152"/>
      <c r="W2020" s="152"/>
      <c r="X2020" s="219">
        <v>43431</v>
      </c>
      <c r="Y2020" s="150" t="str">
        <f ca="1">IF(ISBLANK(X2020), TODAY()-E2020,X2020- E2020 &amp; CHAR(10) &amp; "(closed)")</f>
        <v>43431
(closed)</v>
      </c>
      <c r="Z2020" s="149" t="s">
        <v>360</v>
      </c>
    </row>
    <row r="2021" spans="1:26" s="175" customFormat="1" ht="26.4" hidden="1" x14ac:dyDescent="0.3">
      <c r="A2021" s="157"/>
      <c r="B2021" s="191">
        <v>201800412</v>
      </c>
      <c r="C2021" s="206" t="s">
        <v>193</v>
      </c>
      <c r="D2021" s="29" t="s">
        <v>179</v>
      </c>
      <c r="E2021" s="221"/>
      <c r="F2021" s="152"/>
      <c r="G2021" s="152"/>
      <c r="H2021" s="152"/>
      <c r="I2021" s="152"/>
      <c r="J2021" s="153"/>
      <c r="K2021" s="152"/>
      <c r="L2021" s="152"/>
      <c r="M2021" s="152"/>
      <c r="N2021" s="152"/>
      <c r="O2021" s="152"/>
      <c r="P2021" s="152"/>
      <c r="Q2021" s="152"/>
      <c r="R2021" s="152"/>
      <c r="S2021" s="152"/>
      <c r="T2021" s="152"/>
      <c r="U2021" s="152"/>
      <c r="V2021" s="152"/>
      <c r="W2021" s="152"/>
      <c r="X2021" s="219">
        <v>43431</v>
      </c>
      <c r="Y2021" s="150" t="str">
        <f ca="1">IF(ISBLANK(X2021), TODAY()-E2021,X2021- E2021 &amp; CHAR(10) &amp; "(closed)")</f>
        <v>43431
(closed)</v>
      </c>
      <c r="Z2021" s="149" t="s">
        <v>360</v>
      </c>
    </row>
    <row r="2022" spans="1:26" s="175" customFormat="1" ht="26.4" hidden="1" x14ac:dyDescent="0.3">
      <c r="A2022" s="157"/>
      <c r="B2022" s="191">
        <v>201800413</v>
      </c>
      <c r="C2022" s="206" t="s">
        <v>193</v>
      </c>
      <c r="D2022" s="29" t="s">
        <v>177</v>
      </c>
      <c r="E2022" s="216"/>
      <c r="F2022" s="208"/>
      <c r="G2022" s="208"/>
      <c r="H2022" s="208"/>
      <c r="I2022" s="208"/>
      <c r="J2022" s="209"/>
      <c r="K2022" s="208"/>
      <c r="L2022" s="208"/>
      <c r="M2022" s="208"/>
      <c r="N2022" s="208"/>
      <c r="O2022" s="208"/>
      <c r="P2022" s="208"/>
      <c r="Q2022" s="208"/>
      <c r="R2022" s="208"/>
      <c r="S2022" s="208"/>
      <c r="T2022" s="208"/>
      <c r="U2022" s="208"/>
      <c r="V2022" s="208"/>
      <c r="W2022" s="208"/>
      <c r="X2022" s="219">
        <v>43423</v>
      </c>
      <c r="Y2022" s="150" t="str">
        <f ca="1">IF(ISBLANK(X2022), TODAY()-E2022,X2022- E2022 &amp; CHAR(10) &amp; "(closed)")</f>
        <v>43423
(closed)</v>
      </c>
      <c r="Z2022" s="149" t="s">
        <v>360</v>
      </c>
    </row>
    <row r="2023" spans="1:26" s="175" customFormat="1" ht="26.4" hidden="1" x14ac:dyDescent="0.3">
      <c r="A2023" s="157"/>
      <c r="B2023" s="191">
        <v>201800414</v>
      </c>
      <c r="C2023" s="206" t="s">
        <v>193</v>
      </c>
      <c r="D2023" s="29" t="s">
        <v>179</v>
      </c>
      <c r="E2023" s="216"/>
      <c r="F2023" s="208"/>
      <c r="G2023" s="208"/>
      <c r="H2023" s="208"/>
      <c r="I2023" s="208"/>
      <c r="J2023" s="209"/>
      <c r="K2023" s="208"/>
      <c r="L2023" s="208"/>
      <c r="M2023" s="208"/>
      <c r="N2023" s="208"/>
      <c r="O2023" s="208"/>
      <c r="P2023" s="208"/>
      <c r="Q2023" s="208"/>
      <c r="R2023" s="208"/>
      <c r="S2023" s="208"/>
      <c r="T2023" s="208"/>
      <c r="U2023" s="208"/>
      <c r="V2023" s="208"/>
      <c r="W2023" s="208"/>
      <c r="X2023" s="219">
        <v>43431</v>
      </c>
      <c r="Y2023" s="150" t="str">
        <f ca="1">IF(ISBLANK(X2023), TODAY()-E2023,X2023- E2023 &amp; CHAR(10) &amp; "(closed)")</f>
        <v>43431
(closed)</v>
      </c>
      <c r="Z2023" s="149" t="s">
        <v>360</v>
      </c>
    </row>
    <row r="2024" spans="1:26" s="175" customFormat="1" ht="26.4" hidden="1" x14ac:dyDescent="0.3">
      <c r="A2024" s="157"/>
      <c r="B2024" s="191">
        <v>201800415</v>
      </c>
      <c r="C2024" s="206" t="s">
        <v>193</v>
      </c>
      <c r="D2024" s="29" t="s">
        <v>179</v>
      </c>
      <c r="E2024" s="216"/>
      <c r="F2024" s="208"/>
      <c r="G2024" s="208"/>
      <c r="H2024" s="208"/>
      <c r="I2024" s="208"/>
      <c r="J2024" s="209"/>
      <c r="K2024" s="208"/>
      <c r="L2024" s="208"/>
      <c r="M2024" s="208"/>
      <c r="N2024" s="208"/>
      <c r="O2024" s="208"/>
      <c r="P2024" s="208"/>
      <c r="Q2024" s="208"/>
      <c r="R2024" s="208"/>
      <c r="S2024" s="208"/>
      <c r="T2024" s="208"/>
      <c r="U2024" s="208"/>
      <c r="V2024" s="208"/>
      <c r="W2024" s="208"/>
      <c r="X2024" s="219">
        <v>43431</v>
      </c>
      <c r="Y2024" s="150" t="str">
        <f ca="1">IF(ISBLANK(X2024), TODAY()-E2024,X2024- E2024 &amp; CHAR(10) &amp; "(closed)")</f>
        <v>43431
(closed)</v>
      </c>
      <c r="Z2024" s="149" t="s">
        <v>360</v>
      </c>
    </row>
    <row r="2025" spans="1:26" s="175" customFormat="1" ht="26.4" hidden="1" x14ac:dyDescent="0.3">
      <c r="A2025" s="157"/>
      <c r="B2025" s="191">
        <v>201800416</v>
      </c>
      <c r="C2025" s="206" t="s">
        <v>193</v>
      </c>
      <c r="D2025" s="29" t="s">
        <v>179</v>
      </c>
      <c r="E2025" s="221"/>
      <c r="F2025" s="152"/>
      <c r="G2025" s="152"/>
      <c r="H2025" s="152"/>
      <c r="I2025" s="152"/>
      <c r="J2025" s="153"/>
      <c r="K2025" s="152"/>
      <c r="L2025" s="152"/>
      <c r="M2025" s="152"/>
      <c r="N2025" s="152"/>
      <c r="O2025" s="152"/>
      <c r="P2025" s="152"/>
      <c r="Q2025" s="152"/>
      <c r="R2025" s="152"/>
      <c r="S2025" s="152"/>
      <c r="T2025" s="152"/>
      <c r="U2025" s="152"/>
      <c r="V2025" s="152"/>
      <c r="W2025" s="152"/>
      <c r="X2025" s="219">
        <v>43431</v>
      </c>
      <c r="Y2025" s="150" t="str">
        <f ca="1">IF(ISBLANK(X2025), TODAY()-E2025,X2025- E2025 &amp; CHAR(10) &amp; "(closed)")</f>
        <v>43431
(closed)</v>
      </c>
      <c r="Z2025" s="149" t="s">
        <v>360</v>
      </c>
    </row>
    <row r="2026" spans="1:26" s="175" customFormat="1" ht="26.4" hidden="1" x14ac:dyDescent="0.3">
      <c r="A2026" s="157"/>
      <c r="B2026" s="191">
        <v>201800417</v>
      </c>
      <c r="C2026" s="206" t="s">
        <v>1865</v>
      </c>
      <c r="D2026" s="29" t="s">
        <v>179</v>
      </c>
      <c r="E2026" s="221"/>
      <c r="F2026" s="152"/>
      <c r="G2026" s="152"/>
      <c r="H2026" s="152"/>
      <c r="I2026" s="152"/>
      <c r="J2026" s="153"/>
      <c r="K2026" s="152"/>
      <c r="L2026" s="152"/>
      <c r="M2026" s="152"/>
      <c r="N2026" s="152"/>
      <c r="O2026" s="152"/>
      <c r="P2026" s="152"/>
      <c r="Q2026" s="152"/>
      <c r="R2026" s="152"/>
      <c r="S2026" s="152"/>
      <c r="T2026" s="152"/>
      <c r="U2026" s="152"/>
      <c r="V2026" s="152"/>
      <c r="W2026" s="152"/>
      <c r="X2026" s="219">
        <v>43431</v>
      </c>
      <c r="Y2026" s="150" t="str">
        <f ca="1">IF(ISBLANK(X2026), TODAY()-E2026,X2026- E2026 &amp; CHAR(10) &amp; "(closed)")</f>
        <v>43431
(closed)</v>
      </c>
      <c r="Z2026" s="149" t="s">
        <v>360</v>
      </c>
    </row>
    <row r="2027" spans="1:26" s="175" customFormat="1" ht="26.4" hidden="1" x14ac:dyDescent="0.3">
      <c r="A2027" s="157"/>
      <c r="B2027" s="191">
        <v>201800418</v>
      </c>
      <c r="C2027" s="206" t="s">
        <v>1799</v>
      </c>
      <c r="D2027" s="29" t="s">
        <v>179</v>
      </c>
      <c r="E2027" s="221"/>
      <c r="F2027" s="152"/>
      <c r="G2027" s="152"/>
      <c r="H2027" s="152"/>
      <c r="I2027" s="152"/>
      <c r="J2027" s="153"/>
      <c r="K2027" s="152"/>
      <c r="L2027" s="152"/>
      <c r="M2027" s="152"/>
      <c r="N2027" s="152"/>
      <c r="O2027" s="152"/>
      <c r="P2027" s="152"/>
      <c r="Q2027" s="152"/>
      <c r="R2027" s="152"/>
      <c r="S2027" s="152"/>
      <c r="T2027" s="152"/>
      <c r="U2027" s="152"/>
      <c r="V2027" s="152"/>
      <c r="W2027" s="152"/>
      <c r="X2027" s="219">
        <v>43433</v>
      </c>
      <c r="Y2027" s="150" t="str">
        <f ca="1">IF(ISBLANK(X2027), TODAY()-E2027,X2027- E2027 &amp; CHAR(10) &amp; "(closed)")</f>
        <v>43433
(closed)</v>
      </c>
      <c r="Z2027" s="149" t="s">
        <v>360</v>
      </c>
    </row>
    <row r="2028" spans="1:26" s="175" customFormat="1" ht="26.4" hidden="1" x14ac:dyDescent="0.3">
      <c r="A2028" s="157"/>
      <c r="B2028" s="191">
        <v>201800419</v>
      </c>
      <c r="C2028" s="206" t="s">
        <v>534</v>
      </c>
      <c r="D2028" s="29" t="s">
        <v>179</v>
      </c>
      <c r="E2028" s="216"/>
      <c r="F2028" s="208"/>
      <c r="G2028" s="208"/>
      <c r="H2028" s="208"/>
      <c r="I2028" s="208"/>
      <c r="J2028" s="209"/>
      <c r="K2028" s="208"/>
      <c r="L2028" s="208"/>
      <c r="M2028" s="208"/>
      <c r="N2028" s="208"/>
      <c r="O2028" s="208"/>
      <c r="P2028" s="208"/>
      <c r="Q2028" s="208"/>
      <c r="R2028" s="208"/>
      <c r="S2028" s="208"/>
      <c r="T2028" s="208"/>
      <c r="U2028" s="208"/>
      <c r="V2028" s="208"/>
      <c r="W2028" s="208"/>
      <c r="X2028" s="219">
        <v>43375</v>
      </c>
      <c r="Y2028" s="150" t="str">
        <f ca="1">IF(ISBLANK(X2028), TODAY()-E2028,X2028- E2028 &amp; CHAR(10) &amp; "(closed)")</f>
        <v>43375
(closed)</v>
      </c>
      <c r="Z2028" s="149" t="s">
        <v>360</v>
      </c>
    </row>
    <row r="2029" spans="1:26" s="175" customFormat="1" ht="26.4" hidden="1" x14ac:dyDescent="0.3">
      <c r="A2029" s="157"/>
      <c r="B2029" s="191">
        <v>201800420</v>
      </c>
      <c r="C2029" s="206" t="s">
        <v>1799</v>
      </c>
      <c r="D2029" s="29" t="s">
        <v>179</v>
      </c>
      <c r="E2029" s="216"/>
      <c r="F2029" s="208"/>
      <c r="G2029" s="208"/>
      <c r="H2029" s="208"/>
      <c r="I2029" s="208"/>
      <c r="J2029" s="209"/>
      <c r="K2029" s="208"/>
      <c r="L2029" s="208"/>
      <c r="M2029" s="208"/>
      <c r="N2029" s="208"/>
      <c r="O2029" s="208"/>
      <c r="P2029" s="208"/>
      <c r="Q2029" s="208"/>
      <c r="R2029" s="208"/>
      <c r="S2029" s="208"/>
      <c r="T2029" s="208"/>
      <c r="U2029" s="208"/>
      <c r="V2029" s="208"/>
      <c r="W2029" s="208"/>
      <c r="X2029" s="219">
        <v>43439</v>
      </c>
      <c r="Y2029" s="150" t="str">
        <f ca="1">IF(ISBLANK(X2029), TODAY()-E2029,X2029- E2029 &amp; CHAR(10) &amp; "(closed)")</f>
        <v>43439
(closed)</v>
      </c>
      <c r="Z2029" s="149" t="s">
        <v>360</v>
      </c>
    </row>
    <row r="2030" spans="1:26" s="175" customFormat="1" ht="26.4" hidden="1" x14ac:dyDescent="0.3">
      <c r="A2030" s="157"/>
      <c r="B2030" s="191">
        <v>201800421</v>
      </c>
      <c r="C2030" s="206" t="s">
        <v>193</v>
      </c>
      <c r="D2030" s="29" t="s">
        <v>179</v>
      </c>
      <c r="E2030" s="216"/>
      <c r="F2030" s="208"/>
      <c r="G2030" s="208"/>
      <c r="H2030" s="208"/>
      <c r="I2030" s="208"/>
      <c r="J2030" s="209"/>
      <c r="K2030" s="208"/>
      <c r="L2030" s="208"/>
      <c r="M2030" s="208"/>
      <c r="N2030" s="208"/>
      <c r="O2030" s="208"/>
      <c r="P2030" s="208"/>
      <c r="Q2030" s="208"/>
      <c r="R2030" s="208"/>
      <c r="S2030" s="208"/>
      <c r="T2030" s="208"/>
      <c r="U2030" s="208"/>
      <c r="V2030" s="208"/>
      <c r="W2030" s="208"/>
      <c r="X2030" s="219">
        <v>43437</v>
      </c>
      <c r="Y2030" s="150" t="str">
        <f ca="1">IF(ISBLANK(X2030), TODAY()-E2030,X2030- E2030 &amp; CHAR(10) &amp; "(closed)")</f>
        <v>43437
(closed)</v>
      </c>
      <c r="Z2030" s="149" t="s">
        <v>360</v>
      </c>
    </row>
    <row r="2031" spans="1:26" s="175" customFormat="1" ht="26.4" hidden="1" x14ac:dyDescent="0.3">
      <c r="A2031" s="157"/>
      <c r="B2031" s="191">
        <v>201800422</v>
      </c>
      <c r="C2031" s="206" t="s">
        <v>193</v>
      </c>
      <c r="D2031" s="29" t="s">
        <v>177</v>
      </c>
      <c r="E2031" s="221"/>
      <c r="F2031" s="152"/>
      <c r="G2031" s="152"/>
      <c r="H2031" s="152"/>
      <c r="I2031" s="152"/>
      <c r="J2031" s="153"/>
      <c r="K2031" s="152"/>
      <c r="L2031" s="152"/>
      <c r="M2031" s="152"/>
      <c r="N2031" s="152"/>
      <c r="O2031" s="152"/>
      <c r="P2031" s="152"/>
      <c r="Q2031" s="152"/>
      <c r="R2031" s="152"/>
      <c r="S2031" s="152"/>
      <c r="T2031" s="152"/>
      <c r="U2031" s="152"/>
      <c r="V2031" s="152"/>
      <c r="W2031" s="152"/>
      <c r="X2031" s="219">
        <v>43437</v>
      </c>
      <c r="Y2031" s="150" t="str">
        <f ca="1">IF(ISBLANK(X2031), TODAY()-E2031,X2031- E2031 &amp; CHAR(10) &amp; "(closed)")</f>
        <v>43437
(closed)</v>
      </c>
      <c r="Z2031" s="149" t="s">
        <v>360</v>
      </c>
    </row>
    <row r="2032" spans="1:26" s="175" customFormat="1" ht="26.4" hidden="1" x14ac:dyDescent="0.3">
      <c r="A2032" s="157"/>
      <c r="B2032" s="191">
        <v>201800423</v>
      </c>
      <c r="C2032" s="206" t="s">
        <v>193</v>
      </c>
      <c r="D2032" s="29" t="s">
        <v>179</v>
      </c>
      <c r="E2032" s="221"/>
      <c r="F2032" s="152"/>
      <c r="G2032" s="152"/>
      <c r="H2032" s="152"/>
      <c r="I2032" s="152"/>
      <c r="J2032" s="153"/>
      <c r="K2032" s="152"/>
      <c r="L2032" s="152"/>
      <c r="M2032" s="152"/>
      <c r="N2032" s="152"/>
      <c r="O2032" s="152"/>
      <c r="P2032" s="152"/>
      <c r="Q2032" s="152"/>
      <c r="R2032" s="152"/>
      <c r="S2032" s="152"/>
      <c r="T2032" s="152"/>
      <c r="U2032" s="152"/>
      <c r="V2032" s="152"/>
      <c r="W2032" s="152"/>
      <c r="X2032" s="219">
        <v>43437</v>
      </c>
      <c r="Y2032" s="150" t="str">
        <f ca="1">IF(ISBLANK(X2032), TODAY()-E2032,X2032- E2032 &amp; CHAR(10) &amp; "(closed)")</f>
        <v>43437
(closed)</v>
      </c>
      <c r="Z2032" s="149" t="s">
        <v>360</v>
      </c>
    </row>
    <row r="2033" spans="1:26" s="175" customFormat="1" ht="14.4" hidden="1" x14ac:dyDescent="0.3">
      <c r="A2033" s="157"/>
      <c r="B2033" s="191">
        <v>201800424</v>
      </c>
      <c r="C2033" s="206" t="s">
        <v>193</v>
      </c>
      <c r="D2033" s="29" t="s">
        <v>179</v>
      </c>
      <c r="E2033" s="220" t="s">
        <v>1864</v>
      </c>
      <c r="F2033" s="152"/>
      <c r="G2033" s="152"/>
      <c r="H2033" s="152"/>
      <c r="I2033" s="152"/>
      <c r="J2033" s="153"/>
      <c r="K2033" s="152"/>
      <c r="L2033" s="152"/>
      <c r="M2033" s="152"/>
      <c r="N2033" s="152"/>
      <c r="O2033" s="152"/>
      <c r="P2033" s="152"/>
      <c r="Q2033" s="152"/>
      <c r="R2033" s="152"/>
      <c r="S2033" s="152"/>
      <c r="T2033" s="152"/>
      <c r="U2033" s="152"/>
      <c r="V2033" s="152"/>
      <c r="W2033" s="152"/>
      <c r="X2033" s="219">
        <v>43417</v>
      </c>
      <c r="Y2033" s="150" t="e">
        <f ca="1">IF(ISBLANK(X2033), TODAY()-#REF!,X2033 -#REF! &amp; CHAR(10) &amp; "(closed)")</f>
        <v>#REF!</v>
      </c>
      <c r="Z2033" s="149" t="s">
        <v>360</v>
      </c>
    </row>
    <row r="2034" spans="1:26" s="175" customFormat="1" ht="26.4" hidden="1" x14ac:dyDescent="0.3">
      <c r="A2034" s="157"/>
      <c r="B2034" s="191">
        <v>201800425</v>
      </c>
      <c r="C2034" s="206" t="s">
        <v>193</v>
      </c>
      <c r="D2034" s="29" t="s">
        <v>179</v>
      </c>
      <c r="E2034" s="221"/>
      <c r="F2034" s="152"/>
      <c r="G2034" s="152"/>
      <c r="H2034" s="152"/>
      <c r="I2034" s="152"/>
      <c r="J2034" s="153"/>
      <c r="K2034" s="152"/>
      <c r="L2034" s="152"/>
      <c r="M2034" s="152"/>
      <c r="N2034" s="152"/>
      <c r="O2034" s="152"/>
      <c r="P2034" s="152"/>
      <c r="Q2034" s="152"/>
      <c r="R2034" s="152"/>
      <c r="S2034" s="152"/>
      <c r="T2034" s="152"/>
      <c r="U2034" s="152"/>
      <c r="V2034" s="152"/>
      <c r="W2034" s="152"/>
      <c r="X2034" s="219">
        <v>43439</v>
      </c>
      <c r="Y2034" s="150" t="str">
        <f ca="1">IF(ISBLANK(X2034), TODAY()-E2034,X2034- E2034 &amp; CHAR(10) &amp; "(closed)")</f>
        <v>43439
(closed)</v>
      </c>
      <c r="Z2034" s="149" t="s">
        <v>360</v>
      </c>
    </row>
    <row r="2035" spans="1:26" s="175" customFormat="1" ht="26.4" hidden="1" x14ac:dyDescent="0.3">
      <c r="A2035" s="157"/>
      <c r="B2035" s="191">
        <v>201800426</v>
      </c>
      <c r="C2035" s="206" t="s">
        <v>193</v>
      </c>
      <c r="D2035" s="29" t="s">
        <v>179</v>
      </c>
      <c r="E2035" s="221"/>
      <c r="F2035" s="152"/>
      <c r="G2035" s="152"/>
      <c r="H2035" s="152"/>
      <c r="I2035" s="152"/>
      <c r="J2035" s="153"/>
      <c r="K2035" s="152"/>
      <c r="L2035" s="152"/>
      <c r="M2035" s="152"/>
      <c r="N2035" s="152"/>
      <c r="O2035" s="152"/>
      <c r="P2035" s="152"/>
      <c r="Q2035" s="152"/>
      <c r="R2035" s="152"/>
      <c r="S2035" s="152"/>
      <c r="T2035" s="152"/>
      <c r="U2035" s="152"/>
      <c r="V2035" s="152"/>
      <c r="W2035" s="152"/>
      <c r="X2035" s="219">
        <v>43437</v>
      </c>
      <c r="Y2035" s="150" t="str">
        <f ca="1">IF(ISBLANK(X2035), TODAY()-E2035,X2035- E2035 &amp; CHAR(10) &amp; "(closed)")</f>
        <v>43437
(closed)</v>
      </c>
      <c r="Z2035" s="149" t="s">
        <v>360</v>
      </c>
    </row>
    <row r="2036" spans="1:26" s="175" customFormat="1" ht="26.4" hidden="1" x14ac:dyDescent="0.3">
      <c r="A2036" s="157"/>
      <c r="B2036" s="191">
        <v>201800427</v>
      </c>
      <c r="C2036" s="206" t="s">
        <v>193</v>
      </c>
      <c r="D2036" s="29" t="s">
        <v>179</v>
      </c>
      <c r="E2036" s="221"/>
      <c r="F2036" s="152"/>
      <c r="G2036" s="152"/>
      <c r="H2036" s="152"/>
      <c r="I2036" s="152"/>
      <c r="J2036" s="153"/>
      <c r="K2036" s="152"/>
      <c r="L2036" s="152"/>
      <c r="M2036" s="152"/>
      <c r="N2036" s="152"/>
      <c r="O2036" s="152"/>
      <c r="P2036" s="152"/>
      <c r="Q2036" s="152"/>
      <c r="R2036" s="152"/>
      <c r="S2036" s="152"/>
      <c r="T2036" s="152"/>
      <c r="U2036" s="152"/>
      <c r="V2036" s="152"/>
      <c r="W2036" s="152"/>
      <c r="X2036" s="219">
        <v>43437</v>
      </c>
      <c r="Y2036" s="150" t="str">
        <f ca="1">IF(ISBLANK(X2036), TODAY()-E2036,X2036- E2036 &amp; CHAR(10) &amp; "(closed)")</f>
        <v>43437
(closed)</v>
      </c>
      <c r="Z2036" s="149" t="s">
        <v>360</v>
      </c>
    </row>
    <row r="2037" spans="1:26" s="175" customFormat="1" ht="26.4" hidden="1" x14ac:dyDescent="0.3">
      <c r="A2037" s="157"/>
      <c r="B2037" s="191">
        <v>201800428</v>
      </c>
      <c r="C2037" s="206" t="s">
        <v>193</v>
      </c>
      <c r="D2037" s="29" t="s">
        <v>179</v>
      </c>
      <c r="E2037" s="216"/>
      <c r="F2037" s="208"/>
      <c r="G2037" s="208"/>
      <c r="H2037" s="208"/>
      <c r="I2037" s="208"/>
      <c r="J2037" s="209"/>
      <c r="K2037" s="208"/>
      <c r="L2037" s="208"/>
      <c r="M2037" s="208"/>
      <c r="N2037" s="208"/>
      <c r="O2037" s="208"/>
      <c r="P2037" s="208"/>
      <c r="Q2037" s="208"/>
      <c r="R2037" s="208"/>
      <c r="S2037" s="208"/>
      <c r="T2037" s="208"/>
      <c r="U2037" s="208"/>
      <c r="V2037" s="208"/>
      <c r="W2037" s="208"/>
      <c r="X2037" s="219">
        <v>43420</v>
      </c>
      <c r="Y2037" s="150" t="str">
        <f ca="1">IF(ISBLANK(X2037), TODAY()-E2037,X2037- E2037 &amp; CHAR(10) &amp; "(closed)")</f>
        <v>43420
(closed)</v>
      </c>
      <c r="Z2037" s="149" t="s">
        <v>360</v>
      </c>
    </row>
    <row r="2038" spans="1:26" s="175" customFormat="1" ht="26.4" hidden="1" x14ac:dyDescent="0.3">
      <c r="A2038" s="157"/>
      <c r="B2038" s="191">
        <v>201800429</v>
      </c>
      <c r="C2038" s="206" t="s">
        <v>193</v>
      </c>
      <c r="D2038" s="29" t="s">
        <v>179</v>
      </c>
      <c r="E2038" s="216"/>
      <c r="F2038" s="208"/>
      <c r="G2038" s="208"/>
      <c r="H2038" s="208"/>
      <c r="I2038" s="208"/>
      <c r="J2038" s="209"/>
      <c r="K2038" s="208"/>
      <c r="L2038" s="208"/>
      <c r="M2038" s="208"/>
      <c r="N2038" s="208"/>
      <c r="O2038" s="208"/>
      <c r="P2038" s="208"/>
      <c r="Q2038" s="208"/>
      <c r="R2038" s="208"/>
      <c r="S2038" s="208"/>
      <c r="T2038" s="208"/>
      <c r="U2038" s="208"/>
      <c r="V2038" s="208"/>
      <c r="W2038" s="208"/>
      <c r="X2038" s="219">
        <v>43420</v>
      </c>
      <c r="Y2038" s="150" t="str">
        <f ca="1">IF(ISBLANK(X2038), TODAY()-E2038,X2038- E2038 &amp; CHAR(10) &amp; "(closed)")</f>
        <v>43420
(closed)</v>
      </c>
      <c r="Z2038" s="149" t="s">
        <v>360</v>
      </c>
    </row>
    <row r="2039" spans="1:26" s="175" customFormat="1" ht="26.4" hidden="1" x14ac:dyDescent="0.3">
      <c r="A2039" s="157"/>
      <c r="B2039" s="191">
        <v>201800430</v>
      </c>
      <c r="C2039" s="206" t="s">
        <v>1111</v>
      </c>
      <c r="D2039" s="29" t="s">
        <v>176</v>
      </c>
      <c r="E2039" s="216"/>
      <c r="F2039" s="208"/>
      <c r="G2039" s="208"/>
      <c r="H2039" s="208"/>
      <c r="I2039" s="208"/>
      <c r="J2039" s="209"/>
      <c r="K2039" s="208"/>
      <c r="L2039" s="208"/>
      <c r="M2039" s="208"/>
      <c r="N2039" s="208"/>
      <c r="O2039" s="208"/>
      <c r="P2039" s="208"/>
      <c r="Q2039" s="208"/>
      <c r="R2039" s="208"/>
      <c r="S2039" s="208"/>
      <c r="T2039" s="208"/>
      <c r="U2039" s="208"/>
      <c r="V2039" s="208"/>
      <c r="W2039" s="208"/>
      <c r="X2039" s="219">
        <v>43447</v>
      </c>
      <c r="Y2039" s="150" t="str">
        <f ca="1">IF(ISBLANK(X2039), TODAY()-E2039,X2039- E2039 &amp; CHAR(10) &amp; "(closed)")</f>
        <v>43447
(closed)</v>
      </c>
      <c r="Z2039" s="149" t="s">
        <v>360</v>
      </c>
    </row>
    <row r="2040" spans="1:26" s="175" customFormat="1" ht="26.4" hidden="1" x14ac:dyDescent="0.3">
      <c r="A2040" s="157"/>
      <c r="B2040" s="191">
        <v>201800431</v>
      </c>
      <c r="C2040" s="206" t="s">
        <v>1111</v>
      </c>
      <c r="D2040" s="29" t="s">
        <v>176</v>
      </c>
      <c r="E2040" s="216"/>
      <c r="F2040" s="208"/>
      <c r="G2040" s="208"/>
      <c r="H2040" s="208"/>
      <c r="I2040" s="208"/>
      <c r="J2040" s="209"/>
      <c r="K2040" s="208"/>
      <c r="L2040" s="208"/>
      <c r="M2040" s="208"/>
      <c r="N2040" s="208"/>
      <c r="O2040" s="208"/>
      <c r="P2040" s="208"/>
      <c r="Q2040" s="208"/>
      <c r="R2040" s="208"/>
      <c r="S2040" s="208"/>
      <c r="T2040" s="208"/>
      <c r="U2040" s="208"/>
      <c r="V2040" s="208"/>
      <c r="W2040" s="208"/>
      <c r="X2040" s="219">
        <v>43447</v>
      </c>
      <c r="Y2040" s="150" t="str">
        <f ca="1">IF(ISBLANK(X2040), TODAY()-E2040,X2040- E2040 &amp; CHAR(10) &amp; "(closed)")</f>
        <v>43447
(closed)</v>
      </c>
      <c r="Z2040" s="149" t="s">
        <v>360</v>
      </c>
    </row>
    <row r="2041" spans="1:26" s="175" customFormat="1" ht="26.4" hidden="1" x14ac:dyDescent="0.3">
      <c r="A2041" s="157"/>
      <c r="B2041" s="191">
        <v>201800432</v>
      </c>
      <c r="C2041" s="206" t="s">
        <v>1111</v>
      </c>
      <c r="D2041" s="29" t="s">
        <v>176</v>
      </c>
      <c r="E2041" s="216"/>
      <c r="F2041" s="208"/>
      <c r="G2041" s="208"/>
      <c r="H2041" s="208"/>
      <c r="I2041" s="208"/>
      <c r="J2041" s="209"/>
      <c r="K2041" s="208"/>
      <c r="L2041" s="208"/>
      <c r="M2041" s="208"/>
      <c r="N2041" s="208"/>
      <c r="O2041" s="208"/>
      <c r="P2041" s="208"/>
      <c r="Q2041" s="208"/>
      <c r="R2041" s="208"/>
      <c r="S2041" s="208"/>
      <c r="T2041" s="208"/>
      <c r="U2041" s="208"/>
      <c r="V2041" s="208"/>
      <c r="W2041" s="208"/>
      <c r="X2041" s="219">
        <v>43364</v>
      </c>
      <c r="Y2041" s="150" t="str">
        <f ca="1">IF(ISBLANK(X2041), TODAY()-E2041,X2041- E2041 &amp; CHAR(10) &amp; "(closed)")</f>
        <v>43364
(closed)</v>
      </c>
      <c r="Z2041" s="149" t="s">
        <v>360</v>
      </c>
    </row>
    <row r="2042" spans="1:26" s="175" customFormat="1" ht="26.4" hidden="1" x14ac:dyDescent="0.3">
      <c r="A2042" s="157"/>
      <c r="B2042" s="191">
        <v>201800433</v>
      </c>
      <c r="C2042" s="206" t="s">
        <v>1111</v>
      </c>
      <c r="D2042" s="29" t="s">
        <v>176</v>
      </c>
      <c r="E2042" s="216"/>
      <c r="F2042" s="208"/>
      <c r="G2042" s="208"/>
      <c r="H2042" s="208"/>
      <c r="I2042" s="208"/>
      <c r="J2042" s="209"/>
      <c r="K2042" s="208"/>
      <c r="L2042" s="208"/>
      <c r="M2042" s="208"/>
      <c r="N2042" s="208"/>
      <c r="O2042" s="208"/>
      <c r="P2042" s="208"/>
      <c r="Q2042" s="208"/>
      <c r="R2042" s="208"/>
      <c r="S2042" s="208"/>
      <c r="T2042" s="208"/>
      <c r="U2042" s="208"/>
      <c r="V2042" s="208"/>
      <c r="W2042" s="208"/>
      <c r="X2042" s="219">
        <v>43447</v>
      </c>
      <c r="Y2042" s="150" t="str">
        <f ca="1">IF(ISBLANK(X2042), TODAY()-E2042,X2042- E2042 &amp; CHAR(10) &amp; "(closed)")</f>
        <v>43447
(closed)</v>
      </c>
      <c r="Z2042" s="149" t="s">
        <v>360</v>
      </c>
    </row>
    <row r="2043" spans="1:26" s="175" customFormat="1" ht="26.4" hidden="1" x14ac:dyDescent="0.3">
      <c r="A2043" s="157"/>
      <c r="B2043" s="191">
        <v>201800434</v>
      </c>
      <c r="C2043" s="206" t="s">
        <v>804</v>
      </c>
      <c r="D2043" s="29" t="s">
        <v>179</v>
      </c>
      <c r="E2043" s="216"/>
      <c r="F2043" s="208"/>
      <c r="G2043" s="208"/>
      <c r="H2043" s="208"/>
      <c r="I2043" s="208"/>
      <c r="J2043" s="209"/>
      <c r="K2043" s="208"/>
      <c r="L2043" s="208"/>
      <c r="M2043" s="208"/>
      <c r="N2043" s="208"/>
      <c r="O2043" s="208"/>
      <c r="P2043" s="208"/>
      <c r="Q2043" s="208"/>
      <c r="R2043" s="208"/>
      <c r="S2043" s="208"/>
      <c r="T2043" s="208"/>
      <c r="U2043" s="208"/>
      <c r="V2043" s="208"/>
      <c r="W2043" s="208"/>
      <c r="X2043" s="219">
        <v>43448</v>
      </c>
      <c r="Y2043" s="150" t="str">
        <f ca="1">IF(ISBLANK(X2043), TODAY()-E2043,X2043- E2043 &amp; CHAR(10) &amp; "(closed)")</f>
        <v>43448
(closed)</v>
      </c>
      <c r="Z2043" s="149" t="s">
        <v>360</v>
      </c>
    </row>
    <row r="2044" spans="1:26" s="175" customFormat="1" ht="26.4" hidden="1" x14ac:dyDescent="0.3">
      <c r="A2044" s="157"/>
      <c r="B2044" s="191">
        <v>201800435</v>
      </c>
      <c r="C2044" s="206" t="s">
        <v>804</v>
      </c>
      <c r="D2044" s="29" t="s">
        <v>179</v>
      </c>
      <c r="E2044" s="216"/>
      <c r="F2044" s="208"/>
      <c r="G2044" s="208"/>
      <c r="H2044" s="208"/>
      <c r="I2044" s="208"/>
      <c r="J2044" s="209"/>
      <c r="K2044" s="208"/>
      <c r="L2044" s="208"/>
      <c r="M2044" s="208"/>
      <c r="N2044" s="208"/>
      <c r="O2044" s="208"/>
      <c r="P2044" s="208"/>
      <c r="Q2044" s="208"/>
      <c r="R2044" s="208"/>
      <c r="S2044" s="208"/>
      <c r="T2044" s="208"/>
      <c r="U2044" s="208"/>
      <c r="V2044" s="208"/>
      <c r="W2044" s="208"/>
      <c r="X2044" s="219">
        <v>43370</v>
      </c>
      <c r="Y2044" s="150" t="str">
        <f ca="1">IF(ISBLANK(X2044), TODAY()-E2044,X2044- E2044 &amp; CHAR(10) &amp; "(closed)")</f>
        <v>43370
(closed)</v>
      </c>
      <c r="Z2044" s="149" t="s">
        <v>360</v>
      </c>
    </row>
    <row r="2045" spans="1:26" s="175" customFormat="1" ht="14.4" hidden="1" x14ac:dyDescent="0.3">
      <c r="A2045" s="157"/>
      <c r="B2045" s="191">
        <v>201800436</v>
      </c>
      <c r="C2045" s="31" t="s">
        <v>57</v>
      </c>
      <c r="D2045" s="29" t="s">
        <v>179</v>
      </c>
      <c r="E2045" s="225" t="s">
        <v>245</v>
      </c>
      <c r="F2045" s="208"/>
      <c r="G2045" s="208"/>
      <c r="H2045" s="208"/>
      <c r="I2045" s="208"/>
      <c r="J2045" s="209"/>
      <c r="K2045" s="208"/>
      <c r="L2045" s="208"/>
      <c r="M2045" s="208"/>
      <c r="N2045" s="208"/>
      <c r="O2045" s="208"/>
      <c r="P2045" s="208"/>
      <c r="Q2045" s="208"/>
      <c r="R2045" s="208"/>
      <c r="S2045" s="208"/>
      <c r="T2045" s="208"/>
      <c r="U2045" s="208"/>
      <c r="V2045" s="208"/>
      <c r="W2045" s="208"/>
      <c r="X2045" s="219">
        <v>43438</v>
      </c>
      <c r="Y2045" s="150" t="e">
        <f ca="1">IF(ISBLANK(X2045), TODAY()-E2045,X2045- E2045 &amp; CHAR(10) &amp; "(closed)")</f>
        <v>#VALUE!</v>
      </c>
      <c r="Z2045" s="149" t="s">
        <v>360</v>
      </c>
    </row>
    <row r="2046" spans="1:26" s="175" customFormat="1" ht="26.4" hidden="1" x14ac:dyDescent="0.3">
      <c r="A2046" s="157"/>
      <c r="B2046" s="191">
        <v>201800437</v>
      </c>
      <c r="C2046" s="30" t="s">
        <v>112</v>
      </c>
      <c r="D2046" s="29" t="s">
        <v>179</v>
      </c>
      <c r="E2046" s="216"/>
      <c r="F2046" s="208"/>
      <c r="G2046" s="208"/>
      <c r="H2046" s="208"/>
      <c r="I2046" s="208"/>
      <c r="J2046" s="209"/>
      <c r="K2046" s="208"/>
      <c r="L2046" s="208"/>
      <c r="M2046" s="208"/>
      <c r="N2046" s="208"/>
      <c r="O2046" s="208"/>
      <c r="P2046" s="208"/>
      <c r="Q2046" s="208"/>
      <c r="R2046" s="208"/>
      <c r="S2046" s="208"/>
      <c r="T2046" s="208"/>
      <c r="U2046" s="208"/>
      <c r="V2046" s="208"/>
      <c r="W2046" s="208"/>
      <c r="X2046" s="219">
        <v>43441</v>
      </c>
      <c r="Y2046" s="150" t="str">
        <f ca="1">IF(ISBLANK(X2046), TODAY()-E2046,X2046- E2046 &amp; CHAR(10) &amp; "(closed)")</f>
        <v>43441
(closed)</v>
      </c>
      <c r="Z2046" s="149" t="s">
        <v>360</v>
      </c>
    </row>
    <row r="2047" spans="1:26" s="175" customFormat="1" ht="26.4" hidden="1" x14ac:dyDescent="0.3">
      <c r="A2047" s="157"/>
      <c r="B2047" s="191">
        <v>201800438</v>
      </c>
      <c r="C2047" s="206" t="s">
        <v>193</v>
      </c>
      <c r="D2047" s="29" t="s">
        <v>179</v>
      </c>
      <c r="E2047" s="216"/>
      <c r="F2047" s="208"/>
      <c r="G2047" s="208"/>
      <c r="H2047" s="208"/>
      <c r="I2047" s="208"/>
      <c r="J2047" s="209"/>
      <c r="K2047" s="208"/>
      <c r="L2047" s="208"/>
      <c r="M2047" s="208"/>
      <c r="N2047" s="208"/>
      <c r="O2047" s="208"/>
      <c r="P2047" s="208"/>
      <c r="Q2047" s="208"/>
      <c r="R2047" s="208"/>
      <c r="S2047" s="208"/>
      <c r="T2047" s="208"/>
      <c r="U2047" s="208"/>
      <c r="V2047" s="208"/>
      <c r="W2047" s="208"/>
      <c r="X2047" s="219">
        <v>43438</v>
      </c>
      <c r="Y2047" s="150" t="str">
        <f ca="1">IF(ISBLANK(X2047), TODAY()-E2047,X2047- E2047 &amp; CHAR(10) &amp; "(closed)")</f>
        <v>43438
(closed)</v>
      </c>
      <c r="Z2047" s="149" t="s">
        <v>360</v>
      </c>
    </row>
    <row r="2048" spans="1:26" s="175" customFormat="1" ht="26.4" hidden="1" x14ac:dyDescent="0.3">
      <c r="A2048" s="157"/>
      <c r="B2048" s="191">
        <v>201800439</v>
      </c>
      <c r="C2048" s="206" t="s">
        <v>193</v>
      </c>
      <c r="D2048" s="29" t="s">
        <v>179</v>
      </c>
      <c r="E2048" s="216"/>
      <c r="F2048" s="208"/>
      <c r="G2048" s="208"/>
      <c r="H2048" s="208"/>
      <c r="I2048" s="208"/>
      <c r="J2048" s="209"/>
      <c r="K2048" s="208"/>
      <c r="L2048" s="208"/>
      <c r="M2048" s="208"/>
      <c r="N2048" s="208"/>
      <c r="O2048" s="208"/>
      <c r="P2048" s="208"/>
      <c r="Q2048" s="208"/>
      <c r="R2048" s="208"/>
      <c r="S2048" s="208"/>
      <c r="T2048" s="208"/>
      <c r="U2048" s="208"/>
      <c r="V2048" s="208"/>
      <c r="W2048" s="208"/>
      <c r="X2048" s="219">
        <v>43438</v>
      </c>
      <c r="Y2048" s="150" t="str">
        <f ca="1">IF(ISBLANK(X2048), TODAY()-E2048,X2048- E2048 &amp; CHAR(10) &amp; "(closed)")</f>
        <v>43438
(closed)</v>
      </c>
      <c r="Z2048" s="149" t="s">
        <v>360</v>
      </c>
    </row>
    <row r="2049" spans="1:26" s="175" customFormat="1" ht="26.4" hidden="1" x14ac:dyDescent="0.3">
      <c r="A2049" s="157"/>
      <c r="B2049" s="191">
        <v>201800440</v>
      </c>
      <c r="C2049" s="206" t="s">
        <v>193</v>
      </c>
      <c r="D2049" s="29" t="s">
        <v>179</v>
      </c>
      <c r="E2049" s="216"/>
      <c r="F2049" s="208"/>
      <c r="G2049" s="208"/>
      <c r="H2049" s="208"/>
      <c r="I2049" s="208"/>
      <c r="J2049" s="209"/>
      <c r="K2049" s="208"/>
      <c r="L2049" s="208"/>
      <c r="M2049" s="208"/>
      <c r="N2049" s="208"/>
      <c r="O2049" s="208"/>
      <c r="P2049" s="208"/>
      <c r="Q2049" s="208"/>
      <c r="R2049" s="208"/>
      <c r="S2049" s="208"/>
      <c r="T2049" s="208"/>
      <c r="U2049" s="208"/>
      <c r="V2049" s="208"/>
      <c r="W2049" s="208"/>
      <c r="X2049" s="219">
        <v>43451</v>
      </c>
      <c r="Y2049" s="150" t="str">
        <f ca="1">IF(ISBLANK(X2049), TODAY()-E2049,X2049- E2049 &amp; CHAR(10) &amp; "(closed)")</f>
        <v>43451
(closed)</v>
      </c>
      <c r="Z2049" s="149" t="s">
        <v>360</v>
      </c>
    </row>
    <row r="2050" spans="1:26" s="175" customFormat="1" ht="26.4" hidden="1" x14ac:dyDescent="0.3">
      <c r="A2050" s="157"/>
      <c r="B2050" s="191">
        <v>201800441</v>
      </c>
      <c r="C2050" s="206" t="s">
        <v>193</v>
      </c>
      <c r="D2050" s="29" t="s">
        <v>177</v>
      </c>
      <c r="E2050" s="216"/>
      <c r="F2050" s="208"/>
      <c r="G2050" s="208"/>
      <c r="H2050" s="208"/>
      <c r="I2050" s="208"/>
      <c r="J2050" s="209"/>
      <c r="K2050" s="208"/>
      <c r="L2050" s="208"/>
      <c r="M2050" s="208"/>
      <c r="N2050" s="208"/>
      <c r="O2050" s="208"/>
      <c r="P2050" s="208"/>
      <c r="Q2050" s="208"/>
      <c r="R2050" s="208"/>
      <c r="S2050" s="208"/>
      <c r="T2050" s="208"/>
      <c r="U2050" s="208"/>
      <c r="V2050" s="208"/>
      <c r="W2050" s="208"/>
      <c r="X2050" s="219">
        <v>43451</v>
      </c>
      <c r="Y2050" s="150" t="str">
        <f ca="1">IF(ISBLANK(X2050), TODAY()-E2050,X2050- E2050 &amp; CHAR(10) &amp; "(closed)")</f>
        <v>43451
(closed)</v>
      </c>
      <c r="Z2050" s="149" t="s">
        <v>360</v>
      </c>
    </row>
    <row r="2051" spans="1:26" s="175" customFormat="1" ht="26.4" hidden="1" x14ac:dyDescent="0.3">
      <c r="A2051" s="157"/>
      <c r="B2051" s="191">
        <v>201800442</v>
      </c>
      <c r="C2051" s="206" t="s">
        <v>193</v>
      </c>
      <c r="D2051" s="29" t="s">
        <v>177</v>
      </c>
      <c r="E2051" s="216"/>
      <c r="F2051" s="208"/>
      <c r="G2051" s="208"/>
      <c r="H2051" s="208"/>
      <c r="I2051" s="208"/>
      <c r="J2051" s="209"/>
      <c r="K2051" s="208"/>
      <c r="L2051" s="208"/>
      <c r="M2051" s="208"/>
      <c r="N2051" s="208"/>
      <c r="O2051" s="208"/>
      <c r="P2051" s="208"/>
      <c r="Q2051" s="208"/>
      <c r="R2051" s="208"/>
      <c r="S2051" s="208"/>
      <c r="T2051" s="208"/>
      <c r="U2051" s="208"/>
      <c r="V2051" s="208"/>
      <c r="W2051" s="208"/>
      <c r="X2051" s="219">
        <v>43448</v>
      </c>
      <c r="Y2051" s="150" t="str">
        <f ca="1">IF(ISBLANK(X2051), TODAY()-E2051,X2051- E2051 &amp; CHAR(10) &amp; "(closed)")</f>
        <v>43448
(closed)</v>
      </c>
      <c r="Z2051" s="149" t="s">
        <v>360</v>
      </c>
    </row>
    <row r="2052" spans="1:26" s="175" customFormat="1" ht="26.4" hidden="1" x14ac:dyDescent="0.3">
      <c r="A2052" s="157"/>
      <c r="B2052" s="191">
        <v>201800443</v>
      </c>
      <c r="C2052" s="206" t="s">
        <v>193</v>
      </c>
      <c r="D2052" s="29" t="s">
        <v>177</v>
      </c>
      <c r="E2052" s="216"/>
      <c r="F2052" s="208"/>
      <c r="G2052" s="208"/>
      <c r="H2052" s="208"/>
      <c r="I2052" s="208"/>
      <c r="J2052" s="209"/>
      <c r="K2052" s="208"/>
      <c r="L2052" s="208"/>
      <c r="M2052" s="208"/>
      <c r="N2052" s="208"/>
      <c r="O2052" s="208"/>
      <c r="P2052" s="208"/>
      <c r="Q2052" s="208"/>
      <c r="R2052" s="208"/>
      <c r="S2052" s="208"/>
      <c r="T2052" s="208"/>
      <c r="U2052" s="208"/>
      <c r="V2052" s="208"/>
      <c r="W2052" s="208"/>
      <c r="X2052" s="219">
        <v>43447</v>
      </c>
      <c r="Y2052" s="150" t="str">
        <f ca="1">IF(ISBLANK(X2052), TODAY()-E2052,X2052- E2052 &amp; CHAR(10) &amp; "(closed)")</f>
        <v>43447
(closed)</v>
      </c>
      <c r="Z2052" s="149" t="s">
        <v>360</v>
      </c>
    </row>
    <row r="2053" spans="1:26" s="175" customFormat="1" ht="26.4" hidden="1" x14ac:dyDescent="0.3">
      <c r="A2053" s="157"/>
      <c r="B2053" s="191">
        <v>201800444</v>
      </c>
      <c r="C2053" s="206" t="s">
        <v>193</v>
      </c>
      <c r="D2053" s="29" t="s">
        <v>179</v>
      </c>
      <c r="E2053" s="216"/>
      <c r="F2053" s="208"/>
      <c r="G2053" s="208"/>
      <c r="H2053" s="208"/>
      <c r="I2053" s="208"/>
      <c r="J2053" s="209"/>
      <c r="K2053" s="208"/>
      <c r="L2053" s="208"/>
      <c r="M2053" s="208"/>
      <c r="N2053" s="208"/>
      <c r="O2053" s="208"/>
      <c r="P2053" s="208"/>
      <c r="Q2053" s="208"/>
      <c r="R2053" s="208"/>
      <c r="S2053" s="208"/>
      <c r="T2053" s="208"/>
      <c r="U2053" s="208"/>
      <c r="V2053" s="208"/>
      <c r="W2053" s="208"/>
      <c r="X2053" s="219">
        <v>43451</v>
      </c>
      <c r="Y2053" s="150" t="str">
        <f ca="1">IF(ISBLANK(X2053), TODAY()-E2053,X2053- E2053 &amp; CHAR(10) &amp; "(closed)")</f>
        <v>43451
(closed)</v>
      </c>
      <c r="Z2053" s="149" t="s">
        <v>360</v>
      </c>
    </row>
    <row r="2054" spans="1:26" s="175" customFormat="1" ht="26.4" hidden="1" x14ac:dyDescent="0.3">
      <c r="A2054" s="157"/>
      <c r="B2054" s="191">
        <v>201800445</v>
      </c>
      <c r="C2054" s="206" t="s">
        <v>193</v>
      </c>
      <c r="D2054" s="29" t="s">
        <v>179</v>
      </c>
      <c r="E2054" s="216"/>
      <c r="F2054" s="208"/>
      <c r="G2054" s="208"/>
      <c r="H2054" s="208"/>
      <c r="I2054" s="208"/>
      <c r="J2054" s="209"/>
      <c r="K2054" s="208"/>
      <c r="L2054" s="208"/>
      <c r="M2054" s="208"/>
      <c r="N2054" s="208"/>
      <c r="O2054" s="208"/>
      <c r="P2054" s="208"/>
      <c r="Q2054" s="208"/>
      <c r="R2054" s="208"/>
      <c r="S2054" s="208"/>
      <c r="T2054" s="208"/>
      <c r="U2054" s="208"/>
      <c r="V2054" s="208"/>
      <c r="W2054" s="208"/>
      <c r="X2054" s="219">
        <v>43448</v>
      </c>
      <c r="Y2054" s="150" t="str">
        <f ca="1">IF(ISBLANK(X2054), TODAY()-E2054,X2054- E2054 &amp; CHAR(10) &amp; "(closed)")</f>
        <v>43448
(closed)</v>
      </c>
      <c r="Z2054" s="149" t="s">
        <v>360</v>
      </c>
    </row>
    <row r="2055" spans="1:26" s="175" customFormat="1" ht="26.4" hidden="1" x14ac:dyDescent="0.3">
      <c r="A2055" s="157"/>
      <c r="B2055" s="191">
        <v>201800446</v>
      </c>
      <c r="C2055" s="206" t="s">
        <v>1848</v>
      </c>
      <c r="D2055" s="29" t="s">
        <v>179</v>
      </c>
      <c r="E2055" s="216"/>
      <c r="F2055" s="208"/>
      <c r="G2055" s="208"/>
      <c r="H2055" s="208"/>
      <c r="I2055" s="208"/>
      <c r="J2055" s="209"/>
      <c r="K2055" s="208"/>
      <c r="L2055" s="208"/>
      <c r="M2055" s="208"/>
      <c r="N2055" s="208"/>
      <c r="O2055" s="208"/>
      <c r="P2055" s="208"/>
      <c r="Q2055" s="208"/>
      <c r="R2055" s="208"/>
      <c r="S2055" s="208"/>
      <c r="T2055" s="208"/>
      <c r="U2055" s="208"/>
      <c r="V2055" s="208"/>
      <c r="W2055" s="208"/>
      <c r="X2055" s="219">
        <v>43452</v>
      </c>
      <c r="Y2055" s="150" t="str">
        <f ca="1">IF(ISBLANK(X2055), TODAY()-E2055,X2055- E2055 &amp; CHAR(10) &amp; "(closed)")</f>
        <v>43452
(closed)</v>
      </c>
      <c r="Z2055" s="149" t="s">
        <v>360</v>
      </c>
    </row>
    <row r="2056" spans="1:26" s="175" customFormat="1" ht="14.4" hidden="1" x14ac:dyDescent="0.3">
      <c r="A2056" s="157"/>
      <c r="B2056" s="191">
        <v>201800447</v>
      </c>
      <c r="C2056" s="206" t="s">
        <v>1862</v>
      </c>
      <c r="D2056" s="29" t="s">
        <v>172</v>
      </c>
      <c r="E2056" s="30" t="s">
        <v>1863</v>
      </c>
      <c r="F2056" s="208"/>
      <c r="G2056" s="208"/>
      <c r="H2056" s="208"/>
      <c r="I2056" s="208"/>
      <c r="J2056" s="209"/>
      <c r="K2056" s="208"/>
      <c r="L2056" s="208"/>
      <c r="M2056" s="208"/>
      <c r="N2056" s="208"/>
      <c r="O2056" s="208"/>
      <c r="P2056" s="208"/>
      <c r="Q2056" s="208"/>
      <c r="R2056" s="208"/>
      <c r="S2056" s="208"/>
      <c r="T2056" s="208"/>
      <c r="U2056" s="208"/>
      <c r="V2056" s="208"/>
      <c r="W2056" s="208"/>
      <c r="X2056" s="219">
        <v>43454</v>
      </c>
      <c r="Y2056" s="150" t="e">
        <f ca="1">IF(ISBLANK(X2056), TODAY()-E2056,X2056- E2056 &amp; CHAR(10) &amp; "(closed)")</f>
        <v>#VALUE!</v>
      </c>
      <c r="Z2056" s="149" t="s">
        <v>360</v>
      </c>
    </row>
    <row r="2057" spans="1:26" s="175" customFormat="1" ht="26.4" hidden="1" x14ac:dyDescent="0.3">
      <c r="A2057" s="157"/>
      <c r="B2057" s="191">
        <v>201800448</v>
      </c>
      <c r="C2057" s="206" t="s">
        <v>1862</v>
      </c>
      <c r="D2057" s="29" t="s">
        <v>172</v>
      </c>
      <c r="E2057" s="225" t="s">
        <v>1861</v>
      </c>
      <c r="F2057" s="208"/>
      <c r="G2057" s="208"/>
      <c r="H2057" s="208"/>
      <c r="I2057" s="208"/>
      <c r="J2057" s="209"/>
      <c r="K2057" s="208"/>
      <c r="L2057" s="208"/>
      <c r="M2057" s="208"/>
      <c r="N2057" s="208"/>
      <c r="O2057" s="208"/>
      <c r="P2057" s="208"/>
      <c r="Q2057" s="208"/>
      <c r="R2057" s="208"/>
      <c r="S2057" s="208"/>
      <c r="T2057" s="208"/>
      <c r="U2057" s="208"/>
      <c r="V2057" s="208"/>
      <c r="W2057" s="208"/>
      <c r="X2057" s="219">
        <v>43454</v>
      </c>
      <c r="Y2057" s="150" t="e">
        <f ca="1">IF(ISBLANK(X2057), TODAY()-E2057,X2057- E2057 &amp; CHAR(10) &amp; "(closed)")</f>
        <v>#VALUE!</v>
      </c>
      <c r="Z2057" s="149" t="s">
        <v>360</v>
      </c>
    </row>
    <row r="2058" spans="1:26" s="175" customFormat="1" ht="26.4" hidden="1" x14ac:dyDescent="0.3">
      <c r="A2058" s="157"/>
      <c r="B2058" s="191">
        <v>201800449</v>
      </c>
      <c r="C2058" s="206" t="s">
        <v>193</v>
      </c>
      <c r="D2058" s="29" t="s">
        <v>179</v>
      </c>
      <c r="E2058" s="216"/>
      <c r="F2058" s="208"/>
      <c r="G2058" s="208"/>
      <c r="H2058" s="208"/>
      <c r="I2058" s="208"/>
      <c r="J2058" s="209"/>
      <c r="K2058" s="208"/>
      <c r="L2058" s="208"/>
      <c r="M2058" s="208"/>
      <c r="N2058" s="208"/>
      <c r="O2058" s="208"/>
      <c r="P2058" s="208"/>
      <c r="Q2058" s="208"/>
      <c r="R2058" s="208"/>
      <c r="S2058" s="208"/>
      <c r="T2058" s="208"/>
      <c r="U2058" s="208"/>
      <c r="V2058" s="208"/>
      <c r="W2058" s="208"/>
      <c r="X2058" s="219">
        <v>43448</v>
      </c>
      <c r="Y2058" s="150" t="str">
        <f ca="1">IF(ISBLANK(X2058), TODAY()-E2058,X2058- E2058 &amp; CHAR(10) &amp; "(closed)")</f>
        <v>43448
(closed)</v>
      </c>
      <c r="Z2058" s="149" t="s">
        <v>360</v>
      </c>
    </row>
    <row r="2059" spans="1:26" s="175" customFormat="1" ht="26.4" hidden="1" x14ac:dyDescent="0.3">
      <c r="A2059" s="157"/>
      <c r="B2059" s="191">
        <v>201800450</v>
      </c>
      <c r="C2059" s="206" t="s">
        <v>193</v>
      </c>
      <c r="D2059" s="29" t="s">
        <v>179</v>
      </c>
      <c r="E2059" s="216"/>
      <c r="F2059" s="208"/>
      <c r="G2059" s="208"/>
      <c r="H2059" s="208"/>
      <c r="I2059" s="208"/>
      <c r="J2059" s="209"/>
      <c r="K2059" s="208"/>
      <c r="L2059" s="208"/>
      <c r="M2059" s="208"/>
      <c r="N2059" s="208"/>
      <c r="O2059" s="208"/>
      <c r="P2059" s="208"/>
      <c r="Q2059" s="208"/>
      <c r="R2059" s="208"/>
      <c r="S2059" s="208"/>
      <c r="T2059" s="208"/>
      <c r="U2059" s="208"/>
      <c r="V2059" s="208"/>
      <c r="W2059" s="208"/>
      <c r="X2059" s="219">
        <v>43447</v>
      </c>
      <c r="Y2059" s="150" t="str">
        <f ca="1">IF(ISBLANK(X2059), TODAY()-E2059,X2059- E2059 &amp; CHAR(10) &amp; "(closed)")</f>
        <v>43447
(closed)</v>
      </c>
      <c r="Z2059" s="149" t="s">
        <v>360</v>
      </c>
    </row>
    <row r="2060" spans="1:26" s="175" customFormat="1" ht="26.4" hidden="1" x14ac:dyDescent="0.3">
      <c r="A2060" s="157"/>
      <c r="B2060" s="191">
        <v>201800451</v>
      </c>
      <c r="C2060" s="206" t="s">
        <v>193</v>
      </c>
      <c r="D2060" s="29" t="s">
        <v>177</v>
      </c>
      <c r="E2060" s="216"/>
      <c r="F2060" s="208"/>
      <c r="G2060" s="208"/>
      <c r="H2060" s="208"/>
      <c r="I2060" s="208"/>
      <c r="J2060" s="209"/>
      <c r="K2060" s="208"/>
      <c r="L2060" s="208"/>
      <c r="M2060" s="208"/>
      <c r="N2060" s="208"/>
      <c r="O2060" s="208"/>
      <c r="P2060" s="208"/>
      <c r="Q2060" s="208"/>
      <c r="R2060" s="208"/>
      <c r="S2060" s="208"/>
      <c r="T2060" s="208"/>
      <c r="U2060" s="208"/>
      <c r="V2060" s="208"/>
      <c r="W2060" s="208"/>
      <c r="X2060" s="219">
        <v>43448</v>
      </c>
      <c r="Y2060" s="150" t="str">
        <f ca="1">IF(ISBLANK(X2060), TODAY()-E2060,X2060- E2060 &amp; CHAR(10) &amp; "(closed)")</f>
        <v>43448
(closed)</v>
      </c>
      <c r="Z2060" s="149" t="s">
        <v>360</v>
      </c>
    </row>
    <row r="2061" spans="1:26" s="175" customFormat="1" ht="26.4" hidden="1" x14ac:dyDescent="0.3">
      <c r="A2061" s="157"/>
      <c r="B2061" s="191">
        <v>201800452</v>
      </c>
      <c r="C2061" s="206" t="s">
        <v>193</v>
      </c>
      <c r="D2061" s="29" t="s">
        <v>179</v>
      </c>
      <c r="E2061" s="216"/>
      <c r="F2061" s="208"/>
      <c r="G2061" s="208"/>
      <c r="H2061" s="208"/>
      <c r="I2061" s="208"/>
      <c r="J2061" s="209"/>
      <c r="K2061" s="208"/>
      <c r="L2061" s="208"/>
      <c r="M2061" s="208"/>
      <c r="N2061" s="208"/>
      <c r="O2061" s="208"/>
      <c r="P2061" s="208"/>
      <c r="Q2061" s="208"/>
      <c r="R2061" s="208"/>
      <c r="S2061" s="208"/>
      <c r="T2061" s="208"/>
      <c r="U2061" s="208"/>
      <c r="V2061" s="208"/>
      <c r="W2061" s="208"/>
      <c r="X2061" s="219">
        <v>43448</v>
      </c>
      <c r="Y2061" s="150" t="str">
        <f ca="1">IF(ISBLANK(X2061), TODAY()-E2061,X2061- E2061 &amp; CHAR(10) &amp; "(closed)")</f>
        <v>43448
(closed)</v>
      </c>
      <c r="Z2061" s="149" t="s">
        <v>360</v>
      </c>
    </row>
    <row r="2062" spans="1:26" s="175" customFormat="1" ht="26.4" hidden="1" x14ac:dyDescent="0.3">
      <c r="A2062" s="157"/>
      <c r="B2062" s="191">
        <v>201800453</v>
      </c>
      <c r="C2062" s="206" t="s">
        <v>193</v>
      </c>
      <c r="D2062" s="29" t="s">
        <v>179</v>
      </c>
      <c r="E2062" s="216"/>
      <c r="F2062" s="208"/>
      <c r="G2062" s="208"/>
      <c r="H2062" s="208"/>
      <c r="I2062" s="208"/>
      <c r="J2062" s="209"/>
      <c r="K2062" s="208"/>
      <c r="L2062" s="208"/>
      <c r="M2062" s="208"/>
      <c r="N2062" s="208"/>
      <c r="O2062" s="208"/>
      <c r="P2062" s="208"/>
      <c r="Q2062" s="208"/>
      <c r="R2062" s="208"/>
      <c r="S2062" s="208"/>
      <c r="T2062" s="208"/>
      <c r="U2062" s="208"/>
      <c r="V2062" s="208"/>
      <c r="W2062" s="208"/>
      <c r="X2062" s="219">
        <v>43447</v>
      </c>
      <c r="Y2062" s="150" t="str">
        <f ca="1">IF(ISBLANK(X2062), TODAY()-E2062,X2062- E2062 &amp; CHAR(10) &amp; "(closed)")</f>
        <v>43447
(closed)</v>
      </c>
      <c r="Z2062" s="149" t="s">
        <v>360</v>
      </c>
    </row>
    <row r="2063" spans="1:26" s="175" customFormat="1" ht="26.4" hidden="1" x14ac:dyDescent="0.3">
      <c r="A2063" s="157"/>
      <c r="B2063" s="191">
        <v>201800454</v>
      </c>
      <c r="C2063" s="206" t="s">
        <v>193</v>
      </c>
      <c r="D2063" s="29" t="s">
        <v>179</v>
      </c>
      <c r="E2063" s="216"/>
      <c r="F2063" s="208"/>
      <c r="G2063" s="208"/>
      <c r="H2063" s="208"/>
      <c r="I2063" s="208"/>
      <c r="J2063" s="209"/>
      <c r="K2063" s="208"/>
      <c r="L2063" s="208"/>
      <c r="M2063" s="208"/>
      <c r="N2063" s="208"/>
      <c r="O2063" s="208"/>
      <c r="P2063" s="208"/>
      <c r="Q2063" s="208"/>
      <c r="R2063" s="208"/>
      <c r="S2063" s="208"/>
      <c r="T2063" s="208"/>
      <c r="U2063" s="208"/>
      <c r="V2063" s="208"/>
      <c r="W2063" s="208"/>
      <c r="X2063" s="219">
        <v>43447</v>
      </c>
      <c r="Y2063" s="150" t="str">
        <f ca="1">IF(ISBLANK(X2063), TODAY()-E2063,X2063- E2063 &amp; CHAR(10) &amp; "(closed)")</f>
        <v>43447
(closed)</v>
      </c>
      <c r="Z2063" s="149" t="s">
        <v>360</v>
      </c>
    </row>
    <row r="2064" spans="1:26" s="175" customFormat="1" ht="26.4" hidden="1" x14ac:dyDescent="0.3">
      <c r="A2064" s="157"/>
      <c r="B2064" s="191">
        <v>201800455</v>
      </c>
      <c r="C2064" s="206" t="s">
        <v>193</v>
      </c>
      <c r="D2064" s="29" t="s">
        <v>179</v>
      </c>
      <c r="E2064" s="216"/>
      <c r="F2064" s="208"/>
      <c r="G2064" s="208"/>
      <c r="H2064" s="208"/>
      <c r="I2064" s="208"/>
      <c r="J2064" s="209"/>
      <c r="K2064" s="208"/>
      <c r="L2064" s="208"/>
      <c r="M2064" s="208"/>
      <c r="N2064" s="208"/>
      <c r="O2064" s="208"/>
      <c r="P2064" s="208"/>
      <c r="Q2064" s="208"/>
      <c r="R2064" s="208"/>
      <c r="S2064" s="208"/>
      <c r="T2064" s="208"/>
      <c r="U2064" s="208"/>
      <c r="V2064" s="208"/>
      <c r="W2064" s="208"/>
      <c r="X2064" s="219">
        <v>43448</v>
      </c>
      <c r="Y2064" s="150" t="str">
        <f ca="1">IF(ISBLANK(X2064), TODAY()-E2064,X2064- E2064 &amp; CHAR(10) &amp; "(closed)")</f>
        <v>43448
(closed)</v>
      </c>
      <c r="Z2064" s="149" t="s">
        <v>360</v>
      </c>
    </row>
    <row r="2065" spans="1:26" s="175" customFormat="1" ht="26.4" hidden="1" x14ac:dyDescent="0.3">
      <c r="A2065" s="157"/>
      <c r="B2065" s="191">
        <v>201800456</v>
      </c>
      <c r="C2065" s="206" t="s">
        <v>193</v>
      </c>
      <c r="D2065" s="29" t="s">
        <v>179</v>
      </c>
      <c r="E2065" s="216"/>
      <c r="F2065" s="208"/>
      <c r="G2065" s="208"/>
      <c r="H2065" s="208"/>
      <c r="I2065" s="208"/>
      <c r="J2065" s="209"/>
      <c r="K2065" s="208"/>
      <c r="L2065" s="208"/>
      <c r="M2065" s="208"/>
      <c r="N2065" s="208"/>
      <c r="O2065" s="208"/>
      <c r="P2065" s="208"/>
      <c r="Q2065" s="208"/>
      <c r="R2065" s="208"/>
      <c r="S2065" s="208"/>
      <c r="T2065" s="208"/>
      <c r="U2065" s="208"/>
      <c r="V2065" s="208"/>
      <c r="W2065" s="208"/>
      <c r="X2065" s="219">
        <v>43448</v>
      </c>
      <c r="Y2065" s="150" t="str">
        <f ca="1">IF(ISBLANK(X2065), TODAY()-E2065,X2065- E2065 &amp; CHAR(10) &amp; "(closed)")</f>
        <v>43448
(closed)</v>
      </c>
      <c r="Z2065" s="149" t="s">
        <v>360</v>
      </c>
    </row>
    <row r="2066" spans="1:26" s="175" customFormat="1" ht="26.4" hidden="1" x14ac:dyDescent="0.3">
      <c r="A2066" s="157"/>
      <c r="B2066" s="191">
        <v>201800457</v>
      </c>
      <c r="C2066" s="206" t="s">
        <v>804</v>
      </c>
      <c r="D2066" s="29" t="s">
        <v>179</v>
      </c>
      <c r="E2066" s="216"/>
      <c r="F2066" s="208"/>
      <c r="G2066" s="208"/>
      <c r="H2066" s="208"/>
      <c r="I2066" s="208"/>
      <c r="J2066" s="209"/>
      <c r="K2066" s="208"/>
      <c r="L2066" s="208"/>
      <c r="M2066" s="208"/>
      <c r="N2066" s="208"/>
      <c r="O2066" s="208"/>
      <c r="P2066" s="208"/>
      <c r="Q2066" s="208"/>
      <c r="R2066" s="208"/>
      <c r="S2066" s="208"/>
      <c r="T2066" s="208"/>
      <c r="U2066" s="208"/>
      <c r="V2066" s="208"/>
      <c r="W2066" s="208"/>
      <c r="X2066" s="219">
        <v>43452</v>
      </c>
      <c r="Y2066" s="150" t="str">
        <f ca="1">IF(ISBLANK(X2066), TODAY()-E2066,X2066- E2066 &amp; CHAR(10) &amp; "(closed)")</f>
        <v>43452
(closed)</v>
      </c>
      <c r="Z2066" s="149" t="s">
        <v>360</v>
      </c>
    </row>
    <row r="2067" spans="1:26" s="175" customFormat="1" ht="26.4" hidden="1" x14ac:dyDescent="0.3">
      <c r="A2067" s="157"/>
      <c r="B2067" s="191">
        <v>201800458</v>
      </c>
      <c r="C2067" s="206" t="s">
        <v>1111</v>
      </c>
      <c r="D2067" s="29" t="s">
        <v>179</v>
      </c>
      <c r="E2067" s="216"/>
      <c r="F2067" s="208"/>
      <c r="G2067" s="208"/>
      <c r="H2067" s="208"/>
      <c r="I2067" s="208"/>
      <c r="J2067" s="209"/>
      <c r="K2067" s="208"/>
      <c r="L2067" s="208"/>
      <c r="M2067" s="208"/>
      <c r="N2067" s="208"/>
      <c r="O2067" s="208"/>
      <c r="P2067" s="208"/>
      <c r="Q2067" s="208"/>
      <c r="R2067" s="208"/>
      <c r="S2067" s="208"/>
      <c r="T2067" s="208"/>
      <c r="U2067" s="208"/>
      <c r="V2067" s="208"/>
      <c r="W2067" s="208"/>
      <c r="X2067" s="219">
        <v>43460</v>
      </c>
      <c r="Y2067" s="150" t="str">
        <f ca="1">IF(ISBLANK(X2067), TODAY()-E2067,X2067- E2067 &amp; CHAR(10) &amp; "(closed)")</f>
        <v>43460
(closed)</v>
      </c>
      <c r="Z2067" s="149" t="s">
        <v>360</v>
      </c>
    </row>
    <row r="2068" spans="1:26" s="175" customFormat="1" ht="26.4" hidden="1" x14ac:dyDescent="0.3">
      <c r="A2068" s="157"/>
      <c r="B2068" s="191">
        <v>201800459</v>
      </c>
      <c r="C2068" s="206" t="s">
        <v>804</v>
      </c>
      <c r="D2068" s="29" t="s">
        <v>179</v>
      </c>
      <c r="E2068" s="216"/>
      <c r="F2068" s="208"/>
      <c r="G2068" s="208"/>
      <c r="H2068" s="208"/>
      <c r="I2068" s="208"/>
      <c r="J2068" s="209"/>
      <c r="K2068" s="208"/>
      <c r="L2068" s="208"/>
      <c r="M2068" s="208"/>
      <c r="N2068" s="208"/>
      <c r="O2068" s="208"/>
      <c r="P2068" s="208"/>
      <c r="Q2068" s="208"/>
      <c r="R2068" s="208"/>
      <c r="S2068" s="208"/>
      <c r="T2068" s="208"/>
      <c r="U2068" s="208"/>
      <c r="V2068" s="208"/>
      <c r="W2068" s="208"/>
      <c r="X2068" s="219">
        <v>43461</v>
      </c>
      <c r="Y2068" s="150" t="str">
        <f ca="1">IF(ISBLANK(X2068), TODAY()-E2068,X2068- E2068 &amp; CHAR(10) &amp; "(closed)")</f>
        <v>43461
(closed)</v>
      </c>
      <c r="Z2068" s="149" t="s">
        <v>360</v>
      </c>
    </row>
    <row r="2069" spans="1:26" s="175" customFormat="1" ht="14.4" hidden="1" x14ac:dyDescent="0.3">
      <c r="A2069" s="157"/>
      <c r="B2069" s="191">
        <v>201800460</v>
      </c>
      <c r="C2069" s="206" t="s">
        <v>1781</v>
      </c>
      <c r="D2069" s="29" t="s">
        <v>172</v>
      </c>
      <c r="E2069" s="227" t="s">
        <v>1852</v>
      </c>
      <c r="F2069" s="208"/>
      <c r="G2069" s="208"/>
      <c r="H2069" s="208"/>
      <c r="I2069" s="208"/>
      <c r="J2069" s="209"/>
      <c r="K2069" s="208"/>
      <c r="L2069" s="208"/>
      <c r="M2069" s="208"/>
      <c r="N2069" s="208"/>
      <c r="O2069" s="208"/>
      <c r="P2069" s="208"/>
      <c r="Q2069" s="208"/>
      <c r="R2069" s="208"/>
      <c r="S2069" s="208"/>
      <c r="T2069" s="208"/>
      <c r="U2069" s="208"/>
      <c r="V2069" s="208"/>
      <c r="W2069" s="208"/>
      <c r="X2069" s="219">
        <v>43383</v>
      </c>
      <c r="Y2069" s="150" t="e">
        <f ca="1">IF(ISBLANK(X2069), TODAY()-E2069,X2069- E2069 &amp; CHAR(10) &amp; "(closed)")</f>
        <v>#VALUE!</v>
      </c>
      <c r="Z2069" s="149" t="s">
        <v>360</v>
      </c>
    </row>
    <row r="2070" spans="1:26" s="175" customFormat="1" ht="14.4" hidden="1" x14ac:dyDescent="0.3">
      <c r="A2070" s="157"/>
      <c r="B2070" s="191">
        <v>201800461</v>
      </c>
      <c r="C2070" s="206" t="s">
        <v>693</v>
      </c>
      <c r="D2070" s="29" t="s">
        <v>172</v>
      </c>
      <c r="E2070" s="227" t="s">
        <v>1852</v>
      </c>
      <c r="F2070" s="208"/>
      <c r="G2070" s="208"/>
      <c r="H2070" s="208"/>
      <c r="I2070" s="208"/>
      <c r="J2070" s="209"/>
      <c r="K2070" s="208"/>
      <c r="L2070" s="208"/>
      <c r="M2070" s="208"/>
      <c r="N2070" s="208"/>
      <c r="O2070" s="208"/>
      <c r="P2070" s="208"/>
      <c r="Q2070" s="208"/>
      <c r="R2070" s="208"/>
      <c r="S2070" s="208"/>
      <c r="T2070" s="208"/>
      <c r="U2070" s="208"/>
      <c r="V2070" s="208"/>
      <c r="W2070" s="208"/>
      <c r="X2070" s="219">
        <v>43385</v>
      </c>
      <c r="Y2070" s="150" t="e">
        <f ca="1">IF(ISBLANK(X2070), TODAY()-E2070,X2070- E2070 &amp; CHAR(10) &amp; "(closed)")</f>
        <v>#VALUE!</v>
      </c>
      <c r="Z2070" s="149" t="s">
        <v>360</v>
      </c>
    </row>
    <row r="2071" spans="1:26" s="175" customFormat="1" ht="14.4" hidden="1" x14ac:dyDescent="0.3">
      <c r="A2071" s="157"/>
      <c r="B2071" s="191">
        <v>201800462</v>
      </c>
      <c r="C2071" s="206" t="s">
        <v>1325</v>
      </c>
      <c r="D2071" s="29" t="s">
        <v>172</v>
      </c>
      <c r="E2071" s="227" t="s">
        <v>1852</v>
      </c>
      <c r="F2071" s="208"/>
      <c r="G2071" s="208"/>
      <c r="H2071" s="208"/>
      <c r="I2071" s="208"/>
      <c r="J2071" s="209"/>
      <c r="K2071" s="208"/>
      <c r="L2071" s="208"/>
      <c r="M2071" s="208"/>
      <c r="N2071" s="208"/>
      <c r="O2071" s="208"/>
      <c r="P2071" s="208"/>
      <c r="Q2071" s="208"/>
      <c r="R2071" s="208"/>
      <c r="S2071" s="208"/>
      <c r="T2071" s="208"/>
      <c r="U2071" s="208"/>
      <c r="V2071" s="208"/>
      <c r="W2071" s="208"/>
      <c r="X2071" s="219">
        <v>43385</v>
      </c>
      <c r="Y2071" s="150" t="e">
        <f ca="1">IF(ISBLANK(X2071), TODAY()-E2071,X2071- E2071 &amp; CHAR(10) &amp; "(closed)")</f>
        <v>#VALUE!</v>
      </c>
      <c r="Z2071" s="149" t="s">
        <v>360</v>
      </c>
    </row>
    <row r="2072" spans="1:26" s="175" customFormat="1" ht="26.4" hidden="1" x14ac:dyDescent="0.3">
      <c r="A2072" s="157"/>
      <c r="B2072" s="191">
        <v>201800463</v>
      </c>
      <c r="C2072" s="206" t="s">
        <v>1860</v>
      </c>
      <c r="D2072" s="29" t="s">
        <v>172</v>
      </c>
      <c r="E2072" s="227" t="s">
        <v>1852</v>
      </c>
      <c r="F2072" s="208"/>
      <c r="G2072" s="208"/>
      <c r="H2072" s="208"/>
      <c r="I2072" s="208"/>
      <c r="J2072" s="209"/>
      <c r="K2072" s="208"/>
      <c r="L2072" s="208"/>
      <c r="M2072" s="208"/>
      <c r="N2072" s="208"/>
      <c r="O2072" s="208"/>
      <c r="P2072" s="208"/>
      <c r="Q2072" s="208"/>
      <c r="R2072" s="208"/>
      <c r="S2072" s="208"/>
      <c r="T2072" s="208"/>
      <c r="U2072" s="208"/>
      <c r="V2072" s="208"/>
      <c r="W2072" s="208"/>
      <c r="X2072" s="219">
        <v>43388</v>
      </c>
      <c r="Y2072" s="150" t="e">
        <f ca="1">IF(ISBLANK(X2072), TODAY()-E2072,X2072- E2072 &amp; CHAR(10) &amp; "(closed)")</f>
        <v>#VALUE!</v>
      </c>
      <c r="Z2072" s="149" t="s">
        <v>360</v>
      </c>
    </row>
    <row r="2073" spans="1:26" s="175" customFormat="1" ht="26.4" hidden="1" x14ac:dyDescent="0.3">
      <c r="A2073" s="157"/>
      <c r="B2073" s="191">
        <v>201800464</v>
      </c>
      <c r="C2073" s="206" t="s">
        <v>1641</v>
      </c>
      <c r="D2073" s="29" t="s">
        <v>172</v>
      </c>
      <c r="E2073" s="227" t="s">
        <v>1852</v>
      </c>
      <c r="F2073" s="208"/>
      <c r="G2073" s="208"/>
      <c r="H2073" s="208"/>
      <c r="I2073" s="208"/>
      <c r="J2073" s="209"/>
      <c r="K2073" s="208"/>
      <c r="L2073" s="208"/>
      <c r="M2073" s="208"/>
      <c r="N2073" s="208"/>
      <c r="O2073" s="208"/>
      <c r="P2073" s="208"/>
      <c r="Q2073" s="208"/>
      <c r="R2073" s="208"/>
      <c r="S2073" s="208"/>
      <c r="T2073" s="208"/>
      <c r="U2073" s="208"/>
      <c r="V2073" s="208"/>
      <c r="W2073" s="208"/>
      <c r="X2073" s="219">
        <v>43385</v>
      </c>
      <c r="Y2073" s="150" t="e">
        <f ca="1">IF(ISBLANK(X2073), TODAY()-E2073,X2073- E2073 &amp; CHAR(10) &amp; "(closed)")</f>
        <v>#VALUE!</v>
      </c>
      <c r="Z2073" s="149" t="s">
        <v>360</v>
      </c>
    </row>
    <row r="2074" spans="1:26" s="175" customFormat="1" ht="14.4" hidden="1" x14ac:dyDescent="0.3">
      <c r="A2074" s="157"/>
      <c r="B2074" s="191">
        <v>201800465</v>
      </c>
      <c r="C2074" s="206" t="s">
        <v>1795</v>
      </c>
      <c r="D2074" s="29" t="s">
        <v>179</v>
      </c>
      <c r="E2074" s="216" t="s">
        <v>1794</v>
      </c>
      <c r="F2074" s="208"/>
      <c r="G2074" s="208"/>
      <c r="H2074" s="208"/>
      <c r="I2074" s="208"/>
      <c r="J2074" s="209"/>
      <c r="K2074" s="208"/>
      <c r="L2074" s="208"/>
      <c r="M2074" s="208"/>
      <c r="N2074" s="208"/>
      <c r="O2074" s="208"/>
      <c r="P2074" s="208"/>
      <c r="Q2074" s="208"/>
      <c r="R2074" s="208"/>
      <c r="S2074" s="208"/>
      <c r="T2074" s="208"/>
      <c r="U2074" s="208"/>
      <c r="V2074" s="208"/>
      <c r="W2074" s="208"/>
      <c r="X2074" s="219">
        <v>43376</v>
      </c>
      <c r="Y2074" s="150" t="e">
        <f ca="1">IF(ISBLANK(X2074), TODAY()-E2074,X2074- E2074 &amp; CHAR(10) &amp; "(closed)")</f>
        <v>#VALUE!</v>
      </c>
      <c r="Z2074" s="149" t="s">
        <v>360</v>
      </c>
    </row>
    <row r="2075" spans="1:26" s="175" customFormat="1" ht="26.4" hidden="1" x14ac:dyDescent="0.3">
      <c r="A2075" s="157"/>
      <c r="B2075" s="191">
        <v>201800466</v>
      </c>
      <c r="C2075" s="206" t="s">
        <v>313</v>
      </c>
      <c r="D2075" s="29" t="s">
        <v>179</v>
      </c>
      <c r="E2075" s="216"/>
      <c r="F2075" s="208"/>
      <c r="G2075" s="208"/>
      <c r="H2075" s="208"/>
      <c r="I2075" s="208"/>
      <c r="J2075" s="209"/>
      <c r="K2075" s="208"/>
      <c r="L2075" s="208"/>
      <c r="M2075" s="208"/>
      <c r="N2075" s="208"/>
      <c r="O2075" s="208"/>
      <c r="P2075" s="208"/>
      <c r="Q2075" s="208"/>
      <c r="R2075" s="208"/>
      <c r="S2075" s="208"/>
      <c r="T2075" s="208"/>
      <c r="U2075" s="208"/>
      <c r="V2075" s="208"/>
      <c r="W2075" s="208"/>
      <c r="X2075" s="219">
        <v>43461</v>
      </c>
      <c r="Y2075" s="150" t="str">
        <f ca="1">IF(ISBLANK(X2075), TODAY()-E2075,X2075- E2075 &amp; CHAR(10) &amp; "(closed)")</f>
        <v>43461
(closed)</v>
      </c>
      <c r="Z2075" s="149" t="s">
        <v>360</v>
      </c>
    </row>
    <row r="2076" spans="1:26" s="175" customFormat="1" ht="26.4" hidden="1" x14ac:dyDescent="0.3">
      <c r="A2076" s="157"/>
      <c r="B2076" s="191">
        <v>201800467</v>
      </c>
      <c r="C2076" s="206" t="s">
        <v>313</v>
      </c>
      <c r="D2076" s="29" t="s">
        <v>179</v>
      </c>
      <c r="E2076" s="216"/>
      <c r="F2076" s="208"/>
      <c r="G2076" s="208"/>
      <c r="H2076" s="208"/>
      <c r="I2076" s="208"/>
      <c r="J2076" s="209"/>
      <c r="K2076" s="208"/>
      <c r="L2076" s="208"/>
      <c r="M2076" s="208"/>
      <c r="N2076" s="208"/>
      <c r="O2076" s="208"/>
      <c r="P2076" s="208"/>
      <c r="Q2076" s="208"/>
      <c r="R2076" s="208"/>
      <c r="S2076" s="208"/>
      <c r="T2076" s="208"/>
      <c r="U2076" s="208"/>
      <c r="V2076" s="208"/>
      <c r="W2076" s="208"/>
      <c r="X2076" s="219">
        <v>43461</v>
      </c>
      <c r="Y2076" s="150" t="str">
        <f ca="1">IF(ISBLANK(X2076), TODAY()-E2076,X2076- E2076 &amp; CHAR(10) &amp; "(closed)")</f>
        <v>43461
(closed)</v>
      </c>
      <c r="Z2076" s="149" t="s">
        <v>360</v>
      </c>
    </row>
    <row r="2077" spans="1:26" s="175" customFormat="1" ht="26.4" hidden="1" x14ac:dyDescent="0.3">
      <c r="A2077" s="157"/>
      <c r="B2077" s="191">
        <v>201800468</v>
      </c>
      <c r="C2077" s="206" t="s">
        <v>193</v>
      </c>
      <c r="D2077" s="29" t="s">
        <v>179</v>
      </c>
      <c r="E2077" s="216"/>
      <c r="F2077" s="208"/>
      <c r="G2077" s="208"/>
      <c r="H2077" s="208"/>
      <c r="I2077" s="208"/>
      <c r="J2077" s="209"/>
      <c r="K2077" s="208"/>
      <c r="L2077" s="208"/>
      <c r="M2077" s="208"/>
      <c r="N2077" s="208"/>
      <c r="O2077" s="208"/>
      <c r="P2077" s="208"/>
      <c r="Q2077" s="208"/>
      <c r="R2077" s="208"/>
      <c r="S2077" s="208"/>
      <c r="T2077" s="208"/>
      <c r="U2077" s="208"/>
      <c r="V2077" s="208"/>
      <c r="W2077" s="208"/>
      <c r="X2077" s="219">
        <v>43451</v>
      </c>
      <c r="Y2077" s="150" t="str">
        <f ca="1">IF(ISBLANK(X2077), TODAY()-E2077,X2077- E2077 &amp; CHAR(10) &amp; "(closed)")</f>
        <v>43451
(closed)</v>
      </c>
      <c r="Z2077" s="149" t="s">
        <v>360</v>
      </c>
    </row>
    <row r="2078" spans="1:26" s="175" customFormat="1" ht="26.4" hidden="1" x14ac:dyDescent="0.3">
      <c r="A2078" s="157"/>
      <c r="B2078" s="191">
        <v>201800469</v>
      </c>
      <c r="C2078" s="206" t="s">
        <v>193</v>
      </c>
      <c r="D2078" s="29" t="s">
        <v>179</v>
      </c>
      <c r="E2078" s="216"/>
      <c r="F2078" s="208"/>
      <c r="G2078" s="208"/>
      <c r="H2078" s="208"/>
      <c r="I2078" s="208"/>
      <c r="J2078" s="209"/>
      <c r="K2078" s="208"/>
      <c r="L2078" s="208"/>
      <c r="M2078" s="208"/>
      <c r="N2078" s="208"/>
      <c r="O2078" s="208"/>
      <c r="P2078" s="208"/>
      <c r="Q2078" s="208"/>
      <c r="R2078" s="208"/>
      <c r="S2078" s="208"/>
      <c r="T2078" s="208"/>
      <c r="U2078" s="208"/>
      <c r="V2078" s="208"/>
      <c r="W2078" s="208"/>
      <c r="X2078" s="219">
        <v>43417</v>
      </c>
      <c r="Y2078" s="150" t="str">
        <f ca="1">IF(ISBLANK(X2078), TODAY()-E2078,X2078- E2078 &amp; CHAR(10) &amp; "(closed)")</f>
        <v>43417
(closed)</v>
      </c>
      <c r="Z2078" s="149" t="s">
        <v>360</v>
      </c>
    </row>
    <row r="2079" spans="1:26" s="175" customFormat="1" ht="26.4" hidden="1" x14ac:dyDescent="0.3">
      <c r="A2079" s="157"/>
      <c r="B2079" s="191">
        <v>201800470</v>
      </c>
      <c r="C2079" s="206" t="s">
        <v>193</v>
      </c>
      <c r="D2079" s="29" t="s">
        <v>179</v>
      </c>
      <c r="E2079" s="216"/>
      <c r="F2079" s="208"/>
      <c r="G2079" s="208"/>
      <c r="H2079" s="208"/>
      <c r="I2079" s="208"/>
      <c r="J2079" s="209"/>
      <c r="K2079" s="208"/>
      <c r="L2079" s="208"/>
      <c r="M2079" s="208"/>
      <c r="N2079" s="208"/>
      <c r="O2079" s="208"/>
      <c r="P2079" s="208"/>
      <c r="Q2079" s="208"/>
      <c r="R2079" s="208"/>
      <c r="S2079" s="208"/>
      <c r="T2079" s="208"/>
      <c r="U2079" s="208"/>
      <c r="V2079" s="208"/>
      <c r="W2079" s="208"/>
      <c r="X2079" s="219">
        <v>43453</v>
      </c>
      <c r="Y2079" s="150" t="str">
        <f ca="1">IF(ISBLANK(X2079), TODAY()-E2079,X2079- E2079 &amp; CHAR(10) &amp; "(closed)")</f>
        <v>43453
(closed)</v>
      </c>
      <c r="Z2079" s="149" t="s">
        <v>360</v>
      </c>
    </row>
    <row r="2080" spans="1:26" s="175" customFormat="1" ht="26.4" hidden="1" x14ac:dyDescent="0.3">
      <c r="A2080" s="157"/>
      <c r="B2080" s="155">
        <v>201800471</v>
      </c>
      <c r="C2080" s="217" t="s">
        <v>193</v>
      </c>
      <c r="D2080" s="29" t="s">
        <v>179</v>
      </c>
      <c r="E2080" s="216"/>
      <c r="F2080" s="208"/>
      <c r="G2080" s="208"/>
      <c r="H2080" s="208"/>
      <c r="I2080" s="208"/>
      <c r="J2080" s="209"/>
      <c r="K2080" s="208"/>
      <c r="L2080" s="208"/>
      <c r="M2080" s="208"/>
      <c r="N2080" s="208"/>
      <c r="O2080" s="208"/>
      <c r="P2080" s="208"/>
      <c r="Q2080" s="208"/>
      <c r="R2080" s="208"/>
      <c r="S2080" s="208"/>
      <c r="T2080" s="208"/>
      <c r="U2080" s="208"/>
      <c r="V2080" s="208"/>
      <c r="W2080" s="208"/>
      <c r="X2080" s="219">
        <v>43451</v>
      </c>
      <c r="Y2080" s="150" t="str">
        <f ca="1">IF(ISBLANK(X2080), TODAY()-E2080,X2080- E2080 &amp; CHAR(10) &amp; "(closed)")</f>
        <v>43451
(closed)</v>
      </c>
      <c r="Z2080" s="149" t="s">
        <v>360</v>
      </c>
    </row>
    <row r="2081" spans="1:26" s="175" customFormat="1" ht="26.4" hidden="1" x14ac:dyDescent="0.3">
      <c r="A2081" s="157"/>
      <c r="B2081" s="191">
        <v>201800472</v>
      </c>
      <c r="C2081" s="206" t="s">
        <v>193</v>
      </c>
      <c r="D2081" s="29" t="s">
        <v>179</v>
      </c>
      <c r="E2081" s="216"/>
      <c r="F2081" s="208"/>
      <c r="G2081" s="208"/>
      <c r="H2081" s="208"/>
      <c r="I2081" s="208"/>
      <c r="J2081" s="209"/>
      <c r="K2081" s="208"/>
      <c r="L2081" s="208"/>
      <c r="M2081" s="208"/>
      <c r="N2081" s="208"/>
      <c r="O2081" s="208"/>
      <c r="P2081" s="208"/>
      <c r="Q2081" s="208"/>
      <c r="R2081" s="208"/>
      <c r="S2081" s="208"/>
      <c r="T2081" s="208"/>
      <c r="U2081" s="208"/>
      <c r="V2081" s="208"/>
      <c r="W2081" s="208"/>
      <c r="X2081" s="219">
        <v>43448</v>
      </c>
      <c r="Y2081" s="150" t="str">
        <f ca="1">IF(ISBLANK(X2081), TODAY()-E2081,X2081- E2081 &amp; CHAR(10) &amp; "(closed)")</f>
        <v>43448
(closed)</v>
      </c>
      <c r="Z2081" s="149" t="s">
        <v>360</v>
      </c>
    </row>
    <row r="2082" spans="1:26" s="175" customFormat="1" ht="26.4" hidden="1" x14ac:dyDescent="0.3">
      <c r="A2082" s="157"/>
      <c r="B2082" s="191">
        <v>201800473</v>
      </c>
      <c r="C2082" s="206" t="s">
        <v>193</v>
      </c>
      <c r="D2082" s="29" t="s">
        <v>179</v>
      </c>
      <c r="E2082" s="216"/>
      <c r="F2082" s="208"/>
      <c r="G2082" s="208"/>
      <c r="H2082" s="208"/>
      <c r="I2082" s="208"/>
      <c r="J2082" s="209"/>
      <c r="K2082" s="208"/>
      <c r="L2082" s="208"/>
      <c r="M2082" s="208"/>
      <c r="N2082" s="208"/>
      <c r="O2082" s="208"/>
      <c r="P2082" s="208"/>
      <c r="Q2082" s="208"/>
      <c r="R2082" s="208"/>
      <c r="S2082" s="208"/>
      <c r="T2082" s="208"/>
      <c r="U2082" s="208"/>
      <c r="V2082" s="208"/>
      <c r="W2082" s="208"/>
      <c r="X2082" s="219">
        <v>43452</v>
      </c>
      <c r="Y2082" s="150" t="str">
        <f ca="1">IF(ISBLANK(X2082), TODAY()-E2082,X2082- E2082 &amp; CHAR(10) &amp; "(closed)")</f>
        <v>43452
(closed)</v>
      </c>
      <c r="Z2082" s="149" t="s">
        <v>360</v>
      </c>
    </row>
    <row r="2083" spans="1:26" s="175" customFormat="1" ht="26.4" hidden="1" x14ac:dyDescent="0.3">
      <c r="A2083" s="157"/>
      <c r="B2083" s="191">
        <v>201800474</v>
      </c>
      <c r="C2083" s="206" t="s">
        <v>193</v>
      </c>
      <c r="D2083" s="29" t="s">
        <v>179</v>
      </c>
      <c r="E2083" s="216"/>
      <c r="F2083" s="208"/>
      <c r="G2083" s="208"/>
      <c r="H2083" s="208"/>
      <c r="I2083" s="208"/>
      <c r="J2083" s="209"/>
      <c r="K2083" s="208"/>
      <c r="L2083" s="208"/>
      <c r="M2083" s="208"/>
      <c r="N2083" s="208"/>
      <c r="O2083" s="208"/>
      <c r="P2083" s="208"/>
      <c r="Q2083" s="208"/>
      <c r="R2083" s="208"/>
      <c r="S2083" s="208"/>
      <c r="T2083" s="208"/>
      <c r="U2083" s="208"/>
      <c r="V2083" s="208"/>
      <c r="W2083" s="208"/>
      <c r="X2083" s="219">
        <v>43440</v>
      </c>
      <c r="Y2083" s="150" t="str">
        <f ca="1">IF(ISBLANK(X2083), TODAY()-E2083,X2083- E2083 &amp; CHAR(10) &amp; "(closed)")</f>
        <v>43440
(closed)</v>
      </c>
      <c r="Z2083" s="149" t="s">
        <v>360</v>
      </c>
    </row>
    <row r="2084" spans="1:26" s="175" customFormat="1" ht="26.4" hidden="1" x14ac:dyDescent="0.3">
      <c r="A2084" s="157"/>
      <c r="B2084" s="191">
        <v>201800475</v>
      </c>
      <c r="C2084" s="206" t="s">
        <v>193</v>
      </c>
      <c r="D2084" s="29" t="s">
        <v>179</v>
      </c>
      <c r="E2084" s="216"/>
      <c r="F2084" s="208"/>
      <c r="G2084" s="208"/>
      <c r="H2084" s="208"/>
      <c r="I2084" s="208"/>
      <c r="J2084" s="209"/>
      <c r="K2084" s="208"/>
      <c r="L2084" s="208"/>
      <c r="M2084" s="208"/>
      <c r="N2084" s="208"/>
      <c r="O2084" s="208"/>
      <c r="P2084" s="208"/>
      <c r="Q2084" s="208"/>
      <c r="R2084" s="208"/>
      <c r="S2084" s="208"/>
      <c r="T2084" s="208"/>
      <c r="U2084" s="208"/>
      <c r="V2084" s="208"/>
      <c r="W2084" s="208"/>
      <c r="X2084" s="219">
        <v>43451</v>
      </c>
      <c r="Y2084" s="150" t="str">
        <f ca="1">IF(ISBLANK(X2084), TODAY()-E2084,X2084- E2084 &amp; CHAR(10) &amp; "(closed)")</f>
        <v>43451
(closed)</v>
      </c>
      <c r="Z2084" s="149" t="s">
        <v>360</v>
      </c>
    </row>
    <row r="2085" spans="1:26" s="175" customFormat="1" ht="26.4" hidden="1" x14ac:dyDescent="0.3">
      <c r="A2085" s="157"/>
      <c r="B2085" s="191">
        <v>201800476</v>
      </c>
      <c r="C2085" s="206" t="s">
        <v>607</v>
      </c>
      <c r="D2085" s="29" t="s">
        <v>179</v>
      </c>
      <c r="E2085" s="216"/>
      <c r="F2085" s="208"/>
      <c r="G2085" s="208"/>
      <c r="H2085" s="208"/>
      <c r="I2085" s="208"/>
      <c r="J2085" s="209"/>
      <c r="K2085" s="208"/>
      <c r="L2085" s="208"/>
      <c r="M2085" s="208"/>
      <c r="N2085" s="208"/>
      <c r="O2085" s="208"/>
      <c r="P2085" s="208"/>
      <c r="Q2085" s="208"/>
      <c r="R2085" s="208"/>
      <c r="S2085" s="208"/>
      <c r="T2085" s="208"/>
      <c r="U2085" s="208"/>
      <c r="V2085" s="208"/>
      <c r="W2085" s="208"/>
      <c r="X2085" s="219">
        <v>43453</v>
      </c>
      <c r="Y2085" s="150" t="str">
        <f ca="1">IF(ISBLANK(X2085), TODAY()-E2085,X2085- E2085 &amp; CHAR(10) &amp; "(closed)")</f>
        <v>43453
(closed)</v>
      </c>
      <c r="Z2085" s="149" t="s">
        <v>360</v>
      </c>
    </row>
    <row r="2086" spans="1:26" s="175" customFormat="1" ht="26.4" hidden="1" x14ac:dyDescent="0.3">
      <c r="A2086" s="157"/>
      <c r="B2086" s="191">
        <v>201800477</v>
      </c>
      <c r="C2086" s="206" t="s">
        <v>291</v>
      </c>
      <c r="D2086" s="29" t="s">
        <v>176</v>
      </c>
      <c r="E2086" s="216"/>
      <c r="F2086" s="208"/>
      <c r="G2086" s="208"/>
      <c r="H2086" s="208"/>
      <c r="I2086" s="208"/>
      <c r="J2086" s="209"/>
      <c r="K2086" s="208"/>
      <c r="L2086" s="208"/>
      <c r="M2086" s="208"/>
      <c r="N2086" s="208"/>
      <c r="O2086" s="208"/>
      <c r="P2086" s="208"/>
      <c r="Q2086" s="208"/>
      <c r="R2086" s="208"/>
      <c r="S2086" s="208"/>
      <c r="T2086" s="208"/>
      <c r="U2086" s="208"/>
      <c r="V2086" s="208"/>
      <c r="W2086" s="208"/>
      <c r="X2086" s="219">
        <v>43460</v>
      </c>
      <c r="Y2086" s="150" t="str">
        <f ca="1">IF(ISBLANK(X2086), TODAY()-E2086,X2086- E2086 &amp; CHAR(10) &amp; "(closed)")</f>
        <v>43460
(closed)</v>
      </c>
      <c r="Z2086" s="149" t="s">
        <v>360</v>
      </c>
    </row>
    <row r="2087" spans="1:26" s="175" customFormat="1" ht="26.4" hidden="1" x14ac:dyDescent="0.3">
      <c r="A2087" s="157"/>
      <c r="B2087" s="191">
        <v>201800478</v>
      </c>
      <c r="C2087" s="206" t="s">
        <v>291</v>
      </c>
      <c r="D2087" s="29" t="s">
        <v>176</v>
      </c>
      <c r="E2087" s="216"/>
      <c r="F2087" s="208"/>
      <c r="G2087" s="208"/>
      <c r="H2087" s="208"/>
      <c r="I2087" s="208"/>
      <c r="J2087" s="209"/>
      <c r="K2087" s="208"/>
      <c r="L2087" s="208"/>
      <c r="M2087" s="208"/>
      <c r="N2087" s="208"/>
      <c r="O2087" s="208"/>
      <c r="P2087" s="208"/>
      <c r="Q2087" s="208"/>
      <c r="R2087" s="208"/>
      <c r="S2087" s="208"/>
      <c r="T2087" s="208"/>
      <c r="U2087" s="208"/>
      <c r="V2087" s="208"/>
      <c r="W2087" s="208"/>
      <c r="X2087" s="219">
        <v>43462</v>
      </c>
      <c r="Y2087" s="150" t="str">
        <f ca="1">IF(ISBLANK(X2087), TODAY()-E2087,X2087- E2087 &amp; CHAR(10) &amp; "(closed)")</f>
        <v>43462
(closed)</v>
      </c>
      <c r="Z2087" s="149" t="s">
        <v>360</v>
      </c>
    </row>
    <row r="2088" spans="1:26" s="175" customFormat="1" ht="26.4" hidden="1" x14ac:dyDescent="0.3">
      <c r="A2088" s="157"/>
      <c r="B2088" s="191">
        <v>201800479</v>
      </c>
      <c r="C2088" s="206" t="s">
        <v>291</v>
      </c>
      <c r="D2088" s="29" t="s">
        <v>176</v>
      </c>
      <c r="E2088" s="216"/>
      <c r="F2088" s="208"/>
      <c r="G2088" s="208"/>
      <c r="H2088" s="208"/>
      <c r="I2088" s="208"/>
      <c r="J2088" s="209"/>
      <c r="K2088" s="208"/>
      <c r="L2088" s="208"/>
      <c r="M2088" s="208"/>
      <c r="N2088" s="208"/>
      <c r="O2088" s="208"/>
      <c r="P2088" s="208"/>
      <c r="Q2088" s="208"/>
      <c r="R2088" s="208"/>
      <c r="S2088" s="208"/>
      <c r="T2088" s="208"/>
      <c r="U2088" s="208"/>
      <c r="V2088" s="208"/>
      <c r="W2088" s="208"/>
      <c r="X2088" s="219">
        <v>43460</v>
      </c>
      <c r="Y2088" s="150" t="str">
        <f ca="1">IF(ISBLANK(X2088), TODAY()-E2088,X2088- E2088 &amp; CHAR(10) &amp; "(closed)")</f>
        <v>43460
(closed)</v>
      </c>
      <c r="Z2088" s="149" t="s">
        <v>360</v>
      </c>
    </row>
    <row r="2089" spans="1:26" s="175" customFormat="1" ht="26.4" hidden="1" x14ac:dyDescent="0.3">
      <c r="A2089" s="157"/>
      <c r="B2089" s="191">
        <v>201800480</v>
      </c>
      <c r="C2089" s="206" t="s">
        <v>291</v>
      </c>
      <c r="D2089" s="29" t="s">
        <v>179</v>
      </c>
      <c r="E2089" s="216"/>
      <c r="F2089" s="208"/>
      <c r="G2089" s="208"/>
      <c r="H2089" s="208"/>
      <c r="I2089" s="208"/>
      <c r="J2089" s="209"/>
      <c r="K2089" s="208"/>
      <c r="L2089" s="208"/>
      <c r="M2089" s="208"/>
      <c r="N2089" s="208"/>
      <c r="O2089" s="208"/>
      <c r="P2089" s="208"/>
      <c r="Q2089" s="208"/>
      <c r="R2089" s="208"/>
      <c r="S2089" s="208"/>
      <c r="T2089" s="208"/>
      <c r="U2089" s="208"/>
      <c r="V2089" s="208"/>
      <c r="W2089" s="208"/>
      <c r="X2089" s="219">
        <v>43461</v>
      </c>
      <c r="Y2089" s="150" t="str">
        <f ca="1">IF(ISBLANK(X2089), TODAY()-E2089,X2089- E2089 &amp; CHAR(10) &amp; "(closed)")</f>
        <v>43461
(closed)</v>
      </c>
      <c r="Z2089" s="149" t="s">
        <v>360</v>
      </c>
    </row>
    <row r="2090" spans="1:26" s="175" customFormat="1" ht="26.4" hidden="1" x14ac:dyDescent="0.3">
      <c r="A2090" s="157"/>
      <c r="B2090" s="191">
        <v>201800481</v>
      </c>
      <c r="C2090" s="206" t="s">
        <v>291</v>
      </c>
      <c r="D2090" s="29" t="s">
        <v>179</v>
      </c>
      <c r="E2090" s="216"/>
      <c r="F2090" s="208"/>
      <c r="G2090" s="208"/>
      <c r="H2090" s="208"/>
      <c r="I2090" s="208"/>
      <c r="J2090" s="209"/>
      <c r="K2090" s="208"/>
      <c r="L2090" s="208"/>
      <c r="M2090" s="208"/>
      <c r="N2090" s="208"/>
      <c r="O2090" s="208"/>
      <c r="P2090" s="208"/>
      <c r="Q2090" s="208"/>
      <c r="R2090" s="208"/>
      <c r="S2090" s="208"/>
      <c r="T2090" s="208"/>
      <c r="U2090" s="208"/>
      <c r="V2090" s="208"/>
      <c r="W2090" s="208"/>
      <c r="X2090" s="219">
        <v>43460</v>
      </c>
      <c r="Y2090" s="150" t="str">
        <f ca="1">IF(ISBLANK(X2090), TODAY()-E2090,X2090- E2090 &amp; CHAR(10) &amp; "(closed)")</f>
        <v>43460
(closed)</v>
      </c>
      <c r="Z2090" s="149" t="s">
        <v>360</v>
      </c>
    </row>
    <row r="2091" spans="1:26" s="175" customFormat="1" ht="26.4" hidden="1" x14ac:dyDescent="0.3">
      <c r="A2091" s="157"/>
      <c r="B2091" s="191">
        <v>201800482</v>
      </c>
      <c r="C2091" s="206" t="s">
        <v>291</v>
      </c>
      <c r="D2091" s="29" t="s">
        <v>179</v>
      </c>
      <c r="E2091" s="216"/>
      <c r="F2091" s="208"/>
      <c r="G2091" s="208"/>
      <c r="H2091" s="208"/>
      <c r="I2091" s="208"/>
      <c r="J2091" s="209"/>
      <c r="K2091" s="208"/>
      <c r="L2091" s="208"/>
      <c r="M2091" s="208"/>
      <c r="N2091" s="208"/>
      <c r="O2091" s="208"/>
      <c r="P2091" s="208"/>
      <c r="Q2091" s="208"/>
      <c r="R2091" s="208"/>
      <c r="S2091" s="208"/>
      <c r="T2091" s="208"/>
      <c r="U2091" s="208"/>
      <c r="V2091" s="208"/>
      <c r="W2091" s="208"/>
      <c r="X2091" s="219">
        <v>43455</v>
      </c>
      <c r="Y2091" s="150" t="str">
        <f ca="1">IF(ISBLANK(X2091), TODAY()-E2091,X2091- E2091 &amp; CHAR(10) &amp; "(closed)")</f>
        <v>43455
(closed)</v>
      </c>
      <c r="Z2091" s="149" t="s">
        <v>360</v>
      </c>
    </row>
    <row r="2092" spans="1:26" s="175" customFormat="1" ht="26.4" hidden="1" x14ac:dyDescent="0.3">
      <c r="A2092" s="157"/>
      <c r="B2092" s="191">
        <v>201800483</v>
      </c>
      <c r="C2092" s="206" t="s">
        <v>291</v>
      </c>
      <c r="D2092" s="29" t="s">
        <v>179</v>
      </c>
      <c r="E2092" s="216"/>
      <c r="F2092" s="208"/>
      <c r="G2092" s="208"/>
      <c r="H2092" s="208"/>
      <c r="I2092" s="208"/>
      <c r="J2092" s="209"/>
      <c r="K2092" s="208"/>
      <c r="L2092" s="208"/>
      <c r="M2092" s="208"/>
      <c r="N2092" s="208"/>
      <c r="O2092" s="208"/>
      <c r="P2092" s="208"/>
      <c r="Q2092" s="208"/>
      <c r="R2092" s="208"/>
      <c r="S2092" s="208"/>
      <c r="T2092" s="208"/>
      <c r="U2092" s="208"/>
      <c r="V2092" s="208"/>
      <c r="W2092" s="208"/>
      <c r="X2092" s="219">
        <v>43455</v>
      </c>
      <c r="Y2092" s="150" t="str">
        <f ca="1">IF(ISBLANK(X2092), TODAY()-E2092,X2092- E2092 &amp; CHAR(10) &amp; "(closed)")</f>
        <v>43455
(closed)</v>
      </c>
      <c r="Z2092" s="149" t="s">
        <v>360</v>
      </c>
    </row>
    <row r="2093" spans="1:26" s="175" customFormat="1" ht="26.4" hidden="1" x14ac:dyDescent="0.3">
      <c r="A2093" s="157"/>
      <c r="B2093" s="191">
        <v>201800484</v>
      </c>
      <c r="C2093" s="206" t="s">
        <v>291</v>
      </c>
      <c r="D2093" s="29" t="s">
        <v>176</v>
      </c>
      <c r="E2093" s="216"/>
      <c r="F2093" s="208"/>
      <c r="G2093" s="208"/>
      <c r="H2093" s="208"/>
      <c r="I2093" s="208"/>
      <c r="J2093" s="209"/>
      <c r="K2093" s="208"/>
      <c r="L2093" s="208"/>
      <c r="M2093" s="208"/>
      <c r="N2093" s="208"/>
      <c r="O2093" s="208"/>
      <c r="P2093" s="208"/>
      <c r="Q2093" s="208"/>
      <c r="R2093" s="208"/>
      <c r="S2093" s="208"/>
      <c r="T2093" s="208"/>
      <c r="U2093" s="208"/>
      <c r="V2093" s="208"/>
      <c r="W2093" s="208"/>
      <c r="X2093" s="219">
        <v>43460</v>
      </c>
      <c r="Y2093" s="150" t="str">
        <f ca="1">IF(ISBLANK(X2093), TODAY()-E2093,X2093- E2093 &amp; CHAR(10) &amp; "(closed)")</f>
        <v>43460
(closed)</v>
      </c>
      <c r="Z2093" s="149" t="s">
        <v>360</v>
      </c>
    </row>
    <row r="2094" spans="1:26" s="175" customFormat="1" ht="26.4" hidden="1" x14ac:dyDescent="0.3">
      <c r="A2094" s="157"/>
      <c r="B2094" s="191">
        <v>201800485</v>
      </c>
      <c r="C2094" s="31" t="s">
        <v>704</v>
      </c>
      <c r="D2094" s="29" t="s">
        <v>179</v>
      </c>
      <c r="E2094" s="216"/>
      <c r="F2094" s="208"/>
      <c r="G2094" s="208"/>
      <c r="H2094" s="208"/>
      <c r="I2094" s="208"/>
      <c r="J2094" s="209"/>
      <c r="K2094" s="208"/>
      <c r="L2094" s="208"/>
      <c r="M2094" s="208"/>
      <c r="N2094" s="208"/>
      <c r="O2094" s="208"/>
      <c r="P2094" s="208"/>
      <c r="Q2094" s="208"/>
      <c r="R2094" s="208"/>
      <c r="S2094" s="208"/>
      <c r="T2094" s="208"/>
      <c r="U2094" s="208"/>
      <c r="V2094" s="208"/>
      <c r="W2094" s="208"/>
      <c r="X2094" s="219">
        <v>43465</v>
      </c>
      <c r="Y2094" s="150" t="str">
        <f ca="1">IF(ISBLANK(X2094), TODAY()-E2094,X2094- E2094 &amp; CHAR(10) &amp; "(closed)")</f>
        <v>43465
(closed)</v>
      </c>
      <c r="Z2094" s="149" t="s">
        <v>360</v>
      </c>
    </row>
    <row r="2095" spans="1:26" s="175" customFormat="1" ht="26.4" hidden="1" x14ac:dyDescent="0.3">
      <c r="A2095" s="157"/>
      <c r="B2095" s="191">
        <v>201800486</v>
      </c>
      <c r="C2095" s="206" t="s">
        <v>389</v>
      </c>
      <c r="D2095" s="29" t="s">
        <v>179</v>
      </c>
      <c r="E2095" s="216"/>
      <c r="F2095" s="208"/>
      <c r="G2095" s="208"/>
      <c r="H2095" s="208"/>
      <c r="I2095" s="208"/>
      <c r="J2095" s="209"/>
      <c r="K2095" s="208"/>
      <c r="L2095" s="208"/>
      <c r="M2095" s="208"/>
      <c r="N2095" s="208"/>
      <c r="O2095" s="208"/>
      <c r="P2095" s="208"/>
      <c r="Q2095" s="208"/>
      <c r="R2095" s="208"/>
      <c r="S2095" s="208"/>
      <c r="T2095" s="208"/>
      <c r="U2095" s="208"/>
      <c r="V2095" s="208"/>
      <c r="W2095" s="208"/>
      <c r="X2095" s="219">
        <v>43367</v>
      </c>
      <c r="Y2095" s="150" t="str">
        <f ca="1">IF(ISBLANK(X2095), TODAY()-E2095,X2095- E2095 &amp; CHAR(10) &amp; "(closed)")</f>
        <v>43367
(closed)</v>
      </c>
      <c r="Z2095" s="149" t="s">
        <v>360</v>
      </c>
    </row>
    <row r="2096" spans="1:26" s="175" customFormat="1" ht="26.4" hidden="1" x14ac:dyDescent="0.3">
      <c r="A2096" s="157"/>
      <c r="B2096" s="191">
        <v>201800487</v>
      </c>
      <c r="C2096" s="206" t="s">
        <v>193</v>
      </c>
      <c r="D2096" s="29" t="s">
        <v>179</v>
      </c>
      <c r="E2096" s="216"/>
      <c r="F2096" s="208"/>
      <c r="G2096" s="208"/>
      <c r="H2096" s="208"/>
      <c r="I2096" s="208"/>
      <c r="J2096" s="209"/>
      <c r="K2096" s="208"/>
      <c r="L2096" s="208"/>
      <c r="M2096" s="208"/>
      <c r="N2096" s="208"/>
      <c r="O2096" s="208"/>
      <c r="P2096" s="208"/>
      <c r="Q2096" s="208"/>
      <c r="R2096" s="208"/>
      <c r="S2096" s="208"/>
      <c r="T2096" s="208"/>
      <c r="U2096" s="208"/>
      <c r="V2096" s="208"/>
      <c r="W2096" s="208"/>
      <c r="X2096" s="219">
        <v>43461</v>
      </c>
      <c r="Y2096" s="150" t="str">
        <f ca="1">IF(ISBLANK(X2096), TODAY()-E2096,X2096- E2096 &amp; CHAR(10) &amp; "(closed)")</f>
        <v>43461
(closed)</v>
      </c>
      <c r="Z2096" s="149" t="s">
        <v>360</v>
      </c>
    </row>
    <row r="2097" spans="1:26" s="175" customFormat="1" ht="26.4" hidden="1" x14ac:dyDescent="0.3">
      <c r="A2097" s="157"/>
      <c r="B2097" s="191">
        <v>201800488</v>
      </c>
      <c r="C2097" s="206" t="s">
        <v>193</v>
      </c>
      <c r="D2097" s="29" t="s">
        <v>179</v>
      </c>
      <c r="E2097" s="216"/>
      <c r="F2097" s="208"/>
      <c r="G2097" s="208"/>
      <c r="H2097" s="208"/>
      <c r="I2097" s="208"/>
      <c r="J2097" s="209"/>
      <c r="K2097" s="208"/>
      <c r="L2097" s="208"/>
      <c r="M2097" s="208"/>
      <c r="N2097" s="208"/>
      <c r="O2097" s="208"/>
      <c r="P2097" s="208"/>
      <c r="Q2097" s="208"/>
      <c r="R2097" s="208"/>
      <c r="S2097" s="208"/>
      <c r="T2097" s="208"/>
      <c r="U2097" s="208"/>
      <c r="V2097" s="208"/>
      <c r="W2097" s="208"/>
      <c r="X2097" s="219">
        <v>43451</v>
      </c>
      <c r="Y2097" s="150" t="str">
        <f ca="1">IF(ISBLANK(X2097), TODAY()-E2097,X2097- E2097 &amp; CHAR(10) &amp; "(closed)")</f>
        <v>43451
(closed)</v>
      </c>
      <c r="Z2097" s="149" t="s">
        <v>360</v>
      </c>
    </row>
    <row r="2098" spans="1:26" s="175" customFormat="1" ht="26.4" hidden="1" x14ac:dyDescent="0.3">
      <c r="A2098" s="157"/>
      <c r="B2098" s="191">
        <v>201800489</v>
      </c>
      <c r="C2098" s="206" t="s">
        <v>193</v>
      </c>
      <c r="D2098" s="29" t="s">
        <v>179</v>
      </c>
      <c r="E2098" s="216"/>
      <c r="F2098" s="208"/>
      <c r="G2098" s="208"/>
      <c r="H2098" s="208"/>
      <c r="I2098" s="208"/>
      <c r="J2098" s="209"/>
      <c r="K2098" s="208"/>
      <c r="L2098" s="208"/>
      <c r="M2098" s="208"/>
      <c r="N2098" s="208"/>
      <c r="O2098" s="208"/>
      <c r="P2098" s="208"/>
      <c r="Q2098" s="208"/>
      <c r="R2098" s="208"/>
      <c r="S2098" s="208"/>
      <c r="T2098" s="208"/>
      <c r="U2098" s="208"/>
      <c r="V2098" s="208"/>
      <c r="W2098" s="208"/>
      <c r="X2098" s="219">
        <v>43452</v>
      </c>
      <c r="Y2098" s="150" t="str">
        <f ca="1">IF(ISBLANK(X2098), TODAY()-E2098,X2098- E2098 &amp; CHAR(10) &amp; "(closed)")</f>
        <v>43452
(closed)</v>
      </c>
      <c r="Z2098" s="149" t="s">
        <v>360</v>
      </c>
    </row>
    <row r="2099" spans="1:26" s="175" customFormat="1" ht="26.4" hidden="1" x14ac:dyDescent="0.3">
      <c r="A2099" s="157"/>
      <c r="B2099" s="155">
        <v>201800490</v>
      </c>
      <c r="C2099" s="217" t="s">
        <v>193</v>
      </c>
      <c r="D2099" s="29" t="s">
        <v>177</v>
      </c>
      <c r="E2099" s="216"/>
      <c r="F2099" s="208"/>
      <c r="G2099" s="208"/>
      <c r="H2099" s="208"/>
      <c r="I2099" s="208"/>
      <c r="J2099" s="209"/>
      <c r="K2099" s="208"/>
      <c r="L2099" s="208"/>
      <c r="M2099" s="208"/>
      <c r="N2099" s="208"/>
      <c r="O2099" s="208"/>
      <c r="P2099" s="208"/>
      <c r="Q2099" s="208"/>
      <c r="R2099" s="208"/>
      <c r="S2099" s="208"/>
      <c r="T2099" s="208"/>
      <c r="U2099" s="208"/>
      <c r="V2099" s="208"/>
      <c r="W2099" s="208"/>
      <c r="X2099" s="219">
        <v>43451</v>
      </c>
      <c r="Y2099" s="150" t="str">
        <f ca="1">IF(ISBLANK(X2099), TODAY()-E2099,X2099- E2099 &amp; CHAR(10) &amp; "(closed)")</f>
        <v>43451
(closed)</v>
      </c>
      <c r="Z2099" s="149" t="s">
        <v>360</v>
      </c>
    </row>
    <row r="2100" spans="1:26" s="175" customFormat="1" ht="26.4" hidden="1" x14ac:dyDescent="0.3">
      <c r="A2100" s="157"/>
      <c r="B2100" s="191">
        <v>201800491</v>
      </c>
      <c r="C2100" s="206" t="s">
        <v>193</v>
      </c>
      <c r="D2100" s="29" t="s">
        <v>177</v>
      </c>
      <c r="E2100" s="216"/>
      <c r="F2100" s="208"/>
      <c r="G2100" s="208"/>
      <c r="H2100" s="208"/>
      <c r="I2100" s="208"/>
      <c r="J2100" s="209"/>
      <c r="K2100" s="208"/>
      <c r="L2100" s="208"/>
      <c r="M2100" s="208"/>
      <c r="N2100" s="208"/>
      <c r="O2100" s="208"/>
      <c r="P2100" s="208"/>
      <c r="Q2100" s="208"/>
      <c r="R2100" s="208"/>
      <c r="S2100" s="208"/>
      <c r="T2100" s="208"/>
      <c r="U2100" s="208"/>
      <c r="V2100" s="208"/>
      <c r="W2100" s="208"/>
      <c r="X2100" s="219">
        <v>43461</v>
      </c>
      <c r="Y2100" s="150" t="str">
        <f ca="1">IF(ISBLANK(X2100), TODAY()-E2100,X2100- E2100 &amp; CHAR(10) &amp; "(closed)")</f>
        <v>43461
(closed)</v>
      </c>
      <c r="Z2100" s="149" t="s">
        <v>360</v>
      </c>
    </row>
    <row r="2101" spans="1:26" s="175" customFormat="1" ht="26.4" hidden="1" x14ac:dyDescent="0.3">
      <c r="A2101" s="157"/>
      <c r="B2101" s="191">
        <v>201800492</v>
      </c>
      <c r="C2101" s="206" t="s">
        <v>193</v>
      </c>
      <c r="D2101" s="29" t="s">
        <v>179</v>
      </c>
      <c r="E2101" s="216"/>
      <c r="F2101" s="208"/>
      <c r="G2101" s="208"/>
      <c r="H2101" s="208"/>
      <c r="I2101" s="208"/>
      <c r="J2101" s="209"/>
      <c r="K2101" s="208"/>
      <c r="L2101" s="208"/>
      <c r="M2101" s="208"/>
      <c r="N2101" s="208"/>
      <c r="O2101" s="208"/>
      <c r="P2101" s="208"/>
      <c r="Q2101" s="208"/>
      <c r="R2101" s="208"/>
      <c r="S2101" s="208"/>
      <c r="T2101" s="208"/>
      <c r="U2101" s="208"/>
      <c r="V2101" s="208"/>
      <c r="W2101" s="208"/>
      <c r="X2101" s="219">
        <v>43453</v>
      </c>
      <c r="Y2101" s="150" t="str">
        <f ca="1">IF(ISBLANK(X2101), TODAY()-E2101,X2101- E2101 &amp; CHAR(10) &amp; "(closed)")</f>
        <v>43453
(closed)</v>
      </c>
      <c r="Z2101" s="149" t="s">
        <v>360</v>
      </c>
    </row>
    <row r="2102" spans="1:26" s="175" customFormat="1" ht="26.4" hidden="1" x14ac:dyDescent="0.3">
      <c r="A2102" s="157"/>
      <c r="B2102" s="191">
        <v>201800493</v>
      </c>
      <c r="C2102" s="206" t="s">
        <v>193</v>
      </c>
      <c r="D2102" s="29" t="s">
        <v>177</v>
      </c>
      <c r="E2102" s="216"/>
      <c r="F2102" s="208"/>
      <c r="G2102" s="208"/>
      <c r="H2102" s="208"/>
      <c r="I2102" s="208"/>
      <c r="J2102" s="209"/>
      <c r="K2102" s="208"/>
      <c r="L2102" s="208"/>
      <c r="M2102" s="208"/>
      <c r="N2102" s="208"/>
      <c r="O2102" s="208"/>
      <c r="P2102" s="208"/>
      <c r="Q2102" s="208"/>
      <c r="R2102" s="208"/>
      <c r="S2102" s="208"/>
      <c r="T2102" s="208"/>
      <c r="U2102" s="208"/>
      <c r="V2102" s="208"/>
      <c r="W2102" s="208"/>
      <c r="X2102" s="219">
        <v>43455</v>
      </c>
      <c r="Y2102" s="150" t="str">
        <f ca="1">IF(ISBLANK(X2102), TODAY()-E2102,X2102- E2102 &amp; CHAR(10) &amp; "(closed)")</f>
        <v>43455
(closed)</v>
      </c>
      <c r="Z2102" s="149" t="s">
        <v>360</v>
      </c>
    </row>
    <row r="2103" spans="1:26" s="175" customFormat="1" ht="26.4" hidden="1" x14ac:dyDescent="0.3">
      <c r="A2103" s="157"/>
      <c r="B2103" s="191">
        <v>201800494</v>
      </c>
      <c r="C2103" s="206" t="s">
        <v>193</v>
      </c>
      <c r="D2103" s="29" t="s">
        <v>179</v>
      </c>
      <c r="E2103" s="216"/>
      <c r="F2103" s="208"/>
      <c r="G2103" s="208"/>
      <c r="H2103" s="208"/>
      <c r="I2103" s="208"/>
      <c r="J2103" s="209"/>
      <c r="K2103" s="208"/>
      <c r="L2103" s="208"/>
      <c r="M2103" s="208"/>
      <c r="N2103" s="208"/>
      <c r="O2103" s="208"/>
      <c r="P2103" s="208"/>
      <c r="Q2103" s="208"/>
      <c r="R2103" s="208"/>
      <c r="S2103" s="208"/>
      <c r="T2103" s="208"/>
      <c r="U2103" s="208"/>
      <c r="V2103" s="208"/>
      <c r="W2103" s="208"/>
      <c r="X2103" s="219">
        <v>43461</v>
      </c>
      <c r="Y2103" s="150" t="str">
        <f ca="1">IF(ISBLANK(X2103), TODAY()-E2103,X2103- E2103 &amp; CHAR(10) &amp; "(closed)")</f>
        <v>43461
(closed)</v>
      </c>
      <c r="Z2103" s="149" t="s">
        <v>360</v>
      </c>
    </row>
    <row r="2104" spans="1:26" s="175" customFormat="1" ht="14.4" hidden="1" x14ac:dyDescent="0.3">
      <c r="A2104" s="157"/>
      <c r="B2104" s="191">
        <v>201800495</v>
      </c>
      <c r="C2104" s="206" t="s">
        <v>1795</v>
      </c>
      <c r="D2104" s="29" t="s">
        <v>177</v>
      </c>
      <c r="E2104" s="216" t="s">
        <v>732</v>
      </c>
      <c r="F2104" s="208"/>
      <c r="G2104" s="208"/>
      <c r="H2104" s="208"/>
      <c r="I2104" s="208"/>
      <c r="J2104" s="209"/>
      <c r="K2104" s="208"/>
      <c r="L2104" s="208"/>
      <c r="M2104" s="208"/>
      <c r="N2104" s="208"/>
      <c r="O2104" s="208"/>
      <c r="P2104" s="208"/>
      <c r="Q2104" s="208"/>
      <c r="R2104" s="208"/>
      <c r="S2104" s="208"/>
      <c r="T2104" s="208"/>
      <c r="U2104" s="208"/>
      <c r="V2104" s="208"/>
      <c r="W2104" s="208"/>
      <c r="X2104" s="219">
        <v>43453</v>
      </c>
      <c r="Y2104" s="150" t="e">
        <f ca="1">IF(ISBLANK(X2104), TODAY()-E2104,X2104- E2104 &amp; CHAR(10) &amp; "(closed)")</f>
        <v>#VALUE!</v>
      </c>
      <c r="Z2104" s="149" t="s">
        <v>360</v>
      </c>
    </row>
    <row r="2105" spans="1:26" s="175" customFormat="1" ht="26.4" hidden="1" x14ac:dyDescent="0.3">
      <c r="A2105" s="157"/>
      <c r="B2105" s="191">
        <v>201800496</v>
      </c>
      <c r="C2105" s="206" t="s">
        <v>804</v>
      </c>
      <c r="D2105" s="29" t="s">
        <v>179</v>
      </c>
      <c r="E2105" s="216"/>
      <c r="F2105" s="208"/>
      <c r="G2105" s="208"/>
      <c r="H2105" s="208"/>
      <c r="I2105" s="208"/>
      <c r="J2105" s="209"/>
      <c r="K2105" s="208"/>
      <c r="L2105" s="208"/>
      <c r="M2105" s="208"/>
      <c r="N2105" s="208"/>
      <c r="O2105" s="208"/>
      <c r="P2105" s="208"/>
      <c r="Q2105" s="208"/>
      <c r="R2105" s="208"/>
      <c r="S2105" s="208"/>
      <c r="T2105" s="208"/>
      <c r="U2105" s="208"/>
      <c r="V2105" s="208"/>
      <c r="W2105" s="208"/>
      <c r="X2105" s="219">
        <v>43440</v>
      </c>
      <c r="Y2105" s="150" t="str">
        <f ca="1">IF(ISBLANK(X2105), TODAY()-E2105,X2105- E2105 &amp; CHAR(10) &amp; "(closed)")</f>
        <v>43440
(closed)</v>
      </c>
      <c r="Z2105" s="149" t="s">
        <v>360</v>
      </c>
    </row>
    <row r="2106" spans="1:26" s="175" customFormat="1" ht="26.4" hidden="1" x14ac:dyDescent="0.3">
      <c r="A2106" s="157"/>
      <c r="B2106" s="191">
        <v>201800497</v>
      </c>
      <c r="C2106" s="206" t="s">
        <v>193</v>
      </c>
      <c r="D2106" s="29" t="s">
        <v>179</v>
      </c>
      <c r="E2106" s="216"/>
      <c r="F2106" s="208"/>
      <c r="G2106" s="208"/>
      <c r="H2106" s="208"/>
      <c r="I2106" s="208"/>
      <c r="J2106" s="209"/>
      <c r="K2106" s="208"/>
      <c r="L2106" s="208"/>
      <c r="M2106" s="208"/>
      <c r="N2106" s="208"/>
      <c r="O2106" s="208"/>
      <c r="P2106" s="208"/>
      <c r="Q2106" s="208"/>
      <c r="R2106" s="208"/>
      <c r="S2106" s="208"/>
      <c r="T2106" s="208"/>
      <c r="U2106" s="208"/>
      <c r="V2106" s="208"/>
      <c r="W2106" s="208"/>
      <c r="X2106" s="219">
        <v>43455</v>
      </c>
      <c r="Y2106" s="150" t="str">
        <f ca="1">IF(ISBLANK(X2106), TODAY()-E2106,X2106- E2106 &amp; CHAR(10) &amp; "(closed)")</f>
        <v>43455
(closed)</v>
      </c>
      <c r="Z2106" s="149" t="s">
        <v>360</v>
      </c>
    </row>
    <row r="2107" spans="1:26" s="175" customFormat="1" ht="26.4" hidden="1" x14ac:dyDescent="0.3">
      <c r="A2107" s="157"/>
      <c r="B2107" s="191">
        <v>201800498</v>
      </c>
      <c r="C2107" s="206" t="s">
        <v>193</v>
      </c>
      <c r="D2107" s="29" t="s">
        <v>179</v>
      </c>
      <c r="E2107" s="216"/>
      <c r="F2107" s="208"/>
      <c r="G2107" s="208"/>
      <c r="H2107" s="208"/>
      <c r="I2107" s="208"/>
      <c r="J2107" s="209"/>
      <c r="K2107" s="208"/>
      <c r="L2107" s="208"/>
      <c r="M2107" s="208"/>
      <c r="N2107" s="208"/>
      <c r="O2107" s="208"/>
      <c r="P2107" s="208"/>
      <c r="Q2107" s="208"/>
      <c r="R2107" s="208"/>
      <c r="S2107" s="208"/>
      <c r="T2107" s="208"/>
      <c r="U2107" s="208"/>
      <c r="V2107" s="208"/>
      <c r="W2107" s="208"/>
      <c r="X2107" s="219">
        <v>43461</v>
      </c>
      <c r="Y2107" s="150" t="str">
        <f ca="1">IF(ISBLANK(X2107), TODAY()-E2107,X2107- E2107 &amp; CHAR(10) &amp; "(closed)")</f>
        <v>43461
(closed)</v>
      </c>
      <c r="Z2107" s="149" t="s">
        <v>360</v>
      </c>
    </row>
    <row r="2108" spans="1:26" s="175" customFormat="1" ht="26.4" hidden="1" x14ac:dyDescent="0.3">
      <c r="A2108" s="157"/>
      <c r="B2108" s="155">
        <v>201800499</v>
      </c>
      <c r="C2108" s="217" t="s">
        <v>193</v>
      </c>
      <c r="D2108" s="29" t="s">
        <v>179</v>
      </c>
      <c r="E2108" s="216"/>
      <c r="F2108" s="208"/>
      <c r="G2108" s="208"/>
      <c r="H2108" s="208"/>
      <c r="I2108" s="208"/>
      <c r="J2108" s="209"/>
      <c r="K2108" s="208"/>
      <c r="L2108" s="208"/>
      <c r="M2108" s="208"/>
      <c r="N2108" s="208"/>
      <c r="O2108" s="208"/>
      <c r="P2108" s="208"/>
      <c r="Q2108" s="208"/>
      <c r="R2108" s="208"/>
      <c r="S2108" s="208"/>
      <c r="T2108" s="208"/>
      <c r="U2108" s="208"/>
      <c r="V2108" s="208"/>
      <c r="W2108" s="208"/>
      <c r="X2108" s="219">
        <v>43453</v>
      </c>
      <c r="Y2108" s="150" t="str">
        <f ca="1">IF(ISBLANK(X2108), TODAY()-E2108,X2108- E2108 &amp; CHAR(10) &amp; "(closed)")</f>
        <v>43453
(closed)</v>
      </c>
      <c r="Z2108" s="149" t="s">
        <v>360</v>
      </c>
    </row>
    <row r="2109" spans="1:26" s="175" customFormat="1" ht="26.4" hidden="1" x14ac:dyDescent="0.3">
      <c r="A2109" s="157"/>
      <c r="B2109" s="191">
        <v>201800500</v>
      </c>
      <c r="C2109" s="206" t="s">
        <v>193</v>
      </c>
      <c r="D2109" s="29" t="s">
        <v>179</v>
      </c>
      <c r="E2109" s="216"/>
      <c r="F2109" s="208"/>
      <c r="G2109" s="208"/>
      <c r="H2109" s="208"/>
      <c r="I2109" s="208"/>
      <c r="J2109" s="209"/>
      <c r="K2109" s="208"/>
      <c r="L2109" s="208"/>
      <c r="M2109" s="208"/>
      <c r="N2109" s="208"/>
      <c r="O2109" s="208"/>
      <c r="P2109" s="208"/>
      <c r="Q2109" s="208"/>
      <c r="R2109" s="208"/>
      <c r="S2109" s="208"/>
      <c r="T2109" s="208"/>
      <c r="U2109" s="208"/>
      <c r="V2109" s="208"/>
      <c r="W2109" s="208"/>
      <c r="X2109" s="219">
        <v>43461</v>
      </c>
      <c r="Y2109" s="150" t="str">
        <f ca="1">IF(ISBLANK(X2109), TODAY()-E2109,X2109- E2109 &amp; CHAR(10) &amp; "(closed)")</f>
        <v>43461
(closed)</v>
      </c>
      <c r="Z2109" s="149" t="s">
        <v>360</v>
      </c>
    </row>
    <row r="2110" spans="1:26" s="175" customFormat="1" ht="26.4" hidden="1" x14ac:dyDescent="0.3">
      <c r="A2110" s="157"/>
      <c r="B2110" s="191">
        <v>201800501</v>
      </c>
      <c r="C2110" s="206" t="s">
        <v>193</v>
      </c>
      <c r="D2110" s="29" t="s">
        <v>179</v>
      </c>
      <c r="E2110" s="216"/>
      <c r="F2110" s="208"/>
      <c r="G2110" s="208"/>
      <c r="H2110" s="208"/>
      <c r="I2110" s="208"/>
      <c r="J2110" s="209"/>
      <c r="K2110" s="208"/>
      <c r="L2110" s="208"/>
      <c r="M2110" s="208"/>
      <c r="N2110" s="208"/>
      <c r="O2110" s="208"/>
      <c r="P2110" s="208"/>
      <c r="Q2110" s="208"/>
      <c r="R2110" s="208"/>
      <c r="S2110" s="208"/>
      <c r="T2110" s="208"/>
      <c r="U2110" s="208"/>
      <c r="V2110" s="208"/>
      <c r="W2110" s="208"/>
      <c r="X2110" s="219">
        <v>43440</v>
      </c>
      <c r="Y2110" s="150" t="str">
        <f ca="1">IF(ISBLANK(X2110), TODAY()-E2110,X2110- E2110 &amp; CHAR(10) &amp; "(closed)")</f>
        <v>43440
(closed)</v>
      </c>
      <c r="Z2110" s="149" t="s">
        <v>360</v>
      </c>
    </row>
    <row r="2111" spans="1:26" s="175" customFormat="1" ht="26.4" hidden="1" x14ac:dyDescent="0.3">
      <c r="A2111" s="157"/>
      <c r="B2111" s="191">
        <v>201800502</v>
      </c>
      <c r="C2111" s="206" t="s">
        <v>193</v>
      </c>
      <c r="D2111" s="29" t="s">
        <v>179</v>
      </c>
      <c r="E2111" s="216"/>
      <c r="F2111" s="208"/>
      <c r="G2111" s="208"/>
      <c r="H2111" s="208"/>
      <c r="I2111" s="208"/>
      <c r="J2111" s="209"/>
      <c r="K2111" s="208"/>
      <c r="L2111" s="208"/>
      <c r="M2111" s="208"/>
      <c r="N2111" s="208"/>
      <c r="O2111" s="208"/>
      <c r="P2111" s="208"/>
      <c r="Q2111" s="208"/>
      <c r="R2111" s="208"/>
      <c r="S2111" s="208"/>
      <c r="T2111" s="208"/>
      <c r="U2111" s="208"/>
      <c r="V2111" s="208"/>
      <c r="W2111" s="208"/>
      <c r="X2111" s="219">
        <v>43453</v>
      </c>
      <c r="Y2111" s="150" t="str">
        <f ca="1">IF(ISBLANK(X2111), TODAY()-E2111,X2111- E2111 &amp; CHAR(10) &amp; "(closed)")</f>
        <v>43453
(closed)</v>
      </c>
      <c r="Z2111" s="149" t="s">
        <v>360</v>
      </c>
    </row>
    <row r="2112" spans="1:26" s="175" customFormat="1" ht="26.4" hidden="1" x14ac:dyDescent="0.3">
      <c r="A2112" s="157"/>
      <c r="B2112" s="155">
        <v>201800503</v>
      </c>
      <c r="C2112" s="217" t="s">
        <v>193</v>
      </c>
      <c r="D2112" s="29" t="s">
        <v>177</v>
      </c>
      <c r="E2112" s="216"/>
      <c r="F2112" s="208"/>
      <c r="G2112" s="208"/>
      <c r="H2112" s="208"/>
      <c r="I2112" s="208"/>
      <c r="J2112" s="209"/>
      <c r="K2112" s="208"/>
      <c r="L2112" s="208"/>
      <c r="M2112" s="208"/>
      <c r="N2112" s="208"/>
      <c r="O2112" s="208"/>
      <c r="P2112" s="208"/>
      <c r="Q2112" s="208"/>
      <c r="R2112" s="208"/>
      <c r="S2112" s="208"/>
      <c r="T2112" s="208"/>
      <c r="U2112" s="208"/>
      <c r="V2112" s="208"/>
      <c r="W2112" s="208"/>
      <c r="X2112" s="219">
        <v>43454</v>
      </c>
      <c r="Y2112" s="150" t="str">
        <f ca="1">IF(ISBLANK(X2112), TODAY()-E2112,X2112- E2112 &amp; CHAR(10) &amp; "(closed)")</f>
        <v>43454
(closed)</v>
      </c>
      <c r="Z2112" s="149" t="s">
        <v>360</v>
      </c>
    </row>
    <row r="2113" spans="1:26" s="175" customFormat="1" ht="26.4" hidden="1" x14ac:dyDescent="0.3">
      <c r="A2113" s="157"/>
      <c r="B2113" s="191">
        <v>201800504</v>
      </c>
      <c r="C2113" s="206" t="s">
        <v>193</v>
      </c>
      <c r="D2113" s="29" t="s">
        <v>179</v>
      </c>
      <c r="E2113" s="216"/>
      <c r="F2113" s="208"/>
      <c r="G2113" s="208"/>
      <c r="H2113" s="208"/>
      <c r="I2113" s="208"/>
      <c r="J2113" s="209"/>
      <c r="K2113" s="208"/>
      <c r="L2113" s="208"/>
      <c r="M2113" s="208"/>
      <c r="N2113" s="208"/>
      <c r="O2113" s="208"/>
      <c r="P2113" s="208"/>
      <c r="Q2113" s="208"/>
      <c r="R2113" s="208"/>
      <c r="S2113" s="208"/>
      <c r="T2113" s="208"/>
      <c r="U2113" s="208"/>
      <c r="V2113" s="208"/>
      <c r="W2113" s="208"/>
      <c r="X2113" s="219">
        <v>43453</v>
      </c>
      <c r="Y2113" s="150" t="str">
        <f ca="1">IF(ISBLANK(X2113), TODAY()-E2113,X2113- E2113 &amp; CHAR(10) &amp; "(closed)")</f>
        <v>43453
(closed)</v>
      </c>
      <c r="Z2113" s="149" t="s">
        <v>360</v>
      </c>
    </row>
    <row r="2114" spans="1:26" s="175" customFormat="1" ht="26.4" hidden="1" x14ac:dyDescent="0.3">
      <c r="A2114" s="157"/>
      <c r="B2114" s="191">
        <v>201800506</v>
      </c>
      <c r="C2114" s="206" t="s">
        <v>1111</v>
      </c>
      <c r="D2114" s="29" t="s">
        <v>179</v>
      </c>
      <c r="E2114" s="216"/>
      <c r="F2114" s="208"/>
      <c r="G2114" s="208"/>
      <c r="H2114" s="208"/>
      <c r="I2114" s="208"/>
      <c r="J2114" s="209"/>
      <c r="K2114" s="208"/>
      <c r="L2114" s="208"/>
      <c r="M2114" s="208"/>
      <c r="N2114" s="208"/>
      <c r="O2114" s="208"/>
      <c r="P2114" s="208"/>
      <c r="Q2114" s="208"/>
      <c r="R2114" s="208"/>
      <c r="S2114" s="208"/>
      <c r="T2114" s="208"/>
      <c r="U2114" s="208"/>
      <c r="V2114" s="208"/>
      <c r="W2114" s="208"/>
      <c r="X2114" s="219">
        <v>43433</v>
      </c>
      <c r="Y2114" s="150" t="str">
        <f ca="1">IF(ISBLANK(X2114), TODAY()-E2114,X2114- E2114 &amp; CHAR(10) &amp; "(closed)")</f>
        <v>43433
(closed)</v>
      </c>
      <c r="Z2114" s="149" t="s">
        <v>360</v>
      </c>
    </row>
    <row r="2115" spans="1:26" s="175" customFormat="1" ht="26.4" hidden="1" x14ac:dyDescent="0.3">
      <c r="A2115" s="157"/>
      <c r="B2115" s="191">
        <v>201800507</v>
      </c>
      <c r="C2115" s="206" t="s">
        <v>804</v>
      </c>
      <c r="D2115" s="29" t="s">
        <v>179</v>
      </c>
      <c r="E2115" s="216"/>
      <c r="F2115" s="208"/>
      <c r="G2115" s="208"/>
      <c r="H2115" s="208"/>
      <c r="I2115" s="208"/>
      <c r="J2115" s="209"/>
      <c r="K2115" s="208"/>
      <c r="L2115" s="208"/>
      <c r="M2115" s="208"/>
      <c r="N2115" s="208"/>
      <c r="O2115" s="208"/>
      <c r="P2115" s="208"/>
      <c r="Q2115" s="208"/>
      <c r="R2115" s="208"/>
      <c r="S2115" s="208"/>
      <c r="T2115" s="208"/>
      <c r="U2115" s="208"/>
      <c r="V2115" s="208"/>
      <c r="W2115" s="208"/>
      <c r="X2115" s="219">
        <v>43384</v>
      </c>
      <c r="Y2115" s="150" t="str">
        <f ca="1">IF(ISBLANK(X2115), TODAY()-E2115,X2115- E2115 &amp; CHAR(10) &amp; "(closed)")</f>
        <v>43384
(closed)</v>
      </c>
      <c r="Z2115" s="149" t="s">
        <v>360</v>
      </c>
    </row>
    <row r="2116" spans="1:26" s="175" customFormat="1" ht="26.4" hidden="1" x14ac:dyDescent="0.3">
      <c r="A2116" s="157"/>
      <c r="B2116" s="191">
        <v>201800509</v>
      </c>
      <c r="C2116" s="206" t="s">
        <v>586</v>
      </c>
      <c r="D2116" s="29" t="s">
        <v>179</v>
      </c>
      <c r="E2116" s="216"/>
      <c r="F2116" s="208"/>
      <c r="G2116" s="208"/>
      <c r="H2116" s="208"/>
      <c r="I2116" s="208"/>
      <c r="J2116" s="209"/>
      <c r="K2116" s="208"/>
      <c r="L2116" s="208"/>
      <c r="M2116" s="208"/>
      <c r="N2116" s="208"/>
      <c r="O2116" s="208"/>
      <c r="P2116" s="208"/>
      <c r="Q2116" s="208"/>
      <c r="R2116" s="208"/>
      <c r="S2116" s="208"/>
      <c r="T2116" s="208"/>
      <c r="U2116" s="208"/>
      <c r="V2116" s="208"/>
      <c r="W2116" s="208"/>
      <c r="X2116" s="219">
        <v>43461</v>
      </c>
      <c r="Y2116" s="150" t="str">
        <f ca="1">IF(ISBLANK(X2116), TODAY()-E2116,X2116- E2116 &amp; CHAR(10) &amp; "(closed)")</f>
        <v>43461
(closed)</v>
      </c>
      <c r="Z2116" s="149" t="s">
        <v>360</v>
      </c>
    </row>
    <row r="2117" spans="1:26" s="175" customFormat="1" ht="26.4" hidden="1" x14ac:dyDescent="0.3">
      <c r="A2117" s="157"/>
      <c r="B2117" s="155">
        <v>201800511</v>
      </c>
      <c r="C2117" s="217" t="s">
        <v>1850</v>
      </c>
      <c r="D2117" s="29" t="s">
        <v>179</v>
      </c>
      <c r="E2117" s="216"/>
      <c r="F2117" s="208"/>
      <c r="G2117" s="208"/>
      <c r="H2117" s="208"/>
      <c r="I2117" s="208"/>
      <c r="J2117" s="209"/>
      <c r="K2117" s="208"/>
      <c r="L2117" s="208"/>
      <c r="M2117" s="208"/>
      <c r="N2117" s="208"/>
      <c r="O2117" s="208"/>
      <c r="P2117" s="208"/>
      <c r="Q2117" s="208"/>
      <c r="R2117" s="208"/>
      <c r="S2117" s="208"/>
      <c r="T2117" s="208"/>
      <c r="U2117" s="208"/>
      <c r="V2117" s="208"/>
      <c r="W2117" s="208"/>
      <c r="X2117" s="219">
        <v>43468</v>
      </c>
      <c r="Y2117" s="150" t="str">
        <f ca="1">IF(ISBLANK(X2117), TODAY()-E2117,X2117- E2117 &amp; CHAR(10) &amp; "(closed)")</f>
        <v>43468
(closed)</v>
      </c>
      <c r="Z2117" s="149" t="s">
        <v>360</v>
      </c>
    </row>
    <row r="2118" spans="1:26" s="175" customFormat="1" ht="26.4" hidden="1" x14ac:dyDescent="0.3">
      <c r="A2118" s="157"/>
      <c r="B2118" s="191">
        <v>201800512</v>
      </c>
      <c r="C2118" s="206" t="s">
        <v>389</v>
      </c>
      <c r="D2118" s="29" t="s">
        <v>179</v>
      </c>
      <c r="E2118" s="216"/>
      <c r="F2118" s="208"/>
      <c r="G2118" s="208"/>
      <c r="H2118" s="208"/>
      <c r="I2118" s="208"/>
      <c r="J2118" s="209"/>
      <c r="K2118" s="208"/>
      <c r="L2118" s="208"/>
      <c r="M2118" s="208"/>
      <c r="N2118" s="208"/>
      <c r="O2118" s="208"/>
      <c r="P2118" s="208"/>
      <c r="Q2118" s="208"/>
      <c r="R2118" s="208"/>
      <c r="S2118" s="208"/>
      <c r="T2118" s="208"/>
      <c r="U2118" s="208"/>
      <c r="V2118" s="208"/>
      <c r="W2118" s="208"/>
      <c r="X2118" s="219">
        <v>43392</v>
      </c>
      <c r="Y2118" s="150" t="str">
        <f ca="1">IF(ISBLANK(X2118), TODAY()-E2118,X2118- E2118 &amp; CHAR(10) &amp; "(closed)")</f>
        <v>43392
(closed)</v>
      </c>
      <c r="Z2118" s="149" t="s">
        <v>360</v>
      </c>
    </row>
    <row r="2119" spans="1:26" s="175" customFormat="1" ht="26.4" hidden="1" x14ac:dyDescent="0.3">
      <c r="A2119" s="157"/>
      <c r="B2119" s="191">
        <v>201800513</v>
      </c>
      <c r="C2119" s="206" t="s">
        <v>1859</v>
      </c>
      <c r="D2119" s="29" t="s">
        <v>177</v>
      </c>
      <c r="E2119" s="216"/>
      <c r="F2119" s="208"/>
      <c r="G2119" s="208"/>
      <c r="H2119" s="208"/>
      <c r="I2119" s="208"/>
      <c r="J2119" s="209"/>
      <c r="K2119" s="208"/>
      <c r="L2119" s="208"/>
      <c r="M2119" s="208"/>
      <c r="N2119" s="208"/>
      <c r="O2119" s="208"/>
      <c r="P2119" s="208"/>
      <c r="Q2119" s="208"/>
      <c r="R2119" s="208"/>
      <c r="S2119" s="208"/>
      <c r="T2119" s="208"/>
      <c r="U2119" s="208"/>
      <c r="V2119" s="208"/>
      <c r="W2119" s="208"/>
      <c r="X2119" s="219">
        <v>43454</v>
      </c>
      <c r="Y2119" s="150" t="str">
        <f ca="1">IF(ISBLANK(X2119), TODAY()-E2119,X2119- E2119 &amp; CHAR(10) &amp; "(closed)")</f>
        <v>43454
(closed)</v>
      </c>
      <c r="Z2119" s="149" t="s">
        <v>360</v>
      </c>
    </row>
    <row r="2120" spans="1:26" s="175" customFormat="1" ht="26.4" hidden="1" x14ac:dyDescent="0.3">
      <c r="A2120" s="157"/>
      <c r="B2120" s="191">
        <v>201800514</v>
      </c>
      <c r="C2120" s="206" t="s">
        <v>1799</v>
      </c>
      <c r="D2120" s="29" t="s">
        <v>179</v>
      </c>
      <c r="E2120" s="216"/>
      <c r="F2120" s="208"/>
      <c r="G2120" s="208"/>
      <c r="H2120" s="208"/>
      <c r="I2120" s="208"/>
      <c r="J2120" s="209"/>
      <c r="K2120" s="208"/>
      <c r="L2120" s="208"/>
      <c r="M2120" s="208"/>
      <c r="N2120" s="208"/>
      <c r="O2120" s="208"/>
      <c r="P2120" s="208"/>
      <c r="Q2120" s="208"/>
      <c r="R2120" s="208"/>
      <c r="S2120" s="208"/>
      <c r="T2120" s="208"/>
      <c r="U2120" s="208"/>
      <c r="V2120" s="208"/>
      <c r="W2120" s="208"/>
      <c r="X2120" s="219">
        <v>43454</v>
      </c>
      <c r="Y2120" s="150" t="str">
        <f ca="1">IF(ISBLANK(X2120), TODAY()-E2120,X2120- E2120 &amp; CHAR(10) &amp; "(closed)")</f>
        <v>43454
(closed)</v>
      </c>
      <c r="Z2120" s="149" t="s">
        <v>360</v>
      </c>
    </row>
    <row r="2121" spans="1:26" s="175" customFormat="1" ht="26.4" hidden="1" x14ac:dyDescent="0.3">
      <c r="A2121" s="157"/>
      <c r="B2121" s="191">
        <v>201800517</v>
      </c>
      <c r="C2121" s="206" t="s">
        <v>242</v>
      </c>
      <c r="D2121" s="29" t="s">
        <v>179</v>
      </c>
      <c r="E2121" s="216"/>
      <c r="F2121" s="208"/>
      <c r="G2121" s="208"/>
      <c r="H2121" s="208"/>
      <c r="I2121" s="208"/>
      <c r="J2121" s="209"/>
      <c r="K2121" s="208"/>
      <c r="L2121" s="208"/>
      <c r="M2121" s="208"/>
      <c r="N2121" s="208"/>
      <c r="O2121" s="208"/>
      <c r="P2121" s="208"/>
      <c r="Q2121" s="208"/>
      <c r="R2121" s="208"/>
      <c r="S2121" s="208"/>
      <c r="T2121" s="208"/>
      <c r="U2121" s="208"/>
      <c r="V2121" s="208"/>
      <c r="W2121" s="208"/>
      <c r="X2121" s="219">
        <v>43455</v>
      </c>
      <c r="Y2121" s="150" t="str">
        <f ca="1">IF(ISBLANK(X2121), TODAY()-E2121,X2121- E2121 &amp; CHAR(10) &amp; "(closed)")</f>
        <v>43455
(closed)</v>
      </c>
      <c r="Z2121" s="149" t="s">
        <v>360</v>
      </c>
    </row>
    <row r="2122" spans="1:26" s="175" customFormat="1" ht="26.4" hidden="1" x14ac:dyDescent="0.3">
      <c r="A2122" s="157"/>
      <c r="B2122" s="155">
        <v>201800518</v>
      </c>
      <c r="C2122" s="217" t="s">
        <v>242</v>
      </c>
      <c r="D2122" s="29" t="s">
        <v>179</v>
      </c>
      <c r="E2122" s="216"/>
      <c r="F2122" s="208"/>
      <c r="G2122" s="208"/>
      <c r="H2122" s="208"/>
      <c r="I2122" s="208"/>
      <c r="J2122" s="209"/>
      <c r="K2122" s="208"/>
      <c r="L2122" s="208"/>
      <c r="M2122" s="208"/>
      <c r="N2122" s="208"/>
      <c r="O2122" s="208"/>
      <c r="P2122" s="208"/>
      <c r="Q2122" s="208"/>
      <c r="R2122" s="208"/>
      <c r="S2122" s="208"/>
      <c r="T2122" s="208"/>
      <c r="U2122" s="208"/>
      <c r="V2122" s="208"/>
      <c r="W2122" s="208"/>
      <c r="X2122" s="219">
        <v>43454</v>
      </c>
      <c r="Y2122" s="150" t="str">
        <f ca="1">IF(ISBLANK(X2122), TODAY()-E2122,X2122- E2122 &amp; CHAR(10) &amp; "(closed)")</f>
        <v>43454
(closed)</v>
      </c>
      <c r="Z2122" s="149" t="s">
        <v>360</v>
      </c>
    </row>
    <row r="2123" spans="1:26" s="175" customFormat="1" ht="26.4" hidden="1" x14ac:dyDescent="0.3">
      <c r="A2123" s="157"/>
      <c r="B2123" s="191">
        <v>201800519</v>
      </c>
      <c r="C2123" s="206" t="s">
        <v>242</v>
      </c>
      <c r="D2123" s="29" t="s">
        <v>179</v>
      </c>
      <c r="E2123" s="216"/>
      <c r="F2123" s="208"/>
      <c r="G2123" s="208"/>
      <c r="H2123" s="208"/>
      <c r="I2123" s="208"/>
      <c r="J2123" s="209"/>
      <c r="K2123" s="208"/>
      <c r="L2123" s="208"/>
      <c r="M2123" s="208"/>
      <c r="N2123" s="208"/>
      <c r="O2123" s="208"/>
      <c r="P2123" s="208"/>
      <c r="Q2123" s="208"/>
      <c r="R2123" s="208"/>
      <c r="S2123" s="208"/>
      <c r="T2123" s="208"/>
      <c r="U2123" s="208"/>
      <c r="V2123" s="208"/>
      <c r="W2123" s="208"/>
      <c r="X2123" s="219">
        <v>43454</v>
      </c>
      <c r="Y2123" s="150" t="str">
        <f ca="1">IF(ISBLANK(X2123), TODAY()-E2123,X2123- E2123 &amp; CHAR(10) &amp; "(closed)")</f>
        <v>43454
(closed)</v>
      </c>
      <c r="Z2123" s="149" t="s">
        <v>360</v>
      </c>
    </row>
    <row r="2124" spans="1:26" s="175" customFormat="1" ht="26.4" hidden="1" x14ac:dyDescent="0.3">
      <c r="A2124" s="157"/>
      <c r="B2124" s="191">
        <v>201800520</v>
      </c>
      <c r="C2124" s="206" t="s">
        <v>242</v>
      </c>
      <c r="D2124" s="29" t="s">
        <v>177</v>
      </c>
      <c r="E2124" s="216"/>
      <c r="F2124" s="208"/>
      <c r="G2124" s="208"/>
      <c r="H2124" s="208"/>
      <c r="I2124" s="208"/>
      <c r="J2124" s="209"/>
      <c r="K2124" s="208"/>
      <c r="L2124" s="208"/>
      <c r="M2124" s="208"/>
      <c r="N2124" s="208"/>
      <c r="O2124" s="208"/>
      <c r="P2124" s="208"/>
      <c r="Q2124" s="208"/>
      <c r="R2124" s="208"/>
      <c r="S2124" s="208"/>
      <c r="T2124" s="208"/>
      <c r="U2124" s="208"/>
      <c r="V2124" s="208"/>
      <c r="W2124" s="208"/>
      <c r="X2124" s="219">
        <v>43097</v>
      </c>
      <c r="Y2124" s="150" t="str">
        <f ca="1">IF(ISBLANK(X2124), TODAY()-E2124,X2124- E2124 &amp; CHAR(10) &amp; "(closed)")</f>
        <v>43097
(closed)</v>
      </c>
      <c r="Z2124" s="149" t="s">
        <v>360</v>
      </c>
    </row>
    <row r="2125" spans="1:26" s="175" customFormat="1" ht="26.4" hidden="1" x14ac:dyDescent="0.3">
      <c r="A2125" s="157"/>
      <c r="B2125" s="191">
        <v>201800521</v>
      </c>
      <c r="C2125" s="206" t="s">
        <v>242</v>
      </c>
      <c r="D2125" s="29" t="s">
        <v>177</v>
      </c>
      <c r="E2125" s="216"/>
      <c r="F2125" s="208"/>
      <c r="G2125" s="208"/>
      <c r="H2125" s="208"/>
      <c r="I2125" s="208"/>
      <c r="J2125" s="209"/>
      <c r="K2125" s="208"/>
      <c r="L2125" s="208"/>
      <c r="M2125" s="208"/>
      <c r="N2125" s="208"/>
      <c r="O2125" s="208"/>
      <c r="P2125" s="208"/>
      <c r="Q2125" s="208"/>
      <c r="R2125" s="208"/>
      <c r="S2125" s="208"/>
      <c r="T2125" s="208"/>
      <c r="U2125" s="208"/>
      <c r="V2125" s="208"/>
      <c r="W2125" s="208"/>
      <c r="X2125" s="219">
        <v>43462</v>
      </c>
      <c r="Y2125" s="150" t="str">
        <f ca="1">IF(ISBLANK(X2125), TODAY()-E2125,X2125- E2125 &amp; CHAR(10) &amp; "(closed)")</f>
        <v>43462
(closed)</v>
      </c>
      <c r="Z2125" s="149" t="s">
        <v>360</v>
      </c>
    </row>
    <row r="2126" spans="1:26" s="175" customFormat="1" ht="26.4" hidden="1" x14ac:dyDescent="0.3">
      <c r="A2126" s="157"/>
      <c r="B2126" s="191">
        <v>201800522</v>
      </c>
      <c r="C2126" s="206" t="s">
        <v>242</v>
      </c>
      <c r="D2126" s="29" t="s">
        <v>177</v>
      </c>
      <c r="E2126" s="216"/>
      <c r="F2126" s="208"/>
      <c r="G2126" s="208"/>
      <c r="H2126" s="208"/>
      <c r="I2126" s="208"/>
      <c r="J2126" s="209"/>
      <c r="K2126" s="208"/>
      <c r="L2126" s="208"/>
      <c r="M2126" s="208"/>
      <c r="N2126" s="208"/>
      <c r="O2126" s="208"/>
      <c r="P2126" s="208"/>
      <c r="Q2126" s="208"/>
      <c r="R2126" s="208"/>
      <c r="S2126" s="208"/>
      <c r="T2126" s="208"/>
      <c r="U2126" s="208"/>
      <c r="V2126" s="208"/>
      <c r="W2126" s="208"/>
      <c r="X2126" s="219">
        <v>43453</v>
      </c>
      <c r="Y2126" s="150" t="str">
        <f ca="1">IF(ISBLANK(X2126), TODAY()-E2126,X2126- E2126 &amp; CHAR(10) &amp; "(closed)")</f>
        <v>43453
(closed)</v>
      </c>
      <c r="Z2126" s="149" t="s">
        <v>360</v>
      </c>
    </row>
    <row r="2127" spans="1:26" s="175" customFormat="1" ht="26.4" hidden="1" x14ac:dyDescent="0.3">
      <c r="A2127" s="157"/>
      <c r="B2127" s="191">
        <v>201800523</v>
      </c>
      <c r="C2127" s="206" t="s">
        <v>242</v>
      </c>
      <c r="D2127" s="29" t="s">
        <v>177</v>
      </c>
      <c r="E2127" s="216"/>
      <c r="F2127" s="208"/>
      <c r="G2127" s="208"/>
      <c r="H2127" s="208"/>
      <c r="I2127" s="208"/>
      <c r="J2127" s="209"/>
      <c r="K2127" s="208"/>
      <c r="L2127" s="208"/>
      <c r="M2127" s="208"/>
      <c r="N2127" s="208"/>
      <c r="O2127" s="208"/>
      <c r="P2127" s="208"/>
      <c r="Q2127" s="208"/>
      <c r="R2127" s="208"/>
      <c r="S2127" s="208"/>
      <c r="T2127" s="208"/>
      <c r="U2127" s="208"/>
      <c r="V2127" s="208"/>
      <c r="W2127" s="208"/>
      <c r="X2127" s="219">
        <v>43455</v>
      </c>
      <c r="Y2127" s="150" t="str">
        <f ca="1">IF(ISBLANK(X2127), TODAY()-E2127,X2127- E2127 &amp; CHAR(10) &amp; "(closed)")</f>
        <v>43455
(closed)</v>
      </c>
      <c r="Z2127" s="149" t="s">
        <v>360</v>
      </c>
    </row>
    <row r="2128" spans="1:26" s="175" customFormat="1" ht="26.4" hidden="1" x14ac:dyDescent="0.3">
      <c r="A2128" s="157"/>
      <c r="B2128" s="191">
        <v>201800524</v>
      </c>
      <c r="C2128" s="206" t="s">
        <v>242</v>
      </c>
      <c r="D2128" s="29" t="s">
        <v>177</v>
      </c>
      <c r="E2128" s="216"/>
      <c r="F2128" s="208"/>
      <c r="G2128" s="208"/>
      <c r="H2128" s="208"/>
      <c r="I2128" s="208"/>
      <c r="J2128" s="209"/>
      <c r="K2128" s="208"/>
      <c r="L2128" s="208"/>
      <c r="M2128" s="208"/>
      <c r="N2128" s="208"/>
      <c r="O2128" s="208"/>
      <c r="P2128" s="208"/>
      <c r="Q2128" s="208"/>
      <c r="R2128" s="208"/>
      <c r="S2128" s="208"/>
      <c r="T2128" s="208"/>
      <c r="U2128" s="208"/>
      <c r="V2128" s="208"/>
      <c r="W2128" s="208"/>
      <c r="X2128" s="219">
        <v>43455</v>
      </c>
      <c r="Y2128" s="150" t="str">
        <f ca="1">IF(ISBLANK(X2128), TODAY()-E2128,X2128- E2128 &amp; CHAR(10) &amp; "(closed)")</f>
        <v>43455
(closed)</v>
      </c>
      <c r="Z2128" s="149" t="s">
        <v>360</v>
      </c>
    </row>
    <row r="2129" spans="1:26" s="175" customFormat="1" ht="26.4" hidden="1" x14ac:dyDescent="0.3">
      <c r="A2129" s="157"/>
      <c r="B2129" s="191">
        <v>201800525</v>
      </c>
      <c r="C2129" s="206" t="s">
        <v>242</v>
      </c>
      <c r="D2129" s="29" t="s">
        <v>179</v>
      </c>
      <c r="E2129" s="216"/>
      <c r="F2129" s="208"/>
      <c r="G2129" s="208"/>
      <c r="H2129" s="208"/>
      <c r="I2129" s="208"/>
      <c r="J2129" s="209"/>
      <c r="K2129" s="208"/>
      <c r="L2129" s="208"/>
      <c r="M2129" s="208"/>
      <c r="N2129" s="208"/>
      <c r="O2129" s="208"/>
      <c r="P2129" s="208"/>
      <c r="Q2129" s="208"/>
      <c r="R2129" s="208"/>
      <c r="S2129" s="208"/>
      <c r="T2129" s="208"/>
      <c r="U2129" s="208"/>
      <c r="V2129" s="208"/>
      <c r="W2129" s="208"/>
      <c r="X2129" s="219">
        <v>43455</v>
      </c>
      <c r="Y2129" s="150" t="str">
        <f ca="1">IF(ISBLANK(X2129), TODAY()-E2129,X2129- E2129 &amp; CHAR(10) &amp; "(closed)")</f>
        <v>43455
(closed)</v>
      </c>
      <c r="Z2129" s="149" t="s">
        <v>360</v>
      </c>
    </row>
    <row r="2130" spans="1:26" s="175" customFormat="1" ht="26.4" hidden="1" x14ac:dyDescent="0.3">
      <c r="A2130" s="157"/>
      <c r="B2130" s="191">
        <v>201800528</v>
      </c>
      <c r="C2130" s="206" t="s">
        <v>112</v>
      </c>
      <c r="D2130" s="29" t="s">
        <v>179</v>
      </c>
      <c r="E2130" s="216"/>
      <c r="F2130" s="208"/>
      <c r="G2130" s="208"/>
      <c r="H2130" s="208"/>
      <c r="I2130" s="208"/>
      <c r="J2130" s="209"/>
      <c r="K2130" s="208"/>
      <c r="L2130" s="208"/>
      <c r="M2130" s="208"/>
      <c r="N2130" s="208"/>
      <c r="O2130" s="208"/>
      <c r="P2130" s="208"/>
      <c r="Q2130" s="208"/>
      <c r="R2130" s="208"/>
      <c r="S2130" s="208"/>
      <c r="T2130" s="208"/>
      <c r="U2130" s="208"/>
      <c r="V2130" s="208"/>
      <c r="W2130" s="208"/>
      <c r="X2130" s="219">
        <v>43461</v>
      </c>
      <c r="Y2130" s="150" t="str">
        <f ca="1">IF(ISBLANK(X2130), TODAY()-E2130,X2130- E2130 &amp; CHAR(10) &amp; "(closed)")</f>
        <v>43461
(closed)</v>
      </c>
      <c r="Z2130" s="149" t="s">
        <v>360</v>
      </c>
    </row>
    <row r="2131" spans="1:26" s="175" customFormat="1" ht="26.4" hidden="1" x14ac:dyDescent="0.3">
      <c r="A2131" s="157"/>
      <c r="B2131" s="191">
        <v>201800529</v>
      </c>
      <c r="C2131" s="206" t="s">
        <v>350</v>
      </c>
      <c r="D2131" s="29" t="s">
        <v>172</v>
      </c>
      <c r="E2131" s="227" t="s">
        <v>1852</v>
      </c>
      <c r="F2131" s="208"/>
      <c r="G2131" s="208"/>
      <c r="H2131" s="208"/>
      <c r="I2131" s="208"/>
      <c r="J2131" s="209"/>
      <c r="K2131" s="208"/>
      <c r="L2131" s="208"/>
      <c r="M2131" s="208"/>
      <c r="N2131" s="208"/>
      <c r="O2131" s="208"/>
      <c r="P2131" s="208"/>
      <c r="Q2131" s="208"/>
      <c r="R2131" s="208"/>
      <c r="S2131" s="208"/>
      <c r="T2131" s="208"/>
      <c r="U2131" s="208"/>
      <c r="V2131" s="208"/>
      <c r="W2131" s="208"/>
      <c r="X2131" s="219">
        <v>43376</v>
      </c>
      <c r="Y2131" s="150" t="e">
        <f ca="1">IF(ISBLANK(X2131), TODAY()-E2131,X2131- E2131 &amp; CHAR(10) &amp; "(closed)")</f>
        <v>#VALUE!</v>
      </c>
      <c r="Z2131" s="149" t="s">
        <v>360</v>
      </c>
    </row>
    <row r="2132" spans="1:26" s="175" customFormat="1" ht="26.4" hidden="1" x14ac:dyDescent="0.3">
      <c r="A2132" s="157"/>
      <c r="B2132" s="191">
        <v>201800530</v>
      </c>
      <c r="C2132" s="206" t="s">
        <v>193</v>
      </c>
      <c r="D2132" s="29" t="s">
        <v>179</v>
      </c>
      <c r="E2132" s="216"/>
      <c r="F2132" s="208"/>
      <c r="G2132" s="208"/>
      <c r="H2132" s="208"/>
      <c r="I2132" s="208"/>
      <c r="J2132" s="209"/>
      <c r="K2132" s="208"/>
      <c r="L2132" s="208"/>
      <c r="M2132" s="208"/>
      <c r="N2132" s="208"/>
      <c r="O2132" s="208"/>
      <c r="P2132" s="208"/>
      <c r="Q2132" s="208"/>
      <c r="R2132" s="208"/>
      <c r="S2132" s="208"/>
      <c r="T2132" s="208"/>
      <c r="U2132" s="208"/>
      <c r="V2132" s="208"/>
      <c r="W2132" s="208"/>
      <c r="X2132" s="219">
        <v>43460</v>
      </c>
      <c r="Y2132" s="150" t="str">
        <f ca="1">IF(ISBLANK(X2132), TODAY()-E2132,X2132- E2132 &amp; CHAR(10) &amp; "(closed)")</f>
        <v>43460
(closed)</v>
      </c>
      <c r="Z2132" s="149" t="s">
        <v>360</v>
      </c>
    </row>
    <row r="2133" spans="1:26" s="175" customFormat="1" ht="26.4" hidden="1" x14ac:dyDescent="0.3">
      <c r="A2133" s="157"/>
      <c r="B2133" s="191">
        <v>201800531</v>
      </c>
      <c r="C2133" s="206" t="s">
        <v>193</v>
      </c>
      <c r="D2133" s="29" t="s">
        <v>179</v>
      </c>
      <c r="E2133" s="216"/>
      <c r="F2133" s="208"/>
      <c r="G2133" s="208"/>
      <c r="H2133" s="208"/>
      <c r="I2133" s="208"/>
      <c r="J2133" s="209"/>
      <c r="K2133" s="208"/>
      <c r="L2133" s="208"/>
      <c r="M2133" s="208"/>
      <c r="N2133" s="208"/>
      <c r="O2133" s="208"/>
      <c r="P2133" s="208"/>
      <c r="Q2133" s="208"/>
      <c r="R2133" s="208"/>
      <c r="S2133" s="208"/>
      <c r="T2133" s="208"/>
      <c r="U2133" s="208"/>
      <c r="V2133" s="208"/>
      <c r="W2133" s="208"/>
      <c r="X2133" s="219">
        <v>43454</v>
      </c>
      <c r="Y2133" s="150" t="str">
        <f ca="1">IF(ISBLANK(X2133), TODAY()-E2133,X2133- E2133 &amp; CHAR(10) &amp; "(closed)")</f>
        <v>43454
(closed)</v>
      </c>
      <c r="Z2133" s="149" t="s">
        <v>360</v>
      </c>
    </row>
    <row r="2134" spans="1:26" s="175" customFormat="1" ht="26.4" hidden="1" x14ac:dyDescent="0.3">
      <c r="A2134" s="157"/>
      <c r="B2134" s="191">
        <v>201800533</v>
      </c>
      <c r="C2134" s="206" t="s">
        <v>193</v>
      </c>
      <c r="D2134" s="29" t="s">
        <v>179</v>
      </c>
      <c r="E2134" s="216"/>
      <c r="F2134" s="208"/>
      <c r="G2134" s="208"/>
      <c r="H2134" s="208"/>
      <c r="I2134" s="208"/>
      <c r="J2134" s="209"/>
      <c r="K2134" s="208"/>
      <c r="L2134" s="208"/>
      <c r="M2134" s="208"/>
      <c r="N2134" s="208"/>
      <c r="O2134" s="208"/>
      <c r="P2134" s="208"/>
      <c r="Q2134" s="208"/>
      <c r="R2134" s="208"/>
      <c r="S2134" s="208"/>
      <c r="T2134" s="208"/>
      <c r="U2134" s="208"/>
      <c r="V2134" s="208"/>
      <c r="W2134" s="208"/>
      <c r="X2134" s="219">
        <v>43461</v>
      </c>
      <c r="Y2134" s="150" t="str">
        <f ca="1">IF(ISBLANK(X2134), TODAY()-E2134,X2134- E2134 &amp; CHAR(10) &amp; "(closed)")</f>
        <v>43461
(closed)</v>
      </c>
      <c r="Z2134" s="149" t="s">
        <v>360</v>
      </c>
    </row>
    <row r="2135" spans="1:26" s="175" customFormat="1" ht="26.4" hidden="1" x14ac:dyDescent="0.3">
      <c r="A2135" s="157"/>
      <c r="B2135" s="191">
        <v>201800534</v>
      </c>
      <c r="C2135" s="206" t="s">
        <v>193</v>
      </c>
      <c r="D2135" s="29" t="s">
        <v>179</v>
      </c>
      <c r="E2135" s="216"/>
      <c r="F2135" s="208"/>
      <c r="G2135" s="208"/>
      <c r="H2135" s="208"/>
      <c r="I2135" s="208"/>
      <c r="J2135" s="209"/>
      <c r="K2135" s="208"/>
      <c r="L2135" s="208"/>
      <c r="M2135" s="208"/>
      <c r="N2135" s="208"/>
      <c r="O2135" s="208"/>
      <c r="P2135" s="208"/>
      <c r="Q2135" s="208"/>
      <c r="R2135" s="208"/>
      <c r="S2135" s="208"/>
      <c r="T2135" s="208"/>
      <c r="U2135" s="208"/>
      <c r="V2135" s="208"/>
      <c r="W2135" s="208"/>
      <c r="X2135" s="219">
        <v>43455</v>
      </c>
      <c r="Y2135" s="150" t="str">
        <f ca="1">IF(ISBLANK(X2135), TODAY()-E2135,X2135- E2135 &amp; CHAR(10) &amp; "(closed)")</f>
        <v>43455
(closed)</v>
      </c>
      <c r="Z2135" s="149" t="s">
        <v>360</v>
      </c>
    </row>
    <row r="2136" spans="1:26" s="175" customFormat="1" ht="26.4" hidden="1" x14ac:dyDescent="0.3">
      <c r="A2136" s="157"/>
      <c r="B2136" s="191">
        <v>201800535</v>
      </c>
      <c r="C2136" s="206" t="s">
        <v>193</v>
      </c>
      <c r="D2136" s="29" t="s">
        <v>179</v>
      </c>
      <c r="E2136" s="216"/>
      <c r="F2136" s="208"/>
      <c r="G2136" s="208"/>
      <c r="H2136" s="208"/>
      <c r="I2136" s="208"/>
      <c r="J2136" s="209"/>
      <c r="K2136" s="208"/>
      <c r="L2136" s="208"/>
      <c r="M2136" s="208"/>
      <c r="N2136" s="208"/>
      <c r="O2136" s="208"/>
      <c r="P2136" s="208"/>
      <c r="Q2136" s="208"/>
      <c r="R2136" s="208"/>
      <c r="S2136" s="208"/>
      <c r="T2136" s="208"/>
      <c r="U2136" s="208"/>
      <c r="V2136" s="208"/>
      <c r="W2136" s="208"/>
      <c r="X2136" s="219">
        <v>43455</v>
      </c>
      <c r="Y2136" s="150" t="str">
        <f ca="1">IF(ISBLANK(X2136), TODAY()-E2136,X2136- E2136 &amp; CHAR(10) &amp; "(closed)")</f>
        <v>43455
(closed)</v>
      </c>
      <c r="Z2136" s="149" t="s">
        <v>360</v>
      </c>
    </row>
    <row r="2137" spans="1:26" s="175" customFormat="1" ht="26.4" hidden="1" x14ac:dyDescent="0.3">
      <c r="A2137" s="157"/>
      <c r="B2137" s="191">
        <v>201800536</v>
      </c>
      <c r="C2137" s="206" t="s">
        <v>193</v>
      </c>
      <c r="D2137" s="29" t="s">
        <v>179</v>
      </c>
      <c r="E2137" s="216"/>
      <c r="F2137" s="208"/>
      <c r="G2137" s="208"/>
      <c r="H2137" s="208"/>
      <c r="I2137" s="208"/>
      <c r="J2137" s="209"/>
      <c r="K2137" s="208"/>
      <c r="L2137" s="208"/>
      <c r="M2137" s="208"/>
      <c r="N2137" s="208"/>
      <c r="O2137" s="208"/>
      <c r="P2137" s="208"/>
      <c r="Q2137" s="208"/>
      <c r="R2137" s="208"/>
      <c r="S2137" s="208"/>
      <c r="T2137" s="208"/>
      <c r="U2137" s="208"/>
      <c r="V2137" s="208"/>
      <c r="W2137" s="208"/>
      <c r="X2137" s="219">
        <v>43461</v>
      </c>
      <c r="Y2137" s="150" t="str">
        <f ca="1">IF(ISBLANK(X2137), TODAY()-E2137,X2137- E2137 &amp; CHAR(10) &amp; "(closed)")</f>
        <v>43461
(closed)</v>
      </c>
      <c r="Z2137" s="149" t="s">
        <v>360</v>
      </c>
    </row>
    <row r="2138" spans="1:26" s="175" customFormat="1" ht="26.4" hidden="1" x14ac:dyDescent="0.3">
      <c r="A2138" s="157"/>
      <c r="B2138" s="191">
        <v>201800537</v>
      </c>
      <c r="C2138" s="206" t="s">
        <v>193</v>
      </c>
      <c r="D2138" s="29" t="s">
        <v>179</v>
      </c>
      <c r="E2138" s="216"/>
      <c r="F2138" s="208"/>
      <c r="G2138" s="208"/>
      <c r="H2138" s="208"/>
      <c r="I2138" s="208"/>
      <c r="J2138" s="209"/>
      <c r="K2138" s="208"/>
      <c r="L2138" s="208"/>
      <c r="M2138" s="208"/>
      <c r="N2138" s="208"/>
      <c r="O2138" s="208"/>
      <c r="P2138" s="208"/>
      <c r="Q2138" s="208"/>
      <c r="R2138" s="208"/>
      <c r="S2138" s="208"/>
      <c r="T2138" s="208"/>
      <c r="U2138" s="208"/>
      <c r="V2138" s="208"/>
      <c r="W2138" s="208"/>
      <c r="X2138" s="219">
        <v>43454</v>
      </c>
      <c r="Y2138" s="150" t="str">
        <f ca="1">IF(ISBLANK(X2138), TODAY()-E2138,X2138- E2138 &amp; CHAR(10) &amp; "(closed)")</f>
        <v>43454
(closed)</v>
      </c>
      <c r="Z2138" s="149" t="s">
        <v>360</v>
      </c>
    </row>
    <row r="2139" spans="1:26" s="175" customFormat="1" ht="26.4" hidden="1" x14ac:dyDescent="0.3">
      <c r="A2139" s="157"/>
      <c r="B2139" s="191">
        <v>201800542</v>
      </c>
      <c r="C2139" s="206" t="s">
        <v>350</v>
      </c>
      <c r="D2139" s="29" t="s">
        <v>172</v>
      </c>
      <c r="E2139" s="227" t="s">
        <v>1852</v>
      </c>
      <c r="F2139" s="208"/>
      <c r="G2139" s="208"/>
      <c r="H2139" s="208"/>
      <c r="I2139" s="208"/>
      <c r="J2139" s="209"/>
      <c r="K2139" s="208"/>
      <c r="L2139" s="208"/>
      <c r="M2139" s="208"/>
      <c r="N2139" s="208"/>
      <c r="O2139" s="208"/>
      <c r="P2139" s="208"/>
      <c r="Q2139" s="208"/>
      <c r="R2139" s="208"/>
      <c r="S2139" s="208"/>
      <c r="T2139" s="208"/>
      <c r="U2139" s="208"/>
      <c r="V2139" s="208"/>
      <c r="W2139" s="208"/>
      <c r="X2139" s="219">
        <v>43403</v>
      </c>
      <c r="Y2139" s="150" t="e">
        <f ca="1">IF(ISBLANK(X2139), TODAY()-E2139,X2139- E2139 &amp; CHAR(10) &amp; "(closed)")</f>
        <v>#VALUE!</v>
      </c>
      <c r="Z2139" s="149" t="s">
        <v>360</v>
      </c>
    </row>
    <row r="2140" spans="1:26" s="175" customFormat="1" ht="26.4" hidden="1" x14ac:dyDescent="0.3">
      <c r="A2140" s="157"/>
      <c r="B2140" s="155">
        <v>201800543</v>
      </c>
      <c r="C2140" s="217" t="s">
        <v>1850</v>
      </c>
      <c r="D2140" s="29" t="s">
        <v>179</v>
      </c>
      <c r="E2140" s="216"/>
      <c r="F2140" s="208"/>
      <c r="G2140" s="208"/>
      <c r="H2140" s="208"/>
      <c r="I2140" s="208"/>
      <c r="J2140" s="209"/>
      <c r="K2140" s="208"/>
      <c r="L2140" s="208"/>
      <c r="M2140" s="208"/>
      <c r="N2140" s="208"/>
      <c r="O2140" s="208"/>
      <c r="P2140" s="208"/>
      <c r="Q2140" s="208"/>
      <c r="R2140" s="208"/>
      <c r="S2140" s="208"/>
      <c r="T2140" s="208"/>
      <c r="U2140" s="208"/>
      <c r="V2140" s="208"/>
      <c r="W2140" s="208"/>
      <c r="X2140" s="219">
        <v>43454</v>
      </c>
      <c r="Y2140" s="150" t="str">
        <f ca="1">IF(ISBLANK(X2140), TODAY()-E2140,X2140- E2140 &amp; CHAR(10) &amp; "(closed)")</f>
        <v>43454
(closed)</v>
      </c>
      <c r="Z2140" s="149" t="s">
        <v>360</v>
      </c>
    </row>
    <row r="2141" spans="1:26" s="175" customFormat="1" ht="26.4" hidden="1" x14ac:dyDescent="0.3">
      <c r="A2141" s="157"/>
      <c r="B2141" s="191">
        <v>201800544</v>
      </c>
      <c r="C2141" s="206" t="s">
        <v>1799</v>
      </c>
      <c r="D2141" s="29" t="s">
        <v>179</v>
      </c>
      <c r="E2141" s="216"/>
      <c r="F2141" s="208"/>
      <c r="G2141" s="208"/>
      <c r="H2141" s="208"/>
      <c r="I2141" s="208"/>
      <c r="J2141" s="209"/>
      <c r="K2141" s="208"/>
      <c r="L2141" s="208"/>
      <c r="M2141" s="208"/>
      <c r="N2141" s="208"/>
      <c r="O2141" s="208"/>
      <c r="P2141" s="208"/>
      <c r="Q2141" s="208"/>
      <c r="R2141" s="208"/>
      <c r="S2141" s="208"/>
      <c r="T2141" s="208"/>
      <c r="U2141" s="208"/>
      <c r="V2141" s="208"/>
      <c r="W2141" s="208"/>
      <c r="X2141" s="219">
        <v>43455</v>
      </c>
      <c r="Y2141" s="150" t="str">
        <f ca="1">IF(ISBLANK(X2141), TODAY()-E2141,X2141- E2141 &amp; CHAR(10) &amp; "(closed)")</f>
        <v>43455
(closed)</v>
      </c>
      <c r="Z2141" s="149" t="s">
        <v>360</v>
      </c>
    </row>
    <row r="2142" spans="1:26" s="175" customFormat="1" ht="26.4" hidden="1" x14ac:dyDescent="0.3">
      <c r="A2142" s="157"/>
      <c r="B2142" s="191">
        <v>201800545</v>
      </c>
      <c r="C2142" s="206" t="s">
        <v>607</v>
      </c>
      <c r="D2142" s="29" t="s">
        <v>179</v>
      </c>
      <c r="E2142" s="216"/>
      <c r="F2142" s="208"/>
      <c r="G2142" s="208"/>
      <c r="H2142" s="208"/>
      <c r="I2142" s="208"/>
      <c r="J2142" s="209"/>
      <c r="K2142" s="208"/>
      <c r="L2142" s="208"/>
      <c r="M2142" s="208"/>
      <c r="N2142" s="208"/>
      <c r="O2142" s="208"/>
      <c r="P2142" s="208"/>
      <c r="Q2142" s="208"/>
      <c r="R2142" s="208"/>
      <c r="S2142" s="208"/>
      <c r="T2142" s="208"/>
      <c r="U2142" s="208"/>
      <c r="V2142" s="208"/>
      <c r="W2142" s="208"/>
      <c r="X2142" s="219">
        <v>43455</v>
      </c>
      <c r="Y2142" s="150" t="str">
        <f ca="1">IF(ISBLANK(X2142), TODAY()-E2142,X2142- E2142 &amp; CHAR(10) &amp; "(closed)")</f>
        <v>43455
(closed)</v>
      </c>
      <c r="Z2142" s="149" t="s">
        <v>360</v>
      </c>
    </row>
    <row r="2143" spans="1:26" s="175" customFormat="1" ht="26.4" hidden="1" x14ac:dyDescent="0.3">
      <c r="A2143" s="157"/>
      <c r="B2143" s="191">
        <v>201800546</v>
      </c>
      <c r="C2143" s="206" t="s">
        <v>193</v>
      </c>
      <c r="D2143" s="29" t="s">
        <v>176</v>
      </c>
      <c r="E2143" s="216"/>
      <c r="F2143" s="208"/>
      <c r="G2143" s="208"/>
      <c r="H2143" s="208"/>
      <c r="I2143" s="208"/>
      <c r="J2143" s="209"/>
      <c r="K2143" s="208"/>
      <c r="L2143" s="208"/>
      <c r="M2143" s="208"/>
      <c r="N2143" s="208"/>
      <c r="O2143" s="208"/>
      <c r="P2143" s="208"/>
      <c r="Q2143" s="208"/>
      <c r="R2143" s="208"/>
      <c r="S2143" s="208"/>
      <c r="T2143" s="208"/>
      <c r="U2143" s="208"/>
      <c r="V2143" s="208"/>
      <c r="W2143" s="208"/>
      <c r="X2143" s="219">
        <v>43454</v>
      </c>
      <c r="Y2143" s="150" t="str">
        <f ca="1">IF(ISBLANK(X2143), TODAY()-E2143,X2143- E2143 &amp; CHAR(10) &amp; "(closed)")</f>
        <v>43454
(closed)</v>
      </c>
      <c r="Z2143" s="149" t="s">
        <v>360</v>
      </c>
    </row>
    <row r="2144" spans="1:26" s="175" customFormat="1" ht="26.4" hidden="1" x14ac:dyDescent="0.3">
      <c r="A2144" s="157"/>
      <c r="B2144" s="155">
        <v>201800548</v>
      </c>
      <c r="C2144" s="217" t="s">
        <v>193</v>
      </c>
      <c r="D2144" s="29" t="s">
        <v>179</v>
      </c>
      <c r="E2144" s="216"/>
      <c r="F2144" s="208"/>
      <c r="G2144" s="208"/>
      <c r="H2144" s="208"/>
      <c r="I2144" s="208"/>
      <c r="J2144" s="209"/>
      <c r="K2144" s="208"/>
      <c r="L2144" s="208"/>
      <c r="M2144" s="208"/>
      <c r="N2144" s="208"/>
      <c r="O2144" s="208"/>
      <c r="P2144" s="208"/>
      <c r="Q2144" s="208"/>
      <c r="R2144" s="208"/>
      <c r="S2144" s="208"/>
      <c r="T2144" s="208"/>
      <c r="U2144" s="208"/>
      <c r="V2144" s="208"/>
      <c r="W2144" s="208"/>
      <c r="X2144" s="219">
        <v>43454</v>
      </c>
      <c r="Y2144" s="150" t="str">
        <f ca="1">IF(ISBLANK(X2144), TODAY()-E2144,X2144- E2144 &amp; CHAR(10) &amp; "(closed)")</f>
        <v>43454
(closed)</v>
      </c>
      <c r="Z2144" s="149" t="s">
        <v>360</v>
      </c>
    </row>
    <row r="2145" spans="1:26" s="175" customFormat="1" ht="26.4" hidden="1" x14ac:dyDescent="0.3">
      <c r="A2145" s="191"/>
      <c r="B2145" s="191">
        <v>201800549</v>
      </c>
      <c r="C2145" s="206" t="s">
        <v>193</v>
      </c>
      <c r="D2145" s="29" t="s">
        <v>179</v>
      </c>
      <c r="E2145" s="216"/>
      <c r="F2145" s="208"/>
      <c r="G2145" s="208"/>
      <c r="H2145" s="208"/>
      <c r="I2145" s="208"/>
      <c r="J2145" s="209"/>
      <c r="K2145" s="208"/>
      <c r="L2145" s="208"/>
      <c r="M2145" s="208"/>
      <c r="N2145" s="208"/>
      <c r="O2145" s="208"/>
      <c r="P2145" s="208"/>
      <c r="Q2145" s="208"/>
      <c r="R2145" s="208"/>
      <c r="S2145" s="208"/>
      <c r="T2145" s="208"/>
      <c r="U2145" s="208"/>
      <c r="V2145" s="208"/>
      <c r="W2145" s="208"/>
      <c r="X2145" s="219">
        <v>43460</v>
      </c>
      <c r="Y2145" s="150" t="str">
        <f ca="1">IF(ISBLANK(X2145), TODAY()-E2145,X2145- E2145 &amp; CHAR(10) &amp; "(closed)")</f>
        <v>43460
(closed)</v>
      </c>
      <c r="Z2145" s="149" t="s">
        <v>360</v>
      </c>
    </row>
    <row r="2146" spans="1:26" s="175" customFormat="1" ht="26.4" hidden="1" x14ac:dyDescent="0.3">
      <c r="A2146" s="191"/>
      <c r="B2146" s="191">
        <v>201800552</v>
      </c>
      <c r="C2146" s="206" t="s">
        <v>193</v>
      </c>
      <c r="D2146" s="29" t="s">
        <v>179</v>
      </c>
      <c r="E2146" s="216"/>
      <c r="F2146" s="208"/>
      <c r="G2146" s="208"/>
      <c r="H2146" s="208"/>
      <c r="I2146" s="208"/>
      <c r="J2146" s="209"/>
      <c r="K2146" s="208"/>
      <c r="L2146" s="208"/>
      <c r="M2146" s="208"/>
      <c r="N2146" s="208"/>
      <c r="O2146" s="208"/>
      <c r="P2146" s="208"/>
      <c r="Q2146" s="208"/>
      <c r="R2146" s="208"/>
      <c r="S2146" s="208"/>
      <c r="T2146" s="208"/>
      <c r="U2146" s="208"/>
      <c r="V2146" s="208"/>
      <c r="W2146" s="208"/>
      <c r="X2146" s="219">
        <v>43461</v>
      </c>
      <c r="Y2146" s="150" t="str">
        <f ca="1">IF(ISBLANK(X2146), TODAY()-E2146,X2146- E2146 &amp; CHAR(10) &amp; "(closed)")</f>
        <v>43461
(closed)</v>
      </c>
      <c r="Z2146" s="149" t="s">
        <v>360</v>
      </c>
    </row>
    <row r="2147" spans="1:26" s="175" customFormat="1" ht="26.4" hidden="1" x14ac:dyDescent="0.3">
      <c r="A2147" s="191"/>
      <c r="B2147" s="191">
        <v>201800553</v>
      </c>
      <c r="C2147" s="206" t="s">
        <v>193</v>
      </c>
      <c r="D2147" s="29" t="s">
        <v>179</v>
      </c>
      <c r="E2147" s="216"/>
      <c r="F2147" s="208"/>
      <c r="G2147" s="208"/>
      <c r="H2147" s="208"/>
      <c r="I2147" s="208"/>
      <c r="J2147" s="209"/>
      <c r="K2147" s="208"/>
      <c r="L2147" s="208"/>
      <c r="M2147" s="208"/>
      <c r="N2147" s="208"/>
      <c r="O2147" s="208"/>
      <c r="P2147" s="208"/>
      <c r="Q2147" s="208"/>
      <c r="R2147" s="208"/>
      <c r="S2147" s="208"/>
      <c r="T2147" s="208"/>
      <c r="U2147" s="208"/>
      <c r="V2147" s="208"/>
      <c r="W2147" s="208"/>
      <c r="X2147" s="219">
        <v>43451</v>
      </c>
      <c r="Y2147" s="150" t="str">
        <f ca="1">IF(ISBLANK(X2147), TODAY()-E2147,X2147- E2147 &amp; CHAR(10) &amp; "(closed)")</f>
        <v>43451
(closed)</v>
      </c>
      <c r="Z2147" s="149" t="s">
        <v>360</v>
      </c>
    </row>
    <row r="2148" spans="1:26" s="175" customFormat="1" ht="26.4" hidden="1" x14ac:dyDescent="0.3">
      <c r="A2148" s="191"/>
      <c r="B2148" s="191">
        <v>201800554</v>
      </c>
      <c r="C2148" s="206" t="s">
        <v>313</v>
      </c>
      <c r="D2148" s="29" t="s">
        <v>179</v>
      </c>
      <c r="E2148" s="216"/>
      <c r="F2148" s="208"/>
      <c r="G2148" s="208"/>
      <c r="H2148" s="208"/>
      <c r="I2148" s="208"/>
      <c r="J2148" s="209"/>
      <c r="K2148" s="208"/>
      <c r="L2148" s="208"/>
      <c r="M2148" s="208"/>
      <c r="N2148" s="208"/>
      <c r="O2148" s="208"/>
      <c r="P2148" s="208"/>
      <c r="Q2148" s="208"/>
      <c r="R2148" s="208"/>
      <c r="S2148" s="208"/>
      <c r="T2148" s="208"/>
      <c r="U2148" s="208"/>
      <c r="V2148" s="208"/>
      <c r="W2148" s="208"/>
      <c r="X2148" s="219">
        <v>43420</v>
      </c>
      <c r="Y2148" s="150" t="str">
        <f ca="1">IF(ISBLANK(X2148), TODAY()-E2148,X2148- E2148 &amp; CHAR(10) &amp; "(closed)")</f>
        <v>43420
(closed)</v>
      </c>
      <c r="Z2148" s="149" t="s">
        <v>360</v>
      </c>
    </row>
    <row r="2149" spans="1:26" s="175" customFormat="1" ht="26.4" hidden="1" x14ac:dyDescent="0.3">
      <c r="A2149" s="191"/>
      <c r="B2149" s="191">
        <v>201800562</v>
      </c>
      <c r="C2149" s="206" t="s">
        <v>193</v>
      </c>
      <c r="D2149" s="29" t="s">
        <v>179</v>
      </c>
      <c r="E2149" s="216"/>
      <c r="F2149" s="208"/>
      <c r="G2149" s="208"/>
      <c r="H2149" s="208"/>
      <c r="I2149" s="208"/>
      <c r="J2149" s="209"/>
      <c r="K2149" s="208"/>
      <c r="L2149" s="208"/>
      <c r="M2149" s="208"/>
      <c r="N2149" s="208"/>
      <c r="O2149" s="208"/>
      <c r="P2149" s="208"/>
      <c r="Q2149" s="208"/>
      <c r="R2149" s="208"/>
      <c r="S2149" s="208"/>
      <c r="T2149" s="208"/>
      <c r="U2149" s="208"/>
      <c r="V2149" s="208"/>
      <c r="W2149" s="208"/>
      <c r="X2149" s="219">
        <v>43461</v>
      </c>
      <c r="Y2149" s="150" t="str">
        <f ca="1">IF(ISBLANK(X2149), TODAY()-E2149,X2149- E2149 &amp; CHAR(10) &amp; "(closed)")</f>
        <v>43461
(closed)</v>
      </c>
      <c r="Z2149" s="149" t="s">
        <v>360</v>
      </c>
    </row>
    <row r="2150" spans="1:26" s="175" customFormat="1" ht="26.4" hidden="1" x14ac:dyDescent="0.3">
      <c r="A2150" s="157"/>
      <c r="B2150" s="155">
        <v>201800564</v>
      </c>
      <c r="C2150" s="217" t="s">
        <v>193</v>
      </c>
      <c r="D2150" s="29" t="s">
        <v>179</v>
      </c>
      <c r="E2150" s="216"/>
      <c r="F2150" s="208"/>
      <c r="G2150" s="208"/>
      <c r="H2150" s="208"/>
      <c r="I2150" s="208"/>
      <c r="J2150" s="209"/>
      <c r="K2150" s="208"/>
      <c r="L2150" s="208"/>
      <c r="M2150" s="208"/>
      <c r="N2150" s="208"/>
      <c r="O2150" s="208"/>
      <c r="P2150" s="208"/>
      <c r="Q2150" s="208"/>
      <c r="R2150" s="208"/>
      <c r="S2150" s="208"/>
      <c r="T2150" s="208"/>
      <c r="U2150" s="208"/>
      <c r="V2150" s="208"/>
      <c r="W2150" s="208"/>
      <c r="X2150" s="219">
        <v>43488</v>
      </c>
      <c r="Y2150" s="150" t="str">
        <f ca="1">IF(ISBLANK(X2150), TODAY()-E2150,X2150- E2150 &amp; CHAR(10) &amp; "(closed)")</f>
        <v>43488
(closed)</v>
      </c>
      <c r="Z2150" s="149" t="s">
        <v>360</v>
      </c>
    </row>
    <row r="2151" spans="1:26" s="175" customFormat="1" ht="26.4" hidden="1" x14ac:dyDescent="0.3">
      <c r="A2151" s="157"/>
      <c r="B2151" s="155">
        <v>201800573</v>
      </c>
      <c r="C2151" s="217" t="s">
        <v>193</v>
      </c>
      <c r="D2151" s="29" t="s">
        <v>179</v>
      </c>
      <c r="E2151" s="221"/>
      <c r="F2151" s="152"/>
      <c r="G2151" s="152"/>
      <c r="H2151" s="152"/>
      <c r="I2151" s="152"/>
      <c r="J2151" s="153"/>
      <c r="K2151" s="152"/>
      <c r="L2151" s="152"/>
      <c r="M2151" s="152"/>
      <c r="N2151" s="152"/>
      <c r="O2151" s="152"/>
      <c r="P2151" s="152"/>
      <c r="Q2151" s="152"/>
      <c r="R2151" s="152"/>
      <c r="S2151" s="152"/>
      <c r="T2151" s="152"/>
      <c r="U2151" s="152"/>
      <c r="V2151" s="152"/>
      <c r="W2151" s="152"/>
      <c r="X2151" s="219">
        <v>43489</v>
      </c>
      <c r="Y2151" s="150" t="str">
        <f ca="1">IF(ISBLANK(X2151), TODAY()-E2151,X2151- E2151 &amp; CHAR(10) &amp; "(closed)")</f>
        <v>43489
(closed)</v>
      </c>
      <c r="Z2151" s="149" t="s">
        <v>360</v>
      </c>
    </row>
    <row r="2152" spans="1:26" s="175" customFormat="1" ht="26.4" hidden="1" x14ac:dyDescent="0.3">
      <c r="A2152" s="157"/>
      <c r="B2152" s="155">
        <v>201800574</v>
      </c>
      <c r="C2152" s="217" t="s">
        <v>193</v>
      </c>
      <c r="D2152" s="29" t="s">
        <v>179</v>
      </c>
      <c r="E2152" s="216"/>
      <c r="F2152" s="208"/>
      <c r="G2152" s="208"/>
      <c r="H2152" s="208"/>
      <c r="I2152" s="208"/>
      <c r="J2152" s="209"/>
      <c r="K2152" s="208"/>
      <c r="L2152" s="208"/>
      <c r="M2152" s="208"/>
      <c r="N2152" s="208"/>
      <c r="O2152" s="208"/>
      <c r="P2152" s="208"/>
      <c r="Q2152" s="208"/>
      <c r="R2152" s="208"/>
      <c r="S2152" s="208"/>
      <c r="T2152" s="208"/>
      <c r="U2152" s="208"/>
      <c r="V2152" s="208"/>
      <c r="W2152" s="208"/>
      <c r="X2152" s="219">
        <v>43489</v>
      </c>
      <c r="Y2152" s="150" t="str">
        <f ca="1">IF(ISBLANK(X2152), TODAY()-E2152,X2152- E2152 &amp; CHAR(10) &amp; "(closed)")</f>
        <v>43489
(closed)</v>
      </c>
      <c r="Z2152" s="149" t="s">
        <v>360</v>
      </c>
    </row>
    <row r="2153" spans="1:26" s="175" customFormat="1" ht="26.4" hidden="1" x14ac:dyDescent="0.3">
      <c r="A2153" s="191"/>
      <c r="B2153" s="191">
        <v>201800576</v>
      </c>
      <c r="C2153" s="206" t="s">
        <v>193</v>
      </c>
      <c r="D2153" s="29" t="s">
        <v>179</v>
      </c>
      <c r="E2153" s="221"/>
      <c r="F2153" s="152"/>
      <c r="G2153" s="152"/>
      <c r="H2153" s="152"/>
      <c r="I2153" s="152"/>
      <c r="J2153" s="153"/>
      <c r="K2153" s="152"/>
      <c r="L2153" s="152"/>
      <c r="M2153" s="152"/>
      <c r="N2153" s="152"/>
      <c r="O2153" s="152"/>
      <c r="P2153" s="152"/>
      <c r="Q2153" s="152"/>
      <c r="R2153" s="152"/>
      <c r="S2153" s="152"/>
      <c r="T2153" s="152"/>
      <c r="U2153" s="152"/>
      <c r="V2153" s="152"/>
      <c r="W2153" s="152"/>
      <c r="X2153" s="219">
        <v>43460</v>
      </c>
      <c r="Y2153" s="150" t="str">
        <f ca="1">IF(ISBLANK(X2153), TODAY()-E2153,X2153- E2153 &amp; CHAR(10) &amp; "(closed)")</f>
        <v>43460
(closed)</v>
      </c>
      <c r="Z2153" s="149" t="s">
        <v>360</v>
      </c>
    </row>
    <row r="2154" spans="1:26" s="175" customFormat="1" ht="26.4" hidden="1" x14ac:dyDescent="0.3">
      <c r="A2154" s="157"/>
      <c r="B2154" s="155">
        <v>201800578</v>
      </c>
      <c r="C2154" s="217" t="s">
        <v>804</v>
      </c>
      <c r="D2154" s="29" t="s">
        <v>176</v>
      </c>
      <c r="E2154" s="221"/>
      <c r="F2154" s="152"/>
      <c r="G2154" s="152"/>
      <c r="H2154" s="152"/>
      <c r="I2154" s="152"/>
      <c r="J2154" s="153"/>
      <c r="K2154" s="152"/>
      <c r="L2154" s="152"/>
      <c r="M2154" s="152"/>
      <c r="N2154" s="152"/>
      <c r="O2154" s="152"/>
      <c r="P2154" s="152"/>
      <c r="Q2154" s="152"/>
      <c r="R2154" s="152"/>
      <c r="S2154" s="152"/>
      <c r="T2154" s="152"/>
      <c r="U2154" s="152"/>
      <c r="V2154" s="152"/>
      <c r="W2154" s="152"/>
      <c r="X2154" s="219">
        <v>43496</v>
      </c>
      <c r="Y2154" s="150" t="str">
        <f ca="1">IF(ISBLANK(X2154), TODAY()-E2154,X2154- E2154 &amp; CHAR(10) &amp; "(closed)")</f>
        <v>43496
(closed)</v>
      </c>
      <c r="Z2154" s="149" t="s">
        <v>360</v>
      </c>
    </row>
    <row r="2155" spans="1:26" s="175" customFormat="1" ht="26.4" hidden="1" x14ac:dyDescent="0.3">
      <c r="A2155" s="191"/>
      <c r="B2155" s="191">
        <v>201800580</v>
      </c>
      <c r="C2155" s="206" t="s">
        <v>193</v>
      </c>
      <c r="D2155" s="29" t="s">
        <v>179</v>
      </c>
      <c r="E2155" s="221"/>
      <c r="F2155" s="152"/>
      <c r="G2155" s="152"/>
      <c r="H2155" s="152"/>
      <c r="I2155" s="152"/>
      <c r="J2155" s="153"/>
      <c r="K2155" s="152"/>
      <c r="L2155" s="152"/>
      <c r="M2155" s="152"/>
      <c r="N2155" s="152"/>
      <c r="O2155" s="152"/>
      <c r="P2155" s="152"/>
      <c r="Q2155" s="152"/>
      <c r="R2155" s="152"/>
      <c r="S2155" s="152"/>
      <c r="T2155" s="152"/>
      <c r="U2155" s="152"/>
      <c r="V2155" s="152"/>
      <c r="W2155" s="152"/>
      <c r="X2155" s="219">
        <v>43399</v>
      </c>
      <c r="Y2155" s="150" t="str">
        <f ca="1">IF(ISBLANK(X2155), TODAY()-E2155,X2155- E2155 &amp; CHAR(10) &amp; "(closed)")</f>
        <v>43399
(closed)</v>
      </c>
      <c r="Z2155" s="149" t="s">
        <v>360</v>
      </c>
    </row>
    <row r="2156" spans="1:26" s="175" customFormat="1" ht="26.4" hidden="1" x14ac:dyDescent="0.3">
      <c r="A2156" s="157"/>
      <c r="B2156" s="155">
        <v>201800581</v>
      </c>
      <c r="C2156" s="217" t="s">
        <v>193</v>
      </c>
      <c r="D2156" s="29" t="s">
        <v>179</v>
      </c>
      <c r="E2156" s="221"/>
      <c r="F2156" s="152"/>
      <c r="G2156" s="152"/>
      <c r="H2156" s="152"/>
      <c r="I2156" s="152"/>
      <c r="J2156" s="153"/>
      <c r="K2156" s="152"/>
      <c r="L2156" s="152"/>
      <c r="M2156" s="152"/>
      <c r="N2156" s="152"/>
      <c r="O2156" s="152"/>
      <c r="P2156" s="152"/>
      <c r="Q2156" s="152"/>
      <c r="R2156" s="152"/>
      <c r="S2156" s="152"/>
      <c r="T2156" s="152"/>
      <c r="U2156" s="152"/>
      <c r="V2156" s="152"/>
      <c r="W2156" s="152"/>
      <c r="X2156" s="219">
        <v>43490</v>
      </c>
      <c r="Y2156" s="150" t="str">
        <f ca="1">IF(ISBLANK(X2156), TODAY()-E2156,X2156- E2156 &amp; CHAR(10) &amp; "(closed)")</f>
        <v>43490
(closed)</v>
      </c>
      <c r="Z2156" s="149" t="s">
        <v>360</v>
      </c>
    </row>
    <row r="2157" spans="1:26" s="175" customFormat="1" ht="26.4" hidden="1" x14ac:dyDescent="0.3">
      <c r="A2157" s="157"/>
      <c r="B2157" s="191">
        <v>201800584</v>
      </c>
      <c r="C2157" s="206" t="s">
        <v>193</v>
      </c>
      <c r="D2157" s="29" t="s">
        <v>179</v>
      </c>
      <c r="E2157" s="221"/>
      <c r="F2157" s="152"/>
      <c r="G2157" s="152"/>
      <c r="H2157" s="152"/>
      <c r="I2157" s="152"/>
      <c r="J2157" s="153"/>
      <c r="K2157" s="152"/>
      <c r="L2157" s="152"/>
      <c r="M2157" s="152"/>
      <c r="N2157" s="152"/>
      <c r="O2157" s="152"/>
      <c r="P2157" s="152"/>
      <c r="Q2157" s="152"/>
      <c r="R2157" s="152"/>
      <c r="S2157" s="152"/>
      <c r="T2157" s="152"/>
      <c r="U2157" s="152"/>
      <c r="V2157" s="152"/>
      <c r="W2157" s="152"/>
      <c r="X2157" s="219">
        <v>43461</v>
      </c>
      <c r="Y2157" s="150" t="str">
        <f ca="1">IF(ISBLANK(X2157), TODAY()-E2157,X2157- E2157 &amp; CHAR(10) &amp; "(closed)")</f>
        <v>43461
(closed)</v>
      </c>
      <c r="Z2157" s="149" t="s">
        <v>360</v>
      </c>
    </row>
    <row r="2158" spans="1:26" s="175" customFormat="1" ht="26.4" hidden="1" x14ac:dyDescent="0.3">
      <c r="A2158" s="157"/>
      <c r="B2158" s="155">
        <v>201800585</v>
      </c>
      <c r="C2158" s="217" t="s">
        <v>193</v>
      </c>
      <c r="D2158" s="29" t="s">
        <v>179</v>
      </c>
      <c r="E2158" s="221"/>
      <c r="F2158" s="152"/>
      <c r="G2158" s="152"/>
      <c r="H2158" s="152"/>
      <c r="I2158" s="152"/>
      <c r="J2158" s="153"/>
      <c r="K2158" s="152"/>
      <c r="L2158" s="152"/>
      <c r="M2158" s="152"/>
      <c r="N2158" s="152"/>
      <c r="O2158" s="152"/>
      <c r="P2158" s="152"/>
      <c r="Q2158" s="152"/>
      <c r="R2158" s="152"/>
      <c r="S2158" s="152"/>
      <c r="T2158" s="152"/>
      <c r="U2158" s="152"/>
      <c r="V2158" s="152"/>
      <c r="W2158" s="152"/>
      <c r="X2158" s="219">
        <v>43496</v>
      </c>
      <c r="Y2158" s="150" t="str">
        <f ca="1">IF(ISBLANK(X2158), TODAY()-E2158,X2158- E2158 &amp; CHAR(10) &amp; "(closed)")</f>
        <v>43496
(closed)</v>
      </c>
      <c r="Z2158" s="149" t="s">
        <v>360</v>
      </c>
    </row>
    <row r="2159" spans="1:26" s="175" customFormat="1" ht="26.4" hidden="1" x14ac:dyDescent="0.3">
      <c r="A2159" s="157"/>
      <c r="B2159" s="155">
        <v>201800586</v>
      </c>
      <c r="C2159" s="217" t="s">
        <v>193</v>
      </c>
      <c r="D2159" s="29" t="s">
        <v>179</v>
      </c>
      <c r="E2159" s="221"/>
      <c r="F2159" s="152"/>
      <c r="G2159" s="152"/>
      <c r="H2159" s="152"/>
      <c r="I2159" s="152"/>
      <c r="J2159" s="153"/>
      <c r="K2159" s="152"/>
      <c r="L2159" s="152"/>
      <c r="M2159" s="152"/>
      <c r="N2159" s="152"/>
      <c r="O2159" s="152"/>
      <c r="P2159" s="152"/>
      <c r="Q2159" s="152"/>
      <c r="R2159" s="152"/>
      <c r="S2159" s="152"/>
      <c r="T2159" s="152"/>
      <c r="U2159" s="152"/>
      <c r="V2159" s="152"/>
      <c r="W2159" s="152"/>
      <c r="X2159" s="219">
        <v>43497</v>
      </c>
      <c r="Y2159" s="150" t="str">
        <f ca="1">IF(ISBLANK(X2159), TODAY()-E2159,X2159- E2159 &amp; CHAR(10) &amp; "(closed)")</f>
        <v>43497
(closed)</v>
      </c>
      <c r="Z2159" s="149" t="s">
        <v>360</v>
      </c>
    </row>
    <row r="2160" spans="1:26" s="175" customFormat="1" ht="26.4" hidden="1" x14ac:dyDescent="0.3">
      <c r="A2160" s="157"/>
      <c r="B2160" s="155">
        <v>201800588</v>
      </c>
      <c r="C2160" s="217" t="s">
        <v>313</v>
      </c>
      <c r="D2160" s="29" t="s">
        <v>177</v>
      </c>
      <c r="E2160" s="221"/>
      <c r="F2160" s="152"/>
      <c r="G2160" s="152"/>
      <c r="H2160" s="152"/>
      <c r="I2160" s="152"/>
      <c r="J2160" s="153"/>
      <c r="K2160" s="152"/>
      <c r="L2160" s="152"/>
      <c r="M2160" s="152"/>
      <c r="N2160" s="152"/>
      <c r="O2160" s="152"/>
      <c r="P2160" s="152"/>
      <c r="Q2160" s="152"/>
      <c r="R2160" s="152"/>
      <c r="S2160" s="152"/>
      <c r="T2160" s="152"/>
      <c r="U2160" s="152"/>
      <c r="V2160" s="152"/>
      <c r="W2160" s="152"/>
      <c r="X2160" s="219">
        <v>43496</v>
      </c>
      <c r="Y2160" s="150" t="str">
        <f ca="1">IF(ISBLANK(X2160), TODAY()-E2160,X2160- E2160 &amp; CHAR(10) &amp; "(closed)")</f>
        <v>43496
(closed)</v>
      </c>
      <c r="Z2160" s="149" t="s">
        <v>360</v>
      </c>
    </row>
    <row r="2161" spans="1:26" s="175" customFormat="1" ht="26.4" hidden="1" x14ac:dyDescent="0.3">
      <c r="A2161" s="157"/>
      <c r="B2161" s="191">
        <v>201800589</v>
      </c>
      <c r="C2161" s="206" t="s">
        <v>1850</v>
      </c>
      <c r="D2161" s="29" t="s">
        <v>179</v>
      </c>
      <c r="E2161" s="221"/>
      <c r="F2161" s="152"/>
      <c r="G2161" s="152"/>
      <c r="H2161" s="152"/>
      <c r="I2161" s="152"/>
      <c r="J2161" s="153"/>
      <c r="K2161" s="152"/>
      <c r="L2161" s="152"/>
      <c r="M2161" s="152"/>
      <c r="N2161" s="152"/>
      <c r="O2161" s="152"/>
      <c r="P2161" s="152"/>
      <c r="Q2161" s="152"/>
      <c r="R2161" s="152"/>
      <c r="S2161" s="152"/>
      <c r="T2161" s="152"/>
      <c r="U2161" s="152"/>
      <c r="V2161" s="152"/>
      <c r="W2161" s="152"/>
      <c r="X2161" s="219">
        <v>43460</v>
      </c>
      <c r="Y2161" s="150" t="str">
        <f ca="1">IF(ISBLANK(X2161), TODAY()-E2161,X2161- E2161 &amp; CHAR(10) &amp; "(closed)")</f>
        <v>43460
(closed)</v>
      </c>
      <c r="Z2161" s="149" t="s">
        <v>360</v>
      </c>
    </row>
    <row r="2162" spans="1:26" s="175" customFormat="1" ht="26.4" hidden="1" x14ac:dyDescent="0.3">
      <c r="A2162" s="157"/>
      <c r="B2162" s="191">
        <v>201800591</v>
      </c>
      <c r="C2162" s="206" t="s">
        <v>693</v>
      </c>
      <c r="D2162" s="29" t="s">
        <v>179</v>
      </c>
      <c r="E2162" s="221"/>
      <c r="F2162" s="152"/>
      <c r="G2162" s="152"/>
      <c r="H2162" s="152"/>
      <c r="I2162" s="152"/>
      <c r="J2162" s="153"/>
      <c r="K2162" s="152"/>
      <c r="L2162" s="152"/>
      <c r="M2162" s="152"/>
      <c r="N2162" s="152"/>
      <c r="O2162" s="152"/>
      <c r="P2162" s="152"/>
      <c r="Q2162" s="152"/>
      <c r="R2162" s="152"/>
      <c r="S2162" s="152"/>
      <c r="T2162" s="152"/>
      <c r="U2162" s="152"/>
      <c r="V2162" s="152"/>
      <c r="W2162" s="152"/>
      <c r="X2162" s="219">
        <v>43420</v>
      </c>
      <c r="Y2162" s="150" t="str">
        <f ca="1">IF(ISBLANK(X2162), TODAY()-E2162,X2162- E2162 &amp; CHAR(10) &amp; "(closed)")</f>
        <v>43420
(closed)</v>
      </c>
      <c r="Z2162" s="149" t="s">
        <v>360</v>
      </c>
    </row>
    <row r="2163" spans="1:26" s="175" customFormat="1" ht="26.4" hidden="1" x14ac:dyDescent="0.3">
      <c r="A2163" s="157"/>
      <c r="B2163" s="155">
        <v>201800603</v>
      </c>
      <c r="C2163" s="217" t="s">
        <v>193</v>
      </c>
      <c r="D2163" s="29" t="s">
        <v>179</v>
      </c>
      <c r="E2163" s="221"/>
      <c r="F2163" s="152"/>
      <c r="G2163" s="152"/>
      <c r="H2163" s="152"/>
      <c r="I2163" s="152"/>
      <c r="J2163" s="153"/>
      <c r="K2163" s="152"/>
      <c r="L2163" s="152"/>
      <c r="M2163" s="152"/>
      <c r="N2163" s="152"/>
      <c r="O2163" s="152"/>
      <c r="P2163" s="152"/>
      <c r="Q2163" s="152"/>
      <c r="R2163" s="152"/>
      <c r="S2163" s="152"/>
      <c r="T2163" s="152"/>
      <c r="U2163" s="152"/>
      <c r="V2163" s="152"/>
      <c r="W2163" s="152"/>
      <c r="X2163" s="219">
        <v>43500</v>
      </c>
      <c r="Y2163" s="150" t="str">
        <f ca="1">IF(ISBLANK(X2163), TODAY()-E2163,X2163- E2163 &amp; CHAR(10) &amp; "(closed)")</f>
        <v>43500
(closed)</v>
      </c>
      <c r="Z2163" s="149" t="s">
        <v>360</v>
      </c>
    </row>
    <row r="2164" spans="1:26" s="175" customFormat="1" ht="26.4" hidden="1" x14ac:dyDescent="0.3">
      <c r="A2164" s="157"/>
      <c r="B2164" s="191">
        <v>201800604</v>
      </c>
      <c r="C2164" s="206" t="s">
        <v>193</v>
      </c>
      <c r="D2164" s="29" t="s">
        <v>179</v>
      </c>
      <c r="E2164" s="221"/>
      <c r="F2164" s="152"/>
      <c r="G2164" s="152"/>
      <c r="H2164" s="152"/>
      <c r="I2164" s="152"/>
      <c r="J2164" s="153"/>
      <c r="K2164" s="152"/>
      <c r="L2164" s="152"/>
      <c r="M2164" s="152"/>
      <c r="N2164" s="152"/>
      <c r="O2164" s="152"/>
      <c r="P2164" s="152"/>
      <c r="Q2164" s="152"/>
      <c r="R2164" s="152"/>
      <c r="S2164" s="152"/>
      <c r="T2164" s="152"/>
      <c r="U2164" s="152"/>
      <c r="V2164" s="152"/>
      <c r="W2164" s="152"/>
      <c r="X2164" s="219">
        <v>43460</v>
      </c>
      <c r="Y2164" s="150" t="str">
        <f ca="1">IF(ISBLANK(X2164), TODAY()-E2164,X2164- E2164 &amp; CHAR(10) &amp; "(closed)")</f>
        <v>43460
(closed)</v>
      </c>
      <c r="Z2164" s="149" t="s">
        <v>360</v>
      </c>
    </row>
    <row r="2165" spans="1:26" s="175" customFormat="1" ht="26.4" hidden="1" x14ac:dyDescent="0.3">
      <c r="A2165" s="157"/>
      <c r="B2165" s="155">
        <v>201800605</v>
      </c>
      <c r="C2165" s="217" t="s">
        <v>193</v>
      </c>
      <c r="D2165" s="29" t="s">
        <v>179</v>
      </c>
      <c r="E2165" s="221"/>
      <c r="F2165" s="152"/>
      <c r="G2165" s="152"/>
      <c r="H2165" s="152"/>
      <c r="I2165" s="152"/>
      <c r="J2165" s="153"/>
      <c r="K2165" s="152"/>
      <c r="L2165" s="152"/>
      <c r="M2165" s="152"/>
      <c r="N2165" s="152"/>
      <c r="O2165" s="152"/>
      <c r="P2165" s="152"/>
      <c r="Q2165" s="152"/>
      <c r="R2165" s="152"/>
      <c r="S2165" s="152"/>
      <c r="T2165" s="152"/>
      <c r="U2165" s="152"/>
      <c r="V2165" s="152"/>
      <c r="W2165" s="152"/>
      <c r="X2165" s="219">
        <v>43496</v>
      </c>
      <c r="Y2165" s="150" t="str">
        <f ca="1">IF(ISBLANK(X2165), TODAY()-E2165,X2165- E2165 &amp; CHAR(10) &amp; "(closed)")</f>
        <v>43496
(closed)</v>
      </c>
      <c r="Z2165" s="149" t="s">
        <v>360</v>
      </c>
    </row>
    <row r="2166" spans="1:26" s="175" customFormat="1" ht="26.4" hidden="1" x14ac:dyDescent="0.3">
      <c r="A2166" s="157"/>
      <c r="B2166" s="155">
        <v>201800608</v>
      </c>
      <c r="C2166" s="217" t="s">
        <v>193</v>
      </c>
      <c r="D2166" s="29" t="s">
        <v>179</v>
      </c>
      <c r="E2166" s="221"/>
      <c r="F2166" s="152"/>
      <c r="G2166" s="152"/>
      <c r="H2166" s="152"/>
      <c r="I2166" s="152"/>
      <c r="J2166" s="153"/>
      <c r="K2166" s="152"/>
      <c r="L2166" s="152"/>
      <c r="M2166" s="152"/>
      <c r="N2166" s="152"/>
      <c r="O2166" s="152"/>
      <c r="P2166" s="152"/>
      <c r="Q2166" s="152"/>
      <c r="R2166" s="152"/>
      <c r="S2166" s="152"/>
      <c r="T2166" s="152"/>
      <c r="U2166" s="152"/>
      <c r="V2166" s="152"/>
      <c r="W2166" s="152"/>
      <c r="X2166" s="219">
        <v>43490</v>
      </c>
      <c r="Y2166" s="150" t="str">
        <f ca="1">IF(ISBLANK(X2166), TODAY()-E2166,X2166- E2166 &amp; CHAR(10) &amp; "(closed)")</f>
        <v>43490
(closed)</v>
      </c>
      <c r="Z2166" s="149" t="s">
        <v>360</v>
      </c>
    </row>
    <row r="2167" spans="1:26" s="175" customFormat="1" ht="26.4" hidden="1" x14ac:dyDescent="0.3">
      <c r="A2167" s="157"/>
      <c r="B2167" s="191">
        <v>201800609</v>
      </c>
      <c r="C2167" s="206" t="s">
        <v>193</v>
      </c>
      <c r="D2167" s="29" t="s">
        <v>179</v>
      </c>
      <c r="E2167" s="221"/>
      <c r="F2167" s="152"/>
      <c r="G2167" s="152"/>
      <c r="H2167" s="152"/>
      <c r="I2167" s="152"/>
      <c r="J2167" s="153"/>
      <c r="K2167" s="152"/>
      <c r="L2167" s="152"/>
      <c r="M2167" s="152"/>
      <c r="N2167" s="152"/>
      <c r="O2167" s="152"/>
      <c r="P2167" s="152"/>
      <c r="Q2167" s="152"/>
      <c r="R2167" s="152"/>
      <c r="S2167" s="152"/>
      <c r="T2167" s="152"/>
      <c r="U2167" s="152"/>
      <c r="V2167" s="152"/>
      <c r="W2167" s="152"/>
      <c r="X2167" s="219">
        <v>43460</v>
      </c>
      <c r="Y2167" s="150" t="str">
        <f ca="1">IF(ISBLANK(X2167), TODAY()-E2167,X2167- E2167 &amp; CHAR(10) &amp; "(closed)")</f>
        <v>43460
(closed)</v>
      </c>
      <c r="Z2167" s="149" t="s">
        <v>360</v>
      </c>
    </row>
    <row r="2168" spans="1:26" s="175" customFormat="1" ht="26.4" hidden="1" x14ac:dyDescent="0.3">
      <c r="A2168" s="157"/>
      <c r="B2168" s="191">
        <v>201800610</v>
      </c>
      <c r="C2168" s="206" t="s">
        <v>193</v>
      </c>
      <c r="D2168" s="29" t="s">
        <v>179</v>
      </c>
      <c r="E2168" s="221"/>
      <c r="F2168" s="152"/>
      <c r="G2168" s="152"/>
      <c r="H2168" s="152"/>
      <c r="I2168" s="152"/>
      <c r="J2168" s="153"/>
      <c r="K2168" s="152"/>
      <c r="L2168" s="152"/>
      <c r="M2168" s="152"/>
      <c r="N2168" s="152"/>
      <c r="O2168" s="152"/>
      <c r="P2168" s="152"/>
      <c r="Q2168" s="152"/>
      <c r="R2168" s="152"/>
      <c r="S2168" s="152"/>
      <c r="T2168" s="152"/>
      <c r="U2168" s="152"/>
      <c r="V2168" s="152"/>
      <c r="W2168" s="152"/>
      <c r="X2168" s="219">
        <v>43460</v>
      </c>
      <c r="Y2168" s="150" t="str">
        <f ca="1">IF(ISBLANK(X2168), TODAY()-E2168,X2168- E2168 &amp; CHAR(10) &amp; "(closed)")</f>
        <v>43460
(closed)</v>
      </c>
      <c r="Z2168" s="149" t="s">
        <v>360</v>
      </c>
    </row>
    <row r="2169" spans="1:26" s="175" customFormat="1" ht="26.4" hidden="1" x14ac:dyDescent="0.3">
      <c r="A2169" s="157"/>
      <c r="B2169" s="155">
        <v>201800611</v>
      </c>
      <c r="C2169" s="217" t="s">
        <v>193</v>
      </c>
      <c r="D2169" s="29" t="s">
        <v>179</v>
      </c>
      <c r="E2169" s="216"/>
      <c r="F2169" s="208"/>
      <c r="G2169" s="208"/>
      <c r="H2169" s="208"/>
      <c r="I2169" s="208"/>
      <c r="J2169" s="209"/>
      <c r="K2169" s="208"/>
      <c r="L2169" s="208"/>
      <c r="M2169" s="208"/>
      <c r="N2169" s="208"/>
      <c r="O2169" s="208"/>
      <c r="P2169" s="208"/>
      <c r="Q2169" s="208"/>
      <c r="R2169" s="208"/>
      <c r="S2169" s="208"/>
      <c r="T2169" s="208"/>
      <c r="U2169" s="208"/>
      <c r="V2169" s="208"/>
      <c r="W2169" s="208"/>
      <c r="X2169" s="219">
        <v>43500</v>
      </c>
      <c r="Y2169" s="150" t="str">
        <f ca="1">IF(ISBLANK(X2169), TODAY()-E2169,X2169- E2169 &amp; CHAR(10) &amp; "(closed)")</f>
        <v>43500
(closed)</v>
      </c>
      <c r="Z2169" s="149" t="s">
        <v>360</v>
      </c>
    </row>
    <row r="2170" spans="1:26" s="175" customFormat="1" ht="26.4" hidden="1" x14ac:dyDescent="0.3">
      <c r="A2170" s="157"/>
      <c r="B2170" s="155">
        <v>201800612</v>
      </c>
      <c r="C2170" s="217" t="s">
        <v>193</v>
      </c>
      <c r="D2170" s="29" t="s">
        <v>179</v>
      </c>
      <c r="E2170" s="221"/>
      <c r="F2170" s="152"/>
      <c r="G2170" s="152"/>
      <c r="H2170" s="152"/>
      <c r="I2170" s="152"/>
      <c r="J2170" s="153"/>
      <c r="K2170" s="152"/>
      <c r="L2170" s="152"/>
      <c r="M2170" s="152"/>
      <c r="N2170" s="152"/>
      <c r="O2170" s="152"/>
      <c r="P2170" s="152"/>
      <c r="Q2170" s="152"/>
      <c r="R2170" s="152"/>
      <c r="S2170" s="152"/>
      <c r="T2170" s="152"/>
      <c r="U2170" s="152"/>
      <c r="V2170" s="152"/>
      <c r="W2170" s="152"/>
      <c r="X2170" s="219">
        <v>43496</v>
      </c>
      <c r="Y2170" s="150" t="str">
        <f ca="1">IF(ISBLANK(X2170), TODAY()-E2170,X2170- E2170 &amp; CHAR(10) &amp; "(closed)")</f>
        <v>43496
(closed)</v>
      </c>
      <c r="Z2170" s="149" t="s">
        <v>360</v>
      </c>
    </row>
    <row r="2171" spans="1:26" s="175" customFormat="1" ht="26.4" hidden="1" x14ac:dyDescent="0.3">
      <c r="A2171" s="157"/>
      <c r="B2171" s="155">
        <v>201800613</v>
      </c>
      <c r="C2171" s="217" t="s">
        <v>193</v>
      </c>
      <c r="D2171" s="29" t="s">
        <v>177</v>
      </c>
      <c r="E2171" s="221"/>
      <c r="F2171" s="152"/>
      <c r="G2171" s="152"/>
      <c r="H2171" s="152"/>
      <c r="I2171" s="152"/>
      <c r="J2171" s="153"/>
      <c r="K2171" s="152"/>
      <c r="L2171" s="152"/>
      <c r="M2171" s="152"/>
      <c r="N2171" s="152"/>
      <c r="O2171" s="152"/>
      <c r="P2171" s="152"/>
      <c r="Q2171" s="152"/>
      <c r="R2171" s="152"/>
      <c r="S2171" s="152"/>
      <c r="T2171" s="152"/>
      <c r="U2171" s="152"/>
      <c r="V2171" s="152"/>
      <c r="W2171" s="152"/>
      <c r="X2171" s="219">
        <v>43504</v>
      </c>
      <c r="Y2171" s="150" t="str">
        <f ca="1">IF(ISBLANK(X2171), TODAY()-E2171,X2171- E2171 &amp; CHAR(10) &amp; "(closed)")</f>
        <v>43504
(closed)</v>
      </c>
      <c r="Z2171" s="149" t="s">
        <v>360</v>
      </c>
    </row>
    <row r="2172" spans="1:26" s="175" customFormat="1" ht="26.4" hidden="1" x14ac:dyDescent="0.3">
      <c r="A2172" s="157"/>
      <c r="B2172" s="155">
        <v>201800614</v>
      </c>
      <c r="C2172" s="217" t="s">
        <v>193</v>
      </c>
      <c r="D2172" s="29" t="s">
        <v>179</v>
      </c>
      <c r="E2172" s="216"/>
      <c r="F2172" s="208"/>
      <c r="G2172" s="208"/>
      <c r="H2172" s="208"/>
      <c r="I2172" s="208"/>
      <c r="J2172" s="209"/>
      <c r="K2172" s="208"/>
      <c r="L2172" s="208"/>
      <c r="M2172" s="208"/>
      <c r="N2172" s="208"/>
      <c r="O2172" s="208"/>
      <c r="P2172" s="208"/>
      <c r="Q2172" s="208"/>
      <c r="R2172" s="208"/>
      <c r="S2172" s="208"/>
      <c r="T2172" s="208"/>
      <c r="U2172" s="208"/>
      <c r="V2172" s="208"/>
      <c r="W2172" s="208"/>
      <c r="X2172" s="219">
        <v>43497</v>
      </c>
      <c r="Y2172" s="150" t="str">
        <f ca="1">IF(ISBLANK(X2172), TODAY()-E2172,X2172- E2172 &amp; CHAR(10) &amp; "(closed)")</f>
        <v>43497
(closed)</v>
      </c>
      <c r="Z2172" s="149" t="s">
        <v>360</v>
      </c>
    </row>
    <row r="2173" spans="1:26" s="175" customFormat="1" ht="26.4" hidden="1" x14ac:dyDescent="0.3">
      <c r="A2173" s="157"/>
      <c r="B2173" s="155">
        <v>201800615</v>
      </c>
      <c r="C2173" s="217" t="s">
        <v>193</v>
      </c>
      <c r="D2173" s="29" t="s">
        <v>179</v>
      </c>
      <c r="E2173" s="216"/>
      <c r="F2173" s="208"/>
      <c r="G2173" s="208"/>
      <c r="H2173" s="208"/>
      <c r="I2173" s="208"/>
      <c r="J2173" s="209"/>
      <c r="K2173" s="208"/>
      <c r="L2173" s="208"/>
      <c r="M2173" s="208"/>
      <c r="N2173" s="208"/>
      <c r="O2173" s="208"/>
      <c r="P2173" s="208"/>
      <c r="Q2173" s="208"/>
      <c r="R2173" s="208"/>
      <c r="S2173" s="208"/>
      <c r="T2173" s="208"/>
      <c r="U2173" s="208"/>
      <c r="V2173" s="208"/>
      <c r="W2173" s="208"/>
      <c r="X2173" s="219">
        <v>43500</v>
      </c>
      <c r="Y2173" s="150" t="str">
        <f ca="1">IF(ISBLANK(X2173), TODAY()-E2173,X2173- E2173 &amp; CHAR(10) &amp; "(closed)")</f>
        <v>43500
(closed)</v>
      </c>
      <c r="Z2173" s="149" t="s">
        <v>360</v>
      </c>
    </row>
    <row r="2174" spans="1:26" s="175" customFormat="1" ht="26.4" hidden="1" x14ac:dyDescent="0.3">
      <c r="A2174" s="157"/>
      <c r="B2174" s="155">
        <v>201800616</v>
      </c>
      <c r="C2174" s="217" t="s">
        <v>193</v>
      </c>
      <c r="D2174" s="29" t="s">
        <v>179</v>
      </c>
      <c r="E2174" s="216"/>
      <c r="F2174" s="208"/>
      <c r="G2174" s="208"/>
      <c r="H2174" s="208"/>
      <c r="I2174" s="208"/>
      <c r="J2174" s="209"/>
      <c r="K2174" s="208"/>
      <c r="L2174" s="208"/>
      <c r="M2174" s="208"/>
      <c r="N2174" s="208"/>
      <c r="O2174" s="208"/>
      <c r="P2174" s="208"/>
      <c r="Q2174" s="208"/>
      <c r="R2174" s="208"/>
      <c r="S2174" s="208"/>
      <c r="T2174" s="208"/>
      <c r="U2174" s="208"/>
      <c r="V2174" s="208"/>
      <c r="W2174" s="208"/>
      <c r="X2174" s="219">
        <v>43500</v>
      </c>
      <c r="Y2174" s="150" t="str">
        <f ca="1">IF(ISBLANK(X2174), TODAY()-E2174,X2174- E2174 &amp; CHAR(10) &amp; "(closed)")</f>
        <v>43500
(closed)</v>
      </c>
      <c r="Z2174" s="149" t="s">
        <v>360</v>
      </c>
    </row>
    <row r="2175" spans="1:26" s="175" customFormat="1" ht="26.4" hidden="1" x14ac:dyDescent="0.3">
      <c r="A2175" s="157"/>
      <c r="B2175" s="155">
        <v>201800617</v>
      </c>
      <c r="C2175" s="217" t="s">
        <v>193</v>
      </c>
      <c r="D2175" s="29" t="s">
        <v>179</v>
      </c>
      <c r="E2175" s="216"/>
      <c r="F2175" s="208"/>
      <c r="G2175" s="208"/>
      <c r="H2175" s="208"/>
      <c r="I2175" s="208"/>
      <c r="J2175" s="209"/>
      <c r="K2175" s="208"/>
      <c r="L2175" s="208"/>
      <c r="M2175" s="208"/>
      <c r="N2175" s="208"/>
      <c r="O2175" s="208"/>
      <c r="P2175" s="208"/>
      <c r="Q2175" s="208"/>
      <c r="R2175" s="208"/>
      <c r="S2175" s="208"/>
      <c r="T2175" s="208"/>
      <c r="U2175" s="208"/>
      <c r="V2175" s="208"/>
      <c r="W2175" s="208"/>
      <c r="X2175" s="219">
        <v>43497</v>
      </c>
      <c r="Y2175" s="150" t="str">
        <f ca="1">IF(ISBLANK(X2175), TODAY()-E2175,X2175- E2175 &amp; CHAR(10) &amp; "(closed)")</f>
        <v>43497
(closed)</v>
      </c>
      <c r="Z2175" s="149" t="s">
        <v>360</v>
      </c>
    </row>
    <row r="2176" spans="1:26" s="175" customFormat="1" ht="26.4" hidden="1" x14ac:dyDescent="0.3">
      <c r="A2176" s="157"/>
      <c r="B2176" s="155">
        <v>201800618</v>
      </c>
      <c r="C2176" s="217" t="s">
        <v>193</v>
      </c>
      <c r="D2176" s="29" t="s">
        <v>179</v>
      </c>
      <c r="E2176" s="216"/>
      <c r="F2176" s="208"/>
      <c r="G2176" s="208"/>
      <c r="H2176" s="208"/>
      <c r="I2176" s="208"/>
      <c r="J2176" s="209"/>
      <c r="K2176" s="208"/>
      <c r="L2176" s="208"/>
      <c r="M2176" s="208"/>
      <c r="N2176" s="208"/>
      <c r="O2176" s="208"/>
      <c r="P2176" s="208"/>
      <c r="Q2176" s="208"/>
      <c r="R2176" s="208"/>
      <c r="S2176" s="208"/>
      <c r="T2176" s="208"/>
      <c r="U2176" s="208"/>
      <c r="V2176" s="208"/>
      <c r="W2176" s="208"/>
      <c r="X2176" s="219">
        <v>43501</v>
      </c>
      <c r="Y2176" s="150" t="str">
        <f ca="1">IF(ISBLANK(X2176), TODAY()-E2176,X2176- E2176 &amp; CHAR(10) &amp; "(closed)")</f>
        <v>43501
(closed)</v>
      </c>
      <c r="Z2176" s="149" t="s">
        <v>360</v>
      </c>
    </row>
    <row r="2177" spans="1:26" s="175" customFormat="1" ht="26.4" hidden="1" x14ac:dyDescent="0.3">
      <c r="A2177" s="157"/>
      <c r="B2177" s="191">
        <v>201800619</v>
      </c>
      <c r="C2177" s="206" t="s">
        <v>193</v>
      </c>
      <c r="D2177" s="29" t="s">
        <v>179</v>
      </c>
      <c r="E2177" s="216"/>
      <c r="F2177" s="208"/>
      <c r="G2177" s="208"/>
      <c r="H2177" s="208"/>
      <c r="I2177" s="208"/>
      <c r="J2177" s="209"/>
      <c r="K2177" s="208"/>
      <c r="L2177" s="208"/>
      <c r="M2177" s="208"/>
      <c r="N2177" s="208"/>
      <c r="O2177" s="208"/>
      <c r="P2177" s="208"/>
      <c r="Q2177" s="208"/>
      <c r="R2177" s="208"/>
      <c r="S2177" s="208"/>
      <c r="T2177" s="208"/>
      <c r="U2177" s="208"/>
      <c r="V2177" s="208"/>
      <c r="W2177" s="208"/>
      <c r="X2177" s="219">
        <v>43460</v>
      </c>
      <c r="Y2177" s="150" t="str">
        <f ca="1">IF(ISBLANK(X2177), TODAY()-E2177,X2177- E2177 &amp; CHAR(10) &amp; "(closed)")</f>
        <v>43460
(closed)</v>
      </c>
      <c r="Z2177" s="149" t="s">
        <v>360</v>
      </c>
    </row>
    <row r="2178" spans="1:26" s="175" customFormat="1" ht="26.4" hidden="1" x14ac:dyDescent="0.3">
      <c r="A2178" s="157"/>
      <c r="B2178" s="155">
        <v>201800620</v>
      </c>
      <c r="C2178" s="217" t="s">
        <v>242</v>
      </c>
      <c r="D2178" s="29" t="s">
        <v>177</v>
      </c>
      <c r="E2178" s="216"/>
      <c r="F2178" s="208"/>
      <c r="G2178" s="208"/>
      <c r="H2178" s="208"/>
      <c r="I2178" s="208"/>
      <c r="J2178" s="209"/>
      <c r="K2178" s="208"/>
      <c r="L2178" s="208"/>
      <c r="M2178" s="208"/>
      <c r="N2178" s="208"/>
      <c r="O2178" s="208"/>
      <c r="P2178" s="208"/>
      <c r="Q2178" s="208"/>
      <c r="R2178" s="208"/>
      <c r="S2178" s="208"/>
      <c r="T2178" s="208"/>
      <c r="U2178" s="208"/>
      <c r="V2178" s="208"/>
      <c r="W2178" s="208"/>
      <c r="X2178" s="219">
        <v>43500</v>
      </c>
      <c r="Y2178" s="150" t="str">
        <f ca="1">IF(ISBLANK(X2178), TODAY()-E2178,X2178- E2178 &amp; CHAR(10) &amp; "(closed)")</f>
        <v>43500
(closed)</v>
      </c>
      <c r="Z2178" s="149" t="s">
        <v>360</v>
      </c>
    </row>
    <row r="2179" spans="1:26" s="175" customFormat="1" ht="26.4" hidden="1" x14ac:dyDescent="0.3">
      <c r="A2179" s="157"/>
      <c r="B2179" s="155">
        <v>201800621</v>
      </c>
      <c r="C2179" s="217" t="s">
        <v>242</v>
      </c>
      <c r="D2179" s="29" t="s">
        <v>179</v>
      </c>
      <c r="E2179" s="216"/>
      <c r="F2179" s="208"/>
      <c r="G2179" s="208"/>
      <c r="H2179" s="208"/>
      <c r="I2179" s="208"/>
      <c r="J2179" s="209"/>
      <c r="K2179" s="208"/>
      <c r="L2179" s="208"/>
      <c r="M2179" s="208"/>
      <c r="N2179" s="208"/>
      <c r="O2179" s="208"/>
      <c r="P2179" s="208"/>
      <c r="Q2179" s="208"/>
      <c r="R2179" s="208"/>
      <c r="S2179" s="208"/>
      <c r="T2179" s="208"/>
      <c r="U2179" s="208"/>
      <c r="V2179" s="208"/>
      <c r="W2179" s="208"/>
      <c r="X2179" s="219">
        <v>43500</v>
      </c>
      <c r="Y2179" s="150" t="str">
        <f ca="1">IF(ISBLANK(X2179), TODAY()-E2179,X2179- E2179 &amp; CHAR(10) &amp; "(closed)")</f>
        <v>43500
(closed)</v>
      </c>
      <c r="Z2179" s="149" t="s">
        <v>360</v>
      </c>
    </row>
    <row r="2180" spans="1:26" s="175" customFormat="1" ht="26.4" hidden="1" x14ac:dyDescent="0.3">
      <c r="A2180" s="157"/>
      <c r="B2180" s="155">
        <v>201800623</v>
      </c>
      <c r="C2180" s="217" t="s">
        <v>242</v>
      </c>
      <c r="D2180" s="29" t="s">
        <v>179</v>
      </c>
      <c r="E2180" s="216"/>
      <c r="F2180" s="208"/>
      <c r="G2180" s="208"/>
      <c r="H2180" s="208"/>
      <c r="I2180" s="208"/>
      <c r="J2180" s="209"/>
      <c r="K2180" s="208"/>
      <c r="L2180" s="208"/>
      <c r="M2180" s="208"/>
      <c r="N2180" s="208"/>
      <c r="O2180" s="208"/>
      <c r="P2180" s="208"/>
      <c r="Q2180" s="208"/>
      <c r="R2180" s="208"/>
      <c r="S2180" s="208"/>
      <c r="T2180" s="208"/>
      <c r="U2180" s="208"/>
      <c r="V2180" s="208"/>
      <c r="W2180" s="208"/>
      <c r="X2180" s="219">
        <v>43500</v>
      </c>
      <c r="Y2180" s="150" t="str">
        <f ca="1">IF(ISBLANK(X2180), TODAY()-E2180,X2180- E2180 &amp; CHAR(10) &amp; "(closed)")</f>
        <v>43500
(closed)</v>
      </c>
      <c r="Z2180" s="149" t="s">
        <v>360</v>
      </c>
    </row>
    <row r="2181" spans="1:26" s="175" customFormat="1" ht="26.4" hidden="1" x14ac:dyDescent="0.3">
      <c r="A2181" s="157"/>
      <c r="B2181" s="155">
        <v>201800624</v>
      </c>
      <c r="C2181" s="217" t="s">
        <v>242</v>
      </c>
      <c r="D2181" s="29" t="s">
        <v>179</v>
      </c>
      <c r="E2181" s="216"/>
      <c r="F2181" s="208"/>
      <c r="G2181" s="208"/>
      <c r="H2181" s="208"/>
      <c r="I2181" s="208"/>
      <c r="J2181" s="209"/>
      <c r="K2181" s="208"/>
      <c r="L2181" s="208"/>
      <c r="M2181" s="208"/>
      <c r="N2181" s="208"/>
      <c r="O2181" s="208"/>
      <c r="P2181" s="208"/>
      <c r="Q2181" s="208"/>
      <c r="R2181" s="208"/>
      <c r="S2181" s="208"/>
      <c r="T2181" s="208"/>
      <c r="U2181" s="208"/>
      <c r="V2181" s="208"/>
      <c r="W2181" s="208"/>
      <c r="X2181" s="219">
        <v>43504</v>
      </c>
      <c r="Y2181" s="150" t="str">
        <f ca="1">IF(ISBLANK(X2181), TODAY()-E2181,X2181- E2181 &amp; CHAR(10) &amp; "(closed)")</f>
        <v>43504
(closed)</v>
      </c>
      <c r="Z2181" s="149" t="s">
        <v>360</v>
      </c>
    </row>
    <row r="2182" spans="1:26" s="175" customFormat="1" ht="26.4" hidden="1" x14ac:dyDescent="0.3">
      <c r="A2182" s="157"/>
      <c r="B2182" s="155">
        <v>201800625</v>
      </c>
      <c r="C2182" s="217" t="s">
        <v>242</v>
      </c>
      <c r="D2182" s="29" t="s">
        <v>179</v>
      </c>
      <c r="E2182" s="216"/>
      <c r="F2182" s="208"/>
      <c r="G2182" s="208"/>
      <c r="H2182" s="208"/>
      <c r="I2182" s="208"/>
      <c r="J2182" s="209"/>
      <c r="K2182" s="208"/>
      <c r="L2182" s="208"/>
      <c r="M2182" s="208"/>
      <c r="N2182" s="208"/>
      <c r="O2182" s="208"/>
      <c r="P2182" s="208"/>
      <c r="Q2182" s="208"/>
      <c r="R2182" s="208"/>
      <c r="S2182" s="208"/>
      <c r="T2182" s="208"/>
      <c r="U2182" s="208"/>
      <c r="V2182" s="208"/>
      <c r="W2182" s="208"/>
      <c r="X2182" s="219">
        <v>43504</v>
      </c>
      <c r="Y2182" s="150" t="str">
        <f ca="1">IF(ISBLANK(X2182), TODAY()-E2182,X2182- E2182 &amp; CHAR(10) &amp; "(closed)")</f>
        <v>43504
(closed)</v>
      </c>
      <c r="Z2182" s="149" t="s">
        <v>360</v>
      </c>
    </row>
    <row r="2183" spans="1:26" s="175" customFormat="1" ht="26.4" hidden="1" x14ac:dyDescent="0.3">
      <c r="A2183" s="157"/>
      <c r="B2183" s="155">
        <v>201800626</v>
      </c>
      <c r="C2183" s="217" t="s">
        <v>291</v>
      </c>
      <c r="D2183" s="29" t="s">
        <v>176</v>
      </c>
      <c r="E2183" s="216"/>
      <c r="F2183" s="208"/>
      <c r="G2183" s="208"/>
      <c r="H2183" s="208"/>
      <c r="I2183" s="208"/>
      <c r="J2183" s="209"/>
      <c r="K2183" s="208"/>
      <c r="L2183" s="208"/>
      <c r="M2183" s="208"/>
      <c r="N2183" s="208"/>
      <c r="O2183" s="208"/>
      <c r="P2183" s="208"/>
      <c r="Q2183" s="208"/>
      <c r="R2183" s="208"/>
      <c r="S2183" s="208"/>
      <c r="T2183" s="208"/>
      <c r="U2183" s="208"/>
      <c r="V2183" s="208"/>
      <c r="W2183" s="208"/>
      <c r="X2183" s="219">
        <v>43504</v>
      </c>
      <c r="Y2183" s="150" t="str">
        <f ca="1">IF(ISBLANK(X2183), TODAY()-E2183,X2183- E2183 &amp; CHAR(10) &amp; "(closed)")</f>
        <v>43504
(closed)</v>
      </c>
      <c r="Z2183" s="149" t="s">
        <v>360</v>
      </c>
    </row>
    <row r="2184" spans="1:26" s="175" customFormat="1" ht="26.4" hidden="1" x14ac:dyDescent="0.3">
      <c r="A2184" s="157"/>
      <c r="B2184" s="155">
        <v>201800627</v>
      </c>
      <c r="C2184" s="217" t="s">
        <v>291</v>
      </c>
      <c r="D2184" s="29" t="s">
        <v>176</v>
      </c>
      <c r="E2184" s="216"/>
      <c r="F2184" s="208"/>
      <c r="G2184" s="208"/>
      <c r="H2184" s="208"/>
      <c r="I2184" s="208"/>
      <c r="J2184" s="209"/>
      <c r="K2184" s="208"/>
      <c r="L2184" s="208"/>
      <c r="M2184" s="208"/>
      <c r="N2184" s="208"/>
      <c r="O2184" s="208"/>
      <c r="P2184" s="208"/>
      <c r="Q2184" s="208"/>
      <c r="R2184" s="208"/>
      <c r="S2184" s="208"/>
      <c r="T2184" s="208"/>
      <c r="U2184" s="208"/>
      <c r="V2184" s="208"/>
      <c r="W2184" s="208"/>
      <c r="X2184" s="219">
        <v>43507</v>
      </c>
      <c r="Y2184" s="150" t="str">
        <f ca="1">IF(ISBLANK(X2184), TODAY()-E2184,X2184- E2184 &amp; CHAR(10) &amp; "(closed)")</f>
        <v>43507
(closed)</v>
      </c>
      <c r="Z2184" s="149" t="s">
        <v>360</v>
      </c>
    </row>
    <row r="2185" spans="1:26" s="175" customFormat="1" ht="26.4" hidden="1" x14ac:dyDescent="0.3">
      <c r="A2185" s="157"/>
      <c r="B2185" s="155">
        <v>201800628</v>
      </c>
      <c r="C2185" s="217" t="s">
        <v>291</v>
      </c>
      <c r="D2185" s="29" t="s">
        <v>176</v>
      </c>
      <c r="E2185" s="216"/>
      <c r="F2185" s="208"/>
      <c r="G2185" s="208"/>
      <c r="H2185" s="208"/>
      <c r="I2185" s="208"/>
      <c r="J2185" s="209"/>
      <c r="K2185" s="208"/>
      <c r="L2185" s="208"/>
      <c r="M2185" s="208"/>
      <c r="N2185" s="208"/>
      <c r="O2185" s="208"/>
      <c r="P2185" s="208"/>
      <c r="Q2185" s="208"/>
      <c r="R2185" s="208"/>
      <c r="S2185" s="208"/>
      <c r="T2185" s="208"/>
      <c r="U2185" s="208"/>
      <c r="V2185" s="208"/>
      <c r="W2185" s="208"/>
      <c r="X2185" s="219">
        <v>43504</v>
      </c>
      <c r="Y2185" s="150" t="str">
        <f ca="1">IF(ISBLANK(X2185), TODAY()-E2185,X2185- E2185 &amp; CHAR(10) &amp; "(closed)")</f>
        <v>43504
(closed)</v>
      </c>
      <c r="Z2185" s="149" t="s">
        <v>360</v>
      </c>
    </row>
    <row r="2186" spans="1:26" s="175" customFormat="1" ht="26.4" hidden="1" x14ac:dyDescent="0.3">
      <c r="A2186" s="157"/>
      <c r="B2186" s="155">
        <v>201800629</v>
      </c>
      <c r="C2186" s="217" t="s">
        <v>291</v>
      </c>
      <c r="D2186" s="29" t="s">
        <v>176</v>
      </c>
      <c r="E2186" s="216"/>
      <c r="F2186" s="208"/>
      <c r="G2186" s="208"/>
      <c r="H2186" s="208"/>
      <c r="I2186" s="208"/>
      <c r="J2186" s="209"/>
      <c r="K2186" s="208"/>
      <c r="L2186" s="208"/>
      <c r="M2186" s="208"/>
      <c r="N2186" s="208"/>
      <c r="O2186" s="208"/>
      <c r="P2186" s="208"/>
      <c r="Q2186" s="208"/>
      <c r="R2186" s="208"/>
      <c r="S2186" s="208"/>
      <c r="T2186" s="208"/>
      <c r="U2186" s="208"/>
      <c r="V2186" s="208"/>
      <c r="W2186" s="208"/>
      <c r="X2186" s="219">
        <v>43504</v>
      </c>
      <c r="Y2186" s="150" t="str">
        <f ca="1">IF(ISBLANK(X2186), TODAY()-E2186,X2186- E2186 &amp; CHAR(10) &amp; "(closed)")</f>
        <v>43504
(closed)</v>
      </c>
      <c r="Z2186" s="149" t="s">
        <v>360</v>
      </c>
    </row>
    <row r="2187" spans="1:26" s="175" customFormat="1" ht="26.4" hidden="1" x14ac:dyDescent="0.3">
      <c r="A2187" s="157"/>
      <c r="B2187" s="155">
        <v>201800630</v>
      </c>
      <c r="C2187" s="217" t="s">
        <v>291</v>
      </c>
      <c r="D2187" s="29" t="s">
        <v>176</v>
      </c>
      <c r="E2187" s="216"/>
      <c r="F2187" s="208"/>
      <c r="G2187" s="208"/>
      <c r="H2187" s="208"/>
      <c r="I2187" s="208"/>
      <c r="J2187" s="209"/>
      <c r="K2187" s="208"/>
      <c r="L2187" s="208"/>
      <c r="M2187" s="208"/>
      <c r="N2187" s="208"/>
      <c r="O2187" s="208"/>
      <c r="P2187" s="208"/>
      <c r="Q2187" s="208"/>
      <c r="R2187" s="208"/>
      <c r="S2187" s="208"/>
      <c r="T2187" s="208"/>
      <c r="U2187" s="208"/>
      <c r="V2187" s="208"/>
      <c r="W2187" s="208"/>
      <c r="X2187" s="219">
        <v>43507</v>
      </c>
      <c r="Y2187" s="150" t="str">
        <f ca="1">IF(ISBLANK(X2187), TODAY()-E2187,X2187- E2187 &amp; CHAR(10) &amp; "(closed)")</f>
        <v>43507
(closed)</v>
      </c>
      <c r="Z2187" s="149" t="s">
        <v>360</v>
      </c>
    </row>
    <row r="2188" spans="1:26" s="175" customFormat="1" ht="26.4" hidden="1" x14ac:dyDescent="0.3">
      <c r="A2188" s="157"/>
      <c r="B2188" s="155">
        <v>201800631</v>
      </c>
      <c r="C2188" s="217" t="s">
        <v>291</v>
      </c>
      <c r="D2188" s="29" t="s">
        <v>176</v>
      </c>
      <c r="E2188" s="216"/>
      <c r="F2188" s="208"/>
      <c r="G2188" s="208"/>
      <c r="H2188" s="208"/>
      <c r="I2188" s="208"/>
      <c r="J2188" s="209"/>
      <c r="K2188" s="208"/>
      <c r="L2188" s="208"/>
      <c r="M2188" s="208"/>
      <c r="N2188" s="208"/>
      <c r="O2188" s="208"/>
      <c r="P2188" s="208"/>
      <c r="Q2188" s="208"/>
      <c r="R2188" s="208"/>
      <c r="S2188" s="208"/>
      <c r="T2188" s="208"/>
      <c r="U2188" s="208"/>
      <c r="V2188" s="208"/>
      <c r="W2188" s="208"/>
      <c r="X2188" s="219">
        <v>43504</v>
      </c>
      <c r="Y2188" s="150" t="str">
        <f ca="1">IF(ISBLANK(X2188), TODAY()-E2188,X2188- E2188 &amp; CHAR(10) &amp; "(closed)")</f>
        <v>43504
(closed)</v>
      </c>
      <c r="Z2188" s="149" t="s">
        <v>360</v>
      </c>
    </row>
    <row r="2189" spans="1:26" s="175" customFormat="1" ht="26.4" hidden="1" x14ac:dyDescent="0.3">
      <c r="A2189" s="157"/>
      <c r="B2189" s="155">
        <v>201800632</v>
      </c>
      <c r="C2189" s="217" t="s">
        <v>291</v>
      </c>
      <c r="D2189" s="29" t="s">
        <v>176</v>
      </c>
      <c r="E2189" s="216"/>
      <c r="F2189" s="208"/>
      <c r="G2189" s="208"/>
      <c r="H2189" s="208"/>
      <c r="I2189" s="208"/>
      <c r="J2189" s="209"/>
      <c r="K2189" s="208"/>
      <c r="L2189" s="208"/>
      <c r="M2189" s="208"/>
      <c r="N2189" s="208"/>
      <c r="O2189" s="208"/>
      <c r="P2189" s="208"/>
      <c r="Q2189" s="208"/>
      <c r="R2189" s="208"/>
      <c r="S2189" s="208"/>
      <c r="T2189" s="208"/>
      <c r="U2189" s="208"/>
      <c r="V2189" s="208"/>
      <c r="W2189" s="208"/>
      <c r="X2189" s="219">
        <v>43507</v>
      </c>
      <c r="Y2189" s="150" t="str">
        <f ca="1">IF(ISBLANK(X2189), TODAY()-E2189,X2189- E2189 &amp; CHAR(10) &amp; "(closed)")</f>
        <v>43507
(closed)</v>
      </c>
      <c r="Z2189" s="149" t="s">
        <v>360</v>
      </c>
    </row>
    <row r="2190" spans="1:26" s="175" customFormat="1" ht="26.4" hidden="1" x14ac:dyDescent="0.3">
      <c r="A2190" s="157"/>
      <c r="B2190" s="155">
        <v>201800633</v>
      </c>
      <c r="C2190" s="217" t="s">
        <v>291</v>
      </c>
      <c r="D2190" s="29" t="s">
        <v>176</v>
      </c>
      <c r="E2190" s="216"/>
      <c r="F2190" s="208"/>
      <c r="G2190" s="208"/>
      <c r="H2190" s="208"/>
      <c r="I2190" s="208"/>
      <c r="J2190" s="209"/>
      <c r="K2190" s="208"/>
      <c r="L2190" s="208"/>
      <c r="M2190" s="208"/>
      <c r="N2190" s="208"/>
      <c r="O2190" s="208"/>
      <c r="P2190" s="208"/>
      <c r="Q2190" s="208"/>
      <c r="R2190" s="208"/>
      <c r="S2190" s="208"/>
      <c r="T2190" s="208"/>
      <c r="U2190" s="208"/>
      <c r="V2190" s="208"/>
      <c r="W2190" s="208"/>
      <c r="X2190" s="219">
        <v>43507</v>
      </c>
      <c r="Y2190" s="150" t="str">
        <f ca="1">IF(ISBLANK(X2190), TODAY()-E2190,X2190- E2190 &amp; CHAR(10) &amp; "(closed)")</f>
        <v>43507
(closed)</v>
      </c>
      <c r="Z2190" s="149" t="s">
        <v>360</v>
      </c>
    </row>
    <row r="2191" spans="1:26" s="175" customFormat="1" ht="26.4" hidden="1" x14ac:dyDescent="0.3">
      <c r="A2191" s="157"/>
      <c r="B2191" s="155">
        <v>201800634</v>
      </c>
      <c r="C2191" s="217" t="s">
        <v>291</v>
      </c>
      <c r="D2191" s="29" t="s">
        <v>176</v>
      </c>
      <c r="E2191" s="216"/>
      <c r="F2191" s="208"/>
      <c r="G2191" s="208"/>
      <c r="H2191" s="208"/>
      <c r="I2191" s="208"/>
      <c r="J2191" s="209"/>
      <c r="K2191" s="208"/>
      <c r="L2191" s="208"/>
      <c r="M2191" s="208"/>
      <c r="N2191" s="208"/>
      <c r="O2191" s="208"/>
      <c r="P2191" s="208"/>
      <c r="Q2191" s="208"/>
      <c r="R2191" s="208"/>
      <c r="S2191" s="208"/>
      <c r="T2191" s="208"/>
      <c r="U2191" s="208"/>
      <c r="V2191" s="208"/>
      <c r="W2191" s="208"/>
      <c r="X2191" s="219">
        <v>43507</v>
      </c>
      <c r="Y2191" s="150" t="str">
        <f ca="1">IF(ISBLANK(X2191), TODAY()-E2191,X2191- E2191 &amp; CHAR(10) &amp; "(closed)")</f>
        <v>43507
(closed)</v>
      </c>
      <c r="Z2191" s="149" t="s">
        <v>360</v>
      </c>
    </row>
    <row r="2192" spans="1:26" s="175" customFormat="1" ht="26.4" hidden="1" x14ac:dyDescent="0.3">
      <c r="A2192" s="157"/>
      <c r="B2192" s="155">
        <v>201800635</v>
      </c>
      <c r="C2192" s="217" t="s">
        <v>291</v>
      </c>
      <c r="D2192" s="29" t="s">
        <v>176</v>
      </c>
      <c r="E2192" s="216"/>
      <c r="F2192" s="208"/>
      <c r="G2192" s="208"/>
      <c r="H2192" s="208"/>
      <c r="I2192" s="208"/>
      <c r="J2192" s="209"/>
      <c r="K2192" s="208"/>
      <c r="L2192" s="208"/>
      <c r="M2192" s="208"/>
      <c r="N2192" s="208"/>
      <c r="O2192" s="208"/>
      <c r="P2192" s="208"/>
      <c r="Q2192" s="208"/>
      <c r="R2192" s="208"/>
      <c r="S2192" s="208"/>
      <c r="T2192" s="208"/>
      <c r="U2192" s="208"/>
      <c r="V2192" s="208"/>
      <c r="W2192" s="208"/>
      <c r="X2192" s="219">
        <v>43507</v>
      </c>
      <c r="Y2192" s="150" t="str">
        <f ca="1">IF(ISBLANK(X2192), TODAY()-E2192,X2192- E2192 &amp; CHAR(10) &amp; "(closed)")</f>
        <v>43507
(closed)</v>
      </c>
      <c r="Z2192" s="149" t="s">
        <v>360</v>
      </c>
    </row>
    <row r="2193" spans="1:26" s="175" customFormat="1" ht="26.4" hidden="1" x14ac:dyDescent="0.3">
      <c r="A2193" s="157"/>
      <c r="B2193" s="155">
        <v>201800636</v>
      </c>
      <c r="C2193" s="217" t="s">
        <v>291</v>
      </c>
      <c r="D2193" s="29" t="s">
        <v>176</v>
      </c>
      <c r="E2193" s="216"/>
      <c r="F2193" s="208"/>
      <c r="G2193" s="208"/>
      <c r="H2193" s="208"/>
      <c r="I2193" s="208"/>
      <c r="J2193" s="209"/>
      <c r="K2193" s="208"/>
      <c r="L2193" s="208"/>
      <c r="M2193" s="208"/>
      <c r="N2193" s="208"/>
      <c r="O2193" s="208"/>
      <c r="P2193" s="208"/>
      <c r="Q2193" s="208"/>
      <c r="R2193" s="208"/>
      <c r="S2193" s="208"/>
      <c r="T2193" s="208"/>
      <c r="U2193" s="208"/>
      <c r="V2193" s="208"/>
      <c r="W2193" s="208"/>
      <c r="X2193" s="219">
        <v>43504</v>
      </c>
      <c r="Y2193" s="150" t="str">
        <f ca="1">IF(ISBLANK(X2193), TODAY()-E2193,X2193- E2193 &amp; CHAR(10) &amp; "(closed)")</f>
        <v>43504
(closed)</v>
      </c>
      <c r="Z2193" s="149" t="s">
        <v>360</v>
      </c>
    </row>
    <row r="2194" spans="1:26" s="175" customFormat="1" ht="14.4" hidden="1" x14ac:dyDescent="0.3">
      <c r="A2194" s="157"/>
      <c r="B2194" s="191">
        <v>201800637</v>
      </c>
      <c r="C2194" s="206" t="s">
        <v>896</v>
      </c>
      <c r="D2194" s="29" t="s">
        <v>172</v>
      </c>
      <c r="E2194" s="227" t="s">
        <v>1852</v>
      </c>
      <c r="F2194" s="208"/>
      <c r="G2194" s="208"/>
      <c r="H2194" s="208"/>
      <c r="I2194" s="208"/>
      <c r="J2194" s="209"/>
      <c r="K2194" s="208"/>
      <c r="L2194" s="208"/>
      <c r="M2194" s="208"/>
      <c r="N2194" s="208"/>
      <c r="O2194" s="208"/>
      <c r="P2194" s="208"/>
      <c r="Q2194" s="208"/>
      <c r="R2194" s="208"/>
      <c r="S2194" s="208"/>
      <c r="T2194" s="208"/>
      <c r="U2194" s="208"/>
      <c r="V2194" s="208"/>
      <c r="W2194" s="208"/>
      <c r="X2194" s="219">
        <v>43465</v>
      </c>
      <c r="Y2194" s="150" t="e">
        <f ca="1">IF(ISBLANK(X2194), TODAY()-E2194,X2194- E2194 &amp; CHAR(10) &amp; "(closed)")</f>
        <v>#VALUE!</v>
      </c>
      <c r="Z2194" s="149" t="s">
        <v>360</v>
      </c>
    </row>
    <row r="2195" spans="1:26" s="175" customFormat="1" ht="14.4" hidden="1" x14ac:dyDescent="0.3">
      <c r="A2195" s="157"/>
      <c r="B2195" s="191">
        <v>201800638</v>
      </c>
      <c r="C2195" s="206" t="s">
        <v>1855</v>
      </c>
      <c r="D2195" s="29" t="s">
        <v>172</v>
      </c>
      <c r="E2195" s="227" t="s">
        <v>1852</v>
      </c>
      <c r="F2195" s="208"/>
      <c r="G2195" s="208"/>
      <c r="H2195" s="208"/>
      <c r="I2195" s="208"/>
      <c r="J2195" s="209"/>
      <c r="K2195" s="208"/>
      <c r="L2195" s="208"/>
      <c r="M2195" s="208"/>
      <c r="N2195" s="208"/>
      <c r="O2195" s="208"/>
      <c r="P2195" s="208"/>
      <c r="Q2195" s="208"/>
      <c r="R2195" s="208"/>
      <c r="S2195" s="208"/>
      <c r="T2195" s="208"/>
      <c r="U2195" s="208"/>
      <c r="V2195" s="208"/>
      <c r="W2195" s="208"/>
      <c r="X2195" s="219">
        <v>43465</v>
      </c>
      <c r="Y2195" s="150" t="e">
        <f ca="1">IF(ISBLANK(X2195), TODAY()-E2195,X2195- E2195 &amp; CHAR(10) &amp; "(closed)")</f>
        <v>#VALUE!</v>
      </c>
      <c r="Z2195" s="149" t="s">
        <v>360</v>
      </c>
    </row>
    <row r="2196" spans="1:26" s="175" customFormat="1" ht="28.8" hidden="1" x14ac:dyDescent="0.3">
      <c r="A2196" s="157"/>
      <c r="B2196" s="155">
        <v>201800639</v>
      </c>
      <c r="C2196" s="217" t="s">
        <v>1781</v>
      </c>
      <c r="D2196" s="29" t="s">
        <v>172</v>
      </c>
      <c r="E2196" s="30" t="s">
        <v>1858</v>
      </c>
      <c r="F2196" s="208"/>
      <c r="G2196" s="208"/>
      <c r="H2196" s="208"/>
      <c r="I2196" s="208"/>
      <c r="J2196" s="209"/>
      <c r="K2196" s="208"/>
      <c r="L2196" s="208"/>
      <c r="M2196" s="208"/>
      <c r="N2196" s="208"/>
      <c r="O2196" s="208"/>
      <c r="P2196" s="208"/>
      <c r="Q2196" s="208"/>
      <c r="R2196" s="208"/>
      <c r="S2196" s="208"/>
      <c r="T2196" s="208"/>
      <c r="U2196" s="208"/>
      <c r="V2196" s="208"/>
      <c r="W2196" s="208"/>
      <c r="X2196" s="219">
        <v>43509</v>
      </c>
      <c r="Y2196" s="150" t="e">
        <f ca="1">IF(ISBLANK(X2196), TODAY()-E2196,X2196- E2196 &amp; CHAR(10) &amp; "(closed)")</f>
        <v>#VALUE!</v>
      </c>
      <c r="Z2196" s="149" t="s">
        <v>360</v>
      </c>
    </row>
    <row r="2197" spans="1:26" s="175" customFormat="1" ht="26.4" hidden="1" x14ac:dyDescent="0.3">
      <c r="A2197" s="157"/>
      <c r="B2197" s="155">
        <v>201800640</v>
      </c>
      <c r="C2197" s="217" t="s">
        <v>1857</v>
      </c>
      <c r="D2197" s="29" t="s">
        <v>172</v>
      </c>
      <c r="E2197" s="30" t="s">
        <v>1155</v>
      </c>
      <c r="F2197" s="208"/>
      <c r="G2197" s="208"/>
      <c r="H2197" s="208"/>
      <c r="I2197" s="208"/>
      <c r="J2197" s="209"/>
      <c r="K2197" s="208"/>
      <c r="L2197" s="208"/>
      <c r="M2197" s="208"/>
      <c r="N2197" s="208"/>
      <c r="O2197" s="208"/>
      <c r="P2197" s="208"/>
      <c r="Q2197" s="208"/>
      <c r="R2197" s="208"/>
      <c r="S2197" s="208"/>
      <c r="T2197" s="208"/>
      <c r="U2197" s="208"/>
      <c r="V2197" s="208"/>
      <c r="W2197" s="208"/>
      <c r="X2197" s="219">
        <v>43511</v>
      </c>
      <c r="Y2197" s="150" t="e">
        <f ca="1">IF(ISBLANK(X2197), TODAY()-E2197,X2197- E2197 &amp; CHAR(10) &amp; "(closed)")</f>
        <v>#VALUE!</v>
      </c>
      <c r="Z2197" s="149" t="s">
        <v>360</v>
      </c>
    </row>
    <row r="2198" spans="1:26" s="175" customFormat="1" ht="28.8" hidden="1" x14ac:dyDescent="0.3">
      <c r="A2198" s="157"/>
      <c r="B2198" s="155">
        <v>201800641</v>
      </c>
      <c r="C2198" s="217" t="s">
        <v>1857</v>
      </c>
      <c r="D2198" s="29" t="s">
        <v>172</v>
      </c>
      <c r="E2198" s="30" t="s">
        <v>1445</v>
      </c>
      <c r="F2198" s="208"/>
      <c r="G2198" s="208"/>
      <c r="H2198" s="208"/>
      <c r="I2198" s="208"/>
      <c r="J2198" s="209"/>
      <c r="K2198" s="208"/>
      <c r="L2198" s="208"/>
      <c r="M2198" s="208"/>
      <c r="N2198" s="208"/>
      <c r="O2198" s="208"/>
      <c r="P2198" s="208"/>
      <c r="Q2198" s="208"/>
      <c r="R2198" s="208"/>
      <c r="S2198" s="208"/>
      <c r="T2198" s="208"/>
      <c r="U2198" s="208"/>
      <c r="V2198" s="208"/>
      <c r="W2198" s="208"/>
      <c r="X2198" s="219">
        <v>43511</v>
      </c>
      <c r="Y2198" s="150" t="e">
        <f ca="1">IF(ISBLANK(X2198), TODAY()-E2198,X2198- E2198 &amp; CHAR(10) &amp; "(closed)")</f>
        <v>#VALUE!</v>
      </c>
      <c r="Z2198" s="149" t="s">
        <v>360</v>
      </c>
    </row>
    <row r="2199" spans="1:26" s="175" customFormat="1" ht="26.4" hidden="1" x14ac:dyDescent="0.3">
      <c r="A2199" s="157"/>
      <c r="B2199" s="155">
        <v>201800645</v>
      </c>
      <c r="C2199" s="217" t="s">
        <v>804</v>
      </c>
      <c r="D2199" s="29" t="s">
        <v>179</v>
      </c>
      <c r="E2199" s="216"/>
      <c r="F2199" s="208"/>
      <c r="G2199" s="208"/>
      <c r="H2199" s="208"/>
      <c r="I2199" s="208"/>
      <c r="J2199" s="209"/>
      <c r="K2199" s="208"/>
      <c r="L2199" s="208"/>
      <c r="M2199" s="208"/>
      <c r="N2199" s="208"/>
      <c r="O2199" s="208"/>
      <c r="P2199" s="208"/>
      <c r="Q2199" s="208"/>
      <c r="R2199" s="208"/>
      <c r="S2199" s="208"/>
      <c r="T2199" s="208"/>
      <c r="U2199" s="208"/>
      <c r="V2199" s="208"/>
      <c r="W2199" s="208"/>
      <c r="X2199" s="219">
        <v>43511</v>
      </c>
      <c r="Y2199" s="150" t="str">
        <f ca="1">IF(ISBLANK(X2199), TODAY()-E2199,X2199- E2199 &amp; CHAR(10) &amp; "(closed)")</f>
        <v>43511
(closed)</v>
      </c>
      <c r="Z2199" s="149" t="s">
        <v>360</v>
      </c>
    </row>
    <row r="2200" spans="1:26" s="175" customFormat="1" ht="26.4" hidden="1" x14ac:dyDescent="0.3">
      <c r="A2200" s="157"/>
      <c r="B2200" s="155">
        <v>201800646</v>
      </c>
      <c r="C2200" s="217" t="s">
        <v>804</v>
      </c>
      <c r="D2200" s="29" t="s">
        <v>179</v>
      </c>
      <c r="E2200" s="216"/>
      <c r="F2200" s="208"/>
      <c r="G2200" s="208"/>
      <c r="H2200" s="208"/>
      <c r="I2200" s="208"/>
      <c r="J2200" s="209"/>
      <c r="K2200" s="208"/>
      <c r="L2200" s="208"/>
      <c r="M2200" s="208"/>
      <c r="N2200" s="208"/>
      <c r="O2200" s="208"/>
      <c r="P2200" s="208"/>
      <c r="Q2200" s="208"/>
      <c r="R2200" s="208"/>
      <c r="S2200" s="208"/>
      <c r="T2200" s="208"/>
      <c r="U2200" s="208"/>
      <c r="V2200" s="208"/>
      <c r="W2200" s="208"/>
      <c r="X2200" s="219">
        <v>43511</v>
      </c>
      <c r="Y2200" s="150" t="str">
        <f ca="1">IF(ISBLANK(X2200), TODAY()-E2200,X2200- E2200 &amp; CHAR(10) &amp; "(closed)")</f>
        <v>43511
(closed)</v>
      </c>
      <c r="Z2200" s="149" t="s">
        <v>360</v>
      </c>
    </row>
    <row r="2201" spans="1:26" s="175" customFormat="1" ht="26.4" hidden="1" x14ac:dyDescent="0.3">
      <c r="A2201" s="157"/>
      <c r="B2201" s="155">
        <v>201800647</v>
      </c>
      <c r="C2201" s="217" t="s">
        <v>804</v>
      </c>
      <c r="D2201" s="29" t="s">
        <v>179</v>
      </c>
      <c r="E2201" s="216"/>
      <c r="F2201" s="208"/>
      <c r="G2201" s="208"/>
      <c r="H2201" s="208"/>
      <c r="I2201" s="208"/>
      <c r="J2201" s="209"/>
      <c r="K2201" s="208"/>
      <c r="L2201" s="208"/>
      <c r="M2201" s="208"/>
      <c r="N2201" s="208"/>
      <c r="O2201" s="208"/>
      <c r="P2201" s="208"/>
      <c r="Q2201" s="208"/>
      <c r="R2201" s="208"/>
      <c r="S2201" s="208"/>
      <c r="T2201" s="208"/>
      <c r="U2201" s="208"/>
      <c r="V2201" s="208"/>
      <c r="W2201" s="208"/>
      <c r="X2201" s="219">
        <v>43516</v>
      </c>
      <c r="Y2201" s="150" t="str">
        <f ca="1">IF(ISBLANK(X2201), TODAY()-E2201,X2201- E2201 &amp; CHAR(10) &amp; "(closed)")</f>
        <v>43516
(closed)</v>
      </c>
      <c r="Z2201" s="149" t="s">
        <v>360</v>
      </c>
    </row>
    <row r="2202" spans="1:26" s="175" customFormat="1" ht="26.4" hidden="1" x14ac:dyDescent="0.3">
      <c r="A2202" s="157"/>
      <c r="B2202" s="155">
        <v>201800648</v>
      </c>
      <c r="C2202" s="217" t="s">
        <v>804</v>
      </c>
      <c r="D2202" s="29" t="s">
        <v>176</v>
      </c>
      <c r="E2202" s="216"/>
      <c r="F2202" s="208"/>
      <c r="G2202" s="208"/>
      <c r="H2202" s="208"/>
      <c r="I2202" s="208"/>
      <c r="J2202" s="209"/>
      <c r="K2202" s="208"/>
      <c r="L2202" s="208"/>
      <c r="M2202" s="208"/>
      <c r="N2202" s="208"/>
      <c r="O2202" s="208"/>
      <c r="P2202" s="208"/>
      <c r="Q2202" s="208"/>
      <c r="R2202" s="208"/>
      <c r="S2202" s="208"/>
      <c r="T2202" s="208"/>
      <c r="U2202" s="208"/>
      <c r="V2202" s="208"/>
      <c r="W2202" s="208"/>
      <c r="X2202" s="219">
        <v>43515</v>
      </c>
      <c r="Y2202" s="150" t="str">
        <f ca="1">IF(ISBLANK(X2202), TODAY()-E2202,X2202- E2202 &amp; CHAR(10) &amp; "(closed)")</f>
        <v>43515
(closed)</v>
      </c>
      <c r="Z2202" s="149" t="s">
        <v>360</v>
      </c>
    </row>
    <row r="2203" spans="1:26" s="175" customFormat="1" ht="26.4" hidden="1" x14ac:dyDescent="0.3">
      <c r="A2203" s="157"/>
      <c r="B2203" s="155">
        <v>201800649</v>
      </c>
      <c r="C2203" s="217" t="s">
        <v>1111</v>
      </c>
      <c r="D2203" s="29" t="s">
        <v>179</v>
      </c>
      <c r="E2203" s="216"/>
      <c r="F2203" s="208"/>
      <c r="G2203" s="208"/>
      <c r="H2203" s="208"/>
      <c r="I2203" s="208"/>
      <c r="J2203" s="209"/>
      <c r="K2203" s="208"/>
      <c r="L2203" s="208"/>
      <c r="M2203" s="208"/>
      <c r="N2203" s="208"/>
      <c r="O2203" s="208"/>
      <c r="P2203" s="208"/>
      <c r="Q2203" s="208"/>
      <c r="R2203" s="208"/>
      <c r="S2203" s="208"/>
      <c r="T2203" s="208"/>
      <c r="U2203" s="208"/>
      <c r="V2203" s="208"/>
      <c r="W2203" s="208"/>
      <c r="X2203" s="219">
        <v>43509</v>
      </c>
      <c r="Y2203" s="150" t="str">
        <f ca="1">IF(ISBLANK(X2203), TODAY()-E2203,X2203- E2203 &amp; CHAR(10) &amp; "(closed)")</f>
        <v>43509
(closed)</v>
      </c>
      <c r="Z2203" s="149" t="s">
        <v>360</v>
      </c>
    </row>
    <row r="2204" spans="1:26" s="175" customFormat="1" ht="26.4" hidden="1" x14ac:dyDescent="0.3">
      <c r="A2204" s="157"/>
      <c r="B2204" s="155">
        <v>201800650</v>
      </c>
      <c r="C2204" s="217" t="s">
        <v>291</v>
      </c>
      <c r="D2204" s="29" t="s">
        <v>179</v>
      </c>
      <c r="E2204" s="216"/>
      <c r="F2204" s="208"/>
      <c r="G2204" s="208"/>
      <c r="H2204" s="208"/>
      <c r="I2204" s="208"/>
      <c r="J2204" s="209"/>
      <c r="K2204" s="208"/>
      <c r="L2204" s="208"/>
      <c r="M2204" s="208"/>
      <c r="N2204" s="208"/>
      <c r="O2204" s="208"/>
      <c r="P2204" s="208"/>
      <c r="Q2204" s="208"/>
      <c r="R2204" s="208"/>
      <c r="S2204" s="208"/>
      <c r="T2204" s="208"/>
      <c r="U2204" s="208"/>
      <c r="V2204" s="208"/>
      <c r="W2204" s="208"/>
      <c r="X2204" s="219">
        <v>43516</v>
      </c>
      <c r="Y2204" s="150" t="str">
        <f ca="1">IF(ISBLANK(X2204), TODAY()-E2204,X2204- E2204 &amp; CHAR(10) &amp; "(closed)")</f>
        <v>43516
(closed)</v>
      </c>
      <c r="Z2204" s="149" t="s">
        <v>360</v>
      </c>
    </row>
    <row r="2205" spans="1:26" s="175" customFormat="1" ht="26.4" hidden="1" x14ac:dyDescent="0.3">
      <c r="A2205" s="157"/>
      <c r="B2205" s="155">
        <v>201800651</v>
      </c>
      <c r="C2205" s="217" t="s">
        <v>291</v>
      </c>
      <c r="D2205" s="29" t="s">
        <v>179</v>
      </c>
      <c r="E2205" s="216"/>
      <c r="F2205" s="208"/>
      <c r="G2205" s="208"/>
      <c r="H2205" s="208"/>
      <c r="I2205" s="208"/>
      <c r="J2205" s="209"/>
      <c r="K2205" s="208"/>
      <c r="L2205" s="208"/>
      <c r="M2205" s="208"/>
      <c r="N2205" s="208"/>
      <c r="O2205" s="208"/>
      <c r="P2205" s="208"/>
      <c r="Q2205" s="208"/>
      <c r="R2205" s="208"/>
      <c r="S2205" s="208"/>
      <c r="T2205" s="208"/>
      <c r="U2205" s="208"/>
      <c r="V2205" s="208"/>
      <c r="W2205" s="208"/>
      <c r="X2205" s="219">
        <v>43515</v>
      </c>
      <c r="Y2205" s="150" t="str">
        <f ca="1">IF(ISBLANK(X2205), TODAY()-E2205,X2205- E2205 &amp; CHAR(10) &amp; "(closed)")</f>
        <v>43515
(closed)</v>
      </c>
      <c r="Z2205" s="149" t="s">
        <v>360</v>
      </c>
    </row>
    <row r="2206" spans="1:26" s="175" customFormat="1" ht="14.4" hidden="1" x14ac:dyDescent="0.3">
      <c r="A2206" s="157"/>
      <c r="B2206" s="155">
        <v>201800652</v>
      </c>
      <c r="C2206" s="217" t="s">
        <v>1799</v>
      </c>
      <c r="D2206" s="29" t="s">
        <v>179</v>
      </c>
      <c r="E2206" s="228" t="s">
        <v>1856</v>
      </c>
      <c r="F2206" s="208"/>
      <c r="G2206" s="208"/>
      <c r="H2206" s="208"/>
      <c r="I2206" s="208"/>
      <c r="J2206" s="209"/>
      <c r="K2206" s="208"/>
      <c r="L2206" s="208"/>
      <c r="M2206" s="208"/>
      <c r="N2206" s="208"/>
      <c r="O2206" s="208"/>
      <c r="P2206" s="208"/>
      <c r="Q2206" s="208"/>
      <c r="R2206" s="208"/>
      <c r="S2206" s="208"/>
      <c r="T2206" s="208"/>
      <c r="U2206" s="208"/>
      <c r="V2206" s="208"/>
      <c r="W2206" s="208"/>
      <c r="X2206" s="219">
        <v>43516</v>
      </c>
      <c r="Y2206" s="150" t="e">
        <f ca="1">IF(ISBLANK(X2206), TODAY()-E2206,X2206- E2206 &amp; CHAR(10) &amp; "(closed)")</f>
        <v>#VALUE!</v>
      </c>
      <c r="Z2206" s="149" t="s">
        <v>360</v>
      </c>
    </row>
    <row r="2207" spans="1:26" s="175" customFormat="1" ht="26.4" hidden="1" x14ac:dyDescent="0.3">
      <c r="A2207" s="157"/>
      <c r="B2207" s="155">
        <v>201800655</v>
      </c>
      <c r="C2207" s="217" t="s">
        <v>1855</v>
      </c>
      <c r="D2207" s="29" t="s">
        <v>179</v>
      </c>
      <c r="E2207" s="216"/>
      <c r="F2207" s="208"/>
      <c r="G2207" s="208"/>
      <c r="H2207" s="208"/>
      <c r="I2207" s="208"/>
      <c r="J2207" s="209"/>
      <c r="K2207" s="208"/>
      <c r="L2207" s="208"/>
      <c r="M2207" s="208"/>
      <c r="N2207" s="208"/>
      <c r="O2207" s="208"/>
      <c r="P2207" s="208"/>
      <c r="Q2207" s="208"/>
      <c r="R2207" s="208"/>
      <c r="S2207" s="208"/>
      <c r="T2207" s="208"/>
      <c r="U2207" s="208"/>
      <c r="V2207" s="208"/>
      <c r="W2207" s="208"/>
      <c r="X2207" s="219">
        <v>43516</v>
      </c>
      <c r="Y2207" s="150" t="str">
        <f ca="1">IF(ISBLANK(X2207), TODAY()-E2207,X2207- E2207 &amp; CHAR(10) &amp; "(closed)")</f>
        <v>43516
(closed)</v>
      </c>
      <c r="Z2207" s="149" t="s">
        <v>360</v>
      </c>
    </row>
    <row r="2208" spans="1:26" s="175" customFormat="1" ht="26.4" hidden="1" x14ac:dyDescent="0.3">
      <c r="A2208" s="157"/>
      <c r="B2208" s="155">
        <v>201800656</v>
      </c>
      <c r="C2208" s="217" t="s">
        <v>1686</v>
      </c>
      <c r="D2208" s="29" t="s">
        <v>176</v>
      </c>
      <c r="E2208" s="216"/>
      <c r="F2208" s="208"/>
      <c r="G2208" s="208"/>
      <c r="H2208" s="208"/>
      <c r="I2208" s="208"/>
      <c r="J2208" s="209"/>
      <c r="K2208" s="208"/>
      <c r="L2208" s="208"/>
      <c r="M2208" s="208"/>
      <c r="N2208" s="208"/>
      <c r="O2208" s="208"/>
      <c r="P2208" s="208"/>
      <c r="Q2208" s="208"/>
      <c r="R2208" s="208"/>
      <c r="S2208" s="208"/>
      <c r="T2208" s="208"/>
      <c r="U2208" s="208"/>
      <c r="V2208" s="208"/>
      <c r="W2208" s="208"/>
      <c r="X2208" s="219">
        <v>43516</v>
      </c>
      <c r="Y2208" s="150" t="str">
        <f ca="1">IF(ISBLANK(X2208), TODAY()-E2208,X2208- E2208 &amp; CHAR(10) &amp; "(closed)")</f>
        <v>43516
(closed)</v>
      </c>
      <c r="Z2208" s="149" t="s">
        <v>360</v>
      </c>
    </row>
    <row r="2209" spans="1:26" s="175" customFormat="1" ht="39.6" hidden="1" x14ac:dyDescent="0.3">
      <c r="A2209" s="157"/>
      <c r="B2209" s="191">
        <v>201800657</v>
      </c>
      <c r="C2209" s="206" t="s">
        <v>1843</v>
      </c>
      <c r="D2209" s="29" t="s">
        <v>179</v>
      </c>
      <c r="E2209" s="216"/>
      <c r="F2209" s="208"/>
      <c r="G2209" s="208"/>
      <c r="H2209" s="208"/>
      <c r="I2209" s="208"/>
      <c r="J2209" s="209"/>
      <c r="K2209" s="208"/>
      <c r="L2209" s="208"/>
      <c r="M2209" s="208"/>
      <c r="N2209" s="208"/>
      <c r="O2209" s="208"/>
      <c r="P2209" s="208"/>
      <c r="Q2209" s="208"/>
      <c r="R2209" s="208"/>
      <c r="S2209" s="208"/>
      <c r="T2209" s="208"/>
      <c r="U2209" s="208"/>
      <c r="V2209" s="208"/>
      <c r="W2209" s="208"/>
      <c r="X2209" s="219">
        <v>43453</v>
      </c>
      <c r="Y2209" s="150" t="str">
        <f ca="1">IF(ISBLANK(X2209), TODAY()-E2209,X2209- E2209 &amp; CHAR(10) &amp; "(closed)")</f>
        <v>43453
(closed)</v>
      </c>
      <c r="Z2209" s="149" t="s">
        <v>360</v>
      </c>
    </row>
    <row r="2210" spans="1:26" s="175" customFormat="1" ht="39.6" hidden="1" x14ac:dyDescent="0.3">
      <c r="A2210" s="157"/>
      <c r="B2210" s="155">
        <v>201800658</v>
      </c>
      <c r="C2210" s="217" t="s">
        <v>1843</v>
      </c>
      <c r="D2210" s="29" t="s">
        <v>176</v>
      </c>
      <c r="E2210" s="171" t="s">
        <v>984</v>
      </c>
      <c r="F2210" s="208"/>
      <c r="G2210" s="208"/>
      <c r="H2210" s="208"/>
      <c r="I2210" s="208"/>
      <c r="J2210" s="209"/>
      <c r="K2210" s="208"/>
      <c r="L2210" s="208"/>
      <c r="M2210" s="208"/>
      <c r="N2210" s="208"/>
      <c r="O2210" s="208"/>
      <c r="P2210" s="208"/>
      <c r="Q2210" s="208"/>
      <c r="R2210" s="208"/>
      <c r="S2210" s="208"/>
      <c r="T2210" s="208"/>
      <c r="U2210" s="208"/>
      <c r="V2210" s="208"/>
      <c r="W2210" s="208"/>
      <c r="X2210" s="219">
        <v>43516</v>
      </c>
      <c r="Y2210" s="150" t="e">
        <f ca="1">IF(ISBLANK(X2210), TODAY()-E2210,X2210- E2210 &amp; CHAR(10) &amp; "(closed)")</f>
        <v>#VALUE!</v>
      </c>
      <c r="Z2210" s="149" t="s">
        <v>360</v>
      </c>
    </row>
    <row r="2211" spans="1:26" s="175" customFormat="1" ht="26.4" hidden="1" x14ac:dyDescent="0.3">
      <c r="A2211" s="157"/>
      <c r="B2211" s="191">
        <v>201800659</v>
      </c>
      <c r="C2211" s="206" t="s">
        <v>1854</v>
      </c>
      <c r="D2211" s="29" t="s">
        <v>172</v>
      </c>
      <c r="E2211" s="227" t="s">
        <v>1852</v>
      </c>
      <c r="F2211" s="208"/>
      <c r="G2211" s="208"/>
      <c r="H2211" s="208"/>
      <c r="I2211" s="208"/>
      <c r="J2211" s="209">
        <v>43411</v>
      </c>
      <c r="K2211" s="208"/>
      <c r="L2211" s="208"/>
      <c r="M2211" s="208"/>
      <c r="N2211" s="208"/>
      <c r="O2211" s="208"/>
      <c r="P2211" s="208"/>
      <c r="Q2211" s="208"/>
      <c r="R2211" s="208"/>
      <c r="S2211" s="208"/>
      <c r="T2211" s="208"/>
      <c r="U2211" s="208"/>
      <c r="V2211" s="208"/>
      <c r="W2211" s="208"/>
      <c r="X2211" s="219">
        <v>43465</v>
      </c>
      <c r="Y2211" s="150" t="e">
        <f ca="1">IF(ISBLANK(X2211), TODAY()-E2211,X2211- E2211 &amp; CHAR(10) &amp; "(closed)")</f>
        <v>#VALUE!</v>
      </c>
      <c r="Z2211" s="149" t="s">
        <v>360</v>
      </c>
    </row>
    <row r="2212" spans="1:26" s="175" customFormat="1" ht="14.4" hidden="1" x14ac:dyDescent="0.3">
      <c r="A2212" s="157"/>
      <c r="B2212" s="191">
        <v>201800660</v>
      </c>
      <c r="C2212" s="206" t="s">
        <v>1075</v>
      </c>
      <c r="D2212" s="29" t="s">
        <v>172</v>
      </c>
      <c r="E2212" s="227" t="s">
        <v>1852</v>
      </c>
      <c r="F2212" s="152"/>
      <c r="G2212" s="152"/>
      <c r="H2212" s="152"/>
      <c r="I2212" s="152"/>
      <c r="J2212" s="153"/>
      <c r="K2212" s="152"/>
      <c r="L2212" s="152"/>
      <c r="M2212" s="152"/>
      <c r="N2212" s="152"/>
      <c r="O2212" s="152"/>
      <c r="P2212" s="152"/>
      <c r="Q2212" s="152"/>
      <c r="R2212" s="152"/>
      <c r="S2212" s="152"/>
      <c r="T2212" s="152"/>
      <c r="U2212" s="152"/>
      <c r="V2212" s="152"/>
      <c r="W2212" s="152"/>
      <c r="X2212" s="219">
        <v>43465</v>
      </c>
      <c r="Y2212" s="150" t="e">
        <f ca="1">IF(ISBLANK(X2212), TODAY()-E2212,X2212- E2212 &amp; CHAR(10) &amp; "(closed)")</f>
        <v>#VALUE!</v>
      </c>
      <c r="Z2212" s="149" t="s">
        <v>360</v>
      </c>
    </row>
    <row r="2213" spans="1:26" s="175" customFormat="1" ht="14.4" hidden="1" x14ac:dyDescent="0.3">
      <c r="A2213" s="157"/>
      <c r="B2213" s="191">
        <v>201800661</v>
      </c>
      <c r="C2213" s="206" t="s">
        <v>1853</v>
      </c>
      <c r="D2213" s="29" t="s">
        <v>172</v>
      </c>
      <c r="E2213" s="227" t="s">
        <v>1852</v>
      </c>
      <c r="F2213" s="152"/>
      <c r="G2213" s="152"/>
      <c r="H2213" s="152"/>
      <c r="I2213" s="152"/>
      <c r="J2213" s="153"/>
      <c r="K2213" s="152"/>
      <c r="L2213" s="152"/>
      <c r="M2213" s="152"/>
      <c r="N2213" s="152"/>
      <c r="O2213" s="152"/>
      <c r="P2213" s="152"/>
      <c r="Q2213" s="152"/>
      <c r="R2213" s="152"/>
      <c r="S2213" s="152"/>
      <c r="T2213" s="152"/>
      <c r="U2213" s="152"/>
      <c r="V2213" s="152"/>
      <c r="W2213" s="152"/>
      <c r="X2213" s="219">
        <v>43465</v>
      </c>
      <c r="Y2213" s="150" t="e">
        <f ca="1">IF(ISBLANK(X2213), TODAY()-E2213,X2213- E2213 &amp; CHAR(10) &amp; "(closed)")</f>
        <v>#VALUE!</v>
      </c>
      <c r="Z2213" s="149" t="s">
        <v>360</v>
      </c>
    </row>
    <row r="2214" spans="1:26" s="175" customFormat="1" ht="26.4" hidden="1" x14ac:dyDescent="0.3">
      <c r="A2214" s="157"/>
      <c r="B2214" s="191">
        <v>201800662</v>
      </c>
      <c r="C2214" s="206" t="s">
        <v>526</v>
      </c>
      <c r="D2214" s="29" t="s">
        <v>172</v>
      </c>
      <c r="E2214" s="227" t="s">
        <v>1852</v>
      </c>
      <c r="F2214" s="152"/>
      <c r="G2214" s="152"/>
      <c r="H2214" s="152"/>
      <c r="I2214" s="152"/>
      <c r="J2214" s="153"/>
      <c r="K2214" s="152"/>
      <c r="L2214" s="152"/>
      <c r="M2214" s="152"/>
      <c r="N2214" s="152"/>
      <c r="O2214" s="152"/>
      <c r="P2214" s="152"/>
      <c r="Q2214" s="152"/>
      <c r="R2214" s="152"/>
      <c r="S2214" s="152"/>
      <c r="T2214" s="152"/>
      <c r="U2214" s="152"/>
      <c r="V2214" s="152"/>
      <c r="W2214" s="152"/>
      <c r="X2214" s="219">
        <v>43465</v>
      </c>
      <c r="Y2214" s="150" t="e">
        <f ca="1">IF(ISBLANK(X2214), TODAY()-E2214,X2214- E2214 &amp; CHAR(10) &amp; "(closed)")</f>
        <v>#VALUE!</v>
      </c>
      <c r="Z2214" s="149" t="s">
        <v>360</v>
      </c>
    </row>
    <row r="2215" spans="1:26" s="175" customFormat="1" ht="26.4" hidden="1" x14ac:dyDescent="0.3">
      <c r="A2215" s="157"/>
      <c r="B2215" s="155">
        <v>201800663</v>
      </c>
      <c r="C2215" s="217" t="s">
        <v>350</v>
      </c>
      <c r="D2215" s="29" t="s">
        <v>179</v>
      </c>
      <c r="E2215" s="221"/>
      <c r="F2215" s="152"/>
      <c r="G2215" s="152"/>
      <c r="H2215" s="152"/>
      <c r="I2215" s="152"/>
      <c r="J2215" s="153"/>
      <c r="K2215" s="152"/>
      <c r="L2215" s="152"/>
      <c r="M2215" s="152"/>
      <c r="N2215" s="152"/>
      <c r="O2215" s="152"/>
      <c r="P2215" s="152"/>
      <c r="Q2215" s="152"/>
      <c r="R2215" s="152"/>
      <c r="S2215" s="152"/>
      <c r="T2215" s="152"/>
      <c r="U2215" s="152"/>
      <c r="V2215" s="152"/>
      <c r="W2215" s="152"/>
      <c r="X2215" s="219">
        <v>43517</v>
      </c>
      <c r="Y2215" s="150" t="str">
        <f ca="1">IF(ISBLANK(X2215), TODAY()-E2215,X2215- E2215 &amp; CHAR(10) &amp; "(closed)")</f>
        <v>43517
(closed)</v>
      </c>
      <c r="Z2215" s="149" t="s">
        <v>360</v>
      </c>
    </row>
    <row r="2216" spans="1:26" s="175" customFormat="1" ht="26.4" hidden="1" x14ac:dyDescent="0.3">
      <c r="A2216" s="157"/>
      <c r="B2216" s="155">
        <v>201800664</v>
      </c>
      <c r="C2216" s="217" t="s">
        <v>1799</v>
      </c>
      <c r="D2216" s="29" t="s">
        <v>179</v>
      </c>
      <c r="E2216" s="221"/>
      <c r="F2216" s="152"/>
      <c r="G2216" s="152"/>
      <c r="H2216" s="152"/>
      <c r="I2216" s="152"/>
      <c r="J2216" s="153"/>
      <c r="K2216" s="152"/>
      <c r="L2216" s="152"/>
      <c r="M2216" s="152"/>
      <c r="N2216" s="152"/>
      <c r="O2216" s="152"/>
      <c r="P2216" s="152"/>
      <c r="Q2216" s="152"/>
      <c r="R2216" s="152"/>
      <c r="S2216" s="152"/>
      <c r="T2216" s="152"/>
      <c r="U2216" s="152"/>
      <c r="V2216" s="152"/>
      <c r="W2216" s="152"/>
      <c r="X2216" s="219">
        <v>43517</v>
      </c>
      <c r="Y2216" s="150" t="str">
        <f ca="1">IF(ISBLANK(X2216), TODAY()-E2216,X2216- E2216 &amp; CHAR(10) &amp; "(closed)")</f>
        <v>43517
(closed)</v>
      </c>
      <c r="Z2216" s="149" t="s">
        <v>360</v>
      </c>
    </row>
    <row r="2217" spans="1:26" s="175" customFormat="1" ht="26.4" hidden="1" x14ac:dyDescent="0.3">
      <c r="A2217" s="157"/>
      <c r="B2217" s="155">
        <v>201800665</v>
      </c>
      <c r="C2217" s="217" t="s">
        <v>1799</v>
      </c>
      <c r="D2217" s="29" t="s">
        <v>179</v>
      </c>
      <c r="E2217" s="221"/>
      <c r="F2217" s="152"/>
      <c r="G2217" s="152"/>
      <c r="H2217" s="152"/>
      <c r="I2217" s="152"/>
      <c r="J2217" s="153"/>
      <c r="K2217" s="152"/>
      <c r="L2217" s="152"/>
      <c r="M2217" s="152"/>
      <c r="N2217" s="152"/>
      <c r="O2217" s="152"/>
      <c r="P2217" s="152"/>
      <c r="Q2217" s="152"/>
      <c r="R2217" s="152"/>
      <c r="S2217" s="152"/>
      <c r="T2217" s="152"/>
      <c r="U2217" s="152"/>
      <c r="V2217" s="152"/>
      <c r="W2217" s="152"/>
      <c r="X2217" s="219">
        <v>43517</v>
      </c>
      <c r="Y2217" s="150" t="str">
        <f ca="1">IF(ISBLANK(X2217), TODAY()-E2217,X2217- E2217 &amp; CHAR(10) &amp; "(closed)")</f>
        <v>43517
(closed)</v>
      </c>
      <c r="Z2217" s="149" t="s">
        <v>360</v>
      </c>
    </row>
    <row r="2218" spans="1:26" s="175" customFormat="1" ht="14.4" hidden="1" x14ac:dyDescent="0.3">
      <c r="A2218" s="157"/>
      <c r="B2218" s="191">
        <v>201800666</v>
      </c>
      <c r="C2218" s="206" t="s">
        <v>1795</v>
      </c>
      <c r="D2218" s="29" t="s">
        <v>179</v>
      </c>
      <c r="E2218" s="221" t="s">
        <v>1794</v>
      </c>
      <c r="F2218" s="152"/>
      <c r="G2218" s="152"/>
      <c r="H2218" s="152"/>
      <c r="I2218" s="152"/>
      <c r="J2218" s="153"/>
      <c r="K2218" s="152"/>
      <c r="L2218" s="152"/>
      <c r="M2218" s="152"/>
      <c r="N2218" s="152"/>
      <c r="O2218" s="152"/>
      <c r="P2218" s="152"/>
      <c r="Q2218" s="152"/>
      <c r="R2218" s="152"/>
      <c r="S2218" s="152"/>
      <c r="T2218" s="152"/>
      <c r="U2218" s="152"/>
      <c r="V2218" s="152"/>
      <c r="W2218" s="152"/>
      <c r="X2218" s="219">
        <v>43444</v>
      </c>
      <c r="Y2218" s="150" t="e">
        <f ca="1">IF(ISBLANK(X2218), TODAY()-E2218,X2218- E2218 &amp; CHAR(10) &amp; "(closed)")</f>
        <v>#VALUE!</v>
      </c>
      <c r="Z2218" s="149" t="s">
        <v>360</v>
      </c>
    </row>
    <row r="2219" spans="1:26" s="175" customFormat="1" ht="26.4" hidden="1" x14ac:dyDescent="0.3">
      <c r="A2219" s="157"/>
      <c r="B2219" s="157">
        <v>201800669</v>
      </c>
      <c r="C2219" s="218" t="s">
        <v>193</v>
      </c>
      <c r="D2219" s="29" t="s">
        <v>176</v>
      </c>
      <c r="E2219" s="221"/>
      <c r="F2219" s="152"/>
      <c r="G2219" s="152"/>
      <c r="H2219" s="152"/>
      <c r="I2219" s="152"/>
      <c r="J2219" s="153"/>
      <c r="K2219" s="152"/>
      <c r="L2219" s="152"/>
      <c r="M2219" s="152"/>
      <c r="N2219" s="152"/>
      <c r="O2219" s="152"/>
      <c r="P2219" s="152"/>
      <c r="Q2219" s="152"/>
      <c r="R2219" s="152"/>
      <c r="S2219" s="152"/>
      <c r="T2219" s="152"/>
      <c r="U2219" s="152"/>
      <c r="V2219" s="152"/>
      <c r="W2219" s="152"/>
      <c r="X2219" s="207">
        <v>43725</v>
      </c>
      <c r="Y2219" s="150" t="str">
        <f ca="1">IF(ISBLANK(X2219), TODAY()-E2219,X2219- E2219 &amp; CHAR(10) &amp; "(closed)")</f>
        <v>43725
(closed)</v>
      </c>
      <c r="Z2219" s="149" t="s">
        <v>360</v>
      </c>
    </row>
    <row r="2220" spans="1:26" s="175" customFormat="1" ht="26.4" hidden="1" x14ac:dyDescent="0.3">
      <c r="A2220" s="157"/>
      <c r="B2220" s="157">
        <v>201800670</v>
      </c>
      <c r="C2220" s="218" t="s">
        <v>193</v>
      </c>
      <c r="D2220" s="29" t="s">
        <v>176</v>
      </c>
      <c r="E2220" s="221"/>
      <c r="F2220" s="152"/>
      <c r="G2220" s="152"/>
      <c r="H2220" s="152"/>
      <c r="I2220" s="152"/>
      <c r="J2220" s="153"/>
      <c r="K2220" s="152"/>
      <c r="L2220" s="152"/>
      <c r="M2220" s="152"/>
      <c r="N2220" s="152"/>
      <c r="O2220" s="152"/>
      <c r="P2220" s="152"/>
      <c r="Q2220" s="152"/>
      <c r="R2220" s="152"/>
      <c r="S2220" s="152"/>
      <c r="T2220" s="152"/>
      <c r="U2220" s="152"/>
      <c r="V2220" s="152"/>
      <c r="W2220" s="152"/>
      <c r="X2220" s="207">
        <v>43725</v>
      </c>
      <c r="Y2220" s="150" t="str">
        <f ca="1">IF(ISBLANK(X2220), TODAY()-E2220,X2220- E2220 &amp; CHAR(10) &amp; "(closed)")</f>
        <v>43725
(closed)</v>
      </c>
      <c r="Z2220" s="149" t="s">
        <v>360</v>
      </c>
    </row>
    <row r="2221" spans="1:26" s="175" customFormat="1" ht="26.4" hidden="1" x14ac:dyDescent="0.3">
      <c r="A2221" s="157"/>
      <c r="B2221" s="155">
        <v>201800675</v>
      </c>
      <c r="C2221" s="217" t="s">
        <v>193</v>
      </c>
      <c r="D2221" s="29" t="s">
        <v>179</v>
      </c>
      <c r="E2221" s="221"/>
      <c r="F2221" s="152"/>
      <c r="G2221" s="152"/>
      <c r="H2221" s="152"/>
      <c r="I2221" s="152"/>
      <c r="J2221" s="153"/>
      <c r="K2221" s="152"/>
      <c r="L2221" s="152"/>
      <c r="M2221" s="152"/>
      <c r="N2221" s="152"/>
      <c r="O2221" s="152"/>
      <c r="P2221" s="152"/>
      <c r="Q2221" s="152"/>
      <c r="R2221" s="152"/>
      <c r="S2221" s="152"/>
      <c r="T2221" s="152"/>
      <c r="U2221" s="152"/>
      <c r="V2221" s="152"/>
      <c r="W2221" s="152"/>
      <c r="X2221" s="219">
        <v>43509</v>
      </c>
      <c r="Y2221" s="150" t="str">
        <f ca="1">IF(ISBLANK(X2221), TODAY()-E2221,X2221- E2221 &amp; CHAR(10) &amp; "(closed)")</f>
        <v>43509
(closed)</v>
      </c>
      <c r="Z2221" s="149" t="s">
        <v>360</v>
      </c>
    </row>
    <row r="2222" spans="1:26" s="175" customFormat="1" ht="26.4" hidden="1" x14ac:dyDescent="0.3">
      <c r="A2222" s="157"/>
      <c r="B2222" s="155">
        <v>201800676</v>
      </c>
      <c r="C2222" s="217" t="s">
        <v>193</v>
      </c>
      <c r="D2222" s="29" t="s">
        <v>179</v>
      </c>
      <c r="E2222" s="221"/>
      <c r="F2222" s="152"/>
      <c r="G2222" s="152"/>
      <c r="H2222" s="152"/>
      <c r="I2222" s="152"/>
      <c r="J2222" s="153"/>
      <c r="K2222" s="152"/>
      <c r="L2222" s="152"/>
      <c r="M2222" s="152"/>
      <c r="N2222" s="152"/>
      <c r="O2222" s="152"/>
      <c r="P2222" s="152"/>
      <c r="Q2222" s="152"/>
      <c r="R2222" s="152"/>
      <c r="S2222" s="152"/>
      <c r="T2222" s="152"/>
      <c r="U2222" s="152"/>
      <c r="V2222" s="152"/>
      <c r="W2222" s="152"/>
      <c r="X2222" s="219">
        <v>43516</v>
      </c>
      <c r="Y2222" s="150" t="str">
        <f ca="1">IF(ISBLANK(X2222), TODAY()-E2222,X2222- E2222 &amp; CHAR(10) &amp; "(closed)")</f>
        <v>43516
(closed)</v>
      </c>
      <c r="Z2222" s="149" t="s">
        <v>360</v>
      </c>
    </row>
    <row r="2223" spans="1:26" s="175" customFormat="1" ht="26.4" hidden="1" x14ac:dyDescent="0.3">
      <c r="A2223" s="157"/>
      <c r="B2223" s="155">
        <v>201800677</v>
      </c>
      <c r="C2223" s="217" t="s">
        <v>193</v>
      </c>
      <c r="D2223" s="29" t="s">
        <v>179</v>
      </c>
      <c r="E2223" s="221"/>
      <c r="F2223" s="152"/>
      <c r="G2223" s="152"/>
      <c r="H2223" s="152"/>
      <c r="I2223" s="152"/>
      <c r="J2223" s="153"/>
      <c r="K2223" s="152"/>
      <c r="L2223" s="152"/>
      <c r="M2223" s="152"/>
      <c r="N2223" s="152"/>
      <c r="O2223" s="152"/>
      <c r="P2223" s="152"/>
      <c r="Q2223" s="152"/>
      <c r="R2223" s="152"/>
      <c r="S2223" s="152"/>
      <c r="T2223" s="152"/>
      <c r="U2223" s="152"/>
      <c r="V2223" s="152"/>
      <c r="W2223" s="152"/>
      <c r="X2223" s="219">
        <v>43510</v>
      </c>
      <c r="Y2223" s="150" t="str">
        <f ca="1">IF(ISBLANK(X2223), TODAY()-E2223,X2223- E2223 &amp; CHAR(10) &amp; "(closed)")</f>
        <v>43510
(closed)</v>
      </c>
      <c r="Z2223" s="149" t="s">
        <v>360</v>
      </c>
    </row>
    <row r="2224" spans="1:26" s="175" customFormat="1" ht="26.4" hidden="1" x14ac:dyDescent="0.3">
      <c r="A2224" s="157"/>
      <c r="B2224" s="155">
        <v>201800678</v>
      </c>
      <c r="C2224" s="217" t="s">
        <v>193</v>
      </c>
      <c r="D2224" s="29" t="s">
        <v>179</v>
      </c>
      <c r="E2224" s="221"/>
      <c r="F2224" s="152"/>
      <c r="G2224" s="152"/>
      <c r="H2224" s="152"/>
      <c r="I2224" s="152"/>
      <c r="J2224" s="153"/>
      <c r="K2224" s="152"/>
      <c r="L2224" s="152"/>
      <c r="M2224" s="152"/>
      <c r="N2224" s="152"/>
      <c r="O2224" s="152"/>
      <c r="P2224" s="152"/>
      <c r="Q2224" s="152"/>
      <c r="R2224" s="152"/>
      <c r="S2224" s="152"/>
      <c r="T2224" s="152"/>
      <c r="U2224" s="152"/>
      <c r="V2224" s="152"/>
      <c r="W2224" s="152"/>
      <c r="X2224" s="219">
        <v>43521</v>
      </c>
      <c r="Y2224" s="150" t="str">
        <f ca="1">IF(ISBLANK(X2224), TODAY()-E2224,X2224- E2224 &amp; CHAR(10) &amp; "(closed)")</f>
        <v>43521
(closed)</v>
      </c>
      <c r="Z2224" s="149" t="s">
        <v>360</v>
      </c>
    </row>
    <row r="2225" spans="1:26" s="175" customFormat="1" ht="26.4" hidden="1" x14ac:dyDescent="0.3">
      <c r="A2225" s="157"/>
      <c r="B2225" s="155">
        <v>201800679</v>
      </c>
      <c r="C2225" s="217" t="s">
        <v>193</v>
      </c>
      <c r="D2225" s="29" t="s">
        <v>179</v>
      </c>
      <c r="E2225" s="221"/>
      <c r="F2225" s="152"/>
      <c r="G2225" s="152"/>
      <c r="H2225" s="152"/>
      <c r="I2225" s="152"/>
      <c r="J2225" s="153"/>
      <c r="K2225" s="152"/>
      <c r="L2225" s="152"/>
      <c r="M2225" s="152"/>
      <c r="N2225" s="152"/>
      <c r="O2225" s="152"/>
      <c r="P2225" s="152"/>
      <c r="Q2225" s="152"/>
      <c r="R2225" s="152"/>
      <c r="S2225" s="152"/>
      <c r="T2225" s="152"/>
      <c r="U2225" s="152"/>
      <c r="V2225" s="152"/>
      <c r="W2225" s="152"/>
      <c r="X2225" s="219">
        <v>43523</v>
      </c>
      <c r="Y2225" s="150" t="str">
        <f ca="1">IF(ISBLANK(X2225), TODAY()-E2225,X2225- E2225 &amp; CHAR(10) &amp; "(closed)")</f>
        <v>43523
(closed)</v>
      </c>
      <c r="Z2225" s="149" t="s">
        <v>360</v>
      </c>
    </row>
    <row r="2226" spans="1:26" s="175" customFormat="1" ht="26.4" hidden="1" x14ac:dyDescent="0.3">
      <c r="A2226" s="157"/>
      <c r="B2226" s="155">
        <v>201800680</v>
      </c>
      <c r="C2226" s="217" t="s">
        <v>193</v>
      </c>
      <c r="D2226" s="29" t="s">
        <v>179</v>
      </c>
      <c r="E2226" s="221"/>
      <c r="F2226" s="152"/>
      <c r="G2226" s="152"/>
      <c r="H2226" s="152"/>
      <c r="I2226" s="152"/>
      <c r="J2226" s="153"/>
      <c r="K2226" s="152"/>
      <c r="L2226" s="152"/>
      <c r="M2226" s="152"/>
      <c r="N2226" s="152"/>
      <c r="O2226" s="152"/>
      <c r="P2226" s="152"/>
      <c r="Q2226" s="152"/>
      <c r="R2226" s="152"/>
      <c r="S2226" s="152"/>
      <c r="T2226" s="152"/>
      <c r="U2226" s="152"/>
      <c r="V2226" s="152"/>
      <c r="W2226" s="152"/>
      <c r="X2226" s="219">
        <v>43523</v>
      </c>
      <c r="Y2226" s="150" t="str">
        <f ca="1">IF(ISBLANK(X2226), TODAY()-E2226,X2226- E2226 &amp; CHAR(10) &amp; "(closed)")</f>
        <v>43523
(closed)</v>
      </c>
      <c r="Z2226" s="149" t="s">
        <v>360</v>
      </c>
    </row>
    <row r="2227" spans="1:26" s="175" customFormat="1" ht="26.4" hidden="1" x14ac:dyDescent="0.3">
      <c r="A2227" s="157"/>
      <c r="B2227" s="155">
        <v>201800681</v>
      </c>
      <c r="C2227" s="217" t="s">
        <v>193</v>
      </c>
      <c r="D2227" s="29" t="s">
        <v>179</v>
      </c>
      <c r="E2227" s="221"/>
      <c r="F2227" s="152"/>
      <c r="G2227" s="152"/>
      <c r="H2227" s="152"/>
      <c r="I2227" s="152"/>
      <c r="J2227" s="153"/>
      <c r="K2227" s="152"/>
      <c r="L2227" s="152"/>
      <c r="M2227" s="152"/>
      <c r="N2227" s="152"/>
      <c r="O2227" s="152"/>
      <c r="P2227" s="152"/>
      <c r="Q2227" s="152"/>
      <c r="R2227" s="152"/>
      <c r="S2227" s="152"/>
      <c r="T2227" s="152"/>
      <c r="U2227" s="152"/>
      <c r="V2227" s="152"/>
      <c r="W2227" s="152"/>
      <c r="X2227" s="219">
        <v>43522</v>
      </c>
      <c r="Y2227" s="150" t="str">
        <f ca="1">IF(ISBLANK(X2227), TODAY()-E2227,X2227- E2227 &amp; CHAR(10) &amp; "(closed)")</f>
        <v>43522
(closed)</v>
      </c>
      <c r="Z2227" s="149" t="s">
        <v>360</v>
      </c>
    </row>
    <row r="2228" spans="1:26" s="175" customFormat="1" ht="26.4" hidden="1" x14ac:dyDescent="0.3">
      <c r="A2228" s="157"/>
      <c r="B2228" s="155">
        <v>201800682</v>
      </c>
      <c r="C2228" s="217" t="s">
        <v>193</v>
      </c>
      <c r="D2228" s="29" t="s">
        <v>179</v>
      </c>
      <c r="E2228" s="221"/>
      <c r="F2228" s="152"/>
      <c r="G2228" s="152"/>
      <c r="H2228" s="152"/>
      <c r="I2228" s="152"/>
      <c r="J2228" s="153"/>
      <c r="K2228" s="152"/>
      <c r="L2228" s="152"/>
      <c r="M2228" s="152"/>
      <c r="N2228" s="152"/>
      <c r="O2228" s="152"/>
      <c r="P2228" s="152"/>
      <c r="Q2228" s="152"/>
      <c r="R2228" s="152"/>
      <c r="S2228" s="152"/>
      <c r="T2228" s="152"/>
      <c r="U2228" s="152"/>
      <c r="V2228" s="152"/>
      <c r="W2228" s="152"/>
      <c r="X2228" s="219">
        <v>43521</v>
      </c>
      <c r="Y2228" s="150" t="str">
        <f ca="1">IF(ISBLANK(X2228), TODAY()-E2228,X2228- E2228 &amp; CHAR(10) &amp; "(closed)")</f>
        <v>43521
(closed)</v>
      </c>
      <c r="Z2228" s="149" t="s">
        <v>360</v>
      </c>
    </row>
    <row r="2229" spans="1:26" s="175" customFormat="1" ht="26.4" hidden="1" x14ac:dyDescent="0.3">
      <c r="A2229" s="157"/>
      <c r="B2229" s="155">
        <v>201800683</v>
      </c>
      <c r="C2229" s="217" t="s">
        <v>313</v>
      </c>
      <c r="D2229" s="29" t="s">
        <v>177</v>
      </c>
      <c r="E2229" s="221"/>
      <c r="F2229" s="152"/>
      <c r="G2229" s="152"/>
      <c r="H2229" s="152"/>
      <c r="I2229" s="152"/>
      <c r="J2229" s="153"/>
      <c r="K2229" s="152"/>
      <c r="L2229" s="152"/>
      <c r="M2229" s="152"/>
      <c r="N2229" s="152"/>
      <c r="O2229" s="152"/>
      <c r="P2229" s="152"/>
      <c r="Q2229" s="152"/>
      <c r="R2229" s="152"/>
      <c r="S2229" s="152"/>
      <c r="T2229" s="152"/>
      <c r="U2229" s="152"/>
      <c r="V2229" s="152"/>
      <c r="W2229" s="152"/>
      <c r="X2229" s="219">
        <v>43523</v>
      </c>
      <c r="Y2229" s="150" t="str">
        <f ca="1">IF(ISBLANK(X2229), TODAY()-E2229,X2229- E2229 &amp; CHAR(10) &amp; "(closed)")</f>
        <v>43523
(closed)</v>
      </c>
      <c r="Z2229" s="149" t="s">
        <v>360</v>
      </c>
    </row>
    <row r="2230" spans="1:26" s="175" customFormat="1" ht="26.4" hidden="1" x14ac:dyDescent="0.3">
      <c r="A2230" s="157"/>
      <c r="B2230" s="155">
        <v>201800684</v>
      </c>
      <c r="C2230" s="217" t="s">
        <v>313</v>
      </c>
      <c r="D2230" s="29" t="s">
        <v>177</v>
      </c>
      <c r="E2230" s="216"/>
      <c r="F2230" s="208"/>
      <c r="G2230" s="208"/>
      <c r="H2230" s="208"/>
      <c r="I2230" s="208"/>
      <c r="J2230" s="209"/>
      <c r="K2230" s="208"/>
      <c r="L2230" s="208"/>
      <c r="M2230" s="208"/>
      <c r="N2230" s="208"/>
      <c r="O2230" s="208"/>
      <c r="P2230" s="208"/>
      <c r="Q2230" s="208"/>
      <c r="R2230" s="208"/>
      <c r="S2230" s="208"/>
      <c r="T2230" s="208"/>
      <c r="U2230" s="208"/>
      <c r="V2230" s="208"/>
      <c r="W2230" s="208"/>
      <c r="X2230" s="219">
        <v>43523</v>
      </c>
      <c r="Y2230" s="150" t="str">
        <f ca="1">IF(ISBLANK(X2230), TODAY()-E2230,X2230- E2230 &amp; CHAR(10) &amp; "(closed)")</f>
        <v>43523
(closed)</v>
      </c>
      <c r="Z2230" s="149" t="s">
        <v>360</v>
      </c>
    </row>
    <row r="2231" spans="1:26" s="175" customFormat="1" ht="28.8" hidden="1" x14ac:dyDescent="0.3">
      <c r="A2231" s="157" t="s">
        <v>185</v>
      </c>
      <c r="B2231" s="155">
        <v>201800685</v>
      </c>
      <c r="C2231" s="217" t="s">
        <v>313</v>
      </c>
      <c r="D2231" s="29" t="s">
        <v>174</v>
      </c>
      <c r="E2231" s="30" t="s">
        <v>1286</v>
      </c>
      <c r="F2231" s="152"/>
      <c r="G2231" s="152"/>
      <c r="H2231" s="152"/>
      <c r="I2231" s="152"/>
      <c r="J2231" s="153">
        <v>43418</v>
      </c>
      <c r="K2231" s="28">
        <v>3710958</v>
      </c>
      <c r="L2231" s="28">
        <v>0</v>
      </c>
      <c r="M2231" s="28">
        <v>3302367.47</v>
      </c>
      <c r="N2231" s="28">
        <v>0</v>
      </c>
      <c r="O2231" s="27">
        <f>IF(ISBLANK(J2231), "", IF(ISNUMBER(F2231), J2231+60, J2231+90))</f>
        <v>43508</v>
      </c>
      <c r="P2231" s="27">
        <v>43508</v>
      </c>
      <c r="Q2231" s="152"/>
      <c r="R2231" s="152"/>
      <c r="S2231" s="152"/>
      <c r="T2231" s="152"/>
      <c r="U2231" s="152"/>
      <c r="V2231" s="152"/>
      <c r="W2231" s="152"/>
      <c r="X2231" s="219">
        <v>43524</v>
      </c>
      <c r="Y2231" s="23" t="str">
        <f ca="1">IF(ISBLANK(J2231),
        IF(ISBLANK(F2231), "", TODAY() - F2231 &amp; CHAR(10) &amp; "(preapproval)"),
       IF(ISBLANK(Z2231), TODAY() - J2231, X2231 - J2231 &amp; CHAR(10) &amp; "(closed)"))</f>
        <v>106
(closed)</v>
      </c>
      <c r="Z2231" s="149" t="s">
        <v>360</v>
      </c>
    </row>
    <row r="2232" spans="1:26" s="175" customFormat="1" ht="26.4" hidden="1" x14ac:dyDescent="0.3">
      <c r="A2232" s="157"/>
      <c r="B2232" s="155">
        <v>201800686</v>
      </c>
      <c r="C2232" s="217" t="s">
        <v>804</v>
      </c>
      <c r="D2232" s="29" t="s">
        <v>179</v>
      </c>
      <c r="E2232" s="221"/>
      <c r="F2232" s="152"/>
      <c r="G2232" s="152"/>
      <c r="H2232" s="152"/>
      <c r="I2232" s="152"/>
      <c r="J2232" s="153"/>
      <c r="K2232" s="152"/>
      <c r="L2232" s="152"/>
      <c r="M2232" s="152"/>
      <c r="N2232" s="152"/>
      <c r="O2232" s="152"/>
      <c r="P2232" s="152"/>
      <c r="Q2232" s="152"/>
      <c r="R2232" s="152"/>
      <c r="S2232" s="152"/>
      <c r="T2232" s="152"/>
      <c r="U2232" s="152"/>
      <c r="V2232" s="152"/>
      <c r="W2232" s="152"/>
      <c r="X2232" s="219">
        <v>43524</v>
      </c>
      <c r="Y2232" s="150" t="str">
        <f ca="1">IF(ISBLANK(X2232), TODAY()-E2232,X2232- E2232 &amp; CHAR(10) &amp; "(closed)")</f>
        <v>43524
(closed)</v>
      </c>
      <c r="Z2232" s="149" t="s">
        <v>360</v>
      </c>
    </row>
    <row r="2233" spans="1:26" s="175" customFormat="1" ht="26.4" hidden="1" x14ac:dyDescent="0.3">
      <c r="A2233" s="157"/>
      <c r="B2233" s="155">
        <v>201800687</v>
      </c>
      <c r="C2233" s="217" t="s">
        <v>313</v>
      </c>
      <c r="D2233" s="29" t="s">
        <v>177</v>
      </c>
      <c r="E2233" s="216"/>
      <c r="F2233" s="208"/>
      <c r="G2233" s="208"/>
      <c r="H2233" s="208"/>
      <c r="I2233" s="208"/>
      <c r="J2233" s="209"/>
      <c r="K2233" s="208"/>
      <c r="L2233" s="208"/>
      <c r="M2233" s="208"/>
      <c r="N2233" s="208"/>
      <c r="O2233" s="208"/>
      <c r="P2233" s="208"/>
      <c r="Q2233" s="208"/>
      <c r="R2233" s="208"/>
      <c r="S2233" s="208"/>
      <c r="T2233" s="208"/>
      <c r="U2233" s="208"/>
      <c r="V2233" s="208"/>
      <c r="W2233" s="208"/>
      <c r="X2233" s="219">
        <v>43524</v>
      </c>
      <c r="Y2233" s="150" t="str">
        <f ca="1">IF(ISBLANK(X2233), TODAY()-E2233,X2233- E2233 &amp; CHAR(10) &amp; "(closed)")</f>
        <v>43524
(closed)</v>
      </c>
      <c r="Z2233" s="149" t="s">
        <v>360</v>
      </c>
    </row>
    <row r="2234" spans="1:26" s="175" customFormat="1" ht="26.4" hidden="1" x14ac:dyDescent="0.3">
      <c r="A2234" s="157"/>
      <c r="B2234" s="155">
        <v>201800688</v>
      </c>
      <c r="C2234" s="217" t="s">
        <v>1799</v>
      </c>
      <c r="D2234" s="29" t="s">
        <v>176</v>
      </c>
      <c r="E2234" s="216"/>
      <c r="F2234" s="208"/>
      <c r="G2234" s="208"/>
      <c r="H2234" s="208"/>
      <c r="I2234" s="208"/>
      <c r="J2234" s="209"/>
      <c r="K2234" s="208"/>
      <c r="L2234" s="208"/>
      <c r="M2234" s="208"/>
      <c r="N2234" s="208"/>
      <c r="O2234" s="208"/>
      <c r="P2234" s="208"/>
      <c r="Q2234" s="208"/>
      <c r="R2234" s="208"/>
      <c r="S2234" s="208"/>
      <c r="T2234" s="208"/>
      <c r="U2234" s="208"/>
      <c r="V2234" s="208"/>
      <c r="W2234" s="208"/>
      <c r="X2234" s="219">
        <v>43524</v>
      </c>
      <c r="Y2234" s="150" t="str">
        <f ca="1">IF(ISBLANK(X2234), TODAY()-E2234,X2234- E2234 &amp; CHAR(10) &amp; "(closed)")</f>
        <v>43524
(closed)</v>
      </c>
      <c r="Z2234" s="149" t="s">
        <v>360</v>
      </c>
    </row>
    <row r="2235" spans="1:26" s="175" customFormat="1" ht="26.4" hidden="1" x14ac:dyDescent="0.3">
      <c r="A2235" s="157"/>
      <c r="B2235" s="155">
        <v>201800689</v>
      </c>
      <c r="C2235" s="217" t="s">
        <v>193</v>
      </c>
      <c r="D2235" s="29" t="s">
        <v>176</v>
      </c>
      <c r="E2235" s="216"/>
      <c r="F2235" s="208"/>
      <c r="G2235" s="208"/>
      <c r="H2235" s="208"/>
      <c r="I2235" s="208"/>
      <c r="J2235" s="209"/>
      <c r="K2235" s="208"/>
      <c r="L2235" s="208"/>
      <c r="M2235" s="208"/>
      <c r="N2235" s="208"/>
      <c r="O2235" s="208"/>
      <c r="P2235" s="208"/>
      <c r="Q2235" s="208"/>
      <c r="R2235" s="208"/>
      <c r="S2235" s="208"/>
      <c r="T2235" s="208"/>
      <c r="U2235" s="208"/>
      <c r="V2235" s="208"/>
      <c r="W2235" s="208"/>
      <c r="X2235" s="219">
        <v>43525</v>
      </c>
      <c r="Y2235" s="150" t="str">
        <f ca="1">IF(ISBLANK(X2235), TODAY()-E2235,X2235- E2235 &amp; CHAR(10) &amp; "(closed)")</f>
        <v>43525
(closed)</v>
      </c>
      <c r="Z2235" s="149" t="s">
        <v>360</v>
      </c>
    </row>
    <row r="2236" spans="1:26" s="175" customFormat="1" ht="26.4" hidden="1" x14ac:dyDescent="0.3">
      <c r="A2236" s="157"/>
      <c r="B2236" s="155">
        <v>201800690</v>
      </c>
      <c r="C2236" s="217" t="s">
        <v>193</v>
      </c>
      <c r="D2236" s="29" t="s">
        <v>179</v>
      </c>
      <c r="E2236" s="216"/>
      <c r="F2236" s="208"/>
      <c r="G2236" s="208"/>
      <c r="H2236" s="208"/>
      <c r="I2236" s="208"/>
      <c r="J2236" s="209"/>
      <c r="K2236" s="208"/>
      <c r="L2236" s="208"/>
      <c r="M2236" s="208"/>
      <c r="N2236" s="208"/>
      <c r="O2236" s="208"/>
      <c r="P2236" s="208"/>
      <c r="Q2236" s="208"/>
      <c r="R2236" s="208"/>
      <c r="S2236" s="208"/>
      <c r="T2236" s="208"/>
      <c r="U2236" s="208"/>
      <c r="V2236" s="208"/>
      <c r="W2236" s="208"/>
      <c r="X2236" s="219">
        <v>43524</v>
      </c>
      <c r="Y2236" s="150" t="str">
        <f ca="1">IF(ISBLANK(X2236), TODAY()-E2236,X2236- E2236 &amp; CHAR(10) &amp; "(closed)")</f>
        <v>43524
(closed)</v>
      </c>
      <c r="Z2236" s="149" t="s">
        <v>360</v>
      </c>
    </row>
    <row r="2237" spans="1:26" s="175" customFormat="1" ht="26.4" hidden="1" x14ac:dyDescent="0.3">
      <c r="A2237" s="157"/>
      <c r="B2237" s="155">
        <v>201800691</v>
      </c>
      <c r="C2237" s="217" t="s">
        <v>193</v>
      </c>
      <c r="D2237" s="29" t="s">
        <v>179</v>
      </c>
      <c r="E2237" s="216"/>
      <c r="F2237" s="208"/>
      <c r="G2237" s="208"/>
      <c r="H2237" s="208"/>
      <c r="I2237" s="208"/>
      <c r="J2237" s="209"/>
      <c r="K2237" s="208"/>
      <c r="L2237" s="208"/>
      <c r="M2237" s="208"/>
      <c r="N2237" s="208"/>
      <c r="O2237" s="208"/>
      <c r="P2237" s="208"/>
      <c r="Q2237" s="208"/>
      <c r="R2237" s="208"/>
      <c r="S2237" s="208"/>
      <c r="T2237" s="208"/>
      <c r="U2237" s="208"/>
      <c r="V2237" s="208"/>
      <c r="W2237" s="208"/>
      <c r="X2237" s="219">
        <v>43523</v>
      </c>
      <c r="Y2237" s="150" t="str">
        <f ca="1">IF(ISBLANK(X2237), TODAY()-E2237,X2237- E2237 &amp; CHAR(10) &amp; "(closed)")</f>
        <v>43523
(closed)</v>
      </c>
      <c r="Z2237" s="149" t="s">
        <v>360</v>
      </c>
    </row>
    <row r="2238" spans="1:26" s="175" customFormat="1" ht="26.4" hidden="1" x14ac:dyDescent="0.3">
      <c r="A2238" s="157"/>
      <c r="B2238" s="155">
        <v>201800692</v>
      </c>
      <c r="C2238" s="217" t="s">
        <v>193</v>
      </c>
      <c r="D2238" s="29" t="s">
        <v>179</v>
      </c>
      <c r="E2238" s="216"/>
      <c r="F2238" s="208"/>
      <c r="G2238" s="208"/>
      <c r="H2238" s="208"/>
      <c r="I2238" s="208"/>
      <c r="J2238" s="209"/>
      <c r="K2238" s="208"/>
      <c r="L2238" s="208"/>
      <c r="M2238" s="208"/>
      <c r="N2238" s="208"/>
      <c r="O2238" s="208"/>
      <c r="P2238" s="208"/>
      <c r="Q2238" s="208"/>
      <c r="R2238" s="208"/>
      <c r="S2238" s="208"/>
      <c r="T2238" s="208"/>
      <c r="U2238" s="208"/>
      <c r="V2238" s="208"/>
      <c r="W2238" s="208"/>
      <c r="X2238" s="219">
        <v>43525</v>
      </c>
      <c r="Y2238" s="150" t="str">
        <f ca="1">IF(ISBLANK(X2238), TODAY()-E2238,X2238- E2238 &amp; CHAR(10) &amp; "(closed)")</f>
        <v>43525
(closed)</v>
      </c>
      <c r="Z2238" s="149" t="s">
        <v>360</v>
      </c>
    </row>
    <row r="2239" spans="1:26" s="175" customFormat="1" ht="26.4" hidden="1" x14ac:dyDescent="0.3">
      <c r="A2239" s="157"/>
      <c r="B2239" s="155">
        <v>201800693</v>
      </c>
      <c r="C2239" s="217" t="s">
        <v>193</v>
      </c>
      <c r="D2239" s="29" t="s">
        <v>179</v>
      </c>
      <c r="E2239" s="216"/>
      <c r="F2239" s="208"/>
      <c r="G2239" s="208"/>
      <c r="H2239" s="208"/>
      <c r="I2239" s="208"/>
      <c r="J2239" s="209"/>
      <c r="K2239" s="208"/>
      <c r="L2239" s="208"/>
      <c r="M2239" s="208"/>
      <c r="N2239" s="208"/>
      <c r="O2239" s="208"/>
      <c r="P2239" s="208"/>
      <c r="Q2239" s="208"/>
      <c r="R2239" s="208"/>
      <c r="S2239" s="208"/>
      <c r="T2239" s="208"/>
      <c r="U2239" s="208"/>
      <c r="V2239" s="208"/>
      <c r="W2239" s="208"/>
      <c r="X2239" s="219">
        <v>43525</v>
      </c>
      <c r="Y2239" s="150" t="str">
        <f ca="1">IF(ISBLANK(X2239), TODAY()-E2239,X2239- E2239 &amp; CHAR(10) &amp; "(closed)")</f>
        <v>43525
(closed)</v>
      </c>
      <c r="Z2239" s="149" t="s">
        <v>360</v>
      </c>
    </row>
    <row r="2240" spans="1:26" s="175" customFormat="1" ht="26.4" hidden="1" x14ac:dyDescent="0.3">
      <c r="A2240" s="157"/>
      <c r="B2240" s="155">
        <v>201800694</v>
      </c>
      <c r="C2240" s="217" t="s">
        <v>193</v>
      </c>
      <c r="D2240" s="29" t="s">
        <v>179</v>
      </c>
      <c r="E2240" s="216"/>
      <c r="F2240" s="208"/>
      <c r="G2240" s="208"/>
      <c r="H2240" s="208"/>
      <c r="I2240" s="208"/>
      <c r="J2240" s="209"/>
      <c r="K2240" s="208"/>
      <c r="L2240" s="208"/>
      <c r="M2240" s="208"/>
      <c r="N2240" s="208"/>
      <c r="O2240" s="208"/>
      <c r="P2240" s="208"/>
      <c r="Q2240" s="208"/>
      <c r="R2240" s="208"/>
      <c r="S2240" s="208"/>
      <c r="T2240" s="208"/>
      <c r="U2240" s="208"/>
      <c r="V2240" s="208"/>
      <c r="W2240" s="208"/>
      <c r="X2240" s="219">
        <v>43524</v>
      </c>
      <c r="Y2240" s="150" t="str">
        <f ca="1">IF(ISBLANK(X2240), TODAY()-E2240,X2240- E2240 &amp; CHAR(10) &amp; "(closed)")</f>
        <v>43524
(closed)</v>
      </c>
      <c r="Z2240" s="149" t="s">
        <v>360</v>
      </c>
    </row>
    <row r="2241" spans="1:26" s="175" customFormat="1" ht="26.4" hidden="1" x14ac:dyDescent="0.3">
      <c r="A2241" s="157"/>
      <c r="B2241" s="155">
        <v>201800695</v>
      </c>
      <c r="C2241" s="217" t="s">
        <v>193</v>
      </c>
      <c r="D2241" s="29" t="s">
        <v>179</v>
      </c>
      <c r="E2241" s="216"/>
      <c r="F2241" s="208"/>
      <c r="G2241" s="208"/>
      <c r="H2241" s="208"/>
      <c r="I2241" s="208"/>
      <c r="J2241" s="209"/>
      <c r="K2241" s="208"/>
      <c r="L2241" s="208"/>
      <c r="M2241" s="208"/>
      <c r="N2241" s="208"/>
      <c r="O2241" s="208"/>
      <c r="P2241" s="208"/>
      <c r="Q2241" s="208"/>
      <c r="R2241" s="208"/>
      <c r="S2241" s="208"/>
      <c r="T2241" s="208"/>
      <c r="U2241" s="208"/>
      <c r="V2241" s="208"/>
      <c r="W2241" s="208"/>
      <c r="X2241" s="219">
        <v>43525</v>
      </c>
      <c r="Y2241" s="150" t="str">
        <f ca="1">IF(ISBLANK(X2241), TODAY()-E2241,X2241- E2241 &amp; CHAR(10) &amp; "(closed)")</f>
        <v>43525
(closed)</v>
      </c>
      <c r="Z2241" s="149" t="s">
        <v>360</v>
      </c>
    </row>
    <row r="2242" spans="1:26" s="175" customFormat="1" ht="26.4" hidden="1" x14ac:dyDescent="0.3">
      <c r="A2242" s="157"/>
      <c r="B2242" s="155">
        <v>201800696</v>
      </c>
      <c r="C2242" s="217" t="s">
        <v>193</v>
      </c>
      <c r="D2242" s="29" t="s">
        <v>179</v>
      </c>
      <c r="E2242" s="216"/>
      <c r="F2242" s="208"/>
      <c r="G2242" s="208"/>
      <c r="H2242" s="208"/>
      <c r="I2242" s="208"/>
      <c r="J2242" s="209"/>
      <c r="K2242" s="208"/>
      <c r="L2242" s="208"/>
      <c r="M2242" s="208"/>
      <c r="N2242" s="208"/>
      <c r="O2242" s="208"/>
      <c r="P2242" s="208"/>
      <c r="Q2242" s="208"/>
      <c r="R2242" s="208"/>
      <c r="S2242" s="208"/>
      <c r="T2242" s="208"/>
      <c r="U2242" s="208"/>
      <c r="V2242" s="208"/>
      <c r="W2242" s="208"/>
      <c r="X2242" s="219">
        <v>43525</v>
      </c>
      <c r="Y2242" s="150" t="str">
        <f ca="1">IF(ISBLANK(X2242), TODAY()-E2242,X2242- E2242 &amp; CHAR(10) &amp; "(closed)")</f>
        <v>43525
(closed)</v>
      </c>
      <c r="Z2242" s="149" t="s">
        <v>360</v>
      </c>
    </row>
    <row r="2243" spans="1:26" s="175" customFormat="1" ht="26.4" hidden="1" x14ac:dyDescent="0.3">
      <c r="A2243" s="157"/>
      <c r="B2243" s="155">
        <v>201800697</v>
      </c>
      <c r="C2243" s="217" t="s">
        <v>607</v>
      </c>
      <c r="D2243" s="29" t="s">
        <v>177</v>
      </c>
      <c r="E2243" s="216"/>
      <c r="F2243" s="208"/>
      <c r="G2243" s="208"/>
      <c r="H2243" s="208"/>
      <c r="I2243" s="208"/>
      <c r="J2243" s="209"/>
      <c r="K2243" s="208"/>
      <c r="L2243" s="208"/>
      <c r="M2243" s="208"/>
      <c r="N2243" s="208"/>
      <c r="O2243" s="208"/>
      <c r="P2243" s="208"/>
      <c r="Q2243" s="208"/>
      <c r="R2243" s="208"/>
      <c r="S2243" s="208"/>
      <c r="T2243" s="208"/>
      <c r="U2243" s="208"/>
      <c r="V2243" s="208"/>
      <c r="W2243" s="208"/>
      <c r="X2243" s="219">
        <v>43528</v>
      </c>
      <c r="Y2243" s="150" t="str">
        <f ca="1">IF(ISBLANK(X2243), TODAY()-E2243,X2243- E2243 &amp; CHAR(10) &amp; "(closed)")</f>
        <v>43528
(closed)</v>
      </c>
      <c r="Z2243" s="149" t="s">
        <v>360</v>
      </c>
    </row>
    <row r="2244" spans="1:26" s="175" customFormat="1" ht="26.4" hidden="1" x14ac:dyDescent="0.3">
      <c r="A2244" s="157"/>
      <c r="B2244" s="155">
        <v>201800698</v>
      </c>
      <c r="C2244" s="217" t="s">
        <v>291</v>
      </c>
      <c r="D2244" s="29" t="s">
        <v>176</v>
      </c>
      <c r="E2244" s="216"/>
      <c r="F2244" s="208"/>
      <c r="G2244" s="208"/>
      <c r="H2244" s="208"/>
      <c r="I2244" s="208"/>
      <c r="J2244" s="209"/>
      <c r="K2244" s="208"/>
      <c r="L2244" s="208"/>
      <c r="M2244" s="208"/>
      <c r="N2244" s="208"/>
      <c r="O2244" s="208"/>
      <c r="P2244" s="208"/>
      <c r="Q2244" s="208"/>
      <c r="R2244" s="208"/>
      <c r="S2244" s="208"/>
      <c r="T2244" s="208"/>
      <c r="U2244" s="208"/>
      <c r="V2244" s="208"/>
      <c r="W2244" s="208"/>
      <c r="X2244" s="219">
        <v>43516</v>
      </c>
      <c r="Y2244" s="150" t="str">
        <f ca="1">IF(ISBLANK(X2244), TODAY()-E2244,X2244- E2244 &amp; CHAR(10) &amp; "(closed)")</f>
        <v>43516
(closed)</v>
      </c>
      <c r="Z2244" s="149" t="s">
        <v>360</v>
      </c>
    </row>
    <row r="2245" spans="1:26" s="175" customFormat="1" ht="26.4" hidden="1" x14ac:dyDescent="0.3">
      <c r="A2245" s="157"/>
      <c r="B2245" s="155">
        <v>201800699</v>
      </c>
      <c r="C2245" s="217" t="s">
        <v>291</v>
      </c>
      <c r="D2245" s="29" t="s">
        <v>179</v>
      </c>
      <c r="E2245" s="216"/>
      <c r="F2245" s="208"/>
      <c r="G2245" s="208"/>
      <c r="H2245" s="208"/>
      <c r="I2245" s="208"/>
      <c r="J2245" s="209"/>
      <c r="K2245" s="208"/>
      <c r="L2245" s="208"/>
      <c r="M2245" s="208"/>
      <c r="N2245" s="208"/>
      <c r="O2245" s="208"/>
      <c r="P2245" s="208"/>
      <c r="Q2245" s="208"/>
      <c r="R2245" s="208"/>
      <c r="S2245" s="208"/>
      <c r="T2245" s="208"/>
      <c r="U2245" s="208"/>
      <c r="V2245" s="208"/>
      <c r="W2245" s="208"/>
      <c r="X2245" s="219">
        <v>43529</v>
      </c>
      <c r="Y2245" s="150" t="str">
        <f ca="1">IF(ISBLANK(X2245), TODAY()-E2245,X2245- E2245 &amp; CHAR(10) &amp; "(closed)")</f>
        <v>43529
(closed)</v>
      </c>
      <c r="Z2245" s="149" t="s">
        <v>360</v>
      </c>
    </row>
    <row r="2246" spans="1:26" s="175" customFormat="1" ht="26.4" hidden="1" x14ac:dyDescent="0.3">
      <c r="A2246" s="157"/>
      <c r="B2246" s="155">
        <v>201800700</v>
      </c>
      <c r="C2246" s="217" t="s">
        <v>291</v>
      </c>
      <c r="D2246" s="29" t="s">
        <v>179</v>
      </c>
      <c r="E2246" s="216"/>
      <c r="F2246" s="208"/>
      <c r="G2246" s="208"/>
      <c r="H2246" s="208"/>
      <c r="I2246" s="208"/>
      <c r="J2246" s="209"/>
      <c r="K2246" s="208"/>
      <c r="L2246" s="208"/>
      <c r="M2246" s="208"/>
      <c r="N2246" s="208"/>
      <c r="O2246" s="208"/>
      <c r="P2246" s="208"/>
      <c r="Q2246" s="208"/>
      <c r="R2246" s="208"/>
      <c r="S2246" s="208"/>
      <c r="T2246" s="208"/>
      <c r="U2246" s="208"/>
      <c r="V2246" s="208"/>
      <c r="W2246" s="208"/>
      <c r="X2246" s="219">
        <v>43528</v>
      </c>
      <c r="Y2246" s="150" t="str">
        <f ca="1">IF(ISBLANK(X2246), TODAY()-E2246,X2246- E2246 &amp; CHAR(10) &amp; "(closed)")</f>
        <v>43528
(closed)</v>
      </c>
      <c r="Z2246" s="149" t="s">
        <v>360</v>
      </c>
    </row>
    <row r="2247" spans="1:26" s="175" customFormat="1" ht="26.4" hidden="1" x14ac:dyDescent="0.3">
      <c r="A2247" s="157"/>
      <c r="B2247" s="155">
        <v>201800701</v>
      </c>
      <c r="C2247" s="217" t="s">
        <v>313</v>
      </c>
      <c r="D2247" s="29" t="s">
        <v>179</v>
      </c>
      <c r="E2247" s="216"/>
      <c r="F2247" s="208"/>
      <c r="G2247" s="208"/>
      <c r="H2247" s="208"/>
      <c r="I2247" s="208"/>
      <c r="J2247" s="209"/>
      <c r="K2247" s="208"/>
      <c r="L2247" s="208"/>
      <c r="M2247" s="208"/>
      <c r="N2247" s="208"/>
      <c r="O2247" s="208"/>
      <c r="P2247" s="208"/>
      <c r="Q2247" s="208"/>
      <c r="R2247" s="208"/>
      <c r="S2247" s="208"/>
      <c r="T2247" s="208"/>
      <c r="U2247" s="208"/>
      <c r="V2247" s="208"/>
      <c r="W2247" s="208"/>
      <c r="X2247" s="219">
        <v>43529</v>
      </c>
      <c r="Y2247" s="150" t="str">
        <f ca="1">IF(ISBLANK(X2247), TODAY()-E2247,X2247- E2247 &amp; CHAR(10) &amp; "(closed)")</f>
        <v>43529
(closed)</v>
      </c>
      <c r="Z2247" s="149" t="s">
        <v>360</v>
      </c>
    </row>
    <row r="2248" spans="1:26" s="175" customFormat="1" ht="26.4" hidden="1" x14ac:dyDescent="0.3">
      <c r="A2248" s="157"/>
      <c r="B2248" s="155">
        <v>201800702</v>
      </c>
      <c r="C2248" s="217" t="s">
        <v>193</v>
      </c>
      <c r="D2248" s="29" t="s">
        <v>179</v>
      </c>
      <c r="E2248" s="216"/>
      <c r="F2248" s="208"/>
      <c r="G2248" s="208"/>
      <c r="H2248" s="208"/>
      <c r="I2248" s="208"/>
      <c r="J2248" s="209"/>
      <c r="K2248" s="208"/>
      <c r="L2248" s="208"/>
      <c r="M2248" s="208"/>
      <c r="N2248" s="208"/>
      <c r="O2248" s="208"/>
      <c r="P2248" s="208"/>
      <c r="Q2248" s="208"/>
      <c r="R2248" s="208"/>
      <c r="S2248" s="208"/>
      <c r="T2248" s="208"/>
      <c r="U2248" s="208"/>
      <c r="V2248" s="208"/>
      <c r="W2248" s="208"/>
      <c r="X2248" s="219">
        <v>43537</v>
      </c>
      <c r="Y2248" s="150" t="str">
        <f ca="1">IF(ISBLANK(X2248), TODAY()-E2248,X2248- E2248 &amp; CHAR(10) &amp; "(closed)")</f>
        <v>43537
(closed)</v>
      </c>
      <c r="Z2248" s="149" t="s">
        <v>360</v>
      </c>
    </row>
    <row r="2249" spans="1:26" s="175" customFormat="1" ht="26.4" hidden="1" x14ac:dyDescent="0.3">
      <c r="A2249" s="157"/>
      <c r="B2249" s="155">
        <v>201800703</v>
      </c>
      <c r="C2249" s="217" t="s">
        <v>193</v>
      </c>
      <c r="D2249" s="29" t="s">
        <v>179</v>
      </c>
      <c r="E2249" s="216"/>
      <c r="F2249" s="208"/>
      <c r="G2249" s="208"/>
      <c r="H2249" s="208"/>
      <c r="I2249" s="208"/>
      <c r="J2249" s="209"/>
      <c r="K2249" s="208"/>
      <c r="L2249" s="208"/>
      <c r="M2249" s="208"/>
      <c r="N2249" s="208"/>
      <c r="O2249" s="208"/>
      <c r="P2249" s="208"/>
      <c r="Q2249" s="208"/>
      <c r="R2249" s="208"/>
      <c r="S2249" s="208"/>
      <c r="T2249" s="208"/>
      <c r="U2249" s="208"/>
      <c r="V2249" s="208"/>
      <c r="W2249" s="208"/>
      <c r="X2249" s="219">
        <v>43536</v>
      </c>
      <c r="Y2249" s="150" t="str">
        <f ca="1">IF(ISBLANK(X2249), TODAY()-E2249,X2249- E2249 &amp; CHAR(10) &amp; "(closed)")</f>
        <v>43536
(closed)</v>
      </c>
      <c r="Z2249" s="149" t="s">
        <v>360</v>
      </c>
    </row>
    <row r="2250" spans="1:26" s="175" customFormat="1" ht="26.4" hidden="1" x14ac:dyDescent="0.3">
      <c r="A2250" s="157"/>
      <c r="B2250" s="155">
        <v>201800704</v>
      </c>
      <c r="C2250" s="217" t="s">
        <v>193</v>
      </c>
      <c r="D2250" s="29" t="s">
        <v>179</v>
      </c>
      <c r="E2250" s="216"/>
      <c r="F2250" s="208"/>
      <c r="G2250" s="208"/>
      <c r="H2250" s="208"/>
      <c r="I2250" s="208"/>
      <c r="J2250" s="209"/>
      <c r="K2250" s="208"/>
      <c r="L2250" s="208"/>
      <c r="M2250" s="208"/>
      <c r="N2250" s="208"/>
      <c r="O2250" s="208"/>
      <c r="P2250" s="208"/>
      <c r="Q2250" s="208"/>
      <c r="R2250" s="208"/>
      <c r="S2250" s="208"/>
      <c r="T2250" s="208"/>
      <c r="U2250" s="208"/>
      <c r="V2250" s="208"/>
      <c r="W2250" s="208"/>
      <c r="X2250" s="219">
        <v>43532</v>
      </c>
      <c r="Y2250" s="150" t="str">
        <f ca="1">IF(ISBLANK(X2250), TODAY()-E2250,X2250- E2250 &amp; CHAR(10) &amp; "(closed)")</f>
        <v>43532
(closed)</v>
      </c>
      <c r="Z2250" s="149" t="s">
        <v>360</v>
      </c>
    </row>
    <row r="2251" spans="1:26" s="175" customFormat="1" ht="26.4" hidden="1" x14ac:dyDescent="0.3">
      <c r="A2251" s="157"/>
      <c r="B2251" s="155">
        <v>201800705</v>
      </c>
      <c r="C2251" s="217" t="s">
        <v>193</v>
      </c>
      <c r="D2251" s="29" t="s">
        <v>177</v>
      </c>
      <c r="E2251" s="216"/>
      <c r="F2251" s="208"/>
      <c r="G2251" s="208"/>
      <c r="H2251" s="208"/>
      <c r="I2251" s="208"/>
      <c r="J2251" s="209"/>
      <c r="K2251" s="208"/>
      <c r="L2251" s="208"/>
      <c r="M2251" s="208"/>
      <c r="N2251" s="208"/>
      <c r="O2251" s="208"/>
      <c r="P2251" s="208"/>
      <c r="Q2251" s="208"/>
      <c r="R2251" s="208"/>
      <c r="S2251" s="208"/>
      <c r="T2251" s="208"/>
      <c r="U2251" s="208"/>
      <c r="V2251" s="208"/>
      <c r="W2251" s="208"/>
      <c r="X2251" s="219">
        <v>43532</v>
      </c>
      <c r="Y2251" s="150" t="str">
        <f ca="1">IF(ISBLANK(X2251), TODAY()-E2251,X2251- E2251 &amp; CHAR(10) &amp; "(closed)")</f>
        <v>43532
(closed)</v>
      </c>
      <c r="Z2251" s="149" t="s">
        <v>360</v>
      </c>
    </row>
    <row r="2252" spans="1:26" s="175" customFormat="1" ht="26.4" hidden="1" x14ac:dyDescent="0.3">
      <c r="A2252" s="157"/>
      <c r="B2252" s="155">
        <v>201800706</v>
      </c>
      <c r="C2252" s="217" t="s">
        <v>193</v>
      </c>
      <c r="D2252" s="29" t="s">
        <v>179</v>
      </c>
      <c r="E2252" s="216"/>
      <c r="F2252" s="208"/>
      <c r="G2252" s="208"/>
      <c r="H2252" s="208"/>
      <c r="I2252" s="208"/>
      <c r="J2252" s="209"/>
      <c r="K2252" s="208"/>
      <c r="L2252" s="208"/>
      <c r="M2252" s="208"/>
      <c r="N2252" s="208"/>
      <c r="O2252" s="208"/>
      <c r="P2252" s="208"/>
      <c r="Q2252" s="208"/>
      <c r="R2252" s="208"/>
      <c r="S2252" s="208"/>
      <c r="T2252" s="208"/>
      <c r="U2252" s="208"/>
      <c r="V2252" s="208"/>
      <c r="W2252" s="208"/>
      <c r="X2252" s="219">
        <v>43535</v>
      </c>
      <c r="Y2252" s="150" t="str">
        <f ca="1">IF(ISBLANK(X2252), TODAY()-E2252,X2252- E2252 &amp; CHAR(10) &amp; "(closed)")</f>
        <v>43535
(closed)</v>
      </c>
      <c r="Z2252" s="149" t="s">
        <v>360</v>
      </c>
    </row>
    <row r="2253" spans="1:26" s="175" customFormat="1" ht="26.4" hidden="1" x14ac:dyDescent="0.3">
      <c r="A2253" s="157"/>
      <c r="B2253" s="155">
        <v>201800707</v>
      </c>
      <c r="C2253" s="217" t="s">
        <v>804</v>
      </c>
      <c r="D2253" s="29" t="s">
        <v>179</v>
      </c>
      <c r="E2253" s="216"/>
      <c r="F2253" s="208"/>
      <c r="G2253" s="208"/>
      <c r="H2253" s="208"/>
      <c r="I2253" s="208"/>
      <c r="J2253" s="209"/>
      <c r="K2253" s="208"/>
      <c r="L2253" s="208"/>
      <c r="M2253" s="208"/>
      <c r="N2253" s="208"/>
      <c r="O2253" s="208"/>
      <c r="P2253" s="208"/>
      <c r="Q2253" s="208"/>
      <c r="R2253" s="208"/>
      <c r="S2253" s="208"/>
      <c r="T2253" s="208"/>
      <c r="U2253" s="208"/>
      <c r="V2253" s="208"/>
      <c r="W2253" s="208"/>
      <c r="X2253" s="219">
        <v>43538</v>
      </c>
      <c r="Y2253" s="150" t="str">
        <f ca="1">IF(ISBLANK(X2253), TODAY()-E2253,X2253- E2253 &amp; CHAR(10) &amp; "(closed)")</f>
        <v>43538
(closed)</v>
      </c>
      <c r="Z2253" s="149" t="s">
        <v>360</v>
      </c>
    </row>
    <row r="2254" spans="1:26" s="175" customFormat="1" ht="26.4" hidden="1" x14ac:dyDescent="0.3">
      <c r="A2254" s="157"/>
      <c r="B2254" s="155">
        <v>201800708</v>
      </c>
      <c r="C2254" s="217" t="s">
        <v>804</v>
      </c>
      <c r="D2254" s="29" t="s">
        <v>176</v>
      </c>
      <c r="E2254" s="216"/>
      <c r="F2254" s="208"/>
      <c r="G2254" s="208"/>
      <c r="H2254" s="208"/>
      <c r="I2254" s="208"/>
      <c r="J2254" s="209"/>
      <c r="K2254" s="208"/>
      <c r="L2254" s="208"/>
      <c r="M2254" s="208"/>
      <c r="N2254" s="208"/>
      <c r="O2254" s="208"/>
      <c r="P2254" s="208"/>
      <c r="Q2254" s="208"/>
      <c r="R2254" s="208"/>
      <c r="S2254" s="208"/>
      <c r="T2254" s="208"/>
      <c r="U2254" s="208"/>
      <c r="V2254" s="208"/>
      <c r="W2254" s="208"/>
      <c r="X2254" s="219">
        <v>43538</v>
      </c>
      <c r="Y2254" s="150" t="str">
        <f ca="1">IF(ISBLANK(X2254), TODAY()-E2254,X2254- E2254 &amp; CHAR(10) &amp; "(closed)")</f>
        <v>43538
(closed)</v>
      </c>
      <c r="Z2254" s="149" t="s">
        <v>360</v>
      </c>
    </row>
    <row r="2255" spans="1:26" s="175" customFormat="1" ht="26.4" hidden="1" x14ac:dyDescent="0.3">
      <c r="A2255" s="157"/>
      <c r="B2255" s="155">
        <v>201800709</v>
      </c>
      <c r="C2255" s="217" t="s">
        <v>804</v>
      </c>
      <c r="D2255" s="29" t="s">
        <v>176</v>
      </c>
      <c r="E2255" s="216"/>
      <c r="F2255" s="208"/>
      <c r="G2255" s="208"/>
      <c r="H2255" s="208"/>
      <c r="I2255" s="208"/>
      <c r="J2255" s="209"/>
      <c r="K2255" s="208"/>
      <c r="L2255" s="208"/>
      <c r="M2255" s="208"/>
      <c r="N2255" s="208"/>
      <c r="O2255" s="208"/>
      <c r="P2255" s="208"/>
      <c r="Q2255" s="208"/>
      <c r="R2255" s="208"/>
      <c r="S2255" s="208"/>
      <c r="T2255" s="208"/>
      <c r="U2255" s="208"/>
      <c r="V2255" s="208"/>
      <c r="W2255" s="208"/>
      <c r="X2255" s="219">
        <v>43538</v>
      </c>
      <c r="Y2255" s="150" t="str">
        <f ca="1">IF(ISBLANK(X2255), TODAY()-E2255,X2255- E2255 &amp; CHAR(10) &amp; "(closed)")</f>
        <v>43538
(closed)</v>
      </c>
      <c r="Z2255" s="149" t="s">
        <v>360</v>
      </c>
    </row>
    <row r="2256" spans="1:26" s="175" customFormat="1" ht="26.4" hidden="1" x14ac:dyDescent="0.3">
      <c r="A2256" s="157"/>
      <c r="B2256" s="155">
        <v>201800710</v>
      </c>
      <c r="C2256" s="217" t="s">
        <v>1111</v>
      </c>
      <c r="D2256" s="29" t="s">
        <v>179</v>
      </c>
      <c r="E2256" s="216"/>
      <c r="F2256" s="208"/>
      <c r="G2256" s="208"/>
      <c r="H2256" s="208"/>
      <c r="I2256" s="208"/>
      <c r="J2256" s="209"/>
      <c r="K2256" s="208"/>
      <c r="L2256" s="208"/>
      <c r="M2256" s="208"/>
      <c r="N2256" s="208"/>
      <c r="O2256" s="208"/>
      <c r="P2256" s="208"/>
      <c r="Q2256" s="208"/>
      <c r="R2256" s="208"/>
      <c r="S2256" s="208"/>
      <c r="T2256" s="208"/>
      <c r="U2256" s="208"/>
      <c r="V2256" s="208"/>
      <c r="W2256" s="208"/>
      <c r="X2256" s="219">
        <v>43538</v>
      </c>
      <c r="Y2256" s="150" t="str">
        <f ca="1">IF(ISBLANK(X2256), TODAY()-E2256,X2256- E2256 &amp; CHAR(10) &amp; "(closed)")</f>
        <v>43538
(closed)</v>
      </c>
      <c r="Z2256" s="149" t="s">
        <v>360</v>
      </c>
    </row>
    <row r="2257" spans="1:26" s="175" customFormat="1" ht="26.4" hidden="1" x14ac:dyDescent="0.3">
      <c r="A2257" s="157"/>
      <c r="B2257" s="155">
        <v>201800711</v>
      </c>
      <c r="C2257" s="217" t="s">
        <v>112</v>
      </c>
      <c r="D2257" s="29" t="s">
        <v>179</v>
      </c>
      <c r="E2257" s="216"/>
      <c r="F2257" s="208"/>
      <c r="G2257" s="208"/>
      <c r="H2257" s="208"/>
      <c r="I2257" s="208"/>
      <c r="J2257" s="209"/>
      <c r="K2257" s="208"/>
      <c r="L2257" s="208"/>
      <c r="M2257" s="208"/>
      <c r="N2257" s="208"/>
      <c r="O2257" s="208"/>
      <c r="P2257" s="208"/>
      <c r="Q2257" s="208"/>
      <c r="R2257" s="208"/>
      <c r="S2257" s="208"/>
      <c r="T2257" s="208"/>
      <c r="U2257" s="208"/>
      <c r="V2257" s="208"/>
      <c r="W2257" s="208"/>
      <c r="X2257" s="219">
        <v>43539</v>
      </c>
      <c r="Y2257" s="150" t="str">
        <f ca="1">IF(ISBLANK(X2257), TODAY()-E2257,X2257- E2257 &amp; CHAR(10) &amp; "(closed)")</f>
        <v>43539
(closed)</v>
      </c>
      <c r="Z2257" s="149" t="s">
        <v>360</v>
      </c>
    </row>
    <row r="2258" spans="1:26" s="175" customFormat="1" ht="26.4" hidden="1" x14ac:dyDescent="0.3">
      <c r="A2258" s="157"/>
      <c r="B2258" s="155">
        <v>201800712</v>
      </c>
      <c r="C2258" s="217" t="s">
        <v>112</v>
      </c>
      <c r="D2258" s="29" t="s">
        <v>179</v>
      </c>
      <c r="E2258" s="216"/>
      <c r="F2258" s="208"/>
      <c r="G2258" s="208"/>
      <c r="H2258" s="208"/>
      <c r="I2258" s="208"/>
      <c r="J2258" s="209"/>
      <c r="K2258" s="208"/>
      <c r="L2258" s="208"/>
      <c r="M2258" s="208"/>
      <c r="N2258" s="208"/>
      <c r="O2258" s="208"/>
      <c r="P2258" s="208"/>
      <c r="Q2258" s="208"/>
      <c r="R2258" s="208"/>
      <c r="S2258" s="208"/>
      <c r="T2258" s="208"/>
      <c r="U2258" s="208"/>
      <c r="V2258" s="208"/>
      <c r="W2258" s="208"/>
      <c r="X2258" s="219">
        <v>43539</v>
      </c>
      <c r="Y2258" s="150" t="str">
        <f ca="1">IF(ISBLANK(X2258), TODAY()-E2258,X2258- E2258 &amp; CHAR(10) &amp; "(closed)")</f>
        <v>43539
(closed)</v>
      </c>
      <c r="Z2258" s="149" t="s">
        <v>360</v>
      </c>
    </row>
    <row r="2259" spans="1:26" s="175" customFormat="1" ht="26.4" hidden="1" x14ac:dyDescent="0.3">
      <c r="A2259" s="157"/>
      <c r="B2259" s="155">
        <v>201800713</v>
      </c>
      <c r="C2259" s="217" t="s">
        <v>193</v>
      </c>
      <c r="D2259" s="29" t="s">
        <v>176</v>
      </c>
      <c r="E2259" s="216"/>
      <c r="F2259" s="208"/>
      <c r="G2259" s="208"/>
      <c r="H2259" s="208"/>
      <c r="I2259" s="208"/>
      <c r="J2259" s="209"/>
      <c r="K2259" s="208"/>
      <c r="L2259" s="208"/>
      <c r="M2259" s="208"/>
      <c r="N2259" s="208"/>
      <c r="O2259" s="208"/>
      <c r="P2259" s="208"/>
      <c r="Q2259" s="208"/>
      <c r="R2259" s="208"/>
      <c r="S2259" s="208"/>
      <c r="T2259" s="208"/>
      <c r="U2259" s="208"/>
      <c r="V2259" s="208"/>
      <c r="W2259" s="208"/>
      <c r="X2259" s="219">
        <v>43542</v>
      </c>
      <c r="Y2259" s="150" t="str">
        <f ca="1">IF(ISBLANK(X2259), TODAY()-E2259,X2259- E2259 &amp; CHAR(10) &amp; "(closed)")</f>
        <v>43542
(closed)</v>
      </c>
      <c r="Z2259" s="149" t="s">
        <v>360</v>
      </c>
    </row>
    <row r="2260" spans="1:26" s="175" customFormat="1" ht="26.4" hidden="1" x14ac:dyDescent="0.3">
      <c r="A2260" s="157"/>
      <c r="B2260" s="155">
        <v>201800714</v>
      </c>
      <c r="C2260" s="217" t="s">
        <v>193</v>
      </c>
      <c r="D2260" s="29" t="s">
        <v>176</v>
      </c>
      <c r="E2260" s="216"/>
      <c r="F2260" s="208"/>
      <c r="G2260" s="208"/>
      <c r="H2260" s="208"/>
      <c r="I2260" s="208"/>
      <c r="J2260" s="209"/>
      <c r="K2260" s="208"/>
      <c r="L2260" s="208"/>
      <c r="M2260" s="208"/>
      <c r="N2260" s="208"/>
      <c r="O2260" s="208"/>
      <c r="P2260" s="208"/>
      <c r="Q2260" s="208"/>
      <c r="R2260" s="208"/>
      <c r="S2260" s="208"/>
      <c r="T2260" s="208"/>
      <c r="U2260" s="208"/>
      <c r="V2260" s="208"/>
      <c r="W2260" s="208"/>
      <c r="X2260" s="219">
        <v>43543</v>
      </c>
      <c r="Y2260" s="150" t="str">
        <f ca="1">IF(ISBLANK(X2260), TODAY()-E2260,X2260- E2260 &amp; CHAR(10) &amp; "(closed)")</f>
        <v>43543
(closed)</v>
      </c>
      <c r="Z2260" s="149" t="s">
        <v>360</v>
      </c>
    </row>
    <row r="2261" spans="1:26" s="175" customFormat="1" ht="26.4" hidden="1" x14ac:dyDescent="0.3">
      <c r="A2261" s="157"/>
      <c r="B2261" s="155">
        <v>201800715</v>
      </c>
      <c r="C2261" s="217" t="s">
        <v>193</v>
      </c>
      <c r="D2261" s="29" t="s">
        <v>176</v>
      </c>
      <c r="E2261" s="216"/>
      <c r="F2261" s="208"/>
      <c r="G2261" s="208"/>
      <c r="H2261" s="208"/>
      <c r="I2261" s="208"/>
      <c r="J2261" s="209"/>
      <c r="K2261" s="208"/>
      <c r="L2261" s="208"/>
      <c r="M2261" s="208"/>
      <c r="N2261" s="208"/>
      <c r="O2261" s="208"/>
      <c r="P2261" s="208"/>
      <c r="Q2261" s="208"/>
      <c r="R2261" s="208"/>
      <c r="S2261" s="208"/>
      <c r="T2261" s="208"/>
      <c r="U2261" s="208"/>
      <c r="V2261" s="208"/>
      <c r="W2261" s="208"/>
      <c r="X2261" s="219">
        <v>43543</v>
      </c>
      <c r="Y2261" s="226" t="str">
        <f ca="1">IF(ISBLANK(X2261), TODAY()-E2261,X2261- E2261 &amp; CHAR(10) &amp; "(closed)")</f>
        <v>43543
(closed)</v>
      </c>
      <c r="Z2261" s="149" t="s">
        <v>360</v>
      </c>
    </row>
    <row r="2262" spans="1:26" s="175" customFormat="1" ht="26.4" hidden="1" x14ac:dyDescent="0.3">
      <c r="A2262" s="157"/>
      <c r="B2262" s="155">
        <v>201800716</v>
      </c>
      <c r="C2262" s="217" t="s">
        <v>804</v>
      </c>
      <c r="D2262" s="29" t="s">
        <v>176</v>
      </c>
      <c r="E2262" s="221"/>
      <c r="F2262" s="152"/>
      <c r="G2262" s="152"/>
      <c r="H2262" s="152"/>
      <c r="I2262" s="152"/>
      <c r="J2262" s="153"/>
      <c r="K2262" s="152"/>
      <c r="L2262" s="152"/>
      <c r="M2262" s="152"/>
      <c r="N2262" s="152"/>
      <c r="O2262" s="152"/>
      <c r="P2262" s="152"/>
      <c r="Q2262" s="152"/>
      <c r="R2262" s="152"/>
      <c r="S2262" s="152"/>
      <c r="T2262" s="152"/>
      <c r="U2262" s="152"/>
      <c r="V2262" s="152"/>
      <c r="W2262" s="152"/>
      <c r="X2262" s="219">
        <v>43538</v>
      </c>
      <c r="Y2262" s="150" t="str">
        <f ca="1">IF(ISBLANK(X2262), TODAY()-E2262,X2262- E2262 &amp; CHAR(10) &amp; "(closed)")</f>
        <v>43538
(closed)</v>
      </c>
      <c r="Z2262" s="149" t="s">
        <v>360</v>
      </c>
    </row>
    <row r="2263" spans="1:26" s="175" customFormat="1" ht="26.4" hidden="1" x14ac:dyDescent="0.3">
      <c r="A2263" s="157"/>
      <c r="B2263" s="155">
        <v>201800717</v>
      </c>
      <c r="C2263" s="217" t="s">
        <v>804</v>
      </c>
      <c r="D2263" s="29" t="s">
        <v>176</v>
      </c>
      <c r="E2263" s="221"/>
      <c r="F2263" s="152"/>
      <c r="G2263" s="152"/>
      <c r="H2263" s="152"/>
      <c r="I2263" s="152"/>
      <c r="J2263" s="153"/>
      <c r="K2263" s="152"/>
      <c r="L2263" s="152"/>
      <c r="M2263" s="152"/>
      <c r="N2263" s="152"/>
      <c r="O2263" s="152"/>
      <c r="P2263" s="152"/>
      <c r="Q2263" s="152"/>
      <c r="R2263" s="152"/>
      <c r="S2263" s="152"/>
      <c r="T2263" s="152"/>
      <c r="U2263" s="152"/>
      <c r="V2263" s="152"/>
      <c r="W2263" s="152"/>
      <c r="X2263" s="219">
        <v>43538</v>
      </c>
      <c r="Y2263" s="150" t="str">
        <f ca="1">IF(ISBLANK(X2263), TODAY()-E2263,X2263- E2263 &amp; CHAR(10) &amp; "(closed)")</f>
        <v>43538
(closed)</v>
      </c>
      <c r="Z2263" s="149" t="s">
        <v>360</v>
      </c>
    </row>
    <row r="2264" spans="1:26" s="175" customFormat="1" ht="26.4" hidden="1" x14ac:dyDescent="0.3">
      <c r="A2264" s="157"/>
      <c r="B2264" s="155">
        <v>201800718</v>
      </c>
      <c r="C2264" s="217" t="s">
        <v>193</v>
      </c>
      <c r="D2264" s="29" t="s">
        <v>176</v>
      </c>
      <c r="E2264" s="221"/>
      <c r="F2264" s="152"/>
      <c r="G2264" s="152"/>
      <c r="H2264" s="152"/>
      <c r="I2264" s="152"/>
      <c r="J2264" s="153"/>
      <c r="K2264" s="152"/>
      <c r="L2264" s="152"/>
      <c r="M2264" s="152"/>
      <c r="N2264" s="152"/>
      <c r="O2264" s="152"/>
      <c r="P2264" s="152"/>
      <c r="Q2264" s="152"/>
      <c r="R2264" s="152"/>
      <c r="S2264" s="152"/>
      <c r="T2264" s="152"/>
      <c r="U2264" s="152"/>
      <c r="V2264" s="152"/>
      <c r="W2264" s="152"/>
      <c r="X2264" s="219">
        <v>43545</v>
      </c>
      <c r="Y2264" s="150" t="str">
        <f ca="1">IF(ISBLANK(X2264), TODAY()-E2264,X2264- E2264 &amp; CHAR(10) &amp; "(closed)")</f>
        <v>43545
(closed)</v>
      </c>
      <c r="Z2264" s="149" t="s">
        <v>360</v>
      </c>
    </row>
    <row r="2265" spans="1:26" s="175" customFormat="1" ht="26.4" hidden="1" x14ac:dyDescent="0.3">
      <c r="A2265" s="157"/>
      <c r="B2265" s="155">
        <v>201800719</v>
      </c>
      <c r="C2265" s="217" t="s">
        <v>193</v>
      </c>
      <c r="D2265" s="29" t="s">
        <v>179</v>
      </c>
      <c r="E2265" s="221"/>
      <c r="F2265" s="152"/>
      <c r="G2265" s="152"/>
      <c r="H2265" s="152"/>
      <c r="I2265" s="152"/>
      <c r="J2265" s="153"/>
      <c r="K2265" s="152"/>
      <c r="L2265" s="152"/>
      <c r="M2265" s="152"/>
      <c r="N2265" s="152"/>
      <c r="O2265" s="152"/>
      <c r="P2265" s="152"/>
      <c r="Q2265" s="152"/>
      <c r="R2265" s="152"/>
      <c r="S2265" s="152"/>
      <c r="T2265" s="152"/>
      <c r="U2265" s="152"/>
      <c r="V2265" s="152"/>
      <c r="W2265" s="152"/>
      <c r="X2265" s="219">
        <v>43545</v>
      </c>
      <c r="Y2265" s="150" t="str">
        <f ca="1">IF(ISBLANK(X2265), TODAY()-E2265,X2265- E2265 &amp; CHAR(10) &amp; "(closed)")</f>
        <v>43545
(closed)</v>
      </c>
      <c r="Z2265" s="149" t="s">
        <v>360</v>
      </c>
    </row>
    <row r="2266" spans="1:26" s="175" customFormat="1" ht="26.4" hidden="1" x14ac:dyDescent="0.3">
      <c r="A2266" s="157"/>
      <c r="B2266" s="155">
        <v>201800720</v>
      </c>
      <c r="C2266" s="217" t="s">
        <v>193</v>
      </c>
      <c r="D2266" s="29" t="s">
        <v>176</v>
      </c>
      <c r="E2266" s="221"/>
      <c r="F2266" s="152"/>
      <c r="G2266" s="152"/>
      <c r="H2266" s="152"/>
      <c r="I2266" s="152"/>
      <c r="J2266" s="153"/>
      <c r="K2266" s="152"/>
      <c r="L2266" s="152"/>
      <c r="M2266" s="152"/>
      <c r="N2266" s="152"/>
      <c r="O2266" s="152"/>
      <c r="P2266" s="152"/>
      <c r="Q2266" s="152"/>
      <c r="R2266" s="152"/>
      <c r="S2266" s="152"/>
      <c r="T2266" s="152"/>
      <c r="U2266" s="152"/>
      <c r="V2266" s="152"/>
      <c r="W2266" s="152"/>
      <c r="X2266" s="219">
        <v>43544</v>
      </c>
      <c r="Y2266" s="150" t="str">
        <f ca="1">IF(ISBLANK(X2266), TODAY()-E2266,X2266- E2266 &amp; CHAR(10) &amp; "(closed)")</f>
        <v>43544
(closed)</v>
      </c>
      <c r="Z2266" s="149" t="s">
        <v>360</v>
      </c>
    </row>
    <row r="2267" spans="1:26" s="175" customFormat="1" ht="26.4" hidden="1" x14ac:dyDescent="0.3">
      <c r="A2267" s="157"/>
      <c r="B2267" s="155">
        <v>201800721</v>
      </c>
      <c r="C2267" s="217" t="s">
        <v>193</v>
      </c>
      <c r="D2267" s="29" t="s">
        <v>176</v>
      </c>
      <c r="E2267" s="221"/>
      <c r="F2267" s="152"/>
      <c r="G2267" s="152"/>
      <c r="H2267" s="152"/>
      <c r="I2267" s="152"/>
      <c r="J2267" s="153"/>
      <c r="K2267" s="152"/>
      <c r="L2267" s="152"/>
      <c r="M2267" s="152"/>
      <c r="N2267" s="152"/>
      <c r="O2267" s="152"/>
      <c r="P2267" s="152"/>
      <c r="Q2267" s="152"/>
      <c r="R2267" s="152"/>
      <c r="S2267" s="152"/>
      <c r="T2267" s="152"/>
      <c r="U2267" s="152"/>
      <c r="V2267" s="152"/>
      <c r="W2267" s="152"/>
      <c r="X2267" s="219">
        <v>43546</v>
      </c>
      <c r="Y2267" s="150" t="str">
        <f ca="1">IF(ISBLANK(X2267), TODAY()-E2267,X2267- E2267 &amp; CHAR(10) &amp; "(closed)")</f>
        <v>43546
(closed)</v>
      </c>
      <c r="Z2267" s="149" t="s">
        <v>360</v>
      </c>
    </row>
    <row r="2268" spans="1:26" s="175" customFormat="1" ht="26.4" hidden="1" x14ac:dyDescent="0.3">
      <c r="A2268" s="157"/>
      <c r="B2268" s="155">
        <v>201800722</v>
      </c>
      <c r="C2268" s="217" t="s">
        <v>193</v>
      </c>
      <c r="D2268" s="29" t="s">
        <v>179</v>
      </c>
      <c r="E2268" s="221"/>
      <c r="F2268" s="152"/>
      <c r="G2268" s="152"/>
      <c r="H2268" s="152"/>
      <c r="I2268" s="152"/>
      <c r="J2268" s="153"/>
      <c r="K2268" s="152"/>
      <c r="L2268" s="152"/>
      <c r="M2268" s="152"/>
      <c r="N2268" s="152"/>
      <c r="O2268" s="152"/>
      <c r="P2268" s="152"/>
      <c r="Q2268" s="152"/>
      <c r="R2268" s="152"/>
      <c r="S2268" s="152"/>
      <c r="T2268" s="152"/>
      <c r="U2268" s="152"/>
      <c r="V2268" s="152"/>
      <c r="W2268" s="152"/>
      <c r="X2268" s="219">
        <v>43543</v>
      </c>
      <c r="Y2268" s="150" t="str">
        <f ca="1">IF(ISBLANK(X2268), TODAY()-E2268,X2268- E2268 &amp; CHAR(10) &amp; "(closed)")</f>
        <v>43543
(closed)</v>
      </c>
      <c r="Z2268" s="149" t="s">
        <v>360</v>
      </c>
    </row>
    <row r="2269" spans="1:26" s="175" customFormat="1" ht="26.4" hidden="1" x14ac:dyDescent="0.3">
      <c r="A2269" s="157"/>
      <c r="B2269" s="155">
        <v>201800723</v>
      </c>
      <c r="C2269" s="217" t="s">
        <v>1850</v>
      </c>
      <c r="D2269" s="29" t="s">
        <v>179</v>
      </c>
      <c r="E2269" s="216"/>
      <c r="F2269" s="208"/>
      <c r="G2269" s="208"/>
      <c r="H2269" s="208"/>
      <c r="I2269" s="208"/>
      <c r="J2269" s="209"/>
      <c r="K2269" s="208"/>
      <c r="L2269" s="208"/>
      <c r="M2269" s="208"/>
      <c r="N2269" s="208"/>
      <c r="O2269" s="208"/>
      <c r="P2269" s="208"/>
      <c r="Q2269" s="208"/>
      <c r="R2269" s="208"/>
      <c r="S2269" s="208"/>
      <c r="T2269" s="208"/>
      <c r="U2269" s="208"/>
      <c r="V2269" s="208"/>
      <c r="W2269" s="208"/>
      <c r="X2269" s="219">
        <v>43546</v>
      </c>
      <c r="Y2269" s="150" t="str">
        <f ca="1">IF(ISBLANK(X2269), TODAY()-E2269,X2269- E2269 &amp; CHAR(10) &amp; "(closed)")</f>
        <v>43546
(closed)</v>
      </c>
      <c r="Z2269" s="149" t="s">
        <v>360</v>
      </c>
    </row>
    <row r="2270" spans="1:26" s="175" customFormat="1" ht="26.4" hidden="1" x14ac:dyDescent="0.3">
      <c r="A2270" s="157"/>
      <c r="B2270" s="157">
        <v>201800725</v>
      </c>
      <c r="C2270" s="218" t="s">
        <v>193</v>
      </c>
      <c r="D2270" s="29" t="s">
        <v>176</v>
      </c>
      <c r="E2270" s="221"/>
      <c r="F2270" s="152"/>
      <c r="G2270" s="152"/>
      <c r="H2270" s="152"/>
      <c r="I2270" s="152"/>
      <c r="J2270" s="153"/>
      <c r="K2270" s="152"/>
      <c r="L2270" s="152"/>
      <c r="M2270" s="152"/>
      <c r="N2270" s="152"/>
      <c r="O2270" s="152"/>
      <c r="P2270" s="152"/>
      <c r="Q2270" s="152"/>
      <c r="R2270" s="152"/>
      <c r="S2270" s="152"/>
      <c r="T2270" s="152"/>
      <c r="U2270" s="152"/>
      <c r="V2270" s="152"/>
      <c r="W2270" s="152"/>
      <c r="X2270" s="207">
        <v>43725</v>
      </c>
      <c r="Y2270" s="150" t="str">
        <f ca="1">IF(ISBLANK(X2270), TODAY()-E2270,X2270- E2270 &amp; CHAR(10) &amp; "(closed)")</f>
        <v>43725
(closed)</v>
      </c>
      <c r="Z2270" s="149" t="s">
        <v>360</v>
      </c>
    </row>
    <row r="2271" spans="1:26" s="175" customFormat="1" ht="14.4" hidden="1" x14ac:dyDescent="0.3">
      <c r="A2271" s="157"/>
      <c r="B2271" s="155">
        <v>201800726</v>
      </c>
      <c r="C2271" s="217" t="s">
        <v>1795</v>
      </c>
      <c r="D2271" s="29" t="s">
        <v>179</v>
      </c>
      <c r="E2271" s="221" t="s">
        <v>1851</v>
      </c>
      <c r="F2271" s="152"/>
      <c r="G2271" s="152"/>
      <c r="H2271" s="152"/>
      <c r="I2271" s="152"/>
      <c r="J2271" s="153"/>
      <c r="K2271" s="152"/>
      <c r="L2271" s="152"/>
      <c r="M2271" s="152"/>
      <c r="N2271" s="152"/>
      <c r="O2271" s="152"/>
      <c r="P2271" s="152"/>
      <c r="Q2271" s="152"/>
      <c r="R2271" s="152"/>
      <c r="S2271" s="152"/>
      <c r="T2271" s="152"/>
      <c r="U2271" s="152"/>
      <c r="V2271" s="152"/>
      <c r="W2271" s="152"/>
      <c r="X2271" s="219">
        <v>43544</v>
      </c>
      <c r="Y2271" s="150" t="e">
        <f ca="1">IF(ISBLANK(X2271), TODAY()-E2271,X2271- E2271 &amp; CHAR(10) &amp; "(closed)")</f>
        <v>#VALUE!</v>
      </c>
      <c r="Z2271" s="149" t="s">
        <v>360</v>
      </c>
    </row>
    <row r="2272" spans="1:26" s="175" customFormat="1" ht="26.4" hidden="1" x14ac:dyDescent="0.3">
      <c r="A2272" s="157"/>
      <c r="B2272" s="155">
        <v>201800727</v>
      </c>
      <c r="C2272" s="217" t="s">
        <v>193</v>
      </c>
      <c r="D2272" s="29" t="s">
        <v>176</v>
      </c>
      <c r="E2272" s="221"/>
      <c r="F2272" s="152"/>
      <c r="G2272" s="152"/>
      <c r="H2272" s="152"/>
      <c r="I2272" s="152"/>
      <c r="J2272" s="153"/>
      <c r="K2272" s="152"/>
      <c r="L2272" s="152"/>
      <c r="M2272" s="152"/>
      <c r="N2272" s="152"/>
      <c r="O2272" s="152"/>
      <c r="P2272" s="152"/>
      <c r="Q2272" s="152"/>
      <c r="R2272" s="152"/>
      <c r="S2272" s="152"/>
      <c r="T2272" s="152"/>
      <c r="U2272" s="152"/>
      <c r="V2272" s="152"/>
      <c r="W2272" s="152"/>
      <c r="X2272" s="219">
        <v>43546</v>
      </c>
      <c r="Y2272" s="150" t="str">
        <f ca="1">IF(ISBLANK(X2272), TODAY()-E2272,X2272- E2272 &amp; CHAR(10) &amp; "(closed)")</f>
        <v>43546
(closed)</v>
      </c>
      <c r="Z2272" s="149" t="s">
        <v>360</v>
      </c>
    </row>
    <row r="2273" spans="1:26" s="175" customFormat="1" ht="26.4" hidden="1" x14ac:dyDescent="0.3">
      <c r="A2273" s="157"/>
      <c r="B2273" s="155">
        <v>201800728</v>
      </c>
      <c r="C2273" s="217" t="s">
        <v>193</v>
      </c>
      <c r="D2273" s="29" t="s">
        <v>176</v>
      </c>
      <c r="E2273" s="221"/>
      <c r="F2273" s="152"/>
      <c r="G2273" s="152"/>
      <c r="H2273" s="152"/>
      <c r="I2273" s="152"/>
      <c r="J2273" s="153"/>
      <c r="K2273" s="152"/>
      <c r="L2273" s="152"/>
      <c r="M2273" s="152"/>
      <c r="N2273" s="152"/>
      <c r="O2273" s="152"/>
      <c r="P2273" s="152"/>
      <c r="Q2273" s="152"/>
      <c r="R2273" s="152"/>
      <c r="S2273" s="152"/>
      <c r="T2273" s="152"/>
      <c r="U2273" s="152"/>
      <c r="V2273" s="152"/>
      <c r="W2273" s="152"/>
      <c r="X2273" s="219">
        <v>43546</v>
      </c>
      <c r="Y2273" s="150" t="str">
        <f ca="1">IF(ISBLANK(X2273), TODAY()-E2273,X2273- E2273 &amp; CHAR(10) &amp; "(closed)")</f>
        <v>43546
(closed)</v>
      </c>
      <c r="Z2273" s="149" t="s">
        <v>360</v>
      </c>
    </row>
    <row r="2274" spans="1:26" s="175" customFormat="1" ht="26.4" hidden="1" x14ac:dyDescent="0.3">
      <c r="A2274" s="157"/>
      <c r="B2274" s="155">
        <v>201800729</v>
      </c>
      <c r="C2274" s="217" t="s">
        <v>193</v>
      </c>
      <c r="D2274" s="29" t="s">
        <v>176</v>
      </c>
      <c r="E2274" s="221"/>
      <c r="F2274" s="152"/>
      <c r="G2274" s="152"/>
      <c r="H2274" s="152"/>
      <c r="I2274" s="152"/>
      <c r="J2274" s="153"/>
      <c r="K2274" s="152"/>
      <c r="L2274" s="152"/>
      <c r="M2274" s="152"/>
      <c r="N2274" s="152"/>
      <c r="O2274" s="152"/>
      <c r="P2274" s="152"/>
      <c r="Q2274" s="152"/>
      <c r="R2274" s="152"/>
      <c r="S2274" s="152"/>
      <c r="T2274" s="152"/>
      <c r="U2274" s="152"/>
      <c r="V2274" s="152"/>
      <c r="W2274" s="152"/>
      <c r="X2274" s="219">
        <v>43546</v>
      </c>
      <c r="Y2274" s="150" t="str">
        <f ca="1">IF(ISBLANK(X2274), TODAY()-E2274,X2274- E2274 &amp; CHAR(10) &amp; "(closed)")</f>
        <v>43546
(closed)</v>
      </c>
      <c r="Z2274" s="149" t="s">
        <v>360</v>
      </c>
    </row>
    <row r="2275" spans="1:26" s="175" customFormat="1" ht="26.4" hidden="1" x14ac:dyDescent="0.3">
      <c r="A2275" s="157"/>
      <c r="B2275" s="155">
        <v>201800730</v>
      </c>
      <c r="C2275" s="217" t="s">
        <v>193</v>
      </c>
      <c r="D2275" s="29" t="s">
        <v>177</v>
      </c>
      <c r="E2275" s="221"/>
      <c r="F2275" s="152"/>
      <c r="G2275" s="152"/>
      <c r="H2275" s="152"/>
      <c r="I2275" s="152"/>
      <c r="J2275" s="153"/>
      <c r="K2275" s="152"/>
      <c r="L2275" s="152"/>
      <c r="M2275" s="152"/>
      <c r="N2275" s="152"/>
      <c r="O2275" s="152"/>
      <c r="P2275" s="152"/>
      <c r="Q2275" s="152"/>
      <c r="R2275" s="152"/>
      <c r="S2275" s="152"/>
      <c r="T2275" s="152"/>
      <c r="U2275" s="152"/>
      <c r="V2275" s="152"/>
      <c r="W2275" s="152"/>
      <c r="X2275" s="219">
        <v>43550</v>
      </c>
      <c r="Y2275" s="150" t="str">
        <f ca="1">IF(ISBLANK(X2275), TODAY()-E2275,X2275- E2275 &amp; CHAR(10) &amp; "(closed)")</f>
        <v>43550
(closed)</v>
      </c>
      <c r="Z2275" s="149" t="s">
        <v>360</v>
      </c>
    </row>
    <row r="2276" spans="1:26" s="175" customFormat="1" ht="26.4" hidden="1" x14ac:dyDescent="0.3">
      <c r="A2276" s="157"/>
      <c r="B2276" s="155">
        <v>201800731</v>
      </c>
      <c r="C2276" s="217" t="s">
        <v>193</v>
      </c>
      <c r="D2276" s="29" t="s">
        <v>177</v>
      </c>
      <c r="E2276" s="221"/>
      <c r="F2276" s="152"/>
      <c r="G2276" s="152"/>
      <c r="H2276" s="152"/>
      <c r="I2276" s="152"/>
      <c r="J2276" s="153"/>
      <c r="K2276" s="152"/>
      <c r="L2276" s="152"/>
      <c r="M2276" s="152"/>
      <c r="N2276" s="152"/>
      <c r="O2276" s="152"/>
      <c r="P2276" s="152"/>
      <c r="Q2276" s="152"/>
      <c r="R2276" s="152"/>
      <c r="S2276" s="152"/>
      <c r="T2276" s="152"/>
      <c r="U2276" s="152"/>
      <c r="V2276" s="152"/>
      <c r="W2276" s="152"/>
      <c r="X2276" s="219">
        <v>43549</v>
      </c>
      <c r="Y2276" s="150" t="str">
        <f ca="1">IF(ISBLANK(X2276), TODAY()-E2276,X2276- E2276 &amp; CHAR(10) &amp; "(closed)")</f>
        <v>43549
(closed)</v>
      </c>
      <c r="Z2276" s="149" t="s">
        <v>360</v>
      </c>
    </row>
    <row r="2277" spans="1:26" s="175" customFormat="1" ht="26.4" hidden="1" x14ac:dyDescent="0.3">
      <c r="A2277" s="157"/>
      <c r="B2277" s="155">
        <v>201800732</v>
      </c>
      <c r="C2277" s="217" t="s">
        <v>1850</v>
      </c>
      <c r="D2277" s="29" t="s">
        <v>179</v>
      </c>
      <c r="E2277" s="221"/>
      <c r="F2277" s="152"/>
      <c r="G2277" s="152"/>
      <c r="H2277" s="152"/>
      <c r="I2277" s="152"/>
      <c r="J2277" s="153"/>
      <c r="K2277" s="152"/>
      <c r="L2277" s="152"/>
      <c r="M2277" s="152"/>
      <c r="N2277" s="152"/>
      <c r="O2277" s="152"/>
      <c r="P2277" s="152"/>
      <c r="Q2277" s="152"/>
      <c r="R2277" s="152"/>
      <c r="S2277" s="152"/>
      <c r="T2277" s="152"/>
      <c r="U2277" s="152"/>
      <c r="V2277" s="152"/>
      <c r="W2277" s="152"/>
      <c r="X2277" s="219">
        <v>43556</v>
      </c>
      <c r="Y2277" s="150" t="str">
        <f ca="1">IF(ISBLANK(X2277), TODAY()-E2277,X2277- E2277 &amp; CHAR(10) &amp; "(closed)")</f>
        <v>43556
(closed)</v>
      </c>
      <c r="Z2277" s="149" t="s">
        <v>360</v>
      </c>
    </row>
    <row r="2278" spans="1:26" s="175" customFormat="1" ht="26.4" hidden="1" x14ac:dyDescent="0.3">
      <c r="A2278" s="157"/>
      <c r="B2278" s="155">
        <v>201800733</v>
      </c>
      <c r="C2278" s="31" t="s">
        <v>704</v>
      </c>
      <c r="D2278" s="29" t="s">
        <v>179</v>
      </c>
      <c r="E2278" s="221"/>
      <c r="F2278" s="152"/>
      <c r="G2278" s="152"/>
      <c r="H2278" s="152"/>
      <c r="I2278" s="152"/>
      <c r="J2278" s="153"/>
      <c r="K2278" s="152"/>
      <c r="L2278" s="152"/>
      <c r="M2278" s="152"/>
      <c r="N2278" s="152"/>
      <c r="O2278" s="152"/>
      <c r="P2278" s="152"/>
      <c r="Q2278" s="152"/>
      <c r="R2278" s="152"/>
      <c r="S2278" s="152"/>
      <c r="T2278" s="152"/>
      <c r="U2278" s="152"/>
      <c r="V2278" s="152"/>
      <c r="W2278" s="152"/>
      <c r="X2278" s="219">
        <v>43553</v>
      </c>
      <c r="Y2278" s="150" t="str">
        <f ca="1">IF(ISBLANK(X2278), TODAY()-E2278,X2278- E2278 &amp; CHAR(10) &amp; "(closed)")</f>
        <v>43553
(closed)</v>
      </c>
      <c r="Z2278" s="149" t="s">
        <v>360</v>
      </c>
    </row>
    <row r="2279" spans="1:26" s="175" customFormat="1" ht="26.4" hidden="1" x14ac:dyDescent="0.3">
      <c r="A2279" s="157"/>
      <c r="B2279" s="155">
        <v>201800734</v>
      </c>
      <c r="C2279" s="217" t="s">
        <v>1850</v>
      </c>
      <c r="D2279" s="29" t="s">
        <v>179</v>
      </c>
      <c r="E2279" s="216"/>
      <c r="F2279" s="208"/>
      <c r="G2279" s="208"/>
      <c r="H2279" s="208"/>
      <c r="I2279" s="208"/>
      <c r="J2279" s="209"/>
      <c r="K2279" s="208"/>
      <c r="L2279" s="208"/>
      <c r="M2279" s="208"/>
      <c r="N2279" s="208"/>
      <c r="O2279" s="208"/>
      <c r="P2279" s="208"/>
      <c r="Q2279" s="208"/>
      <c r="R2279" s="208"/>
      <c r="S2279" s="208"/>
      <c r="T2279" s="208"/>
      <c r="U2279" s="208"/>
      <c r="V2279" s="208"/>
      <c r="W2279" s="208"/>
      <c r="X2279" s="219">
        <v>43552</v>
      </c>
      <c r="Y2279" s="150" t="str">
        <f ca="1">IF(ISBLANK(X2279), TODAY()-E2279,X2279- E2279 &amp; CHAR(10) &amp; "(closed)")</f>
        <v>43552
(closed)</v>
      </c>
      <c r="Z2279" s="149" t="s">
        <v>360</v>
      </c>
    </row>
    <row r="2280" spans="1:26" s="175" customFormat="1" ht="26.4" hidden="1" x14ac:dyDescent="0.3">
      <c r="A2280" s="157"/>
      <c r="B2280" s="155">
        <v>201800735</v>
      </c>
      <c r="C2280" s="217" t="s">
        <v>193</v>
      </c>
      <c r="D2280" s="29" t="s">
        <v>176</v>
      </c>
      <c r="E2280" s="216"/>
      <c r="F2280" s="208"/>
      <c r="G2280" s="208"/>
      <c r="H2280" s="208"/>
      <c r="I2280" s="208"/>
      <c r="J2280" s="209"/>
      <c r="K2280" s="208"/>
      <c r="L2280" s="208"/>
      <c r="M2280" s="208"/>
      <c r="N2280" s="208"/>
      <c r="O2280" s="208"/>
      <c r="P2280" s="208"/>
      <c r="Q2280" s="208"/>
      <c r="R2280" s="208"/>
      <c r="S2280" s="208"/>
      <c r="T2280" s="208"/>
      <c r="U2280" s="208"/>
      <c r="V2280" s="208"/>
      <c r="W2280" s="208"/>
      <c r="X2280" s="219">
        <v>43546</v>
      </c>
      <c r="Y2280" s="150" t="str">
        <f ca="1">IF(ISBLANK(X2280), TODAY()-E2280,X2280- E2280 &amp; CHAR(10) &amp; "(closed)")</f>
        <v>43546
(closed)</v>
      </c>
      <c r="Z2280" s="149" t="s">
        <v>360</v>
      </c>
    </row>
    <row r="2281" spans="1:26" s="175" customFormat="1" ht="26.4" hidden="1" x14ac:dyDescent="0.3">
      <c r="A2281" s="157"/>
      <c r="B2281" s="155">
        <v>201800736</v>
      </c>
      <c r="C2281" s="217" t="s">
        <v>193</v>
      </c>
      <c r="D2281" s="29" t="s">
        <v>176</v>
      </c>
      <c r="E2281" s="216"/>
      <c r="F2281" s="208"/>
      <c r="G2281" s="208"/>
      <c r="H2281" s="208"/>
      <c r="I2281" s="208"/>
      <c r="J2281" s="209"/>
      <c r="K2281" s="208"/>
      <c r="L2281" s="208"/>
      <c r="M2281" s="208"/>
      <c r="N2281" s="208"/>
      <c r="O2281" s="208"/>
      <c r="P2281" s="208"/>
      <c r="Q2281" s="208"/>
      <c r="R2281" s="208"/>
      <c r="S2281" s="208"/>
      <c r="T2281" s="208"/>
      <c r="U2281" s="208"/>
      <c r="V2281" s="208"/>
      <c r="W2281" s="208"/>
      <c r="X2281" s="219">
        <v>43549</v>
      </c>
      <c r="Y2281" s="150" t="str">
        <f ca="1">IF(ISBLANK(X2281), TODAY()-E2281,X2281- E2281 &amp; CHAR(10) &amp; "(closed)")</f>
        <v>43549
(closed)</v>
      </c>
      <c r="Z2281" s="149" t="s">
        <v>360</v>
      </c>
    </row>
    <row r="2282" spans="1:26" s="175" customFormat="1" ht="26.4" hidden="1" x14ac:dyDescent="0.3">
      <c r="A2282" s="157"/>
      <c r="B2282" s="155">
        <v>201800737</v>
      </c>
      <c r="C2282" s="217" t="s">
        <v>193</v>
      </c>
      <c r="D2282" s="29" t="s">
        <v>176</v>
      </c>
      <c r="E2282" s="216"/>
      <c r="F2282" s="208"/>
      <c r="G2282" s="208"/>
      <c r="H2282" s="208"/>
      <c r="I2282" s="208"/>
      <c r="J2282" s="209"/>
      <c r="K2282" s="208"/>
      <c r="L2282" s="208"/>
      <c r="M2282" s="208"/>
      <c r="N2282" s="208"/>
      <c r="O2282" s="208"/>
      <c r="P2282" s="208"/>
      <c r="Q2282" s="208"/>
      <c r="R2282" s="208"/>
      <c r="S2282" s="208"/>
      <c r="T2282" s="208"/>
      <c r="U2282" s="208"/>
      <c r="V2282" s="208"/>
      <c r="W2282" s="208"/>
      <c r="X2282" s="219">
        <v>43553</v>
      </c>
      <c r="Y2282" s="150" t="str">
        <f ca="1">IF(ISBLANK(X2282), TODAY()-E2282,X2282- E2282 &amp; CHAR(10) &amp; "(closed)")</f>
        <v>43553
(closed)</v>
      </c>
      <c r="Z2282" s="149" t="s">
        <v>360</v>
      </c>
    </row>
    <row r="2283" spans="1:26" s="175" customFormat="1" ht="26.4" hidden="1" x14ac:dyDescent="0.3">
      <c r="A2283" s="157"/>
      <c r="B2283" s="155">
        <v>201800738</v>
      </c>
      <c r="C2283" s="217" t="s">
        <v>193</v>
      </c>
      <c r="D2283" s="29" t="s">
        <v>176</v>
      </c>
      <c r="E2283" s="216"/>
      <c r="F2283" s="208"/>
      <c r="G2283" s="208"/>
      <c r="H2283" s="208"/>
      <c r="I2283" s="208"/>
      <c r="J2283" s="209"/>
      <c r="K2283" s="208"/>
      <c r="L2283" s="208"/>
      <c r="M2283" s="208"/>
      <c r="N2283" s="208"/>
      <c r="O2283" s="208"/>
      <c r="P2283" s="208"/>
      <c r="Q2283" s="208"/>
      <c r="R2283" s="208"/>
      <c r="S2283" s="208"/>
      <c r="T2283" s="208"/>
      <c r="U2283" s="208"/>
      <c r="V2283" s="208"/>
      <c r="W2283" s="208"/>
      <c r="X2283" s="219">
        <v>43546</v>
      </c>
      <c r="Y2283" s="150" t="str">
        <f ca="1">IF(ISBLANK(X2283), TODAY()-E2283,X2283- E2283 &amp; CHAR(10) &amp; "(closed)")</f>
        <v>43546
(closed)</v>
      </c>
      <c r="Z2283" s="149" t="s">
        <v>360</v>
      </c>
    </row>
    <row r="2284" spans="1:26" s="175" customFormat="1" ht="26.4" hidden="1" x14ac:dyDescent="0.3">
      <c r="A2284" s="157"/>
      <c r="B2284" s="155">
        <v>201800739</v>
      </c>
      <c r="C2284" s="217" t="s">
        <v>193</v>
      </c>
      <c r="D2284" s="29" t="s">
        <v>176</v>
      </c>
      <c r="E2284" s="216"/>
      <c r="F2284" s="208"/>
      <c r="G2284" s="208"/>
      <c r="H2284" s="208"/>
      <c r="I2284" s="208"/>
      <c r="J2284" s="209"/>
      <c r="K2284" s="208"/>
      <c r="L2284" s="208"/>
      <c r="M2284" s="208"/>
      <c r="N2284" s="208"/>
      <c r="O2284" s="208"/>
      <c r="P2284" s="208"/>
      <c r="Q2284" s="208"/>
      <c r="R2284" s="208"/>
      <c r="S2284" s="208"/>
      <c r="T2284" s="208"/>
      <c r="U2284" s="208"/>
      <c r="V2284" s="208"/>
      <c r="W2284" s="208"/>
      <c r="X2284" s="219">
        <v>43550</v>
      </c>
      <c r="Y2284" s="150" t="str">
        <f ca="1">IF(ISBLANK(X2284), TODAY()-E2284,X2284- E2284 &amp; CHAR(10) &amp; "(closed)")</f>
        <v>43550
(closed)</v>
      </c>
      <c r="Z2284" s="149" t="s">
        <v>360</v>
      </c>
    </row>
    <row r="2285" spans="1:26" s="175" customFormat="1" ht="26.4" hidden="1" x14ac:dyDescent="0.3">
      <c r="A2285" s="157"/>
      <c r="B2285" s="155">
        <v>201800740</v>
      </c>
      <c r="C2285" s="217" t="s">
        <v>193</v>
      </c>
      <c r="D2285" s="29" t="s">
        <v>176</v>
      </c>
      <c r="E2285" s="216"/>
      <c r="F2285" s="208"/>
      <c r="G2285" s="208"/>
      <c r="H2285" s="208"/>
      <c r="I2285" s="208"/>
      <c r="J2285" s="209"/>
      <c r="K2285" s="208"/>
      <c r="L2285" s="208"/>
      <c r="M2285" s="208"/>
      <c r="N2285" s="208"/>
      <c r="O2285" s="208"/>
      <c r="P2285" s="208"/>
      <c r="Q2285" s="208"/>
      <c r="R2285" s="208"/>
      <c r="S2285" s="208"/>
      <c r="T2285" s="208"/>
      <c r="U2285" s="208"/>
      <c r="V2285" s="208"/>
      <c r="W2285" s="208"/>
      <c r="X2285" s="219">
        <v>43550</v>
      </c>
      <c r="Y2285" s="150" t="str">
        <f ca="1">IF(ISBLANK(X2285), TODAY()-E2285,X2285- E2285 &amp; CHAR(10) &amp; "(closed)")</f>
        <v>43550
(closed)</v>
      </c>
      <c r="Z2285" s="149" t="s">
        <v>360</v>
      </c>
    </row>
    <row r="2286" spans="1:26" s="175" customFormat="1" ht="26.4" hidden="1" x14ac:dyDescent="0.3">
      <c r="A2286" s="157"/>
      <c r="B2286" s="155">
        <v>201800741</v>
      </c>
      <c r="C2286" s="217" t="s">
        <v>1848</v>
      </c>
      <c r="D2286" s="29" t="s">
        <v>179</v>
      </c>
      <c r="E2286" s="216"/>
      <c r="F2286" s="208"/>
      <c r="G2286" s="208"/>
      <c r="H2286" s="208"/>
      <c r="I2286" s="208"/>
      <c r="J2286" s="209"/>
      <c r="K2286" s="208"/>
      <c r="L2286" s="208"/>
      <c r="M2286" s="208"/>
      <c r="N2286" s="208"/>
      <c r="O2286" s="208"/>
      <c r="P2286" s="208"/>
      <c r="Q2286" s="208"/>
      <c r="R2286" s="208"/>
      <c r="S2286" s="208"/>
      <c r="T2286" s="208"/>
      <c r="U2286" s="208"/>
      <c r="V2286" s="208"/>
      <c r="W2286" s="208"/>
      <c r="X2286" s="219">
        <v>43557</v>
      </c>
      <c r="Y2286" s="150" t="str">
        <f ca="1">IF(ISBLANK(X2286), TODAY()-E2286,X2286- E2286 &amp; CHAR(10) &amp; "(closed)")</f>
        <v>43557
(closed)</v>
      </c>
      <c r="Z2286" s="149" t="s">
        <v>360</v>
      </c>
    </row>
    <row r="2287" spans="1:26" s="175" customFormat="1" ht="26.4" hidden="1" x14ac:dyDescent="0.3">
      <c r="A2287" s="157"/>
      <c r="B2287" s="155">
        <v>201800742</v>
      </c>
      <c r="C2287" s="217" t="s">
        <v>291</v>
      </c>
      <c r="D2287" s="29" t="s">
        <v>179</v>
      </c>
      <c r="E2287" s="216"/>
      <c r="F2287" s="208"/>
      <c r="G2287" s="208"/>
      <c r="H2287" s="208"/>
      <c r="I2287" s="208"/>
      <c r="J2287" s="209"/>
      <c r="K2287" s="208"/>
      <c r="L2287" s="208"/>
      <c r="M2287" s="208"/>
      <c r="N2287" s="208"/>
      <c r="O2287" s="208"/>
      <c r="P2287" s="208"/>
      <c r="Q2287" s="208"/>
      <c r="R2287" s="208"/>
      <c r="S2287" s="208"/>
      <c r="T2287" s="208"/>
      <c r="U2287" s="208"/>
      <c r="V2287" s="208"/>
      <c r="W2287" s="208"/>
      <c r="X2287" s="219">
        <v>43556</v>
      </c>
      <c r="Y2287" s="150" t="str">
        <f ca="1">IF(ISBLANK(X2287), TODAY()-E2287,X2287- E2287 &amp; CHAR(10) &amp; "(closed)")</f>
        <v>43556
(closed)</v>
      </c>
      <c r="Z2287" s="149" t="s">
        <v>360</v>
      </c>
    </row>
    <row r="2288" spans="1:26" s="175" customFormat="1" ht="26.4" hidden="1" x14ac:dyDescent="0.3">
      <c r="A2288" s="157"/>
      <c r="B2288" s="155">
        <v>201800743</v>
      </c>
      <c r="C2288" s="217" t="s">
        <v>291</v>
      </c>
      <c r="D2288" s="29" t="s">
        <v>179</v>
      </c>
      <c r="E2288" s="216"/>
      <c r="F2288" s="208"/>
      <c r="G2288" s="208"/>
      <c r="H2288" s="208"/>
      <c r="I2288" s="208"/>
      <c r="J2288" s="209"/>
      <c r="K2288" s="208"/>
      <c r="L2288" s="208"/>
      <c r="M2288" s="208"/>
      <c r="N2288" s="208"/>
      <c r="O2288" s="208"/>
      <c r="P2288" s="208"/>
      <c r="Q2288" s="208"/>
      <c r="R2288" s="208"/>
      <c r="S2288" s="208"/>
      <c r="T2288" s="208"/>
      <c r="U2288" s="208"/>
      <c r="V2288" s="208"/>
      <c r="W2288" s="208"/>
      <c r="X2288" s="219">
        <v>43558</v>
      </c>
      <c r="Y2288" s="150" t="str">
        <f ca="1">IF(ISBLANK(X2288), TODAY()-E2288,X2288- E2288 &amp; CHAR(10) &amp; "(closed)")</f>
        <v>43558
(closed)</v>
      </c>
      <c r="Z2288" s="149" t="s">
        <v>360</v>
      </c>
    </row>
    <row r="2289" spans="1:26" s="175" customFormat="1" ht="26.4" hidden="1" x14ac:dyDescent="0.3">
      <c r="A2289" s="157"/>
      <c r="B2289" s="155">
        <v>201800744</v>
      </c>
      <c r="C2289" s="217" t="s">
        <v>291</v>
      </c>
      <c r="D2289" s="29" t="s">
        <v>179</v>
      </c>
      <c r="E2289" s="216"/>
      <c r="F2289" s="208"/>
      <c r="G2289" s="208"/>
      <c r="H2289" s="208"/>
      <c r="I2289" s="208"/>
      <c r="J2289" s="209"/>
      <c r="K2289" s="208"/>
      <c r="L2289" s="208"/>
      <c r="M2289" s="208"/>
      <c r="N2289" s="208"/>
      <c r="O2289" s="208"/>
      <c r="P2289" s="208"/>
      <c r="Q2289" s="208"/>
      <c r="R2289" s="208"/>
      <c r="S2289" s="208"/>
      <c r="T2289" s="208"/>
      <c r="U2289" s="208"/>
      <c r="V2289" s="208"/>
      <c r="W2289" s="208"/>
      <c r="X2289" s="219">
        <v>43558</v>
      </c>
      <c r="Y2289" s="150" t="str">
        <f ca="1">IF(ISBLANK(X2289), TODAY()-E2289,X2289- E2289 &amp; CHAR(10) &amp; "(closed)")</f>
        <v>43558
(closed)</v>
      </c>
      <c r="Z2289" s="149" t="s">
        <v>360</v>
      </c>
    </row>
    <row r="2290" spans="1:26" s="175" customFormat="1" ht="26.4" hidden="1" x14ac:dyDescent="0.3">
      <c r="A2290" s="157"/>
      <c r="B2290" s="155">
        <v>201800745</v>
      </c>
      <c r="C2290" s="217" t="s">
        <v>291</v>
      </c>
      <c r="D2290" s="29" t="s">
        <v>179</v>
      </c>
      <c r="E2290" s="216"/>
      <c r="F2290" s="208"/>
      <c r="G2290" s="208"/>
      <c r="H2290" s="208"/>
      <c r="I2290" s="208"/>
      <c r="J2290" s="209"/>
      <c r="K2290" s="208"/>
      <c r="L2290" s="208"/>
      <c r="M2290" s="208"/>
      <c r="N2290" s="208"/>
      <c r="O2290" s="208"/>
      <c r="P2290" s="208"/>
      <c r="Q2290" s="208"/>
      <c r="R2290" s="208"/>
      <c r="S2290" s="208"/>
      <c r="T2290" s="208"/>
      <c r="U2290" s="208"/>
      <c r="V2290" s="208"/>
      <c r="W2290" s="208"/>
      <c r="X2290" s="219">
        <v>43558</v>
      </c>
      <c r="Y2290" s="150" t="str">
        <f ca="1">IF(ISBLANK(X2290), TODAY()-E2290,X2290- E2290 &amp; CHAR(10) &amp; "(closed)")</f>
        <v>43558
(closed)</v>
      </c>
      <c r="Z2290" s="149" t="s">
        <v>360</v>
      </c>
    </row>
    <row r="2291" spans="1:26" s="175" customFormat="1" ht="26.4" hidden="1" x14ac:dyDescent="0.3">
      <c r="A2291" s="157"/>
      <c r="B2291" s="155">
        <v>201800746</v>
      </c>
      <c r="C2291" s="217" t="s">
        <v>193</v>
      </c>
      <c r="D2291" s="29" t="s">
        <v>179</v>
      </c>
      <c r="E2291" s="216"/>
      <c r="F2291" s="208"/>
      <c r="G2291" s="208"/>
      <c r="H2291" s="208"/>
      <c r="I2291" s="208"/>
      <c r="J2291" s="209"/>
      <c r="K2291" s="208"/>
      <c r="L2291" s="208"/>
      <c r="M2291" s="208"/>
      <c r="N2291" s="208"/>
      <c r="O2291" s="208"/>
      <c r="P2291" s="208"/>
      <c r="Q2291" s="208"/>
      <c r="R2291" s="208"/>
      <c r="S2291" s="208"/>
      <c r="T2291" s="208"/>
      <c r="U2291" s="208"/>
      <c r="V2291" s="208"/>
      <c r="W2291" s="208"/>
      <c r="X2291" s="219">
        <v>43556</v>
      </c>
      <c r="Y2291" s="150" t="str">
        <f ca="1">IF(ISBLANK(X2291), TODAY()-E2291,X2291- E2291 &amp; CHAR(10) &amp; "(closed)")</f>
        <v>43556
(closed)</v>
      </c>
      <c r="Z2291" s="149" t="s">
        <v>360</v>
      </c>
    </row>
    <row r="2292" spans="1:26" s="175" customFormat="1" ht="26.4" hidden="1" x14ac:dyDescent="0.3">
      <c r="A2292" s="157"/>
      <c r="B2292" s="155">
        <v>201800747</v>
      </c>
      <c r="C2292" s="217" t="s">
        <v>193</v>
      </c>
      <c r="D2292" s="29" t="s">
        <v>179</v>
      </c>
      <c r="E2292" s="216"/>
      <c r="F2292" s="208"/>
      <c r="G2292" s="208"/>
      <c r="H2292" s="208"/>
      <c r="I2292" s="208"/>
      <c r="J2292" s="209"/>
      <c r="K2292" s="208"/>
      <c r="L2292" s="208"/>
      <c r="M2292" s="208"/>
      <c r="N2292" s="208"/>
      <c r="O2292" s="208"/>
      <c r="P2292" s="208"/>
      <c r="Q2292" s="208"/>
      <c r="R2292" s="208"/>
      <c r="S2292" s="208"/>
      <c r="T2292" s="208"/>
      <c r="U2292" s="208"/>
      <c r="V2292" s="208"/>
      <c r="W2292" s="208"/>
      <c r="X2292" s="219">
        <v>43557</v>
      </c>
      <c r="Y2292" s="150" t="str">
        <f ca="1">IF(ISBLANK(X2292), TODAY()-E2292,X2292- E2292 &amp; CHAR(10) &amp; "(closed)")</f>
        <v>43557
(closed)</v>
      </c>
      <c r="Z2292" s="149" t="s">
        <v>360</v>
      </c>
    </row>
    <row r="2293" spans="1:26" s="175" customFormat="1" ht="26.4" hidden="1" x14ac:dyDescent="0.3">
      <c r="A2293" s="157"/>
      <c r="B2293" s="155">
        <v>201800748</v>
      </c>
      <c r="C2293" s="217" t="s">
        <v>607</v>
      </c>
      <c r="D2293" s="29" t="s">
        <v>177</v>
      </c>
      <c r="E2293" s="216"/>
      <c r="F2293" s="208"/>
      <c r="G2293" s="208"/>
      <c r="H2293" s="208"/>
      <c r="I2293" s="208"/>
      <c r="J2293" s="209"/>
      <c r="K2293" s="208"/>
      <c r="L2293" s="208"/>
      <c r="M2293" s="208"/>
      <c r="N2293" s="208"/>
      <c r="O2293" s="208"/>
      <c r="P2293" s="208"/>
      <c r="Q2293" s="208"/>
      <c r="R2293" s="208"/>
      <c r="S2293" s="208"/>
      <c r="T2293" s="208"/>
      <c r="U2293" s="208"/>
      <c r="V2293" s="208"/>
      <c r="W2293" s="208"/>
      <c r="X2293" s="219">
        <v>43557</v>
      </c>
      <c r="Y2293" s="150" t="str">
        <f ca="1">IF(ISBLANK(X2293), TODAY()-E2293,X2293- E2293 &amp; CHAR(10) &amp; "(closed)")</f>
        <v>43557
(closed)</v>
      </c>
      <c r="Z2293" s="149" t="s">
        <v>360</v>
      </c>
    </row>
    <row r="2294" spans="1:26" s="175" customFormat="1" ht="14.4" hidden="1" x14ac:dyDescent="0.3">
      <c r="A2294" s="157"/>
      <c r="B2294" s="155">
        <v>201800749</v>
      </c>
      <c r="C2294" s="31" t="s">
        <v>57</v>
      </c>
      <c r="D2294" s="29" t="s">
        <v>179</v>
      </c>
      <c r="E2294" s="225" t="s">
        <v>1849</v>
      </c>
      <c r="F2294" s="208"/>
      <c r="G2294" s="208"/>
      <c r="H2294" s="208"/>
      <c r="I2294" s="208"/>
      <c r="J2294" s="209"/>
      <c r="K2294" s="208"/>
      <c r="L2294" s="208"/>
      <c r="M2294" s="208"/>
      <c r="N2294" s="208"/>
      <c r="O2294" s="208"/>
      <c r="P2294" s="208"/>
      <c r="Q2294" s="208"/>
      <c r="R2294" s="208"/>
      <c r="S2294" s="208"/>
      <c r="T2294" s="208"/>
      <c r="U2294" s="208"/>
      <c r="V2294" s="208"/>
      <c r="W2294" s="208"/>
      <c r="X2294" s="219">
        <v>43557</v>
      </c>
      <c r="Y2294" s="150" t="e">
        <f ca="1">IF(ISBLANK(X2294), TODAY()-E2294,X2294- E2294 &amp; CHAR(10) &amp; "(closed)")</f>
        <v>#VALUE!</v>
      </c>
      <c r="Z2294" s="149" t="s">
        <v>360</v>
      </c>
    </row>
    <row r="2295" spans="1:26" s="175" customFormat="1" ht="26.4" hidden="1" x14ac:dyDescent="0.3">
      <c r="A2295" s="157"/>
      <c r="B2295" s="155">
        <v>201800750</v>
      </c>
      <c r="C2295" s="217" t="s">
        <v>291</v>
      </c>
      <c r="D2295" s="29" t="s">
        <v>179</v>
      </c>
      <c r="E2295" s="216"/>
      <c r="F2295" s="208"/>
      <c r="G2295" s="208"/>
      <c r="H2295" s="208"/>
      <c r="I2295" s="208"/>
      <c r="J2295" s="209"/>
      <c r="K2295" s="208"/>
      <c r="L2295" s="208"/>
      <c r="M2295" s="208"/>
      <c r="N2295" s="208"/>
      <c r="O2295" s="208"/>
      <c r="P2295" s="208"/>
      <c r="Q2295" s="208"/>
      <c r="R2295" s="208"/>
      <c r="S2295" s="208"/>
      <c r="T2295" s="208"/>
      <c r="U2295" s="208"/>
      <c r="V2295" s="208"/>
      <c r="W2295" s="208"/>
      <c r="X2295" s="219">
        <v>43559</v>
      </c>
      <c r="Y2295" s="150" t="str">
        <f ca="1">IF(ISBLANK(X2295), TODAY()-E2295,X2295- E2295 &amp; CHAR(10) &amp; "(closed)")</f>
        <v>43559
(closed)</v>
      </c>
      <c r="Z2295" s="149" t="s">
        <v>360</v>
      </c>
    </row>
    <row r="2296" spans="1:26" s="175" customFormat="1" ht="26.4" hidden="1" x14ac:dyDescent="0.3">
      <c r="A2296" s="157"/>
      <c r="B2296" s="155">
        <v>201800751</v>
      </c>
      <c r="C2296" s="217" t="s">
        <v>291</v>
      </c>
      <c r="D2296" s="29" t="s">
        <v>179</v>
      </c>
      <c r="E2296" s="216"/>
      <c r="F2296" s="208"/>
      <c r="G2296" s="208"/>
      <c r="H2296" s="208"/>
      <c r="I2296" s="208"/>
      <c r="J2296" s="209"/>
      <c r="K2296" s="208"/>
      <c r="L2296" s="208"/>
      <c r="M2296" s="208"/>
      <c r="N2296" s="208"/>
      <c r="O2296" s="208"/>
      <c r="P2296" s="208"/>
      <c r="Q2296" s="208"/>
      <c r="R2296" s="208"/>
      <c r="S2296" s="208"/>
      <c r="T2296" s="208"/>
      <c r="U2296" s="208"/>
      <c r="V2296" s="208"/>
      <c r="W2296" s="208"/>
      <c r="X2296" s="219">
        <v>43559</v>
      </c>
      <c r="Y2296" s="150" t="str">
        <f ca="1">IF(ISBLANK(X2296), TODAY()-E2296,X2296- E2296 &amp; CHAR(10) &amp; "(closed)")</f>
        <v>43559
(closed)</v>
      </c>
      <c r="Z2296" s="149" t="s">
        <v>360</v>
      </c>
    </row>
    <row r="2297" spans="1:26" s="175" customFormat="1" ht="26.4" hidden="1" x14ac:dyDescent="0.3">
      <c r="A2297" s="157"/>
      <c r="B2297" s="155">
        <v>201800752</v>
      </c>
      <c r="C2297" s="217" t="s">
        <v>1848</v>
      </c>
      <c r="D2297" s="29" t="s">
        <v>179</v>
      </c>
      <c r="E2297" s="216"/>
      <c r="F2297" s="208"/>
      <c r="G2297" s="208"/>
      <c r="H2297" s="208"/>
      <c r="I2297" s="208"/>
      <c r="J2297" s="209"/>
      <c r="K2297" s="208"/>
      <c r="L2297" s="208"/>
      <c r="M2297" s="208"/>
      <c r="N2297" s="208"/>
      <c r="O2297" s="208"/>
      <c r="P2297" s="208"/>
      <c r="Q2297" s="208"/>
      <c r="R2297" s="208"/>
      <c r="S2297" s="208"/>
      <c r="T2297" s="208"/>
      <c r="U2297" s="208"/>
      <c r="V2297" s="208"/>
      <c r="W2297" s="208"/>
      <c r="X2297" s="219">
        <v>43539</v>
      </c>
      <c r="Y2297" s="150" t="str">
        <f ca="1">IF(ISBLANK(X2297), TODAY()-E2297,X2297- E2297 &amp; CHAR(10) &amp; "(closed)")</f>
        <v>43539
(closed)</v>
      </c>
      <c r="Z2297" s="149" t="s">
        <v>360</v>
      </c>
    </row>
    <row r="2298" spans="1:26" s="175" customFormat="1" ht="26.4" hidden="1" x14ac:dyDescent="0.3">
      <c r="A2298" s="157"/>
      <c r="B2298" s="155">
        <v>201900001</v>
      </c>
      <c r="C2298" s="217" t="s">
        <v>1848</v>
      </c>
      <c r="D2298" s="29" t="s">
        <v>179</v>
      </c>
      <c r="E2298" s="216"/>
      <c r="F2298" s="208"/>
      <c r="G2298" s="208"/>
      <c r="H2298" s="208"/>
      <c r="I2298" s="208"/>
      <c r="J2298" s="209"/>
      <c r="K2298" s="208"/>
      <c r="L2298" s="208"/>
      <c r="M2298" s="208"/>
      <c r="N2298" s="208"/>
      <c r="O2298" s="208"/>
      <c r="P2298" s="208"/>
      <c r="Q2298" s="208"/>
      <c r="R2298" s="208"/>
      <c r="S2298" s="208"/>
      <c r="T2298" s="208"/>
      <c r="U2298" s="208"/>
      <c r="V2298" s="208"/>
      <c r="W2298" s="208"/>
      <c r="X2298" s="219">
        <v>43563</v>
      </c>
      <c r="Y2298" s="150" t="str">
        <f ca="1">IF(ISBLANK(X2298), TODAY()-E2298,X2298- E2298 &amp; CHAR(10) &amp; "(closed)")</f>
        <v>43563
(closed)</v>
      </c>
      <c r="Z2298" s="149" t="s">
        <v>360</v>
      </c>
    </row>
    <row r="2299" spans="1:26" s="175" customFormat="1" ht="26.4" hidden="1" x14ac:dyDescent="0.3">
      <c r="A2299" s="157"/>
      <c r="B2299" s="155">
        <v>201900002</v>
      </c>
      <c r="C2299" s="217" t="s">
        <v>242</v>
      </c>
      <c r="D2299" s="29" t="s">
        <v>179</v>
      </c>
      <c r="E2299" s="216"/>
      <c r="F2299" s="208"/>
      <c r="G2299" s="208"/>
      <c r="H2299" s="208"/>
      <c r="I2299" s="208"/>
      <c r="J2299" s="209"/>
      <c r="K2299" s="208"/>
      <c r="L2299" s="208"/>
      <c r="M2299" s="208"/>
      <c r="N2299" s="208"/>
      <c r="O2299" s="208"/>
      <c r="P2299" s="208"/>
      <c r="Q2299" s="208"/>
      <c r="R2299" s="208"/>
      <c r="S2299" s="208"/>
      <c r="T2299" s="208"/>
      <c r="U2299" s="208"/>
      <c r="V2299" s="208"/>
      <c r="W2299" s="208"/>
      <c r="X2299" s="219">
        <v>43564</v>
      </c>
      <c r="Y2299" s="150" t="str">
        <f ca="1">IF(ISBLANK(X2299), TODAY()-E2299,X2299- E2299 &amp; CHAR(10) &amp; "(closed)")</f>
        <v>43564
(closed)</v>
      </c>
      <c r="Z2299" s="149" t="s">
        <v>360</v>
      </c>
    </row>
    <row r="2300" spans="1:26" s="175" customFormat="1" ht="26.4" hidden="1" x14ac:dyDescent="0.3">
      <c r="A2300" s="157"/>
      <c r="B2300" s="155">
        <v>201900003</v>
      </c>
      <c r="C2300" s="217" t="s">
        <v>242</v>
      </c>
      <c r="D2300" s="29" t="s">
        <v>179</v>
      </c>
      <c r="E2300" s="216"/>
      <c r="F2300" s="208"/>
      <c r="G2300" s="208"/>
      <c r="H2300" s="208"/>
      <c r="I2300" s="208"/>
      <c r="J2300" s="209"/>
      <c r="K2300" s="208"/>
      <c r="L2300" s="208"/>
      <c r="M2300" s="208"/>
      <c r="N2300" s="208"/>
      <c r="O2300" s="208"/>
      <c r="P2300" s="208"/>
      <c r="Q2300" s="208"/>
      <c r="R2300" s="208"/>
      <c r="S2300" s="208"/>
      <c r="T2300" s="208"/>
      <c r="U2300" s="208"/>
      <c r="V2300" s="208"/>
      <c r="W2300" s="208"/>
      <c r="X2300" s="219">
        <v>43563</v>
      </c>
      <c r="Y2300" s="150" t="str">
        <f ca="1">IF(ISBLANK(X2300), TODAY()-E2300,X2300- E2300 &amp; CHAR(10) &amp; "(closed)")</f>
        <v>43563
(closed)</v>
      </c>
      <c r="Z2300" s="149" t="s">
        <v>360</v>
      </c>
    </row>
    <row r="2301" spans="1:26" s="175" customFormat="1" ht="26.4" hidden="1" x14ac:dyDescent="0.3">
      <c r="A2301" s="157"/>
      <c r="B2301" s="155">
        <v>201900004</v>
      </c>
      <c r="C2301" s="217" t="s">
        <v>804</v>
      </c>
      <c r="D2301" s="29" t="s">
        <v>179</v>
      </c>
      <c r="E2301" s="216"/>
      <c r="F2301" s="208"/>
      <c r="G2301" s="208"/>
      <c r="H2301" s="208"/>
      <c r="I2301" s="208"/>
      <c r="J2301" s="209"/>
      <c r="K2301" s="208"/>
      <c r="L2301" s="208"/>
      <c r="M2301" s="208"/>
      <c r="N2301" s="208"/>
      <c r="O2301" s="208"/>
      <c r="P2301" s="208"/>
      <c r="Q2301" s="208"/>
      <c r="R2301" s="208"/>
      <c r="S2301" s="208"/>
      <c r="T2301" s="208"/>
      <c r="U2301" s="208"/>
      <c r="V2301" s="208"/>
      <c r="W2301" s="208"/>
      <c r="X2301" s="219">
        <v>43563</v>
      </c>
      <c r="Y2301" s="150" t="str">
        <f ca="1">IF(ISBLANK(X2301), TODAY()-E2301,X2301- E2301 &amp; CHAR(10) &amp; "(closed)")</f>
        <v>43563
(closed)</v>
      </c>
      <c r="Z2301" s="149" t="s">
        <v>360</v>
      </c>
    </row>
    <row r="2302" spans="1:26" s="175" customFormat="1" ht="26.4" hidden="1" x14ac:dyDescent="0.3">
      <c r="A2302" s="157"/>
      <c r="B2302" s="155">
        <v>201900005</v>
      </c>
      <c r="C2302" s="217" t="s">
        <v>193</v>
      </c>
      <c r="D2302" s="29" t="s">
        <v>176</v>
      </c>
      <c r="E2302" s="216"/>
      <c r="F2302" s="208"/>
      <c r="G2302" s="208"/>
      <c r="H2302" s="208"/>
      <c r="I2302" s="208"/>
      <c r="J2302" s="209"/>
      <c r="K2302" s="208"/>
      <c r="L2302" s="208"/>
      <c r="M2302" s="208"/>
      <c r="N2302" s="208"/>
      <c r="O2302" s="208"/>
      <c r="P2302" s="208"/>
      <c r="Q2302" s="208"/>
      <c r="R2302" s="208"/>
      <c r="S2302" s="208"/>
      <c r="T2302" s="208"/>
      <c r="U2302" s="208"/>
      <c r="V2302" s="208"/>
      <c r="W2302" s="208"/>
      <c r="X2302" s="219">
        <v>43571</v>
      </c>
      <c r="Y2302" s="150" t="str">
        <f ca="1">IF(ISBLANK(X2302), TODAY()-E2302,X2302- E2302 &amp; CHAR(10) &amp; "(closed)")</f>
        <v>43571
(closed)</v>
      </c>
      <c r="Z2302" s="149" t="s">
        <v>360</v>
      </c>
    </row>
    <row r="2303" spans="1:26" s="175" customFormat="1" ht="26.4" hidden="1" x14ac:dyDescent="0.3">
      <c r="A2303" s="157"/>
      <c r="B2303" s="155">
        <v>201900006</v>
      </c>
      <c r="C2303" s="217" t="s">
        <v>193</v>
      </c>
      <c r="D2303" s="29" t="s">
        <v>179</v>
      </c>
      <c r="E2303" s="216"/>
      <c r="F2303" s="208"/>
      <c r="G2303" s="208"/>
      <c r="H2303" s="208"/>
      <c r="I2303" s="208"/>
      <c r="J2303" s="209"/>
      <c r="K2303" s="208"/>
      <c r="L2303" s="208"/>
      <c r="M2303" s="208"/>
      <c r="N2303" s="208"/>
      <c r="O2303" s="208"/>
      <c r="P2303" s="208"/>
      <c r="Q2303" s="208"/>
      <c r="R2303" s="208"/>
      <c r="S2303" s="208"/>
      <c r="T2303" s="208"/>
      <c r="U2303" s="208"/>
      <c r="V2303" s="208"/>
      <c r="W2303" s="208"/>
      <c r="X2303" s="219">
        <v>43564</v>
      </c>
      <c r="Y2303" s="150" t="str">
        <f ca="1">IF(ISBLANK(X2303), TODAY()-E2303,X2303- E2303 &amp; CHAR(10) &amp; "(closed)")</f>
        <v>43564
(closed)</v>
      </c>
      <c r="Z2303" s="149" t="s">
        <v>360</v>
      </c>
    </row>
    <row r="2304" spans="1:26" s="175" customFormat="1" ht="26.4" hidden="1" x14ac:dyDescent="0.3">
      <c r="A2304" s="157"/>
      <c r="B2304" s="155">
        <v>201900007</v>
      </c>
      <c r="C2304" s="217" t="s">
        <v>193</v>
      </c>
      <c r="D2304" s="29" t="s">
        <v>179</v>
      </c>
      <c r="E2304" s="216"/>
      <c r="F2304" s="208"/>
      <c r="G2304" s="208"/>
      <c r="H2304" s="208"/>
      <c r="I2304" s="208"/>
      <c r="J2304" s="209"/>
      <c r="K2304" s="208"/>
      <c r="L2304" s="208"/>
      <c r="M2304" s="208"/>
      <c r="N2304" s="208"/>
      <c r="O2304" s="208"/>
      <c r="P2304" s="208"/>
      <c r="Q2304" s="208"/>
      <c r="R2304" s="208"/>
      <c r="S2304" s="208"/>
      <c r="T2304" s="208"/>
      <c r="U2304" s="208"/>
      <c r="V2304" s="208"/>
      <c r="W2304" s="208"/>
      <c r="X2304" s="219">
        <v>43567</v>
      </c>
      <c r="Y2304" s="150" t="str">
        <f ca="1">IF(ISBLANK(X2304), TODAY()-E2304,X2304- E2304 &amp; CHAR(10) &amp; "(closed)")</f>
        <v>43567
(closed)</v>
      </c>
      <c r="Z2304" s="149" t="s">
        <v>360</v>
      </c>
    </row>
    <row r="2305" spans="1:26" s="175" customFormat="1" ht="26.4" hidden="1" x14ac:dyDescent="0.3">
      <c r="A2305" s="157"/>
      <c r="B2305" s="155">
        <v>201900008</v>
      </c>
      <c r="C2305" s="217" t="s">
        <v>193</v>
      </c>
      <c r="D2305" s="29" t="s">
        <v>177</v>
      </c>
      <c r="E2305" s="216"/>
      <c r="F2305" s="208"/>
      <c r="G2305" s="208"/>
      <c r="H2305" s="208"/>
      <c r="I2305" s="208"/>
      <c r="J2305" s="209"/>
      <c r="K2305" s="208"/>
      <c r="L2305" s="208"/>
      <c r="M2305" s="208"/>
      <c r="N2305" s="208"/>
      <c r="O2305" s="208"/>
      <c r="P2305" s="208"/>
      <c r="Q2305" s="208"/>
      <c r="R2305" s="208"/>
      <c r="S2305" s="208"/>
      <c r="T2305" s="208"/>
      <c r="U2305" s="208"/>
      <c r="V2305" s="208"/>
      <c r="W2305" s="208"/>
      <c r="X2305" s="219">
        <v>43563</v>
      </c>
      <c r="Y2305" s="150" t="str">
        <f ca="1">IF(ISBLANK(X2305), TODAY()-E2305,X2305- E2305 &amp; CHAR(10) &amp; "(closed)")</f>
        <v>43563
(closed)</v>
      </c>
      <c r="Z2305" s="149" t="s">
        <v>360</v>
      </c>
    </row>
    <row r="2306" spans="1:26" s="175" customFormat="1" ht="14.4" hidden="1" x14ac:dyDescent="0.3">
      <c r="A2306" s="157"/>
      <c r="B2306" s="155">
        <v>201900009</v>
      </c>
      <c r="C2306" s="217" t="s">
        <v>236</v>
      </c>
      <c r="D2306" s="29" t="s">
        <v>179</v>
      </c>
      <c r="E2306" s="216" t="s">
        <v>1847</v>
      </c>
      <c r="F2306" s="208"/>
      <c r="G2306" s="208"/>
      <c r="H2306" s="208"/>
      <c r="I2306" s="208"/>
      <c r="J2306" s="209"/>
      <c r="K2306" s="208"/>
      <c r="L2306" s="208"/>
      <c r="M2306" s="208"/>
      <c r="N2306" s="208"/>
      <c r="O2306" s="208"/>
      <c r="P2306" s="208"/>
      <c r="Q2306" s="208"/>
      <c r="R2306" s="208"/>
      <c r="S2306" s="208"/>
      <c r="T2306" s="208"/>
      <c r="U2306" s="208"/>
      <c r="V2306" s="208"/>
      <c r="W2306" s="208"/>
      <c r="X2306" s="219">
        <v>43571</v>
      </c>
      <c r="Y2306" s="150" t="e">
        <f ca="1">IF(ISBLANK(X2306), TODAY()-E2306,X2306- E2306 &amp; CHAR(10) &amp; "(closed)")</f>
        <v>#VALUE!</v>
      </c>
      <c r="Z2306" s="149" t="s">
        <v>360</v>
      </c>
    </row>
    <row r="2307" spans="1:26" s="175" customFormat="1" ht="26.4" hidden="1" x14ac:dyDescent="0.3">
      <c r="A2307" s="157"/>
      <c r="B2307" s="155">
        <v>201900010</v>
      </c>
      <c r="C2307" s="217" t="s">
        <v>1846</v>
      </c>
      <c r="D2307" s="29" t="s">
        <v>179</v>
      </c>
      <c r="E2307" s="216"/>
      <c r="F2307" s="208"/>
      <c r="G2307" s="208"/>
      <c r="H2307" s="208"/>
      <c r="I2307" s="208"/>
      <c r="J2307" s="209"/>
      <c r="K2307" s="208"/>
      <c r="L2307" s="208"/>
      <c r="M2307" s="208"/>
      <c r="N2307" s="208"/>
      <c r="O2307" s="208"/>
      <c r="P2307" s="208"/>
      <c r="Q2307" s="208"/>
      <c r="R2307" s="208"/>
      <c r="S2307" s="208"/>
      <c r="T2307" s="208"/>
      <c r="U2307" s="208"/>
      <c r="V2307" s="208"/>
      <c r="W2307" s="208"/>
      <c r="X2307" s="219">
        <v>43577</v>
      </c>
      <c r="Y2307" s="150" t="str">
        <f ca="1">IF(ISBLANK(X2307), TODAY()-E2307,X2307- E2307 &amp; CHAR(10) &amp; "(closed)")</f>
        <v>43577
(closed)</v>
      </c>
      <c r="Z2307" s="149" t="s">
        <v>360</v>
      </c>
    </row>
    <row r="2308" spans="1:26" s="175" customFormat="1" ht="26.4" hidden="1" x14ac:dyDescent="0.3">
      <c r="A2308" s="157"/>
      <c r="B2308" s="155">
        <v>201900011</v>
      </c>
      <c r="C2308" s="217" t="s">
        <v>1846</v>
      </c>
      <c r="D2308" s="29" t="s">
        <v>179</v>
      </c>
      <c r="E2308" s="216" t="s">
        <v>1845</v>
      </c>
      <c r="F2308" s="208"/>
      <c r="G2308" s="208"/>
      <c r="H2308" s="208"/>
      <c r="I2308" s="208"/>
      <c r="J2308" s="209"/>
      <c r="K2308" s="208"/>
      <c r="L2308" s="208"/>
      <c r="M2308" s="208"/>
      <c r="N2308" s="208"/>
      <c r="O2308" s="208"/>
      <c r="P2308" s="208"/>
      <c r="Q2308" s="208"/>
      <c r="R2308" s="208"/>
      <c r="S2308" s="208"/>
      <c r="T2308" s="208"/>
      <c r="U2308" s="208"/>
      <c r="V2308" s="208"/>
      <c r="W2308" s="208"/>
      <c r="X2308" s="219">
        <v>43578</v>
      </c>
      <c r="Y2308" s="150" t="e">
        <f ca="1">IF(ISBLANK(X2308), TODAY()-E2308,X2308- E2308 &amp; CHAR(10) &amp; "(closed)")</f>
        <v>#VALUE!</v>
      </c>
      <c r="Z2308" s="149" t="s">
        <v>360</v>
      </c>
    </row>
    <row r="2309" spans="1:26" s="175" customFormat="1" ht="26.4" hidden="1" x14ac:dyDescent="0.3">
      <c r="A2309" s="157"/>
      <c r="B2309" s="155">
        <v>201900012</v>
      </c>
      <c r="C2309" s="217" t="s">
        <v>896</v>
      </c>
      <c r="D2309" s="29" t="s">
        <v>179</v>
      </c>
      <c r="E2309" s="216"/>
      <c r="F2309" s="208"/>
      <c r="G2309" s="208"/>
      <c r="H2309" s="208"/>
      <c r="I2309" s="208"/>
      <c r="J2309" s="209"/>
      <c r="K2309" s="208"/>
      <c r="L2309" s="208"/>
      <c r="M2309" s="208"/>
      <c r="N2309" s="208"/>
      <c r="O2309" s="208"/>
      <c r="P2309" s="208"/>
      <c r="Q2309" s="208"/>
      <c r="R2309" s="208"/>
      <c r="S2309" s="208"/>
      <c r="T2309" s="208"/>
      <c r="U2309" s="208"/>
      <c r="V2309" s="208"/>
      <c r="W2309" s="208"/>
      <c r="X2309" s="219">
        <v>43566</v>
      </c>
      <c r="Y2309" s="150" t="str">
        <f ca="1">IF(ISBLANK(X2309), TODAY()-E2309,X2309- E2309 &amp; CHAR(10) &amp; "(closed)")</f>
        <v>43566
(closed)</v>
      </c>
      <c r="Z2309" s="149" t="s">
        <v>360</v>
      </c>
    </row>
    <row r="2310" spans="1:26" s="175" customFormat="1" ht="26.4" hidden="1" x14ac:dyDescent="0.3">
      <c r="A2310" s="157"/>
      <c r="B2310" s="155">
        <v>201900013</v>
      </c>
      <c r="C2310" s="217" t="s">
        <v>1686</v>
      </c>
      <c r="D2310" s="29" t="s">
        <v>179</v>
      </c>
      <c r="E2310" s="216"/>
      <c r="F2310" s="208"/>
      <c r="G2310" s="208"/>
      <c r="H2310" s="208"/>
      <c r="I2310" s="208"/>
      <c r="J2310" s="209"/>
      <c r="K2310" s="208"/>
      <c r="L2310" s="208"/>
      <c r="M2310" s="208"/>
      <c r="N2310" s="208"/>
      <c r="O2310" s="208"/>
      <c r="P2310" s="208"/>
      <c r="Q2310" s="208"/>
      <c r="R2310" s="208"/>
      <c r="S2310" s="208"/>
      <c r="T2310" s="208"/>
      <c r="U2310" s="208"/>
      <c r="V2310" s="208"/>
      <c r="W2310" s="208"/>
      <c r="X2310" s="219">
        <v>43577</v>
      </c>
      <c r="Y2310" s="150" t="str">
        <f ca="1">IF(ISBLANK(X2310), TODAY()-E2310,X2310- E2310 &amp; CHAR(10) &amp; "(closed)")</f>
        <v>43577
(closed)</v>
      </c>
      <c r="Z2310" s="149" t="s">
        <v>360</v>
      </c>
    </row>
    <row r="2311" spans="1:26" s="175" customFormat="1" ht="26.4" hidden="1" x14ac:dyDescent="0.3">
      <c r="A2311" s="157"/>
      <c r="B2311" s="155">
        <v>201900014</v>
      </c>
      <c r="C2311" s="217" t="s">
        <v>1686</v>
      </c>
      <c r="D2311" s="29" t="s">
        <v>179</v>
      </c>
      <c r="E2311" s="216"/>
      <c r="F2311" s="208"/>
      <c r="G2311" s="208"/>
      <c r="H2311" s="208"/>
      <c r="I2311" s="208"/>
      <c r="J2311" s="209"/>
      <c r="K2311" s="208"/>
      <c r="L2311" s="208"/>
      <c r="M2311" s="208"/>
      <c r="N2311" s="208"/>
      <c r="O2311" s="208"/>
      <c r="P2311" s="208"/>
      <c r="Q2311" s="208"/>
      <c r="R2311" s="208"/>
      <c r="S2311" s="208"/>
      <c r="T2311" s="208"/>
      <c r="U2311" s="208"/>
      <c r="V2311" s="208"/>
      <c r="W2311" s="208"/>
      <c r="X2311" s="219">
        <v>43585</v>
      </c>
      <c r="Y2311" s="150" t="str">
        <f ca="1">IF(ISBLANK(X2311), TODAY()-E2311,X2311- E2311 &amp; CHAR(10) &amp; "(closed)")</f>
        <v>43585
(closed)</v>
      </c>
      <c r="Z2311" s="149" t="s">
        <v>360</v>
      </c>
    </row>
    <row r="2312" spans="1:26" s="175" customFormat="1" ht="26.4" hidden="1" x14ac:dyDescent="0.3">
      <c r="A2312" s="157"/>
      <c r="B2312" s="155">
        <v>201900015</v>
      </c>
      <c r="C2312" s="217" t="s">
        <v>1686</v>
      </c>
      <c r="D2312" s="29" t="s">
        <v>179</v>
      </c>
      <c r="E2312" s="216"/>
      <c r="F2312" s="208"/>
      <c r="G2312" s="208"/>
      <c r="H2312" s="208"/>
      <c r="I2312" s="208"/>
      <c r="J2312" s="209"/>
      <c r="K2312" s="208"/>
      <c r="L2312" s="208"/>
      <c r="M2312" s="208"/>
      <c r="N2312" s="208"/>
      <c r="O2312" s="208"/>
      <c r="P2312" s="208"/>
      <c r="Q2312" s="208"/>
      <c r="R2312" s="208"/>
      <c r="S2312" s="208"/>
      <c r="T2312" s="208"/>
      <c r="U2312" s="208"/>
      <c r="V2312" s="208"/>
      <c r="W2312" s="208"/>
      <c r="X2312" s="219">
        <v>43579</v>
      </c>
      <c r="Y2312" s="150" t="str">
        <f ca="1">IF(ISBLANK(X2312), TODAY()-E2312,X2312- E2312 &amp; CHAR(10) &amp; "(closed)")</f>
        <v>43579
(closed)</v>
      </c>
      <c r="Z2312" s="149" t="s">
        <v>360</v>
      </c>
    </row>
    <row r="2313" spans="1:26" s="175" customFormat="1" ht="26.4" hidden="1" x14ac:dyDescent="0.3">
      <c r="A2313" s="157"/>
      <c r="B2313" s="155">
        <v>201900016</v>
      </c>
      <c r="C2313" s="217" t="s">
        <v>1686</v>
      </c>
      <c r="D2313" s="29" t="s">
        <v>179</v>
      </c>
      <c r="E2313" s="216"/>
      <c r="F2313" s="208"/>
      <c r="G2313" s="208"/>
      <c r="H2313" s="208"/>
      <c r="I2313" s="208"/>
      <c r="J2313" s="209"/>
      <c r="K2313" s="208"/>
      <c r="L2313" s="208"/>
      <c r="M2313" s="208"/>
      <c r="N2313" s="208"/>
      <c r="O2313" s="208"/>
      <c r="P2313" s="208"/>
      <c r="Q2313" s="208"/>
      <c r="R2313" s="208"/>
      <c r="S2313" s="208"/>
      <c r="T2313" s="208"/>
      <c r="U2313" s="208"/>
      <c r="V2313" s="208"/>
      <c r="W2313" s="208"/>
      <c r="X2313" s="219">
        <v>43580</v>
      </c>
      <c r="Y2313" s="150" t="str">
        <f ca="1">IF(ISBLANK(X2313), TODAY()-E2313,X2313- E2313 &amp; CHAR(10) &amp; "(closed)")</f>
        <v>43580
(closed)</v>
      </c>
      <c r="Z2313" s="149" t="s">
        <v>360</v>
      </c>
    </row>
    <row r="2314" spans="1:26" s="175" customFormat="1" ht="26.4" hidden="1" x14ac:dyDescent="0.3">
      <c r="A2314" s="157"/>
      <c r="B2314" s="155">
        <v>201900017</v>
      </c>
      <c r="C2314" s="217" t="s">
        <v>896</v>
      </c>
      <c r="D2314" s="29" t="s">
        <v>179</v>
      </c>
      <c r="E2314" s="216"/>
      <c r="F2314" s="208"/>
      <c r="G2314" s="208"/>
      <c r="H2314" s="208"/>
      <c r="I2314" s="208"/>
      <c r="J2314" s="209"/>
      <c r="K2314" s="208"/>
      <c r="L2314" s="208"/>
      <c r="M2314" s="208"/>
      <c r="N2314" s="208"/>
      <c r="O2314" s="208"/>
      <c r="P2314" s="208"/>
      <c r="Q2314" s="208"/>
      <c r="R2314" s="208"/>
      <c r="S2314" s="208"/>
      <c r="T2314" s="208"/>
      <c r="U2314" s="208"/>
      <c r="V2314" s="208"/>
      <c r="W2314" s="208"/>
      <c r="X2314" s="219">
        <v>43579</v>
      </c>
      <c r="Y2314" s="150" t="str">
        <f ca="1">IF(ISBLANK(X2314), TODAY()-E2314,X2314- E2314 &amp; CHAR(10) &amp; "(closed)")</f>
        <v>43579
(closed)</v>
      </c>
      <c r="Z2314" s="149" t="s">
        <v>360</v>
      </c>
    </row>
    <row r="2315" spans="1:26" s="175" customFormat="1" ht="26.4" hidden="1" x14ac:dyDescent="0.3">
      <c r="A2315" s="157"/>
      <c r="B2315" s="155">
        <v>201900018</v>
      </c>
      <c r="C2315" s="217" t="s">
        <v>804</v>
      </c>
      <c r="D2315" s="29" t="s">
        <v>179</v>
      </c>
      <c r="E2315" s="216"/>
      <c r="F2315" s="208"/>
      <c r="G2315" s="208"/>
      <c r="H2315" s="208"/>
      <c r="I2315" s="208"/>
      <c r="J2315" s="209"/>
      <c r="K2315" s="208"/>
      <c r="L2315" s="208"/>
      <c r="M2315" s="208"/>
      <c r="N2315" s="208"/>
      <c r="O2315" s="208"/>
      <c r="P2315" s="208"/>
      <c r="Q2315" s="208"/>
      <c r="R2315" s="208"/>
      <c r="S2315" s="208"/>
      <c r="T2315" s="208"/>
      <c r="U2315" s="208"/>
      <c r="V2315" s="208"/>
      <c r="W2315" s="208"/>
      <c r="X2315" s="219">
        <v>43581</v>
      </c>
      <c r="Y2315" s="150" t="str">
        <f ca="1">IF(ISBLANK(X2315), TODAY()-E2315,X2315- E2315 &amp; CHAR(10) &amp; "(closed)")</f>
        <v>43581
(closed)</v>
      </c>
      <c r="Z2315" s="149" t="s">
        <v>360</v>
      </c>
    </row>
    <row r="2316" spans="1:26" s="175" customFormat="1" ht="14.4" hidden="1" x14ac:dyDescent="0.3">
      <c r="A2316" s="157"/>
      <c r="B2316" s="155">
        <v>201900019</v>
      </c>
      <c r="C2316" s="217" t="s">
        <v>236</v>
      </c>
      <c r="D2316" s="29" t="s">
        <v>179</v>
      </c>
      <c r="E2316" s="216" t="s">
        <v>1844</v>
      </c>
      <c r="F2316" s="208"/>
      <c r="G2316" s="208"/>
      <c r="H2316" s="208"/>
      <c r="I2316" s="208"/>
      <c r="J2316" s="209"/>
      <c r="K2316" s="208"/>
      <c r="L2316" s="208"/>
      <c r="M2316" s="208"/>
      <c r="N2316" s="208"/>
      <c r="O2316" s="208"/>
      <c r="P2316" s="208"/>
      <c r="Q2316" s="208"/>
      <c r="R2316" s="208"/>
      <c r="S2316" s="208"/>
      <c r="T2316" s="208"/>
      <c r="U2316" s="208"/>
      <c r="V2316" s="208"/>
      <c r="W2316" s="208"/>
      <c r="X2316" s="219">
        <v>43578</v>
      </c>
      <c r="Y2316" s="150" t="e">
        <f ca="1">IF(ISBLANK(X2316), TODAY()-E2316,X2316- E2316 &amp; CHAR(10) &amp; "(closed)")</f>
        <v>#VALUE!</v>
      </c>
      <c r="Z2316" s="149" t="s">
        <v>360</v>
      </c>
    </row>
    <row r="2317" spans="1:26" s="175" customFormat="1" ht="26.4" hidden="1" x14ac:dyDescent="0.3">
      <c r="A2317" s="157"/>
      <c r="B2317" s="157">
        <v>201900020</v>
      </c>
      <c r="C2317" s="218" t="s">
        <v>193</v>
      </c>
      <c r="D2317" s="29" t="s">
        <v>179</v>
      </c>
      <c r="E2317" s="216"/>
      <c r="F2317" s="208"/>
      <c r="G2317" s="208"/>
      <c r="H2317" s="208"/>
      <c r="I2317" s="208"/>
      <c r="J2317" s="209"/>
      <c r="K2317" s="208"/>
      <c r="L2317" s="208"/>
      <c r="M2317" s="208"/>
      <c r="N2317" s="208"/>
      <c r="O2317" s="208"/>
      <c r="P2317" s="208"/>
      <c r="Q2317" s="208"/>
      <c r="R2317" s="208"/>
      <c r="S2317" s="208"/>
      <c r="T2317" s="208"/>
      <c r="U2317" s="208"/>
      <c r="V2317" s="208"/>
      <c r="W2317" s="208"/>
      <c r="X2317" s="207">
        <v>43733</v>
      </c>
      <c r="Y2317" s="150" t="str">
        <f ca="1">IF(ISBLANK(X2317), TODAY()-E2317,X2317- E2317 &amp; CHAR(10) &amp; "(closed)")</f>
        <v>43733
(closed)</v>
      </c>
      <c r="Z2317" s="149" t="s">
        <v>360</v>
      </c>
    </row>
    <row r="2318" spans="1:26" s="175" customFormat="1" ht="26.4" hidden="1" x14ac:dyDescent="0.3">
      <c r="A2318" s="157"/>
      <c r="B2318" s="155">
        <v>201900021</v>
      </c>
      <c r="C2318" s="217" t="s">
        <v>804</v>
      </c>
      <c r="D2318" s="29" t="s">
        <v>179</v>
      </c>
      <c r="E2318" s="216"/>
      <c r="F2318" s="208"/>
      <c r="G2318" s="208"/>
      <c r="H2318" s="208"/>
      <c r="I2318" s="208"/>
      <c r="J2318" s="209"/>
      <c r="K2318" s="208"/>
      <c r="L2318" s="208"/>
      <c r="M2318" s="208"/>
      <c r="N2318" s="208"/>
      <c r="O2318" s="208"/>
      <c r="P2318" s="208"/>
      <c r="Q2318" s="208"/>
      <c r="R2318" s="208"/>
      <c r="S2318" s="208"/>
      <c r="T2318" s="208"/>
      <c r="U2318" s="208"/>
      <c r="V2318" s="208"/>
      <c r="W2318" s="208"/>
      <c r="X2318" s="219">
        <v>43524</v>
      </c>
      <c r="Y2318" s="150" t="str">
        <f ca="1">IF(ISBLANK(X2318), TODAY()-E2318,X2318- E2318 &amp; CHAR(10) &amp; "(closed)")</f>
        <v>43524
(closed)</v>
      </c>
      <c r="Z2318" s="149" t="s">
        <v>360</v>
      </c>
    </row>
    <row r="2319" spans="1:26" s="175" customFormat="1" ht="39.6" hidden="1" x14ac:dyDescent="0.3">
      <c r="A2319" s="157"/>
      <c r="B2319" s="155">
        <v>201900022</v>
      </c>
      <c r="C2319" s="217" t="s">
        <v>1843</v>
      </c>
      <c r="D2319" s="29" t="s">
        <v>179</v>
      </c>
      <c r="E2319" s="216"/>
      <c r="F2319" s="208"/>
      <c r="G2319" s="208"/>
      <c r="H2319" s="208"/>
      <c r="I2319" s="208"/>
      <c r="J2319" s="209"/>
      <c r="K2319" s="208"/>
      <c r="L2319" s="208"/>
      <c r="M2319" s="208"/>
      <c r="N2319" s="208"/>
      <c r="O2319" s="208"/>
      <c r="P2319" s="208"/>
      <c r="Q2319" s="208"/>
      <c r="R2319" s="208"/>
      <c r="S2319" s="208"/>
      <c r="T2319" s="208"/>
      <c r="U2319" s="208"/>
      <c r="V2319" s="208"/>
      <c r="W2319" s="208"/>
      <c r="X2319" s="219">
        <v>43580</v>
      </c>
      <c r="Y2319" s="150" t="str">
        <f ca="1">IF(ISBLANK(X2319), TODAY()-E2319,X2319- E2319 &amp; CHAR(10) &amp; "(closed)")</f>
        <v>43580
(closed)</v>
      </c>
      <c r="Z2319" s="149" t="s">
        <v>360</v>
      </c>
    </row>
    <row r="2320" spans="1:26" s="175" customFormat="1" ht="14.4" hidden="1" x14ac:dyDescent="0.3">
      <c r="A2320" s="157"/>
      <c r="B2320" s="149">
        <v>201900023</v>
      </c>
      <c r="C2320" s="206" t="s">
        <v>291</v>
      </c>
      <c r="D2320" s="29" t="s">
        <v>179</v>
      </c>
      <c r="E2320" s="220" t="s">
        <v>539</v>
      </c>
      <c r="F2320" s="208"/>
      <c r="G2320" s="208"/>
      <c r="H2320" s="208"/>
      <c r="I2320" s="208"/>
      <c r="J2320" s="209"/>
      <c r="K2320" s="208"/>
      <c r="L2320" s="208"/>
      <c r="M2320" s="208"/>
      <c r="N2320" s="208"/>
      <c r="O2320" s="208"/>
      <c r="P2320" s="208"/>
      <c r="Q2320" s="208"/>
      <c r="R2320" s="208"/>
      <c r="S2320" s="208"/>
      <c r="T2320" s="208"/>
      <c r="U2320" s="208"/>
      <c r="V2320" s="208"/>
      <c r="W2320" s="208"/>
      <c r="X2320" s="219">
        <v>43592</v>
      </c>
      <c r="Y2320" s="150" t="e">
        <f ca="1">IF(ISBLANK(X2320), TODAY()-#REF!,X2320 -#REF! &amp; CHAR(10) &amp; "(closed)")</f>
        <v>#REF!</v>
      </c>
      <c r="Z2320" s="149" t="s">
        <v>360</v>
      </c>
    </row>
    <row r="2321" spans="1:26" s="175" customFormat="1" ht="14.4" hidden="1" x14ac:dyDescent="0.3">
      <c r="A2321" s="157"/>
      <c r="B2321" s="149">
        <v>201900024</v>
      </c>
      <c r="C2321" s="206" t="s">
        <v>291</v>
      </c>
      <c r="D2321" s="29" t="s">
        <v>179</v>
      </c>
      <c r="E2321" s="220" t="s">
        <v>1837</v>
      </c>
      <c r="F2321" s="208"/>
      <c r="G2321" s="208"/>
      <c r="H2321" s="208"/>
      <c r="I2321" s="208"/>
      <c r="J2321" s="209"/>
      <c r="K2321" s="208"/>
      <c r="L2321" s="208"/>
      <c r="M2321" s="208"/>
      <c r="N2321" s="208"/>
      <c r="O2321" s="208"/>
      <c r="P2321" s="208"/>
      <c r="Q2321" s="208"/>
      <c r="R2321" s="208"/>
      <c r="S2321" s="208"/>
      <c r="T2321" s="208"/>
      <c r="U2321" s="208"/>
      <c r="V2321" s="208"/>
      <c r="W2321" s="208"/>
      <c r="X2321" s="219">
        <v>43579</v>
      </c>
      <c r="Y2321" s="150" t="e">
        <f ca="1">IF(ISBLANK(X2321), TODAY()-#REF!,X2321 -#REF! &amp; CHAR(10) &amp; "(closed)")</f>
        <v>#REF!</v>
      </c>
      <c r="Z2321" s="149" t="s">
        <v>360</v>
      </c>
    </row>
    <row r="2322" spans="1:26" s="175" customFormat="1" ht="26.4" hidden="1" x14ac:dyDescent="0.3">
      <c r="A2322" s="157"/>
      <c r="B2322" s="155">
        <v>201900025</v>
      </c>
      <c r="C2322" s="217" t="s">
        <v>193</v>
      </c>
      <c r="D2322" s="29" t="s">
        <v>179</v>
      </c>
      <c r="E2322" s="216"/>
      <c r="F2322" s="208"/>
      <c r="G2322" s="208"/>
      <c r="H2322" s="208"/>
      <c r="I2322" s="208"/>
      <c r="J2322" s="209"/>
      <c r="K2322" s="208"/>
      <c r="L2322" s="208"/>
      <c r="M2322" s="208"/>
      <c r="N2322" s="208"/>
      <c r="O2322" s="208"/>
      <c r="P2322" s="208"/>
      <c r="Q2322" s="208"/>
      <c r="R2322" s="208"/>
      <c r="S2322" s="208"/>
      <c r="T2322" s="208"/>
      <c r="U2322" s="208"/>
      <c r="V2322" s="208"/>
      <c r="W2322" s="208"/>
      <c r="X2322" s="219">
        <v>43577</v>
      </c>
      <c r="Y2322" s="150" t="str">
        <f ca="1">IF(ISBLANK(X2322), TODAY()-E2322,X2322- E2322 &amp; CHAR(10) &amp; "(closed)")</f>
        <v>43577
(closed)</v>
      </c>
      <c r="Z2322" s="149" t="s">
        <v>360</v>
      </c>
    </row>
    <row r="2323" spans="1:26" s="175" customFormat="1" ht="26.4" hidden="1" x14ac:dyDescent="0.3">
      <c r="A2323" s="157"/>
      <c r="B2323" s="155">
        <v>201900026</v>
      </c>
      <c r="C2323" s="217" t="s">
        <v>193</v>
      </c>
      <c r="D2323" s="29" t="s">
        <v>179</v>
      </c>
      <c r="E2323" s="216"/>
      <c r="F2323" s="208"/>
      <c r="G2323" s="208"/>
      <c r="H2323" s="208"/>
      <c r="I2323" s="208"/>
      <c r="J2323" s="209"/>
      <c r="K2323" s="208"/>
      <c r="L2323" s="208"/>
      <c r="M2323" s="208"/>
      <c r="N2323" s="208"/>
      <c r="O2323" s="208"/>
      <c r="P2323" s="208"/>
      <c r="Q2323" s="208"/>
      <c r="R2323" s="208"/>
      <c r="S2323" s="208"/>
      <c r="T2323" s="208"/>
      <c r="U2323" s="208"/>
      <c r="V2323" s="208"/>
      <c r="W2323" s="208"/>
      <c r="X2323" s="219">
        <v>43580</v>
      </c>
      <c r="Y2323" s="150" t="str">
        <f ca="1">IF(ISBLANK(X2323), TODAY()-E2323,X2323- E2323 &amp; CHAR(10) &amp; "(closed)")</f>
        <v>43580
(closed)</v>
      </c>
      <c r="Z2323" s="149" t="s">
        <v>360</v>
      </c>
    </row>
    <row r="2324" spans="1:26" s="175" customFormat="1" ht="57.6" hidden="1" x14ac:dyDescent="0.3">
      <c r="A2324" s="29" t="s">
        <v>185</v>
      </c>
      <c r="B2324" s="29">
        <v>201900027</v>
      </c>
      <c r="C2324" s="173" t="s">
        <v>1842</v>
      </c>
      <c r="D2324" s="29" t="s">
        <v>177</v>
      </c>
      <c r="E2324" s="192" t="s">
        <v>1841</v>
      </c>
      <c r="F2324" s="30"/>
      <c r="G2324" s="128"/>
      <c r="H2324" s="24" t="str">
        <f>IF(ISNUMBER(F2324), F2324+90, "N/A")</f>
        <v>N/A</v>
      </c>
      <c r="I2324" s="24"/>
      <c r="J2324" s="24">
        <v>44151</v>
      </c>
      <c r="K2324" s="28">
        <v>11387.6</v>
      </c>
      <c r="L2324" s="28">
        <v>813.4</v>
      </c>
      <c r="M2324" s="28">
        <v>11387.6</v>
      </c>
      <c r="N2324" s="28">
        <v>813.4</v>
      </c>
      <c r="O2324" s="27">
        <f>IF(ISBLANK(J2324), "", IF(LEFT(B2324) = "P", J2324+60, J2324+60))</f>
        <v>44211</v>
      </c>
      <c r="P2324" s="27">
        <v>44204</v>
      </c>
      <c r="Q2324" s="27">
        <f>IF(NOT(ISNUMBER(P2324)),"",P2324+15)</f>
        <v>44219</v>
      </c>
      <c r="R2324" s="25" t="s">
        <v>195</v>
      </c>
      <c r="S2324" s="25"/>
      <c r="T2324" s="26"/>
      <c r="U2324" s="25"/>
      <c r="V2324" s="25"/>
      <c r="W2324" s="25" t="str">
        <f>IF(ISNUMBER(R2324), R2324+120, "")</f>
        <v/>
      </c>
      <c r="X2324" s="24">
        <v>44222</v>
      </c>
      <c r="Y2324" s="23" t="str">
        <f ca="1">IF(LEFT(B2324) = "P",
        IF(OR(ISBLANK(I2324), I2324 = ""), TODAY() - F2324 &amp; CHAR(10) &amp; "(preapproval)", I2324 - F2324 &amp; CHAR(10) &amp; "(PFL filed)"),
       IF(OR(ISBLANK(Z2324), Z2324 = ""), TODAY() - J2324, X2324 - J2324 &amp; CHAR(10) &amp; "(closed)"))</f>
        <v>71
(closed)</v>
      </c>
      <c r="Z2324" s="6" t="str">
        <f>IF(ISBLANK(X2324), "", "Yes")</f>
        <v>Yes</v>
      </c>
    </row>
    <row r="2325" spans="1:26" s="175" customFormat="1" ht="26.4" hidden="1" x14ac:dyDescent="0.3">
      <c r="A2325" s="157"/>
      <c r="B2325" s="155">
        <v>201900029</v>
      </c>
      <c r="C2325" s="217" t="s">
        <v>193</v>
      </c>
      <c r="D2325" s="29" t="s">
        <v>179</v>
      </c>
      <c r="E2325" s="216"/>
      <c r="F2325" s="208"/>
      <c r="G2325" s="208"/>
      <c r="H2325" s="208"/>
      <c r="I2325" s="208"/>
      <c r="J2325" s="209"/>
      <c r="K2325" s="208"/>
      <c r="L2325" s="208"/>
      <c r="M2325" s="208"/>
      <c r="N2325" s="208"/>
      <c r="O2325" s="208"/>
      <c r="P2325" s="208"/>
      <c r="Q2325" s="208"/>
      <c r="R2325" s="208"/>
      <c r="S2325" s="208"/>
      <c r="T2325" s="208"/>
      <c r="U2325" s="208"/>
      <c r="V2325" s="208"/>
      <c r="W2325" s="208"/>
      <c r="X2325" s="219">
        <v>43580</v>
      </c>
      <c r="Y2325" s="150" t="str">
        <f ca="1">IF(ISBLANK(X2325), TODAY()-E2325,X2325- E2325 &amp; CHAR(10) &amp; "(closed)")</f>
        <v>43580
(closed)</v>
      </c>
      <c r="Z2325" s="149" t="s">
        <v>360</v>
      </c>
    </row>
    <row r="2326" spans="1:26" s="175" customFormat="1" ht="14.4" hidden="1" x14ac:dyDescent="0.3">
      <c r="A2326" s="157"/>
      <c r="B2326" s="149">
        <v>201900030</v>
      </c>
      <c r="C2326" s="206" t="s">
        <v>607</v>
      </c>
      <c r="D2326" s="29" t="s">
        <v>179</v>
      </c>
      <c r="E2326" s="220" t="s">
        <v>1840</v>
      </c>
      <c r="F2326" s="208"/>
      <c r="G2326" s="208"/>
      <c r="H2326" s="208"/>
      <c r="I2326" s="208"/>
      <c r="J2326" s="209"/>
      <c r="K2326" s="208"/>
      <c r="L2326" s="208"/>
      <c r="M2326" s="208"/>
      <c r="N2326" s="208"/>
      <c r="O2326" s="208"/>
      <c r="P2326" s="208"/>
      <c r="Q2326" s="208"/>
      <c r="R2326" s="208"/>
      <c r="S2326" s="208"/>
      <c r="T2326" s="208"/>
      <c r="U2326" s="208"/>
      <c r="V2326" s="208"/>
      <c r="W2326" s="208"/>
      <c r="X2326" s="219">
        <v>43592</v>
      </c>
      <c r="Y2326" s="150" t="e">
        <f ca="1">IF(ISBLANK(X2326), TODAY()-#REF!,X2326 -#REF! &amp; CHAR(10) &amp; "(closed)")</f>
        <v>#REF!</v>
      </c>
      <c r="Z2326" s="149" t="s">
        <v>360</v>
      </c>
    </row>
    <row r="2327" spans="1:26" s="175" customFormat="1" ht="14.4" hidden="1" x14ac:dyDescent="0.3">
      <c r="A2327" s="157"/>
      <c r="B2327" s="155">
        <v>201900031</v>
      </c>
      <c r="C2327" s="217" t="s">
        <v>291</v>
      </c>
      <c r="D2327" s="29" t="s">
        <v>179</v>
      </c>
      <c r="E2327" s="220" t="s">
        <v>1839</v>
      </c>
      <c r="F2327" s="208"/>
      <c r="G2327" s="208"/>
      <c r="H2327" s="208"/>
      <c r="I2327" s="208"/>
      <c r="J2327" s="209"/>
      <c r="K2327" s="208"/>
      <c r="L2327" s="208"/>
      <c r="M2327" s="208"/>
      <c r="N2327" s="208"/>
      <c r="O2327" s="208"/>
      <c r="P2327" s="208"/>
      <c r="Q2327" s="208"/>
      <c r="R2327" s="208"/>
      <c r="S2327" s="208"/>
      <c r="T2327" s="208"/>
      <c r="U2327" s="208"/>
      <c r="V2327" s="208"/>
      <c r="W2327" s="208"/>
      <c r="X2327" s="151">
        <v>43599</v>
      </c>
      <c r="Y2327" s="150" t="e">
        <f ca="1">IF(ISBLANK(X2327), TODAY()-#REF!,X2327 -#REF! &amp; CHAR(10) &amp; "(closed)")</f>
        <v>#REF!</v>
      </c>
      <c r="Z2327" s="149" t="s">
        <v>360</v>
      </c>
    </row>
    <row r="2328" spans="1:26" s="175" customFormat="1" ht="26.4" hidden="1" x14ac:dyDescent="0.3">
      <c r="A2328" s="157"/>
      <c r="B2328" s="149">
        <v>201900032</v>
      </c>
      <c r="C2328" s="206" t="s">
        <v>291</v>
      </c>
      <c r="D2328" s="29" t="s">
        <v>176</v>
      </c>
      <c r="E2328" s="220" t="s">
        <v>1838</v>
      </c>
      <c r="F2328" s="208"/>
      <c r="G2328" s="208"/>
      <c r="H2328" s="208"/>
      <c r="I2328" s="208"/>
      <c r="J2328" s="209"/>
      <c r="K2328" s="208"/>
      <c r="L2328" s="208"/>
      <c r="M2328" s="208"/>
      <c r="N2328" s="208"/>
      <c r="O2328" s="208"/>
      <c r="P2328" s="208"/>
      <c r="Q2328" s="208"/>
      <c r="R2328" s="208"/>
      <c r="S2328" s="208"/>
      <c r="T2328" s="208"/>
      <c r="U2328" s="208"/>
      <c r="V2328" s="208"/>
      <c r="W2328" s="208"/>
      <c r="X2328" s="219">
        <v>43601</v>
      </c>
      <c r="Y2328" s="150" t="e">
        <f ca="1">IF(ISBLANK(X2328), TODAY()-#REF!,X2328 -#REF! &amp; CHAR(10) &amp; "(closed)")</f>
        <v>#REF!</v>
      </c>
      <c r="Z2328" s="149" t="s">
        <v>360</v>
      </c>
    </row>
    <row r="2329" spans="1:26" s="12" customFormat="1" ht="26.4" hidden="1" x14ac:dyDescent="0.3">
      <c r="A2329" s="157"/>
      <c r="B2329" s="155">
        <v>201900033</v>
      </c>
      <c r="C2329" s="156" t="s">
        <v>193</v>
      </c>
      <c r="D2329" s="29" t="s">
        <v>179</v>
      </c>
      <c r="E2329" s="210"/>
      <c r="F2329" s="208"/>
      <c r="G2329" s="208"/>
      <c r="H2329" s="208"/>
      <c r="I2329" s="208"/>
      <c r="J2329" s="209"/>
      <c r="K2329" s="208"/>
      <c r="L2329" s="208"/>
      <c r="M2329" s="208"/>
      <c r="N2329" s="208"/>
      <c r="O2329" s="208"/>
      <c r="P2329" s="208"/>
      <c r="Q2329" s="208"/>
      <c r="R2329" s="208"/>
      <c r="S2329" s="208"/>
      <c r="T2329" s="208"/>
      <c r="U2329" s="208"/>
      <c r="V2329" s="208"/>
      <c r="W2329" s="208"/>
      <c r="X2329" s="219">
        <v>43581</v>
      </c>
      <c r="Y2329" s="150" t="str">
        <f ca="1">IF(ISBLANK(X2329), TODAY()-E2329,X2329- E2329 &amp; CHAR(10) &amp; "(closed)")</f>
        <v>43581
(closed)</v>
      </c>
      <c r="Z2329" s="149" t="s">
        <v>360</v>
      </c>
    </row>
    <row r="2330" spans="1:26" s="175" customFormat="1" ht="14.4" hidden="1" x14ac:dyDescent="0.3">
      <c r="A2330" s="157"/>
      <c r="B2330" s="149">
        <v>201900034</v>
      </c>
      <c r="C2330" s="206" t="s">
        <v>291</v>
      </c>
      <c r="D2330" s="29" t="s">
        <v>179</v>
      </c>
      <c r="E2330" s="220" t="s">
        <v>1837</v>
      </c>
      <c r="F2330" s="208"/>
      <c r="G2330" s="208"/>
      <c r="H2330" s="208"/>
      <c r="I2330" s="208"/>
      <c r="J2330" s="209"/>
      <c r="K2330" s="208"/>
      <c r="L2330" s="208"/>
      <c r="M2330" s="208"/>
      <c r="N2330" s="208"/>
      <c r="O2330" s="208"/>
      <c r="P2330" s="208"/>
      <c r="Q2330" s="208"/>
      <c r="R2330" s="208"/>
      <c r="S2330" s="208"/>
      <c r="T2330" s="208"/>
      <c r="U2330" s="208"/>
      <c r="V2330" s="208"/>
      <c r="W2330" s="208"/>
      <c r="X2330" s="219">
        <v>43605</v>
      </c>
      <c r="Y2330" s="150" t="e">
        <f ca="1">IF(ISBLANK(X2330), TODAY()-#REF!,X2330 -#REF! &amp; CHAR(10) &amp; "(closed)")</f>
        <v>#REF!</v>
      </c>
      <c r="Z2330" s="149" t="s">
        <v>360</v>
      </c>
    </row>
    <row r="2331" spans="1:26" ht="28.8" hidden="1" x14ac:dyDescent="0.3">
      <c r="A2331" s="29" t="s">
        <v>185</v>
      </c>
      <c r="B2331" s="29">
        <v>2023000150</v>
      </c>
      <c r="C2331" s="173" t="s">
        <v>193</v>
      </c>
      <c r="D2331" s="29" t="s">
        <v>179</v>
      </c>
      <c r="E2331" s="60" t="s">
        <v>1836</v>
      </c>
      <c r="F2331" s="43"/>
      <c r="G2331" s="32"/>
      <c r="H2331" s="24" t="s">
        <v>230</v>
      </c>
      <c r="I2331" s="24"/>
      <c r="J2331" s="24">
        <v>45146</v>
      </c>
      <c r="K2331" s="28">
        <v>312</v>
      </c>
      <c r="L2331" s="28">
        <v>312</v>
      </c>
      <c r="M2331" s="28">
        <v>312</v>
      </c>
      <c r="N2331" s="28">
        <v>312</v>
      </c>
      <c r="O2331" s="27">
        <f>IF(ISBLANK(J2331), "", IF(LEFT(B2331) = "P", J2331+60, J2331+90))</f>
        <v>45236</v>
      </c>
      <c r="P2331" s="27">
        <v>45202</v>
      </c>
      <c r="Q2331" s="27">
        <f>IF(NOT(ISNUMBER(P2331)),"",P2331+15)</f>
        <v>45217</v>
      </c>
      <c r="R2331" s="25"/>
      <c r="S2331" s="25"/>
      <c r="T2331" s="42"/>
      <c r="U2331" s="24"/>
      <c r="V2331" s="24"/>
      <c r="W2331" s="24" t="s">
        <v>230</v>
      </c>
      <c r="X2331" s="24">
        <v>45218</v>
      </c>
      <c r="Y2331" s="23" t="str">
        <f ca="1">IF(LEFT(B2331) = "P",
        IF(OR(ISBLANK(I2331), I2331 = ""), TODAY() - F2331 &amp; CHAR(10) &amp; "(preapproval)", I2331 - F2331 &amp; CHAR(10) &amp; "(PFL filed)"),
       IF(OR(ISBLANK(Z2331), Z2331 = ""), TODAY() - J2331, X2331 - J2331 &amp; CHAR(10) &amp; "(closed)"))</f>
        <v>72
(closed)</v>
      </c>
      <c r="Z2331" s="6" t="str">
        <f>IF(ISBLANK(X2331), "", "Yes")</f>
        <v>Yes</v>
      </c>
    </row>
    <row r="2332" spans="1:26" s="175" customFormat="1" ht="39.6" hidden="1" x14ac:dyDescent="0.3">
      <c r="A2332" s="157"/>
      <c r="B2332" s="155">
        <v>201900037</v>
      </c>
      <c r="C2332" s="217" t="s">
        <v>1111</v>
      </c>
      <c r="D2332" s="29" t="s">
        <v>176</v>
      </c>
      <c r="E2332" s="220" t="s">
        <v>1835</v>
      </c>
      <c r="F2332" s="208"/>
      <c r="G2332" s="208"/>
      <c r="H2332" s="208"/>
      <c r="I2332" s="208"/>
      <c r="J2332" s="209"/>
      <c r="K2332" s="208"/>
      <c r="L2332" s="208"/>
      <c r="M2332" s="208"/>
      <c r="N2332" s="208"/>
      <c r="O2332" s="208"/>
      <c r="P2332" s="208"/>
      <c r="Q2332" s="208"/>
      <c r="R2332" s="208"/>
      <c r="S2332" s="208"/>
      <c r="T2332" s="208"/>
      <c r="U2332" s="208"/>
      <c r="V2332" s="208"/>
      <c r="W2332" s="208"/>
      <c r="X2332" s="151">
        <v>43606</v>
      </c>
      <c r="Y2332" s="150" t="e">
        <f ca="1">IF(ISBLANK(X2332), TODAY()-#REF!,X2332 -#REF! &amp; CHAR(10) &amp; "(closed)")</f>
        <v>#REF!</v>
      </c>
      <c r="Z2332" s="149" t="s">
        <v>360</v>
      </c>
    </row>
    <row r="2333" spans="1:26" s="175" customFormat="1" ht="26.4" hidden="1" x14ac:dyDescent="0.3">
      <c r="A2333" s="157"/>
      <c r="B2333" s="155">
        <v>201900038</v>
      </c>
      <c r="C2333" s="217" t="s">
        <v>1111</v>
      </c>
      <c r="D2333" s="29" t="s">
        <v>176</v>
      </c>
      <c r="E2333" s="220" t="s">
        <v>1834</v>
      </c>
      <c r="F2333" s="152"/>
      <c r="G2333" s="152"/>
      <c r="H2333" s="152"/>
      <c r="I2333" s="152"/>
      <c r="J2333" s="153"/>
      <c r="K2333" s="152"/>
      <c r="L2333" s="152"/>
      <c r="M2333" s="152"/>
      <c r="N2333" s="152"/>
      <c r="O2333" s="152"/>
      <c r="P2333" s="152"/>
      <c r="Q2333" s="152"/>
      <c r="R2333" s="152"/>
      <c r="S2333" s="152"/>
      <c r="T2333" s="152"/>
      <c r="U2333" s="152"/>
      <c r="V2333" s="152"/>
      <c r="W2333" s="152"/>
      <c r="X2333" s="151">
        <v>43605</v>
      </c>
      <c r="Y2333" s="150" t="e">
        <f ca="1">IF(ISBLANK(X2333), TODAY()-#REF!,X2333 -#REF! &amp; CHAR(10) &amp; "(closed)")</f>
        <v>#REF!</v>
      </c>
      <c r="Z2333" s="149" t="s">
        <v>360</v>
      </c>
    </row>
    <row r="2334" spans="1:26" s="175" customFormat="1" ht="26.4" hidden="1" x14ac:dyDescent="0.3">
      <c r="A2334" s="157"/>
      <c r="B2334" s="155">
        <v>201900039</v>
      </c>
      <c r="C2334" s="217" t="s">
        <v>1111</v>
      </c>
      <c r="D2334" s="29" t="s">
        <v>179</v>
      </c>
      <c r="E2334" s="221"/>
      <c r="F2334" s="152"/>
      <c r="G2334" s="152"/>
      <c r="H2334" s="152"/>
      <c r="I2334" s="152"/>
      <c r="J2334" s="153"/>
      <c r="K2334" s="152"/>
      <c r="L2334" s="152"/>
      <c r="M2334" s="152"/>
      <c r="N2334" s="152"/>
      <c r="O2334" s="152"/>
      <c r="P2334" s="152"/>
      <c r="Q2334" s="152"/>
      <c r="R2334" s="152"/>
      <c r="S2334" s="152"/>
      <c r="T2334" s="152"/>
      <c r="U2334" s="152"/>
      <c r="V2334" s="152"/>
      <c r="W2334" s="152"/>
      <c r="X2334" s="219">
        <v>43584</v>
      </c>
      <c r="Y2334" s="150" t="str">
        <f ca="1">IF(ISBLANK(X2334), TODAY()-E2334,X2334- E2334 &amp; CHAR(10) &amp; "(closed)")</f>
        <v>43584
(closed)</v>
      </c>
      <c r="Z2334" s="149" t="s">
        <v>360</v>
      </c>
    </row>
    <row r="2335" spans="1:26" s="175" customFormat="1" ht="14.4" hidden="1" x14ac:dyDescent="0.3">
      <c r="A2335" s="157"/>
      <c r="B2335" s="155">
        <v>201900040</v>
      </c>
      <c r="C2335" s="217" t="s">
        <v>1833</v>
      </c>
      <c r="D2335" s="29" t="s">
        <v>174</v>
      </c>
      <c r="E2335" s="30" t="s">
        <v>1286</v>
      </c>
      <c r="F2335" s="152"/>
      <c r="G2335" s="152"/>
      <c r="H2335" s="152"/>
      <c r="I2335" s="152"/>
      <c r="J2335" s="153">
        <v>43510</v>
      </c>
      <c r="K2335" s="224">
        <v>450232</v>
      </c>
      <c r="L2335" s="152"/>
      <c r="M2335" s="224">
        <v>395205.79</v>
      </c>
      <c r="N2335" s="152"/>
      <c r="O2335" s="152"/>
      <c r="P2335" s="152"/>
      <c r="Q2335" s="152"/>
      <c r="R2335" s="152"/>
      <c r="S2335" s="152"/>
      <c r="T2335" s="152"/>
      <c r="U2335" s="152"/>
      <c r="V2335" s="152"/>
      <c r="W2335" s="152"/>
      <c r="X2335" s="151">
        <v>43586</v>
      </c>
      <c r="Y2335" s="150" t="e">
        <f ca="1">IF(ISBLANK(X2335), TODAY()-E2335,X2335- E2335 &amp; CHAR(10) &amp; "(closed)")</f>
        <v>#VALUE!</v>
      </c>
      <c r="Z2335" s="149" t="s">
        <v>360</v>
      </c>
    </row>
    <row r="2336" spans="1:26" s="175" customFormat="1" ht="26.4" hidden="1" x14ac:dyDescent="0.3">
      <c r="A2336" s="157"/>
      <c r="B2336" s="155">
        <v>201900042</v>
      </c>
      <c r="C2336" s="217" t="s">
        <v>193</v>
      </c>
      <c r="D2336" s="29" t="s">
        <v>179</v>
      </c>
      <c r="E2336" s="221"/>
      <c r="F2336" s="152"/>
      <c r="G2336" s="152"/>
      <c r="H2336" s="152"/>
      <c r="I2336" s="152"/>
      <c r="J2336" s="153"/>
      <c r="K2336" s="152"/>
      <c r="L2336" s="152"/>
      <c r="M2336" s="152"/>
      <c r="N2336" s="152"/>
      <c r="O2336" s="152"/>
      <c r="P2336" s="152"/>
      <c r="Q2336" s="152"/>
      <c r="R2336" s="152"/>
      <c r="S2336" s="152"/>
      <c r="T2336" s="152"/>
      <c r="U2336" s="152"/>
      <c r="V2336" s="152"/>
      <c r="W2336" s="152"/>
      <c r="X2336" s="219">
        <v>43563</v>
      </c>
      <c r="Y2336" s="150" t="str">
        <f ca="1">IF(ISBLANK(X2336), TODAY()-E2336,X2336- E2336 &amp; CHAR(10) &amp; "(closed)")</f>
        <v>43563
(closed)</v>
      </c>
      <c r="Z2336" s="149" t="s">
        <v>360</v>
      </c>
    </row>
    <row r="2337" spans="1:26" s="175" customFormat="1" ht="26.4" hidden="1" x14ac:dyDescent="0.3">
      <c r="A2337" s="157"/>
      <c r="B2337" s="149">
        <v>201900043</v>
      </c>
      <c r="C2337" s="206" t="s">
        <v>193</v>
      </c>
      <c r="D2337" s="29" t="s">
        <v>179</v>
      </c>
      <c r="E2337" s="220" t="s">
        <v>1832</v>
      </c>
      <c r="F2337" s="208"/>
      <c r="G2337" s="208"/>
      <c r="H2337" s="208"/>
      <c r="I2337" s="208"/>
      <c r="J2337" s="209"/>
      <c r="K2337" s="208"/>
      <c r="L2337" s="208"/>
      <c r="M2337" s="208"/>
      <c r="N2337" s="208"/>
      <c r="O2337" s="208"/>
      <c r="P2337" s="208"/>
      <c r="Q2337" s="208"/>
      <c r="R2337" s="208"/>
      <c r="S2337" s="208"/>
      <c r="T2337" s="208"/>
      <c r="U2337" s="208"/>
      <c r="V2337" s="208"/>
      <c r="W2337" s="208"/>
      <c r="X2337" s="219">
        <v>43605</v>
      </c>
      <c r="Y2337" s="150" t="e">
        <f ca="1">IF(ISBLANK(X2337), TODAY()-#REF!,X2337 -#REF! &amp; CHAR(10) &amp; "(closed)")</f>
        <v>#REF!</v>
      </c>
      <c r="Z2337" s="149" t="s">
        <v>360</v>
      </c>
    </row>
    <row r="2338" spans="1:26" s="175" customFormat="1" ht="26.4" hidden="1" x14ac:dyDescent="0.3">
      <c r="A2338" s="157"/>
      <c r="B2338" s="149">
        <v>201900044</v>
      </c>
      <c r="C2338" s="206" t="s">
        <v>193</v>
      </c>
      <c r="D2338" s="29" t="s">
        <v>179</v>
      </c>
      <c r="E2338" s="220" t="s">
        <v>1831</v>
      </c>
      <c r="F2338" s="152"/>
      <c r="G2338" s="152"/>
      <c r="H2338" s="152"/>
      <c r="I2338" s="152"/>
      <c r="J2338" s="153"/>
      <c r="K2338" s="152"/>
      <c r="L2338" s="152"/>
      <c r="M2338" s="152"/>
      <c r="N2338" s="152"/>
      <c r="O2338" s="152"/>
      <c r="P2338" s="152"/>
      <c r="Q2338" s="152"/>
      <c r="R2338" s="152"/>
      <c r="S2338" s="152"/>
      <c r="T2338" s="152"/>
      <c r="U2338" s="152"/>
      <c r="V2338" s="152"/>
      <c r="W2338" s="152"/>
      <c r="X2338" s="219">
        <v>43607</v>
      </c>
      <c r="Y2338" s="150" t="e">
        <f ca="1">IF(ISBLANK(X2338), TODAY()-#REF!,X2338 -#REF! &amp; CHAR(10) &amp; "(closed)")</f>
        <v>#REF!</v>
      </c>
      <c r="Z2338" s="149" t="s">
        <v>360</v>
      </c>
    </row>
    <row r="2339" spans="1:26" s="175" customFormat="1" ht="14.4" hidden="1" x14ac:dyDescent="0.3">
      <c r="A2339" s="157"/>
      <c r="B2339" s="149">
        <v>201900045</v>
      </c>
      <c r="C2339" s="206" t="s">
        <v>193</v>
      </c>
      <c r="D2339" s="29" t="s">
        <v>179</v>
      </c>
      <c r="E2339" s="220" t="s">
        <v>1830</v>
      </c>
      <c r="F2339" s="152"/>
      <c r="G2339" s="152"/>
      <c r="H2339" s="152"/>
      <c r="I2339" s="152"/>
      <c r="J2339" s="153"/>
      <c r="K2339" s="152"/>
      <c r="L2339" s="152"/>
      <c r="M2339" s="152"/>
      <c r="N2339" s="152"/>
      <c r="O2339" s="152"/>
      <c r="P2339" s="152"/>
      <c r="Q2339" s="152"/>
      <c r="R2339" s="152"/>
      <c r="S2339" s="152"/>
      <c r="T2339" s="152"/>
      <c r="U2339" s="152"/>
      <c r="V2339" s="152"/>
      <c r="W2339" s="152"/>
      <c r="X2339" s="219">
        <v>43606</v>
      </c>
      <c r="Y2339" s="150" t="e">
        <f ca="1">IF(ISBLANK(X2339), TODAY()-#REF!,X2339 -#REF! &amp; CHAR(10) &amp; "(closed)")</f>
        <v>#REF!</v>
      </c>
      <c r="Z2339" s="149" t="s">
        <v>360</v>
      </c>
    </row>
    <row r="2340" spans="1:26" s="175" customFormat="1" ht="14.4" hidden="1" x14ac:dyDescent="0.3">
      <c r="A2340" s="157"/>
      <c r="B2340" s="149">
        <v>201900046</v>
      </c>
      <c r="C2340" s="206" t="s">
        <v>193</v>
      </c>
      <c r="D2340" s="29" t="s">
        <v>177</v>
      </c>
      <c r="E2340" s="220" t="s">
        <v>1008</v>
      </c>
      <c r="F2340" s="152"/>
      <c r="G2340" s="152"/>
      <c r="H2340" s="152"/>
      <c r="I2340" s="152"/>
      <c r="J2340" s="153"/>
      <c r="K2340" s="152"/>
      <c r="L2340" s="152"/>
      <c r="M2340" s="152"/>
      <c r="N2340" s="152"/>
      <c r="O2340" s="152"/>
      <c r="P2340" s="152"/>
      <c r="Q2340" s="152"/>
      <c r="R2340" s="152"/>
      <c r="S2340" s="152"/>
      <c r="T2340" s="152"/>
      <c r="U2340" s="152"/>
      <c r="V2340" s="152"/>
      <c r="W2340" s="152"/>
      <c r="X2340" s="219">
        <v>43601</v>
      </c>
      <c r="Y2340" s="150" t="e">
        <f ca="1">IF(ISBLANK(X2340), TODAY()-#REF!,X2340 -#REF! &amp; CHAR(10) &amp; "(closed)")</f>
        <v>#REF!</v>
      </c>
      <c r="Z2340" s="149" t="s">
        <v>360</v>
      </c>
    </row>
    <row r="2341" spans="1:26" s="175" customFormat="1" ht="14.4" hidden="1" x14ac:dyDescent="0.3">
      <c r="A2341" s="157"/>
      <c r="B2341" s="149">
        <v>201900047</v>
      </c>
      <c r="C2341" s="206" t="s">
        <v>193</v>
      </c>
      <c r="D2341" s="29" t="s">
        <v>179</v>
      </c>
      <c r="E2341" s="220" t="s">
        <v>1829</v>
      </c>
      <c r="F2341" s="152"/>
      <c r="G2341" s="152"/>
      <c r="H2341" s="152"/>
      <c r="I2341" s="152"/>
      <c r="J2341" s="153"/>
      <c r="K2341" s="152"/>
      <c r="L2341" s="152"/>
      <c r="M2341" s="152"/>
      <c r="N2341" s="152"/>
      <c r="O2341" s="152"/>
      <c r="P2341" s="152"/>
      <c r="Q2341" s="152"/>
      <c r="R2341" s="152"/>
      <c r="S2341" s="152"/>
      <c r="T2341" s="152"/>
      <c r="U2341" s="152"/>
      <c r="V2341" s="152"/>
      <c r="W2341" s="152"/>
      <c r="X2341" s="219">
        <v>43595</v>
      </c>
      <c r="Y2341" s="150" t="e">
        <f ca="1">IF(ISBLANK(X2341), TODAY()-#REF!,X2341 -#REF! &amp; CHAR(10) &amp; "(closed)")</f>
        <v>#REF!</v>
      </c>
      <c r="Z2341" s="149" t="s">
        <v>360</v>
      </c>
    </row>
    <row r="2342" spans="1:26" s="175" customFormat="1" ht="14.4" hidden="1" x14ac:dyDescent="0.3">
      <c r="A2342" s="157"/>
      <c r="B2342" s="149">
        <v>201900048</v>
      </c>
      <c r="C2342" s="206" t="s">
        <v>291</v>
      </c>
      <c r="D2342" s="29" t="s">
        <v>179</v>
      </c>
      <c r="E2342" s="220" t="s">
        <v>539</v>
      </c>
      <c r="F2342" s="208"/>
      <c r="G2342" s="208"/>
      <c r="H2342" s="208"/>
      <c r="I2342" s="208"/>
      <c r="J2342" s="209"/>
      <c r="K2342" s="208"/>
      <c r="L2342" s="208"/>
      <c r="M2342" s="208"/>
      <c r="N2342" s="208"/>
      <c r="O2342" s="208"/>
      <c r="P2342" s="208"/>
      <c r="Q2342" s="208"/>
      <c r="R2342" s="208"/>
      <c r="S2342" s="208"/>
      <c r="T2342" s="208"/>
      <c r="U2342" s="208"/>
      <c r="V2342" s="208"/>
      <c r="W2342" s="208"/>
      <c r="X2342" s="219">
        <v>43615</v>
      </c>
      <c r="Y2342" s="150" t="e">
        <f ca="1">IF(ISBLANK(X2342), TODAY()-#REF!,X2342 -#REF! &amp; CHAR(10) &amp; "(closed)")</f>
        <v>#REF!</v>
      </c>
      <c r="Z2342" s="149" t="s">
        <v>360</v>
      </c>
    </row>
    <row r="2343" spans="1:26" s="175" customFormat="1" ht="14.4" hidden="1" x14ac:dyDescent="0.3">
      <c r="A2343" s="157"/>
      <c r="B2343" s="149">
        <v>201900049</v>
      </c>
      <c r="C2343" s="206" t="s">
        <v>1828</v>
      </c>
      <c r="D2343" s="29" t="s">
        <v>172</v>
      </c>
      <c r="E2343" s="30" t="s">
        <v>1155</v>
      </c>
      <c r="F2343" s="208"/>
      <c r="G2343" s="208"/>
      <c r="H2343" s="208"/>
      <c r="I2343" s="208"/>
      <c r="J2343" s="209"/>
      <c r="K2343" s="208"/>
      <c r="L2343" s="208"/>
      <c r="M2343" s="208"/>
      <c r="N2343" s="208"/>
      <c r="O2343" s="208"/>
      <c r="P2343" s="208"/>
      <c r="Q2343" s="208"/>
      <c r="R2343" s="208"/>
      <c r="S2343" s="208"/>
      <c r="T2343" s="208"/>
      <c r="U2343" s="208"/>
      <c r="V2343" s="208"/>
      <c r="W2343" s="208"/>
      <c r="X2343" s="219">
        <v>43605</v>
      </c>
      <c r="Y2343" s="150" t="e">
        <f ca="1">IF(ISBLANK(X2343), TODAY()-#REF!,X2343 -#REF! &amp; CHAR(10) &amp; "(closed)")</f>
        <v>#REF!</v>
      </c>
      <c r="Z2343" s="149" t="s">
        <v>360</v>
      </c>
    </row>
    <row r="2344" spans="1:26" s="175" customFormat="1" ht="28.8" hidden="1" x14ac:dyDescent="0.3">
      <c r="A2344" s="157"/>
      <c r="B2344" s="155">
        <v>201900050</v>
      </c>
      <c r="C2344" s="217" t="s">
        <v>1828</v>
      </c>
      <c r="D2344" s="29" t="s">
        <v>172</v>
      </c>
      <c r="E2344" s="30" t="s">
        <v>1445</v>
      </c>
      <c r="F2344" s="208"/>
      <c r="G2344" s="208"/>
      <c r="H2344" s="208"/>
      <c r="I2344" s="208"/>
      <c r="J2344" s="209"/>
      <c r="K2344" s="208"/>
      <c r="L2344" s="208"/>
      <c r="M2344" s="208"/>
      <c r="N2344" s="208"/>
      <c r="O2344" s="208"/>
      <c r="P2344" s="208"/>
      <c r="Q2344" s="208"/>
      <c r="R2344" s="208"/>
      <c r="S2344" s="208"/>
      <c r="T2344" s="208"/>
      <c r="U2344" s="208"/>
      <c r="V2344" s="208"/>
      <c r="W2344" s="208"/>
      <c r="X2344" s="219">
        <v>43572</v>
      </c>
      <c r="Y2344" s="150" t="e">
        <f ca="1">IF(ISBLANK(X2344), TODAY()-E2344,X2344- E2344 &amp; CHAR(10) &amp; "(closed)")</f>
        <v>#VALUE!</v>
      </c>
      <c r="Z2344" s="149" t="s">
        <v>360</v>
      </c>
    </row>
    <row r="2345" spans="1:26" s="175" customFormat="1" ht="26.4" hidden="1" x14ac:dyDescent="0.3">
      <c r="A2345" s="157"/>
      <c r="B2345" s="155">
        <v>201900051</v>
      </c>
      <c r="C2345" s="217" t="s">
        <v>1827</v>
      </c>
      <c r="D2345" s="29" t="s">
        <v>179</v>
      </c>
      <c r="E2345" s="216"/>
      <c r="F2345" s="208"/>
      <c r="G2345" s="208"/>
      <c r="H2345" s="208"/>
      <c r="I2345" s="208"/>
      <c r="J2345" s="209"/>
      <c r="K2345" s="208"/>
      <c r="L2345" s="208"/>
      <c r="M2345" s="208"/>
      <c r="N2345" s="208"/>
      <c r="O2345" s="208"/>
      <c r="P2345" s="208"/>
      <c r="Q2345" s="208"/>
      <c r="R2345" s="208"/>
      <c r="S2345" s="208"/>
      <c r="T2345" s="208"/>
      <c r="U2345" s="208"/>
      <c r="V2345" s="208"/>
      <c r="W2345" s="208"/>
      <c r="X2345" s="219">
        <v>43578</v>
      </c>
      <c r="Y2345" s="150" t="str">
        <f ca="1">IF(ISBLANK(X2345), TODAY()-E2345,X2345- E2345 &amp; CHAR(10) &amp; "(closed)")</f>
        <v>43578
(closed)</v>
      </c>
      <c r="Z2345" s="149" t="s">
        <v>360</v>
      </c>
    </row>
    <row r="2346" spans="1:26" s="175" customFormat="1" ht="14.4" hidden="1" x14ac:dyDescent="0.3">
      <c r="A2346" s="157"/>
      <c r="B2346" s="149">
        <v>201900052</v>
      </c>
      <c r="C2346" s="206" t="s">
        <v>389</v>
      </c>
      <c r="D2346" s="29" t="s">
        <v>179</v>
      </c>
      <c r="E2346" s="220" t="s">
        <v>1826</v>
      </c>
      <c r="F2346" s="208"/>
      <c r="G2346" s="208"/>
      <c r="H2346" s="208"/>
      <c r="I2346" s="208"/>
      <c r="J2346" s="209"/>
      <c r="K2346" s="208"/>
      <c r="L2346" s="208"/>
      <c r="M2346" s="208"/>
      <c r="N2346" s="208"/>
      <c r="O2346" s="208"/>
      <c r="P2346" s="208"/>
      <c r="Q2346" s="208"/>
      <c r="R2346" s="208"/>
      <c r="S2346" s="208"/>
      <c r="T2346" s="208"/>
      <c r="U2346" s="208"/>
      <c r="V2346" s="208"/>
      <c r="W2346" s="208"/>
      <c r="X2346" s="219">
        <v>43616</v>
      </c>
      <c r="Y2346" s="150" t="e">
        <f ca="1">IF(ISBLANK(X2346), TODAY()-#REF!,X2346 -#REF! &amp; CHAR(10) &amp; "(closed)")</f>
        <v>#REF!</v>
      </c>
      <c r="Z2346" s="149" t="s">
        <v>360</v>
      </c>
    </row>
    <row r="2347" spans="1:26" s="175" customFormat="1" ht="14.4" hidden="1" x14ac:dyDescent="0.3">
      <c r="A2347" s="157"/>
      <c r="B2347" s="149">
        <v>201900053</v>
      </c>
      <c r="C2347" s="206" t="s">
        <v>193</v>
      </c>
      <c r="D2347" s="29" t="s">
        <v>179</v>
      </c>
      <c r="E2347" s="220" t="s">
        <v>1142</v>
      </c>
      <c r="F2347" s="208"/>
      <c r="G2347" s="208"/>
      <c r="H2347" s="208"/>
      <c r="I2347" s="208"/>
      <c r="J2347" s="209"/>
      <c r="K2347" s="208"/>
      <c r="L2347" s="208"/>
      <c r="M2347" s="208"/>
      <c r="N2347" s="208"/>
      <c r="O2347" s="208"/>
      <c r="P2347" s="208"/>
      <c r="Q2347" s="208"/>
      <c r="R2347" s="208"/>
      <c r="S2347" s="208"/>
      <c r="T2347" s="208"/>
      <c r="U2347" s="208"/>
      <c r="V2347" s="208"/>
      <c r="W2347" s="208"/>
      <c r="X2347" s="219">
        <v>43613</v>
      </c>
      <c r="Y2347" s="150" t="e">
        <f ca="1">IF(ISBLANK(X2347), TODAY()-#REF!,X2347 -#REF! &amp; CHAR(10) &amp; "(closed)")</f>
        <v>#REF!</v>
      </c>
      <c r="Z2347" s="149" t="s">
        <v>360</v>
      </c>
    </row>
    <row r="2348" spans="1:26" s="175" customFormat="1" ht="26.4" hidden="1" x14ac:dyDescent="0.3">
      <c r="A2348" s="157"/>
      <c r="B2348" s="155">
        <v>201900054</v>
      </c>
      <c r="C2348" s="217" t="s">
        <v>193</v>
      </c>
      <c r="D2348" s="29" t="s">
        <v>179</v>
      </c>
      <c r="E2348" s="216"/>
      <c r="F2348" s="208"/>
      <c r="G2348" s="208"/>
      <c r="H2348" s="208"/>
      <c r="I2348" s="208"/>
      <c r="J2348" s="209"/>
      <c r="K2348" s="208"/>
      <c r="L2348" s="208"/>
      <c r="M2348" s="208"/>
      <c r="N2348" s="208"/>
      <c r="O2348" s="208"/>
      <c r="P2348" s="208"/>
      <c r="Q2348" s="208"/>
      <c r="R2348" s="208"/>
      <c r="S2348" s="208"/>
      <c r="T2348" s="208"/>
      <c r="U2348" s="208"/>
      <c r="V2348" s="208"/>
      <c r="W2348" s="208"/>
      <c r="X2348" s="219">
        <v>43581</v>
      </c>
      <c r="Y2348" s="150" t="str">
        <f ca="1">IF(ISBLANK(X2348), TODAY()-E2348,X2348- E2348 &amp; CHAR(10) &amp; "(closed)")</f>
        <v>43581
(closed)</v>
      </c>
      <c r="Z2348" s="149" t="s">
        <v>360</v>
      </c>
    </row>
    <row r="2349" spans="1:26" s="175" customFormat="1" ht="14.4" hidden="1" x14ac:dyDescent="0.3">
      <c r="A2349" s="157"/>
      <c r="B2349" s="149">
        <v>201900055</v>
      </c>
      <c r="C2349" s="206" t="s">
        <v>1795</v>
      </c>
      <c r="D2349" s="29" t="s">
        <v>179</v>
      </c>
      <c r="E2349" s="220" t="s">
        <v>1794</v>
      </c>
      <c r="F2349" s="208"/>
      <c r="G2349" s="208"/>
      <c r="H2349" s="208"/>
      <c r="I2349" s="208"/>
      <c r="J2349" s="209"/>
      <c r="K2349" s="208"/>
      <c r="L2349" s="208"/>
      <c r="M2349" s="208"/>
      <c r="N2349" s="208"/>
      <c r="O2349" s="208"/>
      <c r="P2349" s="208"/>
      <c r="Q2349" s="208"/>
      <c r="R2349" s="208"/>
      <c r="S2349" s="208"/>
      <c r="T2349" s="208"/>
      <c r="U2349" s="208"/>
      <c r="V2349" s="208"/>
      <c r="W2349" s="208"/>
      <c r="X2349" s="219">
        <v>43627</v>
      </c>
      <c r="Y2349" s="150" t="e">
        <f ca="1">IF(ISBLANK(X2349), TODAY()-E2349,X2349- E2349 &amp; CHAR(10) &amp; "(closed)")</f>
        <v>#VALUE!</v>
      </c>
      <c r="Z2349" s="149" t="s">
        <v>360</v>
      </c>
    </row>
    <row r="2350" spans="1:26" s="175" customFormat="1" ht="26.4" hidden="1" x14ac:dyDescent="0.3">
      <c r="A2350" s="157"/>
      <c r="B2350" s="149">
        <v>201900056</v>
      </c>
      <c r="C2350" s="206" t="s">
        <v>1799</v>
      </c>
      <c r="D2350" s="29" t="s">
        <v>179</v>
      </c>
      <c r="E2350" s="220" t="s">
        <v>1825</v>
      </c>
      <c r="F2350" s="208"/>
      <c r="G2350" s="208"/>
      <c r="H2350" s="208"/>
      <c r="I2350" s="208"/>
      <c r="J2350" s="209"/>
      <c r="K2350" s="208"/>
      <c r="L2350" s="208"/>
      <c r="M2350" s="208"/>
      <c r="N2350" s="208"/>
      <c r="O2350" s="208"/>
      <c r="P2350" s="208"/>
      <c r="Q2350" s="208"/>
      <c r="R2350" s="208"/>
      <c r="S2350" s="208"/>
      <c r="T2350" s="208"/>
      <c r="U2350" s="208"/>
      <c r="V2350" s="208"/>
      <c r="W2350" s="208"/>
      <c r="X2350" s="219">
        <v>43619</v>
      </c>
      <c r="Y2350" s="150" t="e">
        <f ca="1">IF(ISBLANK(X2350), TODAY()-E2350,X2350- E2350 &amp; CHAR(10) &amp; "(closed)")</f>
        <v>#VALUE!</v>
      </c>
      <c r="Z2350" s="149" t="s">
        <v>360</v>
      </c>
    </row>
    <row r="2351" spans="1:26" s="175" customFormat="1" ht="26.4" hidden="1" x14ac:dyDescent="0.3">
      <c r="A2351" s="157"/>
      <c r="B2351" s="149">
        <v>201900057</v>
      </c>
      <c r="C2351" s="206" t="s">
        <v>804</v>
      </c>
      <c r="D2351" s="29" t="s">
        <v>176</v>
      </c>
      <c r="E2351" s="220" t="s">
        <v>1824</v>
      </c>
      <c r="F2351" s="208"/>
      <c r="G2351" s="208"/>
      <c r="H2351" s="208"/>
      <c r="I2351" s="208"/>
      <c r="J2351" s="209"/>
      <c r="K2351" s="208"/>
      <c r="L2351" s="208"/>
      <c r="M2351" s="208"/>
      <c r="N2351" s="208"/>
      <c r="O2351" s="208"/>
      <c r="P2351" s="208"/>
      <c r="Q2351" s="208"/>
      <c r="R2351" s="208"/>
      <c r="S2351" s="208"/>
      <c r="T2351" s="208"/>
      <c r="U2351" s="208"/>
      <c r="V2351" s="208"/>
      <c r="W2351" s="208"/>
      <c r="X2351" s="219">
        <v>43616</v>
      </c>
      <c r="Y2351" s="150" t="e">
        <f ca="1">IF(ISBLANK(X2351), TODAY()-E2351,X2351- E2351 &amp; CHAR(10) &amp; "(closed)")</f>
        <v>#VALUE!</v>
      </c>
      <c r="Z2351" s="149" t="s">
        <v>360</v>
      </c>
    </row>
    <row r="2352" spans="1:26" s="175" customFormat="1" ht="26.4" hidden="1" x14ac:dyDescent="0.3">
      <c r="A2352" s="157"/>
      <c r="B2352" s="149">
        <v>201900058</v>
      </c>
      <c r="C2352" s="206" t="s">
        <v>804</v>
      </c>
      <c r="D2352" s="29" t="s">
        <v>176</v>
      </c>
      <c r="E2352" s="220" t="s">
        <v>1823</v>
      </c>
      <c r="F2352" s="208"/>
      <c r="G2352" s="208"/>
      <c r="H2352" s="208"/>
      <c r="I2352" s="208"/>
      <c r="J2352" s="209"/>
      <c r="K2352" s="208"/>
      <c r="L2352" s="208"/>
      <c r="M2352" s="208"/>
      <c r="N2352" s="208"/>
      <c r="O2352" s="208"/>
      <c r="P2352" s="208"/>
      <c r="Q2352" s="208"/>
      <c r="R2352" s="208"/>
      <c r="S2352" s="208"/>
      <c r="T2352" s="208"/>
      <c r="U2352" s="208"/>
      <c r="V2352" s="208"/>
      <c r="W2352" s="208"/>
      <c r="X2352" s="219">
        <v>43616</v>
      </c>
      <c r="Y2352" s="150" t="e">
        <f ca="1">IF(ISBLANK(X2352), TODAY()-E2352,X2352- E2352 &amp; CHAR(10) &amp; "(closed)")</f>
        <v>#VALUE!</v>
      </c>
      <c r="Z2352" s="149" t="s">
        <v>360</v>
      </c>
    </row>
    <row r="2353" spans="1:26" s="175" customFormat="1" ht="26.4" hidden="1" x14ac:dyDescent="0.3">
      <c r="A2353" s="157"/>
      <c r="B2353" s="149">
        <v>201900059</v>
      </c>
      <c r="C2353" s="206" t="s">
        <v>804</v>
      </c>
      <c r="D2353" s="29" t="s">
        <v>176</v>
      </c>
      <c r="E2353" s="220" t="s">
        <v>1822</v>
      </c>
      <c r="F2353" s="208"/>
      <c r="G2353" s="208"/>
      <c r="H2353" s="208"/>
      <c r="I2353" s="208"/>
      <c r="J2353" s="209"/>
      <c r="K2353" s="208"/>
      <c r="L2353" s="208"/>
      <c r="M2353" s="208"/>
      <c r="N2353" s="208"/>
      <c r="O2353" s="208"/>
      <c r="P2353" s="208"/>
      <c r="Q2353" s="208"/>
      <c r="R2353" s="208"/>
      <c r="S2353" s="208"/>
      <c r="T2353" s="208"/>
      <c r="U2353" s="208"/>
      <c r="V2353" s="208"/>
      <c r="W2353" s="208"/>
      <c r="X2353" s="219">
        <v>43619</v>
      </c>
      <c r="Y2353" s="150" t="e">
        <f ca="1">IF(ISBLANK(X2353), TODAY()-E2353,X2353- E2353 &amp; CHAR(10) &amp; "(closed)")</f>
        <v>#VALUE!</v>
      </c>
      <c r="Z2353" s="149" t="s">
        <v>360</v>
      </c>
    </row>
    <row r="2354" spans="1:26" s="175" customFormat="1" ht="14.4" hidden="1" x14ac:dyDescent="0.3">
      <c r="A2354" s="157"/>
      <c r="B2354" s="149">
        <v>201900060</v>
      </c>
      <c r="C2354" s="206" t="s">
        <v>804</v>
      </c>
      <c r="D2354" s="29" t="s">
        <v>176</v>
      </c>
      <c r="E2354" s="220" t="s">
        <v>1821</v>
      </c>
      <c r="F2354" s="208"/>
      <c r="G2354" s="208"/>
      <c r="H2354" s="208"/>
      <c r="I2354" s="208"/>
      <c r="J2354" s="209"/>
      <c r="K2354" s="208"/>
      <c r="L2354" s="208"/>
      <c r="M2354" s="208"/>
      <c r="N2354" s="208"/>
      <c r="O2354" s="208"/>
      <c r="P2354" s="208"/>
      <c r="Q2354" s="208"/>
      <c r="R2354" s="208"/>
      <c r="S2354" s="208"/>
      <c r="T2354" s="208"/>
      <c r="U2354" s="208"/>
      <c r="V2354" s="208"/>
      <c r="W2354" s="208"/>
      <c r="X2354" s="219">
        <v>43619</v>
      </c>
      <c r="Y2354" s="150" t="e">
        <f ca="1">IF(ISBLANK(X2354), TODAY()-E2354,X2354- E2354 &amp; CHAR(10) &amp; "(closed)")</f>
        <v>#VALUE!</v>
      </c>
      <c r="Z2354" s="149" t="s">
        <v>360</v>
      </c>
    </row>
    <row r="2355" spans="1:26" s="175" customFormat="1" ht="26.4" hidden="1" x14ac:dyDescent="0.3">
      <c r="A2355" s="157"/>
      <c r="B2355" s="149">
        <v>201900061</v>
      </c>
      <c r="C2355" s="206" t="s">
        <v>804</v>
      </c>
      <c r="D2355" s="29" t="s">
        <v>176</v>
      </c>
      <c r="E2355" s="220" t="s">
        <v>1820</v>
      </c>
      <c r="F2355" s="208"/>
      <c r="G2355" s="208"/>
      <c r="H2355" s="208"/>
      <c r="I2355" s="208"/>
      <c r="J2355" s="209"/>
      <c r="K2355" s="208"/>
      <c r="L2355" s="208"/>
      <c r="M2355" s="208"/>
      <c r="N2355" s="208"/>
      <c r="O2355" s="208"/>
      <c r="P2355" s="208"/>
      <c r="Q2355" s="208"/>
      <c r="R2355" s="208"/>
      <c r="S2355" s="208"/>
      <c r="T2355" s="208"/>
      <c r="U2355" s="208"/>
      <c r="V2355" s="208"/>
      <c r="W2355" s="208"/>
      <c r="X2355" s="219">
        <v>43619</v>
      </c>
      <c r="Y2355" s="150" t="e">
        <f ca="1">IF(ISBLANK(X2355), TODAY()-#REF!,X2355 -#REF! &amp; CHAR(10) &amp; "(closed)")</f>
        <v>#REF!</v>
      </c>
      <c r="Z2355" s="149" t="s">
        <v>360</v>
      </c>
    </row>
    <row r="2356" spans="1:26" s="175" customFormat="1" ht="26.4" hidden="1" x14ac:dyDescent="0.3">
      <c r="A2356" s="157"/>
      <c r="B2356" s="149">
        <v>201900062</v>
      </c>
      <c r="C2356" s="206" t="s">
        <v>804</v>
      </c>
      <c r="D2356" s="29" t="s">
        <v>176</v>
      </c>
      <c r="E2356" s="220" t="s">
        <v>1819</v>
      </c>
      <c r="F2356" s="208"/>
      <c r="G2356" s="208"/>
      <c r="H2356" s="208"/>
      <c r="I2356" s="208"/>
      <c r="J2356" s="209"/>
      <c r="K2356" s="208"/>
      <c r="L2356" s="208"/>
      <c r="M2356" s="208"/>
      <c r="N2356" s="208"/>
      <c r="O2356" s="208"/>
      <c r="P2356" s="208"/>
      <c r="Q2356" s="208"/>
      <c r="R2356" s="208"/>
      <c r="S2356" s="208"/>
      <c r="T2356" s="208"/>
      <c r="U2356" s="208"/>
      <c r="V2356" s="208"/>
      <c r="W2356" s="208"/>
      <c r="X2356" s="219">
        <v>43619</v>
      </c>
      <c r="Y2356" s="150" t="e">
        <f ca="1">IF(ISBLANK(X2356), TODAY()-#REF!,X2356 -#REF! &amp; CHAR(10) &amp; "(closed)")</f>
        <v>#REF!</v>
      </c>
      <c r="Z2356" s="149" t="s">
        <v>360</v>
      </c>
    </row>
    <row r="2357" spans="1:26" s="175" customFormat="1" ht="26.4" hidden="1" x14ac:dyDescent="0.3">
      <c r="A2357" s="157"/>
      <c r="B2357" s="155">
        <v>201900063</v>
      </c>
      <c r="C2357" s="217" t="s">
        <v>193</v>
      </c>
      <c r="D2357" s="29" t="s">
        <v>179</v>
      </c>
      <c r="E2357" s="220" t="s">
        <v>1818</v>
      </c>
      <c r="F2357" s="152"/>
      <c r="G2357" s="152"/>
      <c r="H2357" s="152"/>
      <c r="I2357" s="152"/>
      <c r="J2357" s="153"/>
      <c r="K2357" s="152"/>
      <c r="L2357" s="152"/>
      <c r="M2357" s="152"/>
      <c r="N2357" s="152"/>
      <c r="O2357" s="152"/>
      <c r="P2357" s="152"/>
      <c r="Q2357" s="152"/>
      <c r="R2357" s="152"/>
      <c r="S2357" s="152"/>
      <c r="T2357" s="152"/>
      <c r="U2357" s="152"/>
      <c r="V2357" s="152"/>
      <c r="W2357" s="152"/>
      <c r="X2357" s="151">
        <v>43613</v>
      </c>
      <c r="Y2357" s="150" t="e">
        <f ca="1">IF(ISBLANK(X2357), TODAY()-#REF!,X2357 -#REF! &amp; CHAR(10) &amp; "(closed)")</f>
        <v>#REF!</v>
      </c>
      <c r="Z2357" s="149" t="s">
        <v>360</v>
      </c>
    </row>
    <row r="2358" spans="1:26" s="175" customFormat="1" ht="26.4" hidden="1" x14ac:dyDescent="0.3">
      <c r="A2358" s="157"/>
      <c r="B2358" s="149">
        <v>201900063</v>
      </c>
      <c r="C2358" s="206" t="s">
        <v>193</v>
      </c>
      <c r="D2358" s="29" t="s">
        <v>179</v>
      </c>
      <c r="E2358" s="220" t="s">
        <v>1818</v>
      </c>
      <c r="F2358" s="208"/>
      <c r="G2358" s="208"/>
      <c r="H2358" s="208"/>
      <c r="I2358" s="208"/>
      <c r="J2358" s="209"/>
      <c r="K2358" s="208"/>
      <c r="L2358" s="208"/>
      <c r="M2358" s="208"/>
      <c r="N2358" s="208"/>
      <c r="O2358" s="208"/>
      <c r="P2358" s="208"/>
      <c r="Q2358" s="208"/>
      <c r="R2358" s="208"/>
      <c r="S2358" s="208"/>
      <c r="T2358" s="208"/>
      <c r="U2358" s="208"/>
      <c r="V2358" s="208"/>
      <c r="W2358" s="208"/>
      <c r="X2358" s="219">
        <v>43613</v>
      </c>
      <c r="Y2358" s="150" t="e">
        <f ca="1">IF(ISBLANK(X2358), TODAY()-#REF!,X2358 -#REF! &amp; CHAR(10) &amp; "(closed)")</f>
        <v>#REF!</v>
      </c>
      <c r="Z2358" s="149" t="s">
        <v>360</v>
      </c>
    </row>
    <row r="2359" spans="1:26" s="175" customFormat="1" ht="28.8" hidden="1" x14ac:dyDescent="0.3">
      <c r="A2359" s="157"/>
      <c r="B2359" s="223">
        <v>201900064</v>
      </c>
      <c r="C2359" s="222" t="s">
        <v>193</v>
      </c>
      <c r="D2359" s="146" t="s">
        <v>176</v>
      </c>
      <c r="E2359" s="145" t="s">
        <v>809</v>
      </c>
      <c r="F2359" s="152"/>
      <c r="G2359" s="152"/>
      <c r="H2359" s="152"/>
      <c r="I2359" s="152"/>
      <c r="J2359" s="153"/>
      <c r="K2359" s="152"/>
      <c r="L2359" s="152"/>
      <c r="M2359" s="152"/>
      <c r="N2359" s="152"/>
      <c r="O2359" s="152"/>
      <c r="P2359" s="152"/>
      <c r="Q2359" s="152"/>
      <c r="R2359" s="152"/>
      <c r="S2359" s="152"/>
      <c r="T2359" s="152"/>
      <c r="U2359" s="152"/>
      <c r="V2359" s="152"/>
      <c r="W2359" s="152"/>
      <c r="X2359" s="219">
        <v>43619</v>
      </c>
      <c r="Y2359" s="150" t="e">
        <f ca="1">IF(ISBLANK(X2359), TODAY()-#REF!,X2359 -#REF! &amp; CHAR(10) &amp; "(closed)")</f>
        <v>#REF!</v>
      </c>
      <c r="Z2359" s="149" t="s">
        <v>360</v>
      </c>
    </row>
    <row r="2360" spans="1:26" s="175" customFormat="1" ht="28.8" hidden="1" x14ac:dyDescent="0.3">
      <c r="A2360" s="157"/>
      <c r="B2360" s="223">
        <v>201900065</v>
      </c>
      <c r="C2360" s="222" t="s">
        <v>193</v>
      </c>
      <c r="D2360" s="146" t="s">
        <v>176</v>
      </c>
      <c r="E2360" s="145" t="s">
        <v>809</v>
      </c>
      <c r="F2360" s="152"/>
      <c r="G2360" s="152"/>
      <c r="H2360" s="152"/>
      <c r="I2360" s="152"/>
      <c r="J2360" s="153"/>
      <c r="K2360" s="152"/>
      <c r="L2360" s="152"/>
      <c r="M2360" s="152"/>
      <c r="N2360" s="152"/>
      <c r="O2360" s="152"/>
      <c r="P2360" s="152"/>
      <c r="Q2360" s="152"/>
      <c r="R2360" s="152"/>
      <c r="S2360" s="152"/>
      <c r="T2360" s="152"/>
      <c r="U2360" s="152"/>
      <c r="V2360" s="152"/>
      <c r="W2360" s="152"/>
      <c r="X2360" s="219">
        <v>43619</v>
      </c>
      <c r="Y2360" s="150" t="e">
        <f ca="1">IF(ISBLANK(X2360), TODAY()-#REF!,X2360 -#REF! &amp; CHAR(10) &amp; "(closed)")</f>
        <v>#REF!</v>
      </c>
      <c r="Z2360" s="149" t="s">
        <v>360</v>
      </c>
    </row>
    <row r="2361" spans="1:26" s="175" customFormat="1" ht="14.4" hidden="1" x14ac:dyDescent="0.3">
      <c r="A2361" s="157"/>
      <c r="B2361" s="149">
        <v>201900066</v>
      </c>
      <c r="C2361" s="206" t="s">
        <v>193</v>
      </c>
      <c r="D2361" s="29" t="s">
        <v>179</v>
      </c>
      <c r="E2361" s="220" t="s">
        <v>1009</v>
      </c>
      <c r="F2361" s="152"/>
      <c r="G2361" s="152"/>
      <c r="H2361" s="152"/>
      <c r="I2361" s="152"/>
      <c r="J2361" s="153"/>
      <c r="K2361" s="152"/>
      <c r="L2361" s="152"/>
      <c r="M2361" s="152"/>
      <c r="N2361" s="152"/>
      <c r="O2361" s="152"/>
      <c r="P2361" s="152"/>
      <c r="Q2361" s="152"/>
      <c r="R2361" s="152"/>
      <c r="S2361" s="152"/>
      <c r="T2361" s="152"/>
      <c r="U2361" s="152"/>
      <c r="V2361" s="152"/>
      <c r="W2361" s="152"/>
      <c r="X2361" s="219">
        <v>43619</v>
      </c>
      <c r="Y2361" s="150" t="e">
        <f ca="1">IF(ISBLANK(X2361), TODAY()-#REF!,X2361 -#REF! &amp; CHAR(10) &amp; "(closed)")</f>
        <v>#REF!</v>
      </c>
      <c r="Z2361" s="149" t="s">
        <v>360</v>
      </c>
    </row>
    <row r="2362" spans="1:26" s="175" customFormat="1" ht="26.4" hidden="1" x14ac:dyDescent="0.3">
      <c r="A2362" s="157"/>
      <c r="B2362" s="155">
        <v>201900067</v>
      </c>
      <c r="C2362" s="217" t="s">
        <v>1817</v>
      </c>
      <c r="D2362" s="29" t="s">
        <v>179</v>
      </c>
      <c r="E2362" s="221"/>
      <c r="F2362" s="152"/>
      <c r="G2362" s="152"/>
      <c r="H2362" s="152"/>
      <c r="I2362" s="152"/>
      <c r="J2362" s="153"/>
      <c r="K2362" s="152"/>
      <c r="L2362" s="152"/>
      <c r="M2362" s="152"/>
      <c r="N2362" s="152"/>
      <c r="O2362" s="152"/>
      <c r="P2362" s="152"/>
      <c r="Q2362" s="152"/>
      <c r="R2362" s="152"/>
      <c r="S2362" s="152"/>
      <c r="T2362" s="152"/>
      <c r="U2362" s="152"/>
      <c r="V2362" s="152"/>
      <c r="W2362" s="152"/>
      <c r="X2362" s="219">
        <v>43580</v>
      </c>
      <c r="Y2362" s="150" t="str">
        <f ca="1">IF(ISBLANK(X2362), TODAY()-E2362,X2362- E2362 &amp; CHAR(10) &amp; "(closed)")</f>
        <v>43580
(closed)</v>
      </c>
      <c r="Z2362" s="149" t="s">
        <v>360</v>
      </c>
    </row>
    <row r="2363" spans="1:26" s="175" customFormat="1" ht="28.8" hidden="1" x14ac:dyDescent="0.3">
      <c r="A2363" s="157"/>
      <c r="B2363" s="223">
        <v>201900068</v>
      </c>
      <c r="C2363" s="222" t="s">
        <v>193</v>
      </c>
      <c r="D2363" s="146" t="s">
        <v>176</v>
      </c>
      <c r="E2363" s="145" t="s">
        <v>809</v>
      </c>
      <c r="F2363" s="152"/>
      <c r="G2363" s="152"/>
      <c r="H2363" s="152"/>
      <c r="I2363" s="152"/>
      <c r="J2363" s="153"/>
      <c r="K2363" s="152"/>
      <c r="L2363" s="152"/>
      <c r="M2363" s="152"/>
      <c r="N2363" s="152"/>
      <c r="O2363" s="152"/>
      <c r="P2363" s="152"/>
      <c r="Q2363" s="152"/>
      <c r="R2363" s="152"/>
      <c r="S2363" s="152"/>
      <c r="T2363" s="152"/>
      <c r="U2363" s="152"/>
      <c r="V2363" s="152"/>
      <c r="W2363" s="152"/>
      <c r="X2363" s="219">
        <v>43630</v>
      </c>
      <c r="Y2363" s="150" t="e">
        <f ca="1">IF(ISBLANK(X2363), TODAY()-#REF!,X2363 -#REF! &amp; CHAR(10) &amp; "(closed)")</f>
        <v>#REF!</v>
      </c>
      <c r="Z2363" s="149" t="s">
        <v>360</v>
      </c>
    </row>
    <row r="2364" spans="1:26" s="175" customFormat="1" ht="28.8" hidden="1" x14ac:dyDescent="0.3">
      <c r="A2364" s="157"/>
      <c r="B2364" s="223">
        <v>201900069</v>
      </c>
      <c r="C2364" s="222" t="s">
        <v>193</v>
      </c>
      <c r="D2364" s="146" t="s">
        <v>176</v>
      </c>
      <c r="E2364" s="145" t="s">
        <v>809</v>
      </c>
      <c r="F2364" s="152"/>
      <c r="G2364" s="152"/>
      <c r="H2364" s="152"/>
      <c r="I2364" s="152"/>
      <c r="J2364" s="153"/>
      <c r="K2364" s="152"/>
      <c r="L2364" s="152"/>
      <c r="M2364" s="152"/>
      <c r="N2364" s="152"/>
      <c r="O2364" s="152"/>
      <c r="P2364" s="152"/>
      <c r="Q2364" s="152"/>
      <c r="R2364" s="152"/>
      <c r="S2364" s="152"/>
      <c r="T2364" s="152"/>
      <c r="U2364" s="152"/>
      <c r="V2364" s="152"/>
      <c r="W2364" s="152"/>
      <c r="X2364" s="219">
        <v>43629</v>
      </c>
      <c r="Y2364" s="150" t="e">
        <f ca="1">IF(ISBLANK(X2364), TODAY()-#REF!,X2364 -#REF! &amp; CHAR(10) &amp; "(closed)")</f>
        <v>#REF!</v>
      </c>
      <c r="Z2364" s="149" t="s">
        <v>360</v>
      </c>
    </row>
    <row r="2365" spans="1:26" s="175" customFormat="1" ht="52.8" hidden="1" x14ac:dyDescent="0.3">
      <c r="A2365" s="157"/>
      <c r="B2365" s="149">
        <v>201900070</v>
      </c>
      <c r="C2365" s="206" t="s">
        <v>193</v>
      </c>
      <c r="D2365" s="29" t="s">
        <v>176</v>
      </c>
      <c r="E2365" s="220" t="s">
        <v>1816</v>
      </c>
      <c r="F2365" s="152"/>
      <c r="G2365" s="152"/>
      <c r="H2365" s="152"/>
      <c r="I2365" s="152"/>
      <c r="J2365" s="153"/>
      <c r="K2365" s="152"/>
      <c r="L2365" s="152"/>
      <c r="M2365" s="152"/>
      <c r="N2365" s="152"/>
      <c r="O2365" s="152"/>
      <c r="P2365" s="152"/>
      <c r="Q2365" s="152"/>
      <c r="R2365" s="152"/>
      <c r="S2365" s="152"/>
      <c r="T2365" s="152"/>
      <c r="U2365" s="152"/>
      <c r="V2365" s="152"/>
      <c r="W2365" s="152"/>
      <c r="X2365" s="219">
        <v>43623</v>
      </c>
      <c r="Y2365" s="150" t="e">
        <f ca="1">IF(ISBLANK(X2365), TODAY()-#REF!,X2365 -#REF! &amp; CHAR(10) &amp; "(closed)")</f>
        <v>#REF!</v>
      </c>
      <c r="Z2365" s="149" t="s">
        <v>360</v>
      </c>
    </row>
    <row r="2366" spans="1:26" s="175" customFormat="1" ht="26.4" hidden="1" x14ac:dyDescent="0.3">
      <c r="A2366" s="157"/>
      <c r="B2366" s="155">
        <v>201900071</v>
      </c>
      <c r="C2366" s="217" t="s">
        <v>804</v>
      </c>
      <c r="D2366" s="29" t="s">
        <v>176</v>
      </c>
      <c r="E2366" s="221"/>
      <c r="F2366" s="152"/>
      <c r="G2366" s="152"/>
      <c r="H2366" s="152"/>
      <c r="I2366" s="152"/>
      <c r="J2366" s="153"/>
      <c r="K2366" s="152"/>
      <c r="L2366" s="152"/>
      <c r="M2366" s="152"/>
      <c r="N2366" s="152"/>
      <c r="O2366" s="152"/>
      <c r="P2366" s="152"/>
      <c r="Q2366" s="152"/>
      <c r="R2366" s="152"/>
      <c r="S2366" s="152"/>
      <c r="T2366" s="152"/>
      <c r="U2366" s="152"/>
      <c r="V2366" s="152"/>
      <c r="W2366" s="152"/>
      <c r="X2366" s="219">
        <v>43584</v>
      </c>
      <c r="Y2366" s="150" t="str">
        <f ca="1">IF(ISBLANK(X2366), TODAY()-E2366,X2366- E2366 &amp; CHAR(10) &amp; "(closed)")</f>
        <v>43584
(closed)</v>
      </c>
      <c r="Z2366" s="149" t="s">
        <v>360</v>
      </c>
    </row>
    <row r="2367" spans="1:26" s="175" customFormat="1" ht="14.4" hidden="1" x14ac:dyDescent="0.3">
      <c r="A2367" s="157"/>
      <c r="B2367" s="149">
        <v>201900072</v>
      </c>
      <c r="C2367" s="206" t="s">
        <v>299</v>
      </c>
      <c r="D2367" s="29" t="s">
        <v>174</v>
      </c>
      <c r="E2367" s="30" t="s">
        <v>1815</v>
      </c>
      <c r="F2367" s="152"/>
      <c r="G2367" s="152"/>
      <c r="H2367" s="152"/>
      <c r="I2367" s="152"/>
      <c r="J2367" s="24">
        <v>43532</v>
      </c>
      <c r="K2367" s="28">
        <v>3257770</v>
      </c>
      <c r="L2367" s="152"/>
      <c r="M2367" s="28">
        <v>2438035.4500000002</v>
      </c>
      <c r="N2367" s="152"/>
      <c r="O2367" s="152"/>
      <c r="P2367" s="152"/>
      <c r="Q2367" s="152"/>
      <c r="R2367" s="152"/>
      <c r="S2367" s="152"/>
      <c r="T2367" s="152"/>
      <c r="U2367" s="152"/>
      <c r="V2367" s="152"/>
      <c r="W2367" s="152"/>
      <c r="X2367" s="219">
        <v>43636</v>
      </c>
      <c r="Y2367" s="150" t="e">
        <f ca="1">IF(ISBLANK(X2367), TODAY()-E2367,X2367- E2367 &amp; CHAR(10) &amp; "(closed)")</f>
        <v>#VALUE!</v>
      </c>
      <c r="Z2367" s="149" t="s">
        <v>360</v>
      </c>
    </row>
    <row r="2368" spans="1:26" s="175" customFormat="1" ht="14.4" hidden="1" x14ac:dyDescent="0.3">
      <c r="A2368" s="157"/>
      <c r="B2368" s="149">
        <v>201900073</v>
      </c>
      <c r="C2368" s="206" t="s">
        <v>299</v>
      </c>
      <c r="D2368" s="29" t="s">
        <v>174</v>
      </c>
      <c r="E2368" s="30" t="s">
        <v>1374</v>
      </c>
      <c r="F2368" s="152"/>
      <c r="G2368" s="152"/>
      <c r="H2368" s="152"/>
      <c r="I2368" s="152"/>
      <c r="J2368" s="24">
        <v>43532</v>
      </c>
      <c r="K2368" s="28">
        <v>2631371</v>
      </c>
      <c r="L2368" s="152"/>
      <c r="M2368" s="28">
        <v>1878693.7</v>
      </c>
      <c r="N2368" s="152"/>
      <c r="O2368" s="152"/>
      <c r="P2368" s="152"/>
      <c r="Q2368" s="152"/>
      <c r="R2368" s="152"/>
      <c r="S2368" s="152"/>
      <c r="T2368" s="152"/>
      <c r="U2368" s="152"/>
      <c r="V2368" s="152"/>
      <c r="W2368" s="152"/>
      <c r="X2368" s="219">
        <v>43636</v>
      </c>
      <c r="Y2368" s="150" t="e">
        <f ca="1">IF(ISBLANK(X2368), TODAY()-E2368,X2368- E2368 &amp; CHAR(10) &amp; "(closed)")</f>
        <v>#VALUE!</v>
      </c>
      <c r="Z2368" s="149" t="s">
        <v>360</v>
      </c>
    </row>
    <row r="2369" spans="1:26" s="175" customFormat="1" ht="14.4" hidden="1" x14ac:dyDescent="0.3">
      <c r="A2369" s="157"/>
      <c r="B2369" s="149">
        <v>201900074</v>
      </c>
      <c r="C2369" s="206" t="s">
        <v>299</v>
      </c>
      <c r="D2369" s="29" t="s">
        <v>174</v>
      </c>
      <c r="E2369" s="30" t="s">
        <v>1286</v>
      </c>
      <c r="F2369" s="208"/>
      <c r="G2369" s="208"/>
      <c r="H2369" s="208"/>
      <c r="I2369" s="208"/>
      <c r="J2369" s="24">
        <v>43532</v>
      </c>
      <c r="K2369" s="28">
        <v>2681176</v>
      </c>
      <c r="L2369" s="208"/>
      <c r="M2369" s="28">
        <v>2091360.43</v>
      </c>
      <c r="N2369" s="208"/>
      <c r="O2369" s="208"/>
      <c r="P2369" s="208"/>
      <c r="Q2369" s="208"/>
      <c r="R2369" s="208"/>
      <c r="S2369" s="208"/>
      <c r="T2369" s="208"/>
      <c r="U2369" s="208"/>
      <c r="V2369" s="208"/>
      <c r="W2369" s="208"/>
      <c r="X2369" s="219">
        <v>43636</v>
      </c>
      <c r="Y2369" s="150" t="e">
        <f ca="1">IF(ISBLANK(X2369), TODAY()-E2369,X2369- E2369 &amp; CHAR(10) &amp; "(closed)")</f>
        <v>#VALUE!</v>
      </c>
      <c r="Z2369" s="149" t="s">
        <v>360</v>
      </c>
    </row>
    <row r="2370" spans="1:26" s="175" customFormat="1" ht="39.6" hidden="1" x14ac:dyDescent="0.3">
      <c r="A2370" s="157"/>
      <c r="B2370" s="149">
        <v>201900075</v>
      </c>
      <c r="C2370" s="206" t="s">
        <v>193</v>
      </c>
      <c r="D2370" s="29" t="s">
        <v>176</v>
      </c>
      <c r="E2370" s="220" t="s">
        <v>1814</v>
      </c>
      <c r="F2370" s="152"/>
      <c r="G2370" s="152"/>
      <c r="H2370" s="152"/>
      <c r="I2370" s="152"/>
      <c r="J2370" s="153"/>
      <c r="K2370" s="152"/>
      <c r="L2370" s="152"/>
      <c r="M2370" s="152"/>
      <c r="N2370" s="152"/>
      <c r="O2370" s="152"/>
      <c r="P2370" s="152"/>
      <c r="Q2370" s="152"/>
      <c r="R2370" s="152"/>
      <c r="S2370" s="152"/>
      <c r="T2370" s="152"/>
      <c r="U2370" s="152"/>
      <c r="V2370" s="152"/>
      <c r="W2370" s="152"/>
      <c r="X2370" s="219">
        <v>43629</v>
      </c>
      <c r="Y2370" s="150" t="e">
        <f ca="1">IF(ISBLANK(X2370), TODAY()-#REF!,X2370 -#REF! &amp; CHAR(10) &amp; "(closed)")</f>
        <v>#REF!</v>
      </c>
      <c r="Z2370" s="149" t="s">
        <v>360</v>
      </c>
    </row>
    <row r="2371" spans="1:26" s="175" customFormat="1" ht="39.6" hidden="1" x14ac:dyDescent="0.3">
      <c r="A2371" s="157"/>
      <c r="B2371" s="149">
        <v>201900076</v>
      </c>
      <c r="C2371" s="206" t="s">
        <v>193</v>
      </c>
      <c r="D2371" s="29" t="s">
        <v>176</v>
      </c>
      <c r="E2371" s="220" t="s">
        <v>1813</v>
      </c>
      <c r="F2371" s="152"/>
      <c r="G2371" s="152"/>
      <c r="H2371" s="152"/>
      <c r="I2371" s="152"/>
      <c r="J2371" s="153"/>
      <c r="K2371" s="152"/>
      <c r="L2371" s="152"/>
      <c r="M2371" s="152"/>
      <c r="N2371" s="152"/>
      <c r="O2371" s="152"/>
      <c r="P2371" s="152"/>
      <c r="Q2371" s="152"/>
      <c r="R2371" s="152"/>
      <c r="S2371" s="152"/>
      <c r="T2371" s="152"/>
      <c r="U2371" s="152"/>
      <c r="V2371" s="152"/>
      <c r="W2371" s="152"/>
      <c r="X2371" s="219">
        <v>43629</v>
      </c>
      <c r="Y2371" s="150" t="e">
        <f ca="1">IF(ISBLANK(X2371), TODAY()-#REF!,X2371 -#REF! &amp; CHAR(10) &amp; "(closed)")</f>
        <v>#REF!</v>
      </c>
      <c r="Z2371" s="149" t="s">
        <v>360</v>
      </c>
    </row>
    <row r="2372" spans="1:26" s="175" customFormat="1" ht="26.4" hidden="1" x14ac:dyDescent="0.3">
      <c r="A2372" s="157"/>
      <c r="B2372" s="155">
        <v>201900077</v>
      </c>
      <c r="C2372" s="217" t="s">
        <v>193</v>
      </c>
      <c r="D2372" s="29" t="s">
        <v>176</v>
      </c>
      <c r="E2372" s="221"/>
      <c r="F2372" s="152"/>
      <c r="G2372" s="152"/>
      <c r="H2372" s="152"/>
      <c r="I2372" s="152"/>
      <c r="J2372" s="153"/>
      <c r="K2372" s="152"/>
      <c r="L2372" s="152"/>
      <c r="M2372" s="152"/>
      <c r="N2372" s="152"/>
      <c r="O2372" s="152"/>
      <c r="P2372" s="152"/>
      <c r="Q2372" s="152"/>
      <c r="R2372" s="152"/>
      <c r="S2372" s="152"/>
      <c r="T2372" s="152"/>
      <c r="U2372" s="152"/>
      <c r="V2372" s="152"/>
      <c r="W2372" s="152"/>
      <c r="X2372" s="219">
        <v>43565</v>
      </c>
      <c r="Y2372" s="150" t="str">
        <f ca="1">IF(ISBLANK(X2372), TODAY()-E2372,X2372- E2372 &amp; CHAR(10) &amp; "(closed)")</f>
        <v>43565
(closed)</v>
      </c>
      <c r="Z2372" s="149" t="s">
        <v>360</v>
      </c>
    </row>
    <row r="2373" spans="1:26" s="175" customFormat="1" ht="52.8" hidden="1" x14ac:dyDescent="0.3">
      <c r="A2373" s="157"/>
      <c r="B2373" s="149">
        <v>201900078</v>
      </c>
      <c r="C2373" s="206" t="s">
        <v>193</v>
      </c>
      <c r="D2373" s="29" t="s">
        <v>176</v>
      </c>
      <c r="E2373" s="220" t="s">
        <v>1812</v>
      </c>
      <c r="F2373" s="152"/>
      <c r="G2373" s="152"/>
      <c r="H2373" s="152"/>
      <c r="I2373" s="152"/>
      <c r="J2373" s="153"/>
      <c r="K2373" s="152"/>
      <c r="L2373" s="152"/>
      <c r="M2373" s="152"/>
      <c r="N2373" s="152"/>
      <c r="O2373" s="152"/>
      <c r="P2373" s="152"/>
      <c r="Q2373" s="152"/>
      <c r="R2373" s="152"/>
      <c r="S2373" s="152"/>
      <c r="T2373" s="152"/>
      <c r="U2373" s="152"/>
      <c r="V2373" s="152"/>
      <c r="W2373" s="152"/>
      <c r="X2373" s="219">
        <v>43626</v>
      </c>
      <c r="Y2373" s="150" t="e">
        <f ca="1">IF(ISBLANK(X2373), TODAY()-#REF!,X2373 -#REF! &amp; CHAR(10) &amp; "(closed)")</f>
        <v>#REF!</v>
      </c>
      <c r="Z2373" s="149" t="s">
        <v>360</v>
      </c>
    </row>
    <row r="2374" spans="1:26" s="175" customFormat="1" ht="39.6" hidden="1" x14ac:dyDescent="0.3">
      <c r="A2374" s="157"/>
      <c r="B2374" s="149">
        <v>201900079</v>
      </c>
      <c r="C2374" s="206" t="s">
        <v>193</v>
      </c>
      <c r="D2374" s="29" t="s">
        <v>176</v>
      </c>
      <c r="E2374" s="220" t="s">
        <v>1811</v>
      </c>
      <c r="F2374" s="152"/>
      <c r="G2374" s="152"/>
      <c r="H2374" s="152"/>
      <c r="I2374" s="152"/>
      <c r="J2374" s="153"/>
      <c r="K2374" s="152"/>
      <c r="L2374" s="152"/>
      <c r="M2374" s="152"/>
      <c r="N2374" s="152"/>
      <c r="O2374" s="152"/>
      <c r="P2374" s="152"/>
      <c r="Q2374" s="152"/>
      <c r="R2374" s="152"/>
      <c r="S2374" s="152"/>
      <c r="T2374" s="152"/>
      <c r="U2374" s="152"/>
      <c r="V2374" s="152"/>
      <c r="W2374" s="152"/>
      <c r="X2374" s="219">
        <v>43626</v>
      </c>
      <c r="Y2374" s="150" t="e">
        <f ca="1">IF(ISBLANK(X2374), TODAY()-#REF!,X2374 -#REF! &amp; CHAR(10) &amp; "(closed)")</f>
        <v>#REF!</v>
      </c>
      <c r="Z2374" s="149" t="s">
        <v>360</v>
      </c>
    </row>
    <row r="2375" spans="1:26" s="175" customFormat="1" ht="28.8" hidden="1" x14ac:dyDescent="0.3">
      <c r="A2375" s="157"/>
      <c r="B2375" s="223">
        <v>201900080</v>
      </c>
      <c r="C2375" s="222" t="s">
        <v>193</v>
      </c>
      <c r="D2375" s="146" t="s">
        <v>176</v>
      </c>
      <c r="E2375" s="145" t="s">
        <v>809</v>
      </c>
      <c r="F2375" s="152"/>
      <c r="G2375" s="152"/>
      <c r="H2375" s="152"/>
      <c r="I2375" s="152"/>
      <c r="J2375" s="153"/>
      <c r="K2375" s="152"/>
      <c r="L2375" s="152"/>
      <c r="M2375" s="152"/>
      <c r="N2375" s="152"/>
      <c r="O2375" s="152"/>
      <c r="P2375" s="152"/>
      <c r="Q2375" s="152"/>
      <c r="R2375" s="152"/>
      <c r="S2375" s="152"/>
      <c r="T2375" s="152"/>
      <c r="U2375" s="152"/>
      <c r="V2375" s="152"/>
      <c r="W2375" s="152"/>
      <c r="X2375" s="219">
        <v>43623</v>
      </c>
      <c r="Y2375" s="150" t="e">
        <f ca="1">IF(ISBLANK(X2375), TODAY()-#REF!,X2375 -#REF! &amp; CHAR(10) &amp; "(closed)")</f>
        <v>#REF!</v>
      </c>
      <c r="Z2375" s="149" t="s">
        <v>360</v>
      </c>
    </row>
    <row r="2376" spans="1:26" s="175" customFormat="1" ht="39.6" hidden="1" x14ac:dyDescent="0.3">
      <c r="A2376" s="157"/>
      <c r="B2376" s="149">
        <v>201900081</v>
      </c>
      <c r="C2376" s="206" t="s">
        <v>193</v>
      </c>
      <c r="D2376" s="29" t="s">
        <v>176</v>
      </c>
      <c r="E2376" s="220" t="s">
        <v>1810</v>
      </c>
      <c r="F2376" s="152"/>
      <c r="G2376" s="152"/>
      <c r="H2376" s="152"/>
      <c r="I2376" s="152"/>
      <c r="J2376" s="153"/>
      <c r="K2376" s="152"/>
      <c r="L2376" s="152"/>
      <c r="M2376" s="152"/>
      <c r="N2376" s="152"/>
      <c r="O2376" s="152"/>
      <c r="P2376" s="152"/>
      <c r="Q2376" s="152"/>
      <c r="R2376" s="152"/>
      <c r="S2376" s="152"/>
      <c r="T2376" s="152"/>
      <c r="U2376" s="152"/>
      <c r="V2376" s="152"/>
      <c r="W2376" s="152"/>
      <c r="X2376" s="219">
        <v>43633</v>
      </c>
      <c r="Y2376" s="150" t="e">
        <f ca="1">IF(ISBLANK(X2376), TODAY()-#REF!,X2376 -#REF! &amp; CHAR(10) &amp; "(closed)")</f>
        <v>#REF!</v>
      </c>
      <c r="Z2376" s="149" t="s">
        <v>360</v>
      </c>
    </row>
    <row r="2377" spans="1:26" s="175" customFormat="1" ht="39.6" hidden="1" x14ac:dyDescent="0.3">
      <c r="A2377" s="157"/>
      <c r="B2377" s="149">
        <v>201900082</v>
      </c>
      <c r="C2377" s="206" t="s">
        <v>193</v>
      </c>
      <c r="D2377" s="29" t="s">
        <v>176</v>
      </c>
      <c r="E2377" s="220" t="s">
        <v>1809</v>
      </c>
      <c r="F2377" s="152"/>
      <c r="G2377" s="152"/>
      <c r="H2377" s="152"/>
      <c r="I2377" s="152"/>
      <c r="J2377" s="153"/>
      <c r="K2377" s="152"/>
      <c r="L2377" s="152"/>
      <c r="M2377" s="152"/>
      <c r="N2377" s="152"/>
      <c r="O2377" s="152"/>
      <c r="P2377" s="152"/>
      <c r="Q2377" s="152"/>
      <c r="R2377" s="152"/>
      <c r="S2377" s="152"/>
      <c r="T2377" s="152"/>
      <c r="U2377" s="152"/>
      <c r="V2377" s="152"/>
      <c r="W2377" s="152"/>
      <c r="X2377" s="219">
        <v>43634</v>
      </c>
      <c r="Y2377" s="150" t="e">
        <f ca="1">IF(ISBLANK(X2377), TODAY()-#REF!,X2377 -#REF! &amp; CHAR(10) &amp; "(closed)")</f>
        <v>#REF!</v>
      </c>
      <c r="Z2377" s="149" t="s">
        <v>360</v>
      </c>
    </row>
    <row r="2378" spans="1:26" s="175" customFormat="1" ht="28.8" hidden="1" x14ac:dyDescent="0.3">
      <c r="A2378" s="157"/>
      <c r="B2378" s="223">
        <v>201900083</v>
      </c>
      <c r="C2378" s="222" t="s">
        <v>193</v>
      </c>
      <c r="D2378" s="146" t="s">
        <v>176</v>
      </c>
      <c r="E2378" s="145" t="s">
        <v>809</v>
      </c>
      <c r="F2378" s="152"/>
      <c r="G2378" s="152"/>
      <c r="H2378" s="152"/>
      <c r="I2378" s="152"/>
      <c r="J2378" s="153"/>
      <c r="K2378" s="152"/>
      <c r="L2378" s="152"/>
      <c r="M2378" s="152"/>
      <c r="N2378" s="152"/>
      <c r="O2378" s="152"/>
      <c r="P2378" s="152"/>
      <c r="Q2378" s="152"/>
      <c r="R2378" s="152"/>
      <c r="S2378" s="152"/>
      <c r="T2378" s="152"/>
      <c r="U2378" s="152"/>
      <c r="V2378" s="152"/>
      <c r="W2378" s="152"/>
      <c r="X2378" s="219">
        <v>43634</v>
      </c>
      <c r="Y2378" s="150" t="e">
        <f ca="1">IF(ISBLANK(X2378), TODAY()-#REF!,X2378 -#REF! &amp; CHAR(10) &amp; "(closed)")</f>
        <v>#REF!</v>
      </c>
      <c r="Z2378" s="149" t="s">
        <v>360</v>
      </c>
    </row>
    <row r="2379" spans="1:26" s="175" customFormat="1" ht="14.4" hidden="1" x14ac:dyDescent="0.3">
      <c r="A2379" s="157"/>
      <c r="B2379" s="149">
        <v>201900084</v>
      </c>
      <c r="C2379" s="206" t="s">
        <v>193</v>
      </c>
      <c r="D2379" s="29" t="s">
        <v>177</v>
      </c>
      <c r="E2379" s="220" t="s">
        <v>744</v>
      </c>
      <c r="F2379" s="152"/>
      <c r="G2379" s="152"/>
      <c r="H2379" s="152"/>
      <c r="I2379" s="152"/>
      <c r="J2379" s="153"/>
      <c r="K2379" s="152"/>
      <c r="L2379" s="152"/>
      <c r="M2379" s="152"/>
      <c r="N2379" s="152"/>
      <c r="O2379" s="152"/>
      <c r="P2379" s="152"/>
      <c r="Q2379" s="152"/>
      <c r="R2379" s="152"/>
      <c r="S2379" s="152"/>
      <c r="T2379" s="152"/>
      <c r="U2379" s="152"/>
      <c r="V2379" s="152"/>
      <c r="W2379" s="152"/>
      <c r="X2379" s="219">
        <v>43641</v>
      </c>
      <c r="Y2379" s="150" t="e">
        <f ca="1">IF(ISBLANK(X2379), TODAY()-#REF!,X2379 -#REF! &amp; CHAR(10) &amp; "(closed)")</f>
        <v>#REF!</v>
      </c>
      <c r="Z2379" s="149" t="s">
        <v>360</v>
      </c>
    </row>
    <row r="2380" spans="1:26" s="175" customFormat="1" ht="39.6" hidden="1" x14ac:dyDescent="0.3">
      <c r="A2380" s="157"/>
      <c r="B2380" s="149">
        <v>201900085</v>
      </c>
      <c r="C2380" s="206" t="s">
        <v>193</v>
      </c>
      <c r="D2380" s="29" t="s">
        <v>176</v>
      </c>
      <c r="E2380" s="220" t="s">
        <v>1808</v>
      </c>
      <c r="F2380" s="152"/>
      <c r="G2380" s="152"/>
      <c r="H2380" s="152"/>
      <c r="I2380" s="152"/>
      <c r="J2380" s="153"/>
      <c r="K2380" s="152"/>
      <c r="L2380" s="152"/>
      <c r="M2380" s="152"/>
      <c r="N2380" s="152"/>
      <c r="O2380" s="152"/>
      <c r="P2380" s="152"/>
      <c r="Q2380" s="152"/>
      <c r="R2380" s="152"/>
      <c r="S2380" s="152"/>
      <c r="T2380" s="152"/>
      <c r="U2380" s="152"/>
      <c r="V2380" s="152"/>
      <c r="W2380" s="152"/>
      <c r="X2380" s="219">
        <v>43641</v>
      </c>
      <c r="Y2380" s="150" t="e">
        <f ca="1">IF(ISBLANK(X2380), TODAY()-#REF!,X2380 -#REF! &amp; CHAR(10) &amp; "(closed)")</f>
        <v>#REF!</v>
      </c>
      <c r="Z2380" s="149" t="s">
        <v>360</v>
      </c>
    </row>
    <row r="2381" spans="1:26" s="175" customFormat="1" ht="39.6" hidden="1" x14ac:dyDescent="0.3">
      <c r="A2381" s="157"/>
      <c r="B2381" s="149">
        <v>201900086</v>
      </c>
      <c r="C2381" s="206" t="s">
        <v>193</v>
      </c>
      <c r="D2381" s="29" t="s">
        <v>176</v>
      </c>
      <c r="E2381" s="220" t="s">
        <v>1807</v>
      </c>
      <c r="F2381" s="152"/>
      <c r="G2381" s="152"/>
      <c r="H2381" s="152"/>
      <c r="I2381" s="152"/>
      <c r="J2381" s="153"/>
      <c r="K2381" s="152"/>
      <c r="L2381" s="152"/>
      <c r="M2381" s="152"/>
      <c r="N2381" s="152"/>
      <c r="O2381" s="152"/>
      <c r="P2381" s="152"/>
      <c r="Q2381" s="152"/>
      <c r="R2381" s="152"/>
      <c r="S2381" s="152"/>
      <c r="T2381" s="152"/>
      <c r="U2381" s="152"/>
      <c r="V2381" s="152"/>
      <c r="W2381" s="152"/>
      <c r="X2381" s="219">
        <v>43641</v>
      </c>
      <c r="Y2381" s="150" t="e">
        <f ca="1">IF(ISBLANK(X2381), TODAY()-#REF!,X2381 -#REF! &amp; CHAR(10) &amp; "(closed)")</f>
        <v>#REF!</v>
      </c>
      <c r="Z2381" s="149" t="s">
        <v>360</v>
      </c>
    </row>
    <row r="2382" spans="1:26" s="175" customFormat="1" ht="39.6" hidden="1" x14ac:dyDescent="0.3">
      <c r="A2382" s="157"/>
      <c r="B2382" s="149">
        <v>201900087</v>
      </c>
      <c r="C2382" s="206" t="s">
        <v>193</v>
      </c>
      <c r="D2382" s="29" t="s">
        <v>176</v>
      </c>
      <c r="E2382" s="220" t="s">
        <v>1806</v>
      </c>
      <c r="F2382" s="152"/>
      <c r="G2382" s="152"/>
      <c r="H2382" s="152"/>
      <c r="I2382" s="152"/>
      <c r="J2382" s="153"/>
      <c r="K2382" s="152"/>
      <c r="L2382" s="152"/>
      <c r="M2382" s="152"/>
      <c r="N2382" s="152"/>
      <c r="O2382" s="152"/>
      <c r="P2382" s="152"/>
      <c r="Q2382" s="152"/>
      <c r="R2382" s="152"/>
      <c r="S2382" s="152"/>
      <c r="T2382" s="152"/>
      <c r="U2382" s="152"/>
      <c r="V2382" s="152"/>
      <c r="W2382" s="152"/>
      <c r="X2382" s="219">
        <v>43641</v>
      </c>
      <c r="Y2382" s="150" t="e">
        <f ca="1">IF(ISBLANK(X2382), TODAY()-#REF!,X2382 -#REF! &amp; CHAR(10) &amp; "(closed)")</f>
        <v>#REF!</v>
      </c>
      <c r="Z2382" s="149" t="s">
        <v>360</v>
      </c>
    </row>
    <row r="2383" spans="1:26" s="175" customFormat="1" ht="26.4" hidden="1" x14ac:dyDescent="0.3">
      <c r="A2383" s="157"/>
      <c r="B2383" s="149">
        <v>201900088</v>
      </c>
      <c r="C2383" s="206" t="s">
        <v>193</v>
      </c>
      <c r="D2383" s="29" t="s">
        <v>179</v>
      </c>
      <c r="E2383" s="220" t="s">
        <v>1805</v>
      </c>
      <c r="F2383" s="152"/>
      <c r="G2383" s="152"/>
      <c r="H2383" s="152"/>
      <c r="I2383" s="152"/>
      <c r="J2383" s="153"/>
      <c r="K2383" s="152"/>
      <c r="L2383" s="152"/>
      <c r="M2383" s="152"/>
      <c r="N2383" s="152"/>
      <c r="O2383" s="152"/>
      <c r="P2383" s="152"/>
      <c r="Q2383" s="152"/>
      <c r="R2383" s="152"/>
      <c r="S2383" s="152"/>
      <c r="T2383" s="152"/>
      <c r="U2383" s="152"/>
      <c r="V2383" s="152"/>
      <c r="W2383" s="152"/>
      <c r="X2383" s="219">
        <v>43613</v>
      </c>
      <c r="Y2383" s="150" t="e">
        <f ca="1">IF(ISBLANK(X2383), TODAY()-#REF!,X2383 -#REF! &amp; CHAR(10) &amp; "(closed)")</f>
        <v>#REF!</v>
      </c>
      <c r="Z2383" s="149" t="s">
        <v>360</v>
      </c>
    </row>
    <row r="2384" spans="1:26" s="175" customFormat="1" ht="14.4" hidden="1" x14ac:dyDescent="0.3">
      <c r="A2384" s="157"/>
      <c r="B2384" s="149">
        <v>201900089</v>
      </c>
      <c r="C2384" s="206" t="s">
        <v>804</v>
      </c>
      <c r="D2384" s="29" t="s">
        <v>179</v>
      </c>
      <c r="E2384" s="220" t="s">
        <v>1804</v>
      </c>
      <c r="F2384" s="152"/>
      <c r="G2384" s="152"/>
      <c r="H2384" s="152"/>
      <c r="I2384" s="152"/>
      <c r="J2384" s="153"/>
      <c r="K2384" s="152"/>
      <c r="L2384" s="152"/>
      <c r="M2384" s="152"/>
      <c r="N2384" s="152"/>
      <c r="O2384" s="152"/>
      <c r="P2384" s="152"/>
      <c r="Q2384" s="152"/>
      <c r="R2384" s="152"/>
      <c r="S2384" s="152"/>
      <c r="T2384" s="152"/>
      <c r="U2384" s="152"/>
      <c r="V2384" s="152"/>
      <c r="W2384" s="152"/>
      <c r="X2384" s="219">
        <v>43640</v>
      </c>
      <c r="Y2384" s="150" t="e">
        <f ca="1">IF(ISBLANK(X2384), TODAY()-#REF!,X2384 -#REF! &amp; CHAR(10) &amp; "(closed)")</f>
        <v>#REF!</v>
      </c>
      <c r="Z2384" s="149" t="s">
        <v>360</v>
      </c>
    </row>
    <row r="2385" spans="1:26" s="175" customFormat="1" ht="14.4" hidden="1" x14ac:dyDescent="0.3">
      <c r="A2385" s="157"/>
      <c r="B2385" s="149">
        <v>201900090</v>
      </c>
      <c r="C2385" s="206" t="s">
        <v>1111</v>
      </c>
      <c r="D2385" s="29" t="s">
        <v>179</v>
      </c>
      <c r="E2385" s="220" t="s">
        <v>430</v>
      </c>
      <c r="F2385" s="152"/>
      <c r="G2385" s="152"/>
      <c r="H2385" s="152"/>
      <c r="I2385" s="152"/>
      <c r="J2385" s="153"/>
      <c r="K2385" s="152"/>
      <c r="L2385" s="152"/>
      <c r="M2385" s="152"/>
      <c r="N2385" s="152"/>
      <c r="O2385" s="152"/>
      <c r="P2385" s="152"/>
      <c r="Q2385" s="152"/>
      <c r="R2385" s="152"/>
      <c r="S2385" s="152"/>
      <c r="T2385" s="152"/>
      <c r="U2385" s="152"/>
      <c r="V2385" s="152"/>
      <c r="W2385" s="152"/>
      <c r="X2385" s="219">
        <v>43640</v>
      </c>
      <c r="Y2385" s="150" t="e">
        <f ca="1">IF(ISBLANK(X2385), TODAY()-#REF!,X2385 -#REF! &amp; CHAR(10) &amp; "(closed)")</f>
        <v>#REF!</v>
      </c>
      <c r="Z2385" s="149" t="s">
        <v>360</v>
      </c>
    </row>
    <row r="2386" spans="1:26" s="175" customFormat="1" ht="26.4" hidden="1" x14ac:dyDescent="0.3">
      <c r="A2386" s="157"/>
      <c r="B2386" s="155">
        <v>201900092</v>
      </c>
      <c r="C2386" s="217" t="s">
        <v>193</v>
      </c>
      <c r="D2386" s="29" t="s">
        <v>179</v>
      </c>
      <c r="E2386" s="221"/>
      <c r="F2386" s="152"/>
      <c r="G2386" s="152"/>
      <c r="H2386" s="152"/>
      <c r="I2386" s="152"/>
      <c r="J2386" s="153"/>
      <c r="K2386" s="152"/>
      <c r="L2386" s="152"/>
      <c r="M2386" s="152"/>
      <c r="N2386" s="152"/>
      <c r="O2386" s="152"/>
      <c r="P2386" s="152"/>
      <c r="Q2386" s="152"/>
      <c r="R2386" s="152"/>
      <c r="S2386" s="152"/>
      <c r="T2386" s="152"/>
      <c r="U2386" s="152"/>
      <c r="V2386" s="152"/>
      <c r="W2386" s="152"/>
      <c r="X2386" s="219">
        <v>43579</v>
      </c>
      <c r="Y2386" s="150" t="str">
        <f ca="1">IF(ISBLANK(X2386), TODAY()-E2386,X2386- E2386 &amp; CHAR(10) &amp; "(closed)")</f>
        <v>43579
(closed)</v>
      </c>
      <c r="Z2386" s="149" t="s">
        <v>360</v>
      </c>
    </row>
    <row r="2387" spans="1:26" s="175" customFormat="1" ht="14.4" hidden="1" x14ac:dyDescent="0.3">
      <c r="A2387" s="157"/>
      <c r="B2387" s="149">
        <v>201900093</v>
      </c>
      <c r="C2387" s="206" t="s">
        <v>193</v>
      </c>
      <c r="D2387" s="29" t="s">
        <v>179</v>
      </c>
      <c r="E2387" s="220" t="s">
        <v>1803</v>
      </c>
      <c r="F2387" s="152"/>
      <c r="G2387" s="152"/>
      <c r="H2387" s="152"/>
      <c r="I2387" s="152"/>
      <c r="J2387" s="153"/>
      <c r="K2387" s="152"/>
      <c r="L2387" s="152"/>
      <c r="M2387" s="152"/>
      <c r="N2387" s="152"/>
      <c r="O2387" s="152"/>
      <c r="P2387" s="152"/>
      <c r="Q2387" s="152"/>
      <c r="R2387" s="152"/>
      <c r="S2387" s="152"/>
      <c r="T2387" s="152"/>
      <c r="U2387" s="152"/>
      <c r="V2387" s="152"/>
      <c r="W2387" s="152"/>
      <c r="X2387" s="219">
        <v>43641</v>
      </c>
      <c r="Y2387" s="150" t="e">
        <f ca="1">IF(ISBLANK(X2387), TODAY()-E2387,X2387- E2387 &amp; CHAR(10) &amp; "(closed)")</f>
        <v>#VALUE!</v>
      </c>
      <c r="Z2387" s="149" t="s">
        <v>360</v>
      </c>
    </row>
    <row r="2388" spans="1:26" s="175" customFormat="1" ht="28.8" hidden="1" x14ac:dyDescent="0.3">
      <c r="A2388" s="157"/>
      <c r="B2388" s="223">
        <v>201900094</v>
      </c>
      <c r="C2388" s="222" t="s">
        <v>193</v>
      </c>
      <c r="D2388" s="146" t="s">
        <v>176</v>
      </c>
      <c r="E2388" s="145" t="s">
        <v>809</v>
      </c>
      <c r="F2388" s="152"/>
      <c r="G2388" s="152"/>
      <c r="H2388" s="152"/>
      <c r="I2388" s="152"/>
      <c r="J2388" s="153"/>
      <c r="K2388" s="152"/>
      <c r="L2388" s="152"/>
      <c r="M2388" s="152"/>
      <c r="N2388" s="152"/>
      <c r="O2388" s="152"/>
      <c r="P2388" s="152"/>
      <c r="Q2388" s="152"/>
      <c r="R2388" s="152"/>
      <c r="S2388" s="152"/>
      <c r="T2388" s="152"/>
      <c r="U2388" s="152"/>
      <c r="V2388" s="152"/>
      <c r="W2388" s="152"/>
      <c r="X2388" s="219">
        <v>43630</v>
      </c>
      <c r="Y2388" s="150" t="e">
        <f ca="1">IF(ISBLANK(X2388), TODAY()-E2388,X2388- E2388 &amp; CHAR(10) &amp; "(closed)")</f>
        <v>#VALUE!</v>
      </c>
      <c r="Z2388" s="149" t="s">
        <v>360</v>
      </c>
    </row>
    <row r="2389" spans="1:26" s="175" customFormat="1" ht="26.4" hidden="1" x14ac:dyDescent="0.3">
      <c r="A2389" s="157"/>
      <c r="B2389" s="155">
        <v>201900095</v>
      </c>
      <c r="C2389" s="217" t="s">
        <v>193</v>
      </c>
      <c r="D2389" s="29" t="s">
        <v>179</v>
      </c>
      <c r="E2389" s="221"/>
      <c r="F2389" s="152"/>
      <c r="G2389" s="152"/>
      <c r="H2389" s="152"/>
      <c r="I2389" s="152"/>
      <c r="J2389" s="153"/>
      <c r="K2389" s="152"/>
      <c r="L2389" s="152"/>
      <c r="M2389" s="152"/>
      <c r="N2389" s="152"/>
      <c r="O2389" s="152"/>
      <c r="P2389" s="152"/>
      <c r="Q2389" s="152"/>
      <c r="R2389" s="152"/>
      <c r="S2389" s="152"/>
      <c r="T2389" s="152"/>
      <c r="U2389" s="152"/>
      <c r="V2389" s="152"/>
      <c r="W2389" s="152"/>
      <c r="X2389" s="151">
        <v>43651</v>
      </c>
      <c r="Y2389" s="150" t="str">
        <f ca="1">IF(ISBLANK(X2389), TODAY()-E2389,X2389- E2389 &amp; CHAR(10) &amp; "(closed)")</f>
        <v>43651
(closed)</v>
      </c>
      <c r="Z2389" s="149" t="s">
        <v>360</v>
      </c>
    </row>
    <row r="2390" spans="1:26" s="175" customFormat="1" ht="26.4" hidden="1" x14ac:dyDescent="0.3">
      <c r="A2390" s="157"/>
      <c r="B2390" s="155">
        <v>201900096</v>
      </c>
      <c r="C2390" s="217" t="s">
        <v>193</v>
      </c>
      <c r="D2390" s="29" t="s">
        <v>179</v>
      </c>
      <c r="E2390" s="221"/>
      <c r="F2390" s="152"/>
      <c r="G2390" s="152"/>
      <c r="H2390" s="152"/>
      <c r="I2390" s="152"/>
      <c r="J2390" s="153"/>
      <c r="K2390" s="152"/>
      <c r="L2390" s="152"/>
      <c r="M2390" s="152"/>
      <c r="N2390" s="152"/>
      <c r="O2390" s="152"/>
      <c r="P2390" s="152"/>
      <c r="Q2390" s="152"/>
      <c r="R2390" s="152"/>
      <c r="S2390" s="152"/>
      <c r="T2390" s="152"/>
      <c r="U2390" s="152"/>
      <c r="V2390" s="152"/>
      <c r="W2390" s="152"/>
      <c r="X2390" s="151">
        <v>43647</v>
      </c>
      <c r="Y2390" s="150" t="str">
        <f ca="1">IF(ISBLANK(X2390), TODAY()-E2390,X2390- E2390 &amp; CHAR(10) &amp; "(closed)")</f>
        <v>43647
(closed)</v>
      </c>
      <c r="Z2390" s="149" t="s">
        <v>360</v>
      </c>
    </row>
    <row r="2391" spans="1:26" s="175" customFormat="1" ht="14.4" hidden="1" x14ac:dyDescent="0.3">
      <c r="A2391" s="157"/>
      <c r="B2391" s="149">
        <v>201900097</v>
      </c>
      <c r="C2391" s="206" t="s">
        <v>586</v>
      </c>
      <c r="D2391" s="29" t="s">
        <v>179</v>
      </c>
      <c r="E2391" s="220" t="s">
        <v>1802</v>
      </c>
      <c r="F2391" s="152"/>
      <c r="G2391" s="152"/>
      <c r="H2391" s="152"/>
      <c r="I2391" s="152"/>
      <c r="J2391" s="153"/>
      <c r="K2391" s="152"/>
      <c r="L2391" s="152"/>
      <c r="M2391" s="152"/>
      <c r="N2391" s="152"/>
      <c r="O2391" s="152"/>
      <c r="P2391" s="152"/>
      <c r="Q2391" s="152"/>
      <c r="R2391" s="152"/>
      <c r="S2391" s="152"/>
      <c r="T2391" s="152"/>
      <c r="U2391" s="152"/>
      <c r="V2391" s="152"/>
      <c r="W2391" s="152"/>
      <c r="X2391" s="219">
        <v>43641</v>
      </c>
      <c r="Y2391" s="150" t="e">
        <f ca="1">IF(ISBLANK(X2391), TODAY()-#REF!,X2391 -#REF! &amp; CHAR(10) &amp; "(closed)")</f>
        <v>#REF!</v>
      </c>
      <c r="Z2391" s="149" t="s">
        <v>360</v>
      </c>
    </row>
    <row r="2392" spans="1:26" s="175" customFormat="1" ht="26.4" hidden="1" x14ac:dyDescent="0.3">
      <c r="A2392" s="157"/>
      <c r="B2392" s="149">
        <v>201900098</v>
      </c>
      <c r="C2392" s="206" t="s">
        <v>804</v>
      </c>
      <c r="D2392" s="29" t="s">
        <v>179</v>
      </c>
      <c r="E2392" s="220" t="s">
        <v>1801</v>
      </c>
      <c r="F2392" s="152"/>
      <c r="G2392" s="152"/>
      <c r="H2392" s="152"/>
      <c r="I2392" s="152"/>
      <c r="J2392" s="153"/>
      <c r="K2392" s="152"/>
      <c r="L2392" s="152"/>
      <c r="M2392" s="152"/>
      <c r="N2392" s="152"/>
      <c r="O2392" s="152"/>
      <c r="P2392" s="152"/>
      <c r="Q2392" s="152"/>
      <c r="R2392" s="152"/>
      <c r="S2392" s="152"/>
      <c r="T2392" s="152"/>
      <c r="U2392" s="152"/>
      <c r="V2392" s="152"/>
      <c r="W2392" s="152"/>
      <c r="X2392" s="219">
        <v>43641</v>
      </c>
      <c r="Y2392" s="150" t="e">
        <f ca="1">IF(ISBLANK(X2392), TODAY()-#REF!,X2392 -#REF! &amp; CHAR(10) &amp; "(closed)")</f>
        <v>#REF!</v>
      </c>
      <c r="Z2392" s="149" t="s">
        <v>360</v>
      </c>
    </row>
    <row r="2393" spans="1:26" s="175" customFormat="1" ht="26.4" hidden="1" x14ac:dyDescent="0.3">
      <c r="A2393" s="157"/>
      <c r="B2393" s="149">
        <v>201900099</v>
      </c>
      <c r="C2393" s="206" t="s">
        <v>804</v>
      </c>
      <c r="D2393" s="29" t="s">
        <v>176</v>
      </c>
      <c r="E2393" s="220" t="s">
        <v>1800</v>
      </c>
      <c r="F2393" s="152"/>
      <c r="G2393" s="152"/>
      <c r="H2393" s="152"/>
      <c r="I2393" s="152"/>
      <c r="J2393" s="153"/>
      <c r="K2393" s="152"/>
      <c r="L2393" s="152"/>
      <c r="M2393" s="152"/>
      <c r="N2393" s="152"/>
      <c r="O2393" s="152"/>
      <c r="P2393" s="152"/>
      <c r="Q2393" s="152"/>
      <c r="R2393" s="152"/>
      <c r="S2393" s="152"/>
      <c r="T2393" s="152"/>
      <c r="U2393" s="152"/>
      <c r="V2393" s="152"/>
      <c r="W2393" s="152"/>
      <c r="X2393" s="219">
        <v>43641</v>
      </c>
      <c r="Y2393" s="150" t="e">
        <f ca="1">IF(ISBLANK(X2393), TODAY()-#REF!,X2393 -#REF! &amp; CHAR(10) &amp; "(closed)")</f>
        <v>#REF!</v>
      </c>
      <c r="Z2393" s="149" t="s">
        <v>360</v>
      </c>
    </row>
    <row r="2394" spans="1:26" s="175" customFormat="1" ht="26.4" hidden="1" x14ac:dyDescent="0.3">
      <c r="A2394" s="157"/>
      <c r="B2394" s="155">
        <v>201900100</v>
      </c>
      <c r="C2394" s="217" t="s">
        <v>804</v>
      </c>
      <c r="D2394" s="29" t="s">
        <v>179</v>
      </c>
      <c r="E2394" s="221"/>
      <c r="F2394" s="152"/>
      <c r="G2394" s="152"/>
      <c r="H2394" s="152"/>
      <c r="I2394" s="152"/>
      <c r="J2394" s="153"/>
      <c r="K2394" s="152"/>
      <c r="L2394" s="152"/>
      <c r="M2394" s="152"/>
      <c r="N2394" s="152"/>
      <c r="O2394" s="152"/>
      <c r="P2394" s="152"/>
      <c r="Q2394" s="152"/>
      <c r="R2394" s="152"/>
      <c r="S2394" s="152"/>
      <c r="T2394" s="152"/>
      <c r="U2394" s="152"/>
      <c r="V2394" s="152"/>
      <c r="W2394" s="152"/>
      <c r="X2394" s="151">
        <v>43647</v>
      </c>
      <c r="Y2394" s="150" t="str">
        <f ca="1">IF(ISBLANK(X2394), TODAY()-E2394,X2394- E2394 &amp; CHAR(10) &amp; "(closed)")</f>
        <v>43647
(closed)</v>
      </c>
      <c r="Z2394" s="149" t="s">
        <v>360</v>
      </c>
    </row>
    <row r="2395" spans="1:26" s="175" customFormat="1" ht="26.4" hidden="1" x14ac:dyDescent="0.3">
      <c r="A2395" s="157"/>
      <c r="B2395" s="155">
        <v>201900101</v>
      </c>
      <c r="C2395" s="217" t="s">
        <v>1111</v>
      </c>
      <c r="D2395" s="29" t="s">
        <v>179</v>
      </c>
      <c r="E2395" s="221"/>
      <c r="F2395" s="152"/>
      <c r="G2395" s="152"/>
      <c r="H2395" s="152"/>
      <c r="I2395" s="152"/>
      <c r="J2395" s="153"/>
      <c r="K2395" s="152"/>
      <c r="L2395" s="152"/>
      <c r="M2395" s="152"/>
      <c r="N2395" s="152"/>
      <c r="O2395" s="152"/>
      <c r="P2395" s="152"/>
      <c r="Q2395" s="152"/>
      <c r="R2395" s="152"/>
      <c r="S2395" s="152"/>
      <c r="T2395" s="152"/>
      <c r="U2395" s="152"/>
      <c r="V2395" s="152"/>
      <c r="W2395" s="152"/>
      <c r="X2395" s="151">
        <v>43648</v>
      </c>
      <c r="Y2395" s="150" t="str">
        <f ca="1">IF(ISBLANK(X2395), TODAY()-E2395,X2395- E2395 &amp; CHAR(10) &amp; "(closed)")</f>
        <v>43648
(closed)</v>
      </c>
      <c r="Z2395" s="149" t="s">
        <v>360</v>
      </c>
    </row>
    <row r="2396" spans="1:26" s="175" customFormat="1" ht="14.4" hidden="1" x14ac:dyDescent="0.3">
      <c r="A2396" s="157"/>
      <c r="B2396" s="149">
        <v>201900102</v>
      </c>
      <c r="C2396" s="206" t="s">
        <v>193</v>
      </c>
      <c r="D2396" s="29" t="s">
        <v>179</v>
      </c>
      <c r="E2396" s="220" t="s">
        <v>1304</v>
      </c>
      <c r="F2396" s="152"/>
      <c r="G2396" s="152"/>
      <c r="H2396" s="152"/>
      <c r="I2396" s="152"/>
      <c r="J2396" s="153"/>
      <c r="K2396" s="152"/>
      <c r="L2396" s="152"/>
      <c r="M2396" s="152"/>
      <c r="N2396" s="152"/>
      <c r="O2396" s="152"/>
      <c r="P2396" s="152"/>
      <c r="Q2396" s="152"/>
      <c r="R2396" s="152"/>
      <c r="S2396" s="152"/>
      <c r="T2396" s="152"/>
      <c r="U2396" s="152"/>
      <c r="V2396" s="152"/>
      <c r="W2396" s="152"/>
      <c r="X2396" s="219">
        <v>43641</v>
      </c>
      <c r="Y2396" s="150" t="e">
        <f ca="1">IF(ISBLANK(X2396), TODAY()-#REF!,X2396 -#REF! &amp; CHAR(10) &amp; "(closed)")</f>
        <v>#REF!</v>
      </c>
      <c r="Z2396" s="149" t="s">
        <v>360</v>
      </c>
    </row>
    <row r="2397" spans="1:26" s="175" customFormat="1" ht="26.4" hidden="1" x14ac:dyDescent="0.3">
      <c r="A2397" s="157"/>
      <c r="B2397" s="155">
        <v>201900103</v>
      </c>
      <c r="C2397" s="217" t="s">
        <v>193</v>
      </c>
      <c r="D2397" s="29" t="s">
        <v>177</v>
      </c>
      <c r="E2397" s="221"/>
      <c r="F2397" s="152"/>
      <c r="G2397" s="152"/>
      <c r="H2397" s="152"/>
      <c r="I2397" s="152"/>
      <c r="J2397" s="153"/>
      <c r="K2397" s="152"/>
      <c r="L2397" s="152"/>
      <c r="M2397" s="152"/>
      <c r="N2397" s="152"/>
      <c r="O2397" s="152"/>
      <c r="P2397" s="152"/>
      <c r="Q2397" s="152"/>
      <c r="R2397" s="152"/>
      <c r="S2397" s="152"/>
      <c r="T2397" s="152"/>
      <c r="U2397" s="152"/>
      <c r="V2397" s="152"/>
      <c r="W2397" s="152"/>
      <c r="X2397" s="151">
        <v>43649</v>
      </c>
      <c r="Y2397" s="150" t="str">
        <f ca="1">IF(ISBLANK(X2397), TODAY()-E2397,X2397- E2397 &amp; CHAR(10) &amp; "(closed)")</f>
        <v>43649
(closed)</v>
      </c>
      <c r="Z2397" s="149" t="s">
        <v>360</v>
      </c>
    </row>
    <row r="2398" spans="1:26" s="175" customFormat="1" ht="26.4" hidden="1" x14ac:dyDescent="0.3">
      <c r="A2398" s="157"/>
      <c r="B2398" s="155">
        <v>201900104</v>
      </c>
      <c r="C2398" s="217" t="s">
        <v>193</v>
      </c>
      <c r="D2398" s="29" t="s">
        <v>176</v>
      </c>
      <c r="E2398" s="221"/>
      <c r="F2398" s="152"/>
      <c r="G2398" s="152"/>
      <c r="H2398" s="152"/>
      <c r="I2398" s="152"/>
      <c r="J2398" s="153"/>
      <c r="K2398" s="152"/>
      <c r="L2398" s="152"/>
      <c r="M2398" s="152"/>
      <c r="N2398" s="152"/>
      <c r="O2398" s="152"/>
      <c r="P2398" s="152"/>
      <c r="Q2398" s="152"/>
      <c r="R2398" s="152"/>
      <c r="S2398" s="152"/>
      <c r="T2398" s="152"/>
      <c r="U2398" s="152"/>
      <c r="V2398" s="152"/>
      <c r="W2398" s="152"/>
      <c r="X2398" s="151">
        <v>43648</v>
      </c>
      <c r="Y2398" s="150" t="str">
        <f ca="1">IF(ISBLANK(X2398), TODAY()-E2398,X2398- E2398 &amp; CHAR(10) &amp; "(closed)")</f>
        <v>43648
(closed)</v>
      </c>
      <c r="Z2398" s="149" t="s">
        <v>360</v>
      </c>
    </row>
    <row r="2399" spans="1:26" s="175" customFormat="1" ht="26.4" hidden="1" x14ac:dyDescent="0.3">
      <c r="A2399" s="157"/>
      <c r="B2399" s="155">
        <v>201900105</v>
      </c>
      <c r="C2399" s="217" t="s">
        <v>193</v>
      </c>
      <c r="D2399" s="29" t="s">
        <v>179</v>
      </c>
      <c r="E2399" s="221"/>
      <c r="F2399" s="152"/>
      <c r="G2399" s="152"/>
      <c r="H2399" s="152"/>
      <c r="I2399" s="152"/>
      <c r="J2399" s="153"/>
      <c r="K2399" s="152"/>
      <c r="L2399" s="152"/>
      <c r="M2399" s="152"/>
      <c r="N2399" s="152"/>
      <c r="O2399" s="152"/>
      <c r="P2399" s="152"/>
      <c r="Q2399" s="152"/>
      <c r="R2399" s="152"/>
      <c r="S2399" s="152"/>
      <c r="T2399" s="152"/>
      <c r="U2399" s="152"/>
      <c r="V2399" s="152"/>
      <c r="W2399" s="152"/>
      <c r="X2399" s="151">
        <v>43654</v>
      </c>
      <c r="Y2399" s="150" t="str">
        <f ca="1">IF(ISBLANK(X2399), TODAY()-E2399,X2399- E2399 &amp; CHAR(10) &amp; "(closed)")</f>
        <v>43654
(closed)</v>
      </c>
      <c r="Z2399" s="149" t="s">
        <v>360</v>
      </c>
    </row>
    <row r="2400" spans="1:26" s="175" customFormat="1" ht="26.4" hidden="1" x14ac:dyDescent="0.3">
      <c r="A2400" s="157"/>
      <c r="B2400" s="155">
        <v>201900106</v>
      </c>
      <c r="C2400" s="217" t="s">
        <v>193</v>
      </c>
      <c r="D2400" s="29" t="s">
        <v>179</v>
      </c>
      <c r="E2400" s="221"/>
      <c r="F2400" s="152"/>
      <c r="G2400" s="152"/>
      <c r="H2400" s="152"/>
      <c r="I2400" s="152"/>
      <c r="J2400" s="153"/>
      <c r="K2400" s="152"/>
      <c r="L2400" s="152"/>
      <c r="M2400" s="152"/>
      <c r="N2400" s="152"/>
      <c r="O2400" s="152"/>
      <c r="P2400" s="152"/>
      <c r="Q2400" s="152"/>
      <c r="R2400" s="152"/>
      <c r="S2400" s="152"/>
      <c r="T2400" s="152"/>
      <c r="U2400" s="152"/>
      <c r="V2400" s="152"/>
      <c r="W2400" s="152"/>
      <c r="X2400" s="151">
        <v>43655</v>
      </c>
      <c r="Y2400" s="150" t="str">
        <f ca="1">IF(ISBLANK(X2400), TODAY()-E2400,X2400- E2400 &amp; CHAR(10) &amp; "(closed)")</f>
        <v>43655
(closed)</v>
      </c>
      <c r="Z2400" s="149" t="s">
        <v>360</v>
      </c>
    </row>
    <row r="2401" spans="1:26" s="175" customFormat="1" ht="26.4" hidden="1" x14ac:dyDescent="0.3">
      <c r="A2401" s="157"/>
      <c r="B2401" s="155">
        <v>201900107</v>
      </c>
      <c r="C2401" s="217" t="s">
        <v>193</v>
      </c>
      <c r="D2401" s="29" t="s">
        <v>179</v>
      </c>
      <c r="E2401" s="221"/>
      <c r="F2401" s="152"/>
      <c r="G2401" s="152"/>
      <c r="H2401" s="152"/>
      <c r="I2401" s="152"/>
      <c r="J2401" s="153"/>
      <c r="K2401" s="152"/>
      <c r="L2401" s="152"/>
      <c r="M2401" s="152"/>
      <c r="N2401" s="152"/>
      <c r="O2401" s="152"/>
      <c r="P2401" s="152"/>
      <c r="Q2401" s="152"/>
      <c r="R2401" s="152"/>
      <c r="S2401" s="152"/>
      <c r="T2401" s="152"/>
      <c r="U2401" s="152"/>
      <c r="V2401" s="152"/>
      <c r="W2401" s="152"/>
      <c r="X2401" s="219">
        <v>43579</v>
      </c>
      <c r="Y2401" s="150" t="str">
        <f ca="1">IF(ISBLANK(X2401), TODAY()-E2401,X2401- E2401 &amp; CHAR(10) &amp; "(closed)")</f>
        <v>43579
(closed)</v>
      </c>
      <c r="Z2401" s="149" t="s">
        <v>360</v>
      </c>
    </row>
    <row r="2402" spans="1:26" s="175" customFormat="1" ht="26.4" hidden="1" x14ac:dyDescent="0.3">
      <c r="A2402" s="157"/>
      <c r="B2402" s="155">
        <v>201900108</v>
      </c>
      <c r="C2402" s="217" t="s">
        <v>193</v>
      </c>
      <c r="D2402" s="29" t="s">
        <v>176</v>
      </c>
      <c r="E2402" s="221"/>
      <c r="F2402" s="152"/>
      <c r="G2402" s="152"/>
      <c r="H2402" s="152"/>
      <c r="I2402" s="152"/>
      <c r="J2402" s="153"/>
      <c r="K2402" s="152"/>
      <c r="L2402" s="152"/>
      <c r="M2402" s="152"/>
      <c r="N2402" s="152"/>
      <c r="O2402" s="152"/>
      <c r="P2402" s="152"/>
      <c r="Q2402" s="152"/>
      <c r="R2402" s="152"/>
      <c r="S2402" s="152"/>
      <c r="T2402" s="152"/>
      <c r="U2402" s="152"/>
      <c r="V2402" s="152"/>
      <c r="W2402" s="152"/>
      <c r="X2402" s="151">
        <v>43655</v>
      </c>
      <c r="Y2402" s="150" t="str">
        <f ca="1">IF(ISBLANK(X2402), TODAY()-E2402,X2402- E2402 &amp; CHAR(10) &amp; "(closed)")</f>
        <v>43655
(closed)</v>
      </c>
      <c r="Z2402" s="149" t="s">
        <v>360</v>
      </c>
    </row>
    <row r="2403" spans="1:26" s="175" customFormat="1" ht="26.4" hidden="1" x14ac:dyDescent="0.3">
      <c r="A2403" s="157"/>
      <c r="B2403" s="155">
        <v>201900109</v>
      </c>
      <c r="C2403" s="217" t="s">
        <v>193</v>
      </c>
      <c r="D2403" s="29" t="s">
        <v>176</v>
      </c>
      <c r="E2403" s="221"/>
      <c r="F2403" s="152"/>
      <c r="G2403" s="152"/>
      <c r="H2403" s="152"/>
      <c r="I2403" s="152"/>
      <c r="J2403" s="153"/>
      <c r="K2403" s="152"/>
      <c r="L2403" s="152"/>
      <c r="M2403" s="152"/>
      <c r="N2403" s="152"/>
      <c r="O2403" s="152"/>
      <c r="P2403" s="152"/>
      <c r="Q2403" s="152"/>
      <c r="R2403" s="152"/>
      <c r="S2403" s="152"/>
      <c r="T2403" s="152"/>
      <c r="U2403" s="152"/>
      <c r="V2403" s="152"/>
      <c r="W2403" s="152"/>
      <c r="X2403" s="151">
        <v>43647</v>
      </c>
      <c r="Y2403" s="150" t="str">
        <f ca="1">IF(ISBLANK(X2403), TODAY()-E2403,X2403- E2403 &amp; CHAR(10) &amp; "(closed)")</f>
        <v>43647
(closed)</v>
      </c>
      <c r="Z2403" s="149" t="s">
        <v>360</v>
      </c>
    </row>
    <row r="2404" spans="1:26" s="175" customFormat="1" ht="28.8" hidden="1" x14ac:dyDescent="0.3">
      <c r="A2404" s="157"/>
      <c r="B2404" s="223">
        <v>201900110</v>
      </c>
      <c r="C2404" s="222" t="s">
        <v>193</v>
      </c>
      <c r="D2404" s="146" t="s">
        <v>176</v>
      </c>
      <c r="E2404" s="145" t="s">
        <v>809</v>
      </c>
      <c r="F2404" s="208"/>
      <c r="G2404" s="208"/>
      <c r="H2404" s="208"/>
      <c r="I2404" s="208"/>
      <c r="J2404" s="209"/>
      <c r="K2404" s="208"/>
      <c r="L2404" s="208"/>
      <c r="M2404" s="208"/>
      <c r="N2404" s="208"/>
      <c r="O2404" s="208"/>
      <c r="P2404" s="208"/>
      <c r="Q2404" s="208"/>
      <c r="R2404" s="208"/>
      <c r="S2404" s="208"/>
      <c r="T2404" s="208"/>
      <c r="U2404" s="208"/>
      <c r="V2404" s="208"/>
      <c r="W2404" s="208"/>
      <c r="X2404" s="219">
        <v>43642</v>
      </c>
      <c r="Y2404" s="150" t="e">
        <f ca="1">IF(ISBLANK(X2404), TODAY()-#REF!,X2404 -#REF! &amp; CHAR(10) &amp; "(closed)")</f>
        <v>#REF!</v>
      </c>
      <c r="Z2404" s="149" t="s">
        <v>360</v>
      </c>
    </row>
    <row r="2405" spans="1:26" s="175" customFormat="1" ht="26.4" hidden="1" x14ac:dyDescent="0.3">
      <c r="A2405" s="157"/>
      <c r="B2405" s="155">
        <v>201900111</v>
      </c>
      <c r="C2405" s="217" t="s">
        <v>291</v>
      </c>
      <c r="D2405" s="29" t="s">
        <v>179</v>
      </c>
      <c r="E2405" s="216"/>
      <c r="F2405" s="208"/>
      <c r="G2405" s="208"/>
      <c r="H2405" s="208"/>
      <c r="I2405" s="208"/>
      <c r="J2405" s="209"/>
      <c r="K2405" s="208"/>
      <c r="L2405" s="208"/>
      <c r="M2405" s="208"/>
      <c r="N2405" s="208"/>
      <c r="O2405" s="208"/>
      <c r="P2405" s="208"/>
      <c r="Q2405" s="208"/>
      <c r="R2405" s="208"/>
      <c r="S2405" s="208"/>
      <c r="T2405" s="208"/>
      <c r="U2405" s="208"/>
      <c r="V2405" s="208"/>
      <c r="W2405" s="208"/>
      <c r="X2405" s="151">
        <v>43662</v>
      </c>
      <c r="Y2405" s="150" t="str">
        <f ca="1">IF(ISBLANK(X2405), TODAY()-E2405,X2405- E2405 &amp; CHAR(10) &amp; "(closed)")</f>
        <v>43662
(closed)</v>
      </c>
      <c r="Z2405" s="149" t="s">
        <v>360</v>
      </c>
    </row>
    <row r="2406" spans="1:26" s="175" customFormat="1" ht="26.4" hidden="1" x14ac:dyDescent="0.3">
      <c r="A2406" s="157"/>
      <c r="B2406" s="155">
        <v>201900112</v>
      </c>
      <c r="C2406" s="217" t="s">
        <v>291</v>
      </c>
      <c r="D2406" s="29" t="s">
        <v>177</v>
      </c>
      <c r="E2406" s="221"/>
      <c r="F2406" s="152"/>
      <c r="G2406" s="152"/>
      <c r="H2406" s="152"/>
      <c r="I2406" s="152"/>
      <c r="J2406" s="153"/>
      <c r="K2406" s="152"/>
      <c r="L2406" s="152"/>
      <c r="M2406" s="152"/>
      <c r="N2406" s="152"/>
      <c r="O2406" s="152"/>
      <c r="P2406" s="152"/>
      <c r="Q2406" s="152"/>
      <c r="R2406" s="152"/>
      <c r="S2406" s="152"/>
      <c r="T2406" s="152"/>
      <c r="U2406" s="152"/>
      <c r="V2406" s="152"/>
      <c r="W2406" s="152"/>
      <c r="X2406" s="151">
        <v>43665</v>
      </c>
      <c r="Y2406" s="150" t="str">
        <f ca="1">IF(ISBLANK(X2406), TODAY()-E2406,X2406- E2406 &amp; CHAR(10) &amp; "(closed)")</f>
        <v>43665
(closed)</v>
      </c>
      <c r="Z2406" s="149" t="s">
        <v>360</v>
      </c>
    </row>
    <row r="2407" spans="1:26" s="175" customFormat="1" ht="26.4" hidden="1" x14ac:dyDescent="0.3">
      <c r="A2407" s="157"/>
      <c r="B2407" s="155">
        <v>201900113</v>
      </c>
      <c r="C2407" s="217" t="s">
        <v>193</v>
      </c>
      <c r="D2407" s="29" t="s">
        <v>177</v>
      </c>
      <c r="E2407" s="221"/>
      <c r="F2407" s="152"/>
      <c r="G2407" s="152"/>
      <c r="H2407" s="152"/>
      <c r="I2407" s="152"/>
      <c r="J2407" s="153"/>
      <c r="K2407" s="152"/>
      <c r="L2407" s="152"/>
      <c r="M2407" s="152"/>
      <c r="N2407" s="152"/>
      <c r="O2407" s="152"/>
      <c r="P2407" s="152"/>
      <c r="Q2407" s="152"/>
      <c r="R2407" s="152"/>
      <c r="S2407" s="152"/>
      <c r="T2407" s="152"/>
      <c r="U2407" s="152"/>
      <c r="V2407" s="152"/>
      <c r="W2407" s="152"/>
      <c r="X2407" s="151">
        <v>43665</v>
      </c>
      <c r="Y2407" s="150" t="str">
        <f ca="1">IF(ISBLANK(X2407), TODAY()-E2407,X2407- E2407 &amp; CHAR(10) &amp; "(closed)")</f>
        <v>43665
(closed)</v>
      </c>
      <c r="Z2407" s="149" t="s">
        <v>360</v>
      </c>
    </row>
    <row r="2408" spans="1:26" s="175" customFormat="1" ht="26.4" hidden="1" x14ac:dyDescent="0.3">
      <c r="A2408" s="157"/>
      <c r="B2408" s="155">
        <v>201900114</v>
      </c>
      <c r="C2408" s="217" t="s">
        <v>193</v>
      </c>
      <c r="D2408" s="29" t="s">
        <v>179</v>
      </c>
      <c r="E2408" s="221"/>
      <c r="F2408" s="152"/>
      <c r="G2408" s="152"/>
      <c r="H2408" s="152"/>
      <c r="I2408" s="152"/>
      <c r="J2408" s="153"/>
      <c r="K2408" s="152"/>
      <c r="L2408" s="152"/>
      <c r="M2408" s="152"/>
      <c r="N2408" s="152"/>
      <c r="O2408" s="152"/>
      <c r="P2408" s="152"/>
      <c r="Q2408" s="152"/>
      <c r="R2408" s="152"/>
      <c r="S2408" s="152"/>
      <c r="T2408" s="152"/>
      <c r="U2408" s="152"/>
      <c r="V2408" s="152"/>
      <c r="W2408" s="152"/>
      <c r="X2408" s="151">
        <v>43654</v>
      </c>
      <c r="Y2408" s="150" t="str">
        <f ca="1">IF(ISBLANK(X2408), TODAY()-E2408,X2408- E2408 &amp; CHAR(10) &amp; "(closed)")</f>
        <v>43654
(closed)</v>
      </c>
      <c r="Z2408" s="149" t="s">
        <v>360</v>
      </c>
    </row>
    <row r="2409" spans="1:26" s="175" customFormat="1" ht="26.4" hidden="1" x14ac:dyDescent="0.3">
      <c r="A2409" s="157"/>
      <c r="B2409" s="155">
        <v>201900115</v>
      </c>
      <c r="C2409" s="217" t="s">
        <v>193</v>
      </c>
      <c r="D2409" s="29" t="s">
        <v>179</v>
      </c>
      <c r="E2409" s="221"/>
      <c r="F2409" s="152"/>
      <c r="G2409" s="152"/>
      <c r="H2409" s="152"/>
      <c r="I2409" s="152"/>
      <c r="J2409" s="153"/>
      <c r="K2409" s="152"/>
      <c r="L2409" s="152"/>
      <c r="M2409" s="152"/>
      <c r="N2409" s="152"/>
      <c r="O2409" s="152"/>
      <c r="P2409" s="152"/>
      <c r="Q2409" s="152"/>
      <c r="R2409" s="152"/>
      <c r="S2409" s="152"/>
      <c r="T2409" s="152"/>
      <c r="U2409" s="152"/>
      <c r="V2409" s="152"/>
      <c r="W2409" s="152"/>
      <c r="X2409" s="151">
        <v>43665</v>
      </c>
      <c r="Y2409" s="150" t="str">
        <f ca="1">IF(ISBLANK(X2409), TODAY()-E2409,X2409- E2409 &amp; CHAR(10) &amp; "(closed)")</f>
        <v>43665
(closed)</v>
      </c>
      <c r="Z2409" s="149" t="s">
        <v>360</v>
      </c>
    </row>
    <row r="2410" spans="1:26" s="175" customFormat="1" ht="26.4" hidden="1" x14ac:dyDescent="0.3">
      <c r="A2410" s="157"/>
      <c r="B2410" s="155">
        <v>201900116</v>
      </c>
      <c r="C2410" s="217" t="s">
        <v>193</v>
      </c>
      <c r="D2410" s="29" t="s">
        <v>179</v>
      </c>
      <c r="E2410" s="221"/>
      <c r="F2410" s="152"/>
      <c r="G2410" s="152"/>
      <c r="H2410" s="152"/>
      <c r="I2410" s="152"/>
      <c r="J2410" s="153"/>
      <c r="K2410" s="152"/>
      <c r="L2410" s="152"/>
      <c r="M2410" s="152"/>
      <c r="N2410" s="152"/>
      <c r="O2410" s="152"/>
      <c r="P2410" s="152"/>
      <c r="Q2410" s="152"/>
      <c r="R2410" s="152"/>
      <c r="S2410" s="152"/>
      <c r="T2410" s="152"/>
      <c r="U2410" s="152"/>
      <c r="V2410" s="152"/>
      <c r="W2410" s="152"/>
      <c r="X2410" s="151">
        <v>43672</v>
      </c>
      <c r="Y2410" s="150" t="str">
        <f ca="1">IF(ISBLANK(X2410), TODAY()-E2410,X2410- E2410 &amp; CHAR(10) &amp; "(closed)")</f>
        <v>43672
(closed)</v>
      </c>
      <c r="Z2410" s="149" t="s">
        <v>360</v>
      </c>
    </row>
    <row r="2411" spans="1:26" s="175" customFormat="1" ht="26.4" hidden="1" x14ac:dyDescent="0.3">
      <c r="A2411" s="157"/>
      <c r="B2411" s="155">
        <v>201900117</v>
      </c>
      <c r="C2411" s="217" t="s">
        <v>1111</v>
      </c>
      <c r="D2411" s="29" t="s">
        <v>179</v>
      </c>
      <c r="E2411" s="216"/>
      <c r="F2411" s="208"/>
      <c r="G2411" s="208"/>
      <c r="H2411" s="208"/>
      <c r="I2411" s="208"/>
      <c r="J2411" s="209"/>
      <c r="K2411" s="208"/>
      <c r="L2411" s="208"/>
      <c r="M2411" s="208"/>
      <c r="N2411" s="208"/>
      <c r="O2411" s="208"/>
      <c r="P2411" s="208"/>
      <c r="Q2411" s="208"/>
      <c r="R2411" s="208"/>
      <c r="S2411" s="208"/>
      <c r="T2411" s="208"/>
      <c r="U2411" s="208"/>
      <c r="V2411" s="208"/>
      <c r="W2411" s="208"/>
      <c r="X2411" s="151">
        <v>43676</v>
      </c>
      <c r="Y2411" s="150" t="str">
        <f ca="1">IF(ISBLANK(X2411), TODAY()-E2411,X2411- E2411 &amp; CHAR(10) &amp; "(closed)")</f>
        <v>43676
(closed)</v>
      </c>
      <c r="Z2411" s="149" t="s">
        <v>360</v>
      </c>
    </row>
    <row r="2412" spans="1:26" s="175" customFormat="1" ht="26.4" hidden="1" x14ac:dyDescent="0.3">
      <c r="A2412" s="157"/>
      <c r="B2412" s="155">
        <v>201900118</v>
      </c>
      <c r="C2412" s="217" t="s">
        <v>193</v>
      </c>
      <c r="D2412" s="29" t="s">
        <v>179</v>
      </c>
      <c r="E2412" s="221"/>
      <c r="F2412" s="152"/>
      <c r="G2412" s="152"/>
      <c r="H2412" s="152"/>
      <c r="I2412" s="152"/>
      <c r="J2412" s="153"/>
      <c r="K2412" s="152"/>
      <c r="L2412" s="152"/>
      <c r="M2412" s="152"/>
      <c r="N2412" s="152"/>
      <c r="O2412" s="152"/>
      <c r="P2412" s="152"/>
      <c r="Q2412" s="152"/>
      <c r="R2412" s="152"/>
      <c r="S2412" s="152"/>
      <c r="T2412" s="152"/>
      <c r="U2412" s="152"/>
      <c r="V2412" s="152"/>
      <c r="W2412" s="152"/>
      <c r="X2412" s="151">
        <v>43651</v>
      </c>
      <c r="Y2412" s="150" t="str">
        <f ca="1">IF(ISBLANK(X2412), TODAY()-E2412,X2412- E2412 &amp; CHAR(10) &amp; "(closed)")</f>
        <v>43651
(closed)</v>
      </c>
      <c r="Z2412" s="149" t="s">
        <v>360</v>
      </c>
    </row>
    <row r="2413" spans="1:26" s="175" customFormat="1" ht="26.4" hidden="1" x14ac:dyDescent="0.3">
      <c r="A2413" s="157"/>
      <c r="B2413" s="155">
        <v>201900119</v>
      </c>
      <c r="C2413" s="217" t="s">
        <v>193</v>
      </c>
      <c r="D2413" s="29" t="s">
        <v>179</v>
      </c>
      <c r="E2413" s="221"/>
      <c r="F2413" s="152"/>
      <c r="G2413" s="152"/>
      <c r="H2413" s="152"/>
      <c r="I2413" s="152"/>
      <c r="J2413" s="153"/>
      <c r="K2413" s="152"/>
      <c r="L2413" s="152"/>
      <c r="M2413" s="152"/>
      <c r="N2413" s="152"/>
      <c r="O2413" s="152"/>
      <c r="P2413" s="152"/>
      <c r="Q2413" s="152"/>
      <c r="R2413" s="152"/>
      <c r="S2413" s="152"/>
      <c r="T2413" s="152"/>
      <c r="U2413" s="152"/>
      <c r="V2413" s="152"/>
      <c r="W2413" s="152"/>
      <c r="X2413" s="151">
        <v>43675</v>
      </c>
      <c r="Y2413" s="150" t="str">
        <f ca="1">IF(ISBLANK(X2413), TODAY()-E2413,X2413- E2413 &amp; CHAR(10) &amp; "(closed)")</f>
        <v>43675
(closed)</v>
      </c>
      <c r="Z2413" s="149" t="s">
        <v>360</v>
      </c>
    </row>
    <row r="2414" spans="1:26" s="175" customFormat="1" ht="26.4" hidden="1" x14ac:dyDescent="0.3">
      <c r="A2414" s="157"/>
      <c r="B2414" s="155">
        <v>201900120</v>
      </c>
      <c r="C2414" s="217" t="s">
        <v>193</v>
      </c>
      <c r="D2414" s="29" t="s">
        <v>179</v>
      </c>
      <c r="E2414" s="216"/>
      <c r="F2414" s="208"/>
      <c r="G2414" s="208"/>
      <c r="H2414" s="208"/>
      <c r="I2414" s="208"/>
      <c r="J2414" s="209"/>
      <c r="K2414" s="208"/>
      <c r="L2414" s="208"/>
      <c r="M2414" s="208"/>
      <c r="N2414" s="208"/>
      <c r="O2414" s="208"/>
      <c r="P2414" s="208"/>
      <c r="Q2414" s="208"/>
      <c r="R2414" s="208"/>
      <c r="S2414" s="208"/>
      <c r="T2414" s="208"/>
      <c r="U2414" s="208"/>
      <c r="V2414" s="208"/>
      <c r="W2414" s="208"/>
      <c r="X2414" s="151">
        <v>43672</v>
      </c>
      <c r="Y2414" s="150" t="str">
        <f ca="1">IF(ISBLANK(X2414), TODAY()-E2414,X2414- E2414 &amp; CHAR(10) &amp; "(closed)")</f>
        <v>43672
(closed)</v>
      </c>
      <c r="Z2414" s="149" t="s">
        <v>360</v>
      </c>
    </row>
    <row r="2415" spans="1:26" s="175" customFormat="1" ht="26.4" hidden="1" x14ac:dyDescent="0.3">
      <c r="A2415" s="157"/>
      <c r="B2415" s="155">
        <v>201900121</v>
      </c>
      <c r="C2415" s="217" t="s">
        <v>1799</v>
      </c>
      <c r="D2415" s="29" t="s">
        <v>177</v>
      </c>
      <c r="E2415" s="216"/>
      <c r="F2415" s="208"/>
      <c r="G2415" s="208"/>
      <c r="H2415" s="208"/>
      <c r="I2415" s="208"/>
      <c r="J2415" s="209"/>
      <c r="K2415" s="208"/>
      <c r="L2415" s="208"/>
      <c r="M2415" s="208"/>
      <c r="N2415" s="208"/>
      <c r="O2415" s="208"/>
      <c r="P2415" s="208"/>
      <c r="Q2415" s="208"/>
      <c r="R2415" s="208"/>
      <c r="S2415" s="208"/>
      <c r="T2415" s="208"/>
      <c r="U2415" s="208"/>
      <c r="V2415" s="208"/>
      <c r="W2415" s="208"/>
      <c r="X2415" s="151">
        <v>43654</v>
      </c>
      <c r="Y2415" s="150" t="str">
        <f ca="1">IF(ISBLANK(X2415), TODAY()-E2415,X2415- E2415 &amp; CHAR(10) &amp; "(closed)")</f>
        <v>43654
(closed)</v>
      </c>
      <c r="Z2415" s="149" t="s">
        <v>360</v>
      </c>
    </row>
    <row r="2416" spans="1:26" s="175" customFormat="1" ht="26.4" hidden="1" x14ac:dyDescent="0.3">
      <c r="A2416" s="157"/>
      <c r="B2416" s="149">
        <v>201900122</v>
      </c>
      <c r="C2416" s="203" t="s">
        <v>1798</v>
      </c>
      <c r="D2416" s="29" t="s">
        <v>177</v>
      </c>
      <c r="E2416" s="216"/>
      <c r="F2416" s="208"/>
      <c r="G2416" s="208"/>
      <c r="H2416" s="208"/>
      <c r="I2416" s="208"/>
      <c r="J2416" s="209"/>
      <c r="K2416" s="208"/>
      <c r="L2416" s="208"/>
      <c r="M2416" s="208"/>
      <c r="N2416" s="208"/>
      <c r="O2416" s="208"/>
      <c r="P2416" s="208"/>
      <c r="Q2416" s="208"/>
      <c r="R2416" s="208"/>
      <c r="S2416" s="208"/>
      <c r="T2416" s="208"/>
      <c r="U2416" s="208"/>
      <c r="V2416" s="208"/>
      <c r="W2416" s="208"/>
      <c r="X2416" s="151">
        <v>43696</v>
      </c>
      <c r="Y2416" s="150" t="str">
        <f ca="1">IF(ISBLANK(X2416), TODAY()-E2416,X2416- E2416 &amp; CHAR(10) &amp; "(closed)")</f>
        <v>43696
(closed)</v>
      </c>
      <c r="Z2416" s="149" t="s">
        <v>360</v>
      </c>
    </row>
    <row r="2417" spans="1:26" s="175" customFormat="1" ht="39.6" hidden="1" x14ac:dyDescent="0.3">
      <c r="A2417" s="157"/>
      <c r="B2417" s="149">
        <v>201900123</v>
      </c>
      <c r="C2417" s="206" t="s">
        <v>888</v>
      </c>
      <c r="D2417" s="29" t="s">
        <v>177</v>
      </c>
      <c r="E2417" s="220" t="s">
        <v>1797</v>
      </c>
      <c r="F2417" s="208"/>
      <c r="G2417" s="208"/>
      <c r="H2417" s="208"/>
      <c r="I2417" s="208"/>
      <c r="J2417" s="209"/>
      <c r="K2417" s="208"/>
      <c r="L2417" s="208"/>
      <c r="M2417" s="208"/>
      <c r="N2417" s="208"/>
      <c r="O2417" s="208"/>
      <c r="P2417" s="208"/>
      <c r="Q2417" s="208"/>
      <c r="R2417" s="208"/>
      <c r="S2417" s="208"/>
      <c r="T2417" s="208"/>
      <c r="U2417" s="208"/>
      <c r="V2417" s="208"/>
      <c r="W2417" s="208"/>
      <c r="X2417" s="219">
        <v>43637</v>
      </c>
      <c r="Y2417" s="150" t="e">
        <f ca="1">IF(ISBLANK(X2417), TODAY()-E2417,X2417- E2417 &amp; CHAR(10) &amp; "(closed)")</f>
        <v>#VALUE!</v>
      </c>
      <c r="Z2417" s="149" t="s">
        <v>360</v>
      </c>
    </row>
    <row r="2418" spans="1:26" s="175" customFormat="1" ht="26.4" hidden="1" x14ac:dyDescent="0.3">
      <c r="A2418" s="157"/>
      <c r="B2418" s="149">
        <v>201900124</v>
      </c>
      <c r="C2418" s="203" t="s">
        <v>1686</v>
      </c>
      <c r="D2418" s="29" t="s">
        <v>176</v>
      </c>
      <c r="E2418" s="216"/>
      <c r="F2418" s="208"/>
      <c r="G2418" s="208"/>
      <c r="H2418" s="208"/>
      <c r="I2418" s="208"/>
      <c r="J2418" s="209"/>
      <c r="K2418" s="208"/>
      <c r="L2418" s="208"/>
      <c r="M2418" s="208"/>
      <c r="N2418" s="208"/>
      <c r="O2418" s="208"/>
      <c r="P2418" s="208"/>
      <c r="Q2418" s="208"/>
      <c r="R2418" s="208"/>
      <c r="S2418" s="208"/>
      <c r="T2418" s="208"/>
      <c r="U2418" s="208"/>
      <c r="V2418" s="208"/>
      <c r="W2418" s="208"/>
      <c r="X2418" s="151">
        <v>43697</v>
      </c>
      <c r="Y2418" s="150" t="str">
        <f ca="1">IF(ISBLANK(X2418), TODAY()-E2418,X2418- E2418 &amp; CHAR(10) &amp; "(closed)")</f>
        <v>43697
(closed)</v>
      </c>
      <c r="Z2418" s="149" t="s">
        <v>360</v>
      </c>
    </row>
    <row r="2419" spans="1:26" s="175" customFormat="1" ht="26.4" hidden="1" x14ac:dyDescent="0.3">
      <c r="A2419" s="157"/>
      <c r="B2419" s="149">
        <v>201900125</v>
      </c>
      <c r="C2419" s="203" t="s">
        <v>1686</v>
      </c>
      <c r="D2419" s="29" t="s">
        <v>179</v>
      </c>
      <c r="E2419" s="216"/>
      <c r="F2419" s="208"/>
      <c r="G2419" s="208"/>
      <c r="H2419" s="208"/>
      <c r="I2419" s="208"/>
      <c r="J2419" s="209"/>
      <c r="K2419" s="208"/>
      <c r="L2419" s="208"/>
      <c r="M2419" s="208"/>
      <c r="N2419" s="208"/>
      <c r="O2419" s="208"/>
      <c r="P2419" s="208"/>
      <c r="Q2419" s="208"/>
      <c r="R2419" s="208"/>
      <c r="S2419" s="208"/>
      <c r="T2419" s="208"/>
      <c r="U2419" s="208"/>
      <c r="V2419" s="208"/>
      <c r="W2419" s="208"/>
      <c r="X2419" s="151">
        <v>43704</v>
      </c>
      <c r="Y2419" s="150" t="str">
        <f ca="1">IF(ISBLANK(X2419), TODAY()-E2419,X2419- E2419 &amp; CHAR(10) &amp; "(closed)")</f>
        <v>43704
(closed)</v>
      </c>
      <c r="Z2419" s="149" t="s">
        <v>360</v>
      </c>
    </row>
    <row r="2420" spans="1:26" s="175" customFormat="1" ht="26.4" hidden="1" x14ac:dyDescent="0.3">
      <c r="A2420" s="157"/>
      <c r="B2420" s="149">
        <v>201900126</v>
      </c>
      <c r="C2420" s="203" t="s">
        <v>804</v>
      </c>
      <c r="D2420" s="29" t="s">
        <v>176</v>
      </c>
      <c r="E2420" s="216"/>
      <c r="F2420" s="208"/>
      <c r="G2420" s="208"/>
      <c r="H2420" s="208"/>
      <c r="I2420" s="208"/>
      <c r="J2420" s="209"/>
      <c r="K2420" s="208"/>
      <c r="L2420" s="208"/>
      <c r="M2420" s="208"/>
      <c r="N2420" s="208"/>
      <c r="O2420" s="208"/>
      <c r="P2420" s="208"/>
      <c r="Q2420" s="208"/>
      <c r="R2420" s="208"/>
      <c r="S2420" s="208"/>
      <c r="T2420" s="208"/>
      <c r="U2420" s="208"/>
      <c r="V2420" s="208"/>
      <c r="W2420" s="208"/>
      <c r="X2420" s="151">
        <v>43706</v>
      </c>
      <c r="Y2420" s="150" t="str">
        <f ca="1">IF(ISBLANK(X2420), TODAY()-E2420,X2420- E2420 &amp; CHAR(10) &amp; "(closed)")</f>
        <v>43706
(closed)</v>
      </c>
      <c r="Z2420" s="149" t="s">
        <v>360</v>
      </c>
    </row>
    <row r="2421" spans="1:26" s="175" customFormat="1" ht="26.4" hidden="1" x14ac:dyDescent="0.3">
      <c r="A2421" s="157"/>
      <c r="B2421" s="157">
        <v>201900127</v>
      </c>
      <c r="C2421" s="218" t="s">
        <v>1796</v>
      </c>
      <c r="D2421" s="29" t="s">
        <v>179</v>
      </c>
      <c r="E2421" s="216"/>
      <c r="F2421" s="208"/>
      <c r="G2421" s="208"/>
      <c r="H2421" s="208"/>
      <c r="I2421" s="208"/>
      <c r="J2421" s="209"/>
      <c r="K2421" s="208"/>
      <c r="L2421" s="208"/>
      <c r="M2421" s="208"/>
      <c r="N2421" s="208"/>
      <c r="O2421" s="208"/>
      <c r="P2421" s="208"/>
      <c r="Q2421" s="208"/>
      <c r="R2421" s="208"/>
      <c r="S2421" s="208"/>
      <c r="T2421" s="208"/>
      <c r="U2421" s="208"/>
      <c r="V2421" s="208"/>
      <c r="W2421" s="208"/>
      <c r="X2421" s="207">
        <v>43711</v>
      </c>
      <c r="Y2421" s="150" t="str">
        <f ca="1">IF(ISBLANK(X2421), TODAY()-E2421,X2421- E2421 &amp; CHAR(10) &amp; "(closed)")</f>
        <v>43711
(closed)</v>
      </c>
      <c r="Z2421" s="149" t="s">
        <v>360</v>
      </c>
    </row>
    <row r="2422" spans="1:26" s="175" customFormat="1" ht="26.4" hidden="1" x14ac:dyDescent="0.3">
      <c r="A2422" s="157"/>
      <c r="B2422" s="157">
        <v>201900128</v>
      </c>
      <c r="C2422" s="218" t="s">
        <v>193</v>
      </c>
      <c r="D2422" s="29" t="s">
        <v>179</v>
      </c>
      <c r="E2422" s="216"/>
      <c r="F2422" s="208"/>
      <c r="G2422" s="208"/>
      <c r="H2422" s="208"/>
      <c r="I2422" s="208"/>
      <c r="J2422" s="209"/>
      <c r="K2422" s="208"/>
      <c r="L2422" s="208"/>
      <c r="M2422" s="208"/>
      <c r="N2422" s="208"/>
      <c r="O2422" s="208"/>
      <c r="P2422" s="208"/>
      <c r="Q2422" s="208"/>
      <c r="R2422" s="208"/>
      <c r="S2422" s="208"/>
      <c r="T2422" s="208"/>
      <c r="U2422" s="208"/>
      <c r="V2422" s="208"/>
      <c r="W2422" s="208"/>
      <c r="X2422" s="207">
        <v>43712</v>
      </c>
      <c r="Y2422" s="150" t="str">
        <f ca="1">IF(ISBLANK(X2422), TODAY()-E2422,X2422- E2422 &amp; CHAR(10) &amp; "(closed)")</f>
        <v>43712
(closed)</v>
      </c>
      <c r="Z2422" s="149" t="s">
        <v>360</v>
      </c>
    </row>
    <row r="2423" spans="1:26" s="175" customFormat="1" ht="26.4" hidden="1" x14ac:dyDescent="0.3">
      <c r="A2423" s="157"/>
      <c r="B2423" s="157">
        <v>201900129</v>
      </c>
      <c r="C2423" s="218" t="s">
        <v>193</v>
      </c>
      <c r="D2423" s="29" t="s">
        <v>177</v>
      </c>
      <c r="E2423" s="216"/>
      <c r="F2423" s="208"/>
      <c r="G2423" s="208"/>
      <c r="H2423" s="208"/>
      <c r="I2423" s="208"/>
      <c r="J2423" s="209"/>
      <c r="K2423" s="208"/>
      <c r="L2423" s="208"/>
      <c r="M2423" s="208"/>
      <c r="N2423" s="208"/>
      <c r="O2423" s="208"/>
      <c r="P2423" s="208"/>
      <c r="Q2423" s="208"/>
      <c r="R2423" s="208"/>
      <c r="S2423" s="208"/>
      <c r="T2423" s="208"/>
      <c r="U2423" s="208"/>
      <c r="V2423" s="208"/>
      <c r="W2423" s="208"/>
      <c r="X2423" s="207">
        <v>43718</v>
      </c>
      <c r="Y2423" s="150" t="str">
        <f ca="1">IF(ISBLANK(X2423), TODAY()-E2423,X2423- E2423 &amp; CHAR(10) &amp; "(closed)")</f>
        <v>43718
(closed)</v>
      </c>
      <c r="Z2423" s="149" t="s">
        <v>360</v>
      </c>
    </row>
    <row r="2424" spans="1:26" s="175" customFormat="1" ht="26.4" hidden="1" x14ac:dyDescent="0.3">
      <c r="A2424" s="157"/>
      <c r="B2424" s="157">
        <v>201900130</v>
      </c>
      <c r="C2424" s="218" t="s">
        <v>193</v>
      </c>
      <c r="D2424" s="29" t="s">
        <v>179</v>
      </c>
      <c r="E2424" s="216"/>
      <c r="F2424" s="208"/>
      <c r="G2424" s="208"/>
      <c r="H2424" s="208"/>
      <c r="I2424" s="208"/>
      <c r="J2424" s="209"/>
      <c r="K2424" s="208"/>
      <c r="L2424" s="208"/>
      <c r="M2424" s="208"/>
      <c r="N2424" s="208"/>
      <c r="O2424" s="208"/>
      <c r="P2424" s="208"/>
      <c r="Q2424" s="208"/>
      <c r="R2424" s="208"/>
      <c r="S2424" s="208"/>
      <c r="T2424" s="208"/>
      <c r="U2424" s="208"/>
      <c r="V2424" s="208"/>
      <c r="W2424" s="208"/>
      <c r="X2424" s="207">
        <v>43717</v>
      </c>
      <c r="Y2424" s="150" t="str">
        <f ca="1">IF(ISBLANK(X2424), TODAY()-E2424,X2424- E2424 &amp; CHAR(10) &amp; "(closed)")</f>
        <v>43717
(closed)</v>
      </c>
      <c r="Z2424" s="149" t="s">
        <v>360</v>
      </c>
    </row>
    <row r="2425" spans="1:26" s="175" customFormat="1" ht="26.4" hidden="1" x14ac:dyDescent="0.3">
      <c r="A2425" s="157"/>
      <c r="B2425" s="157">
        <v>201900131</v>
      </c>
      <c r="C2425" s="218" t="s">
        <v>193</v>
      </c>
      <c r="D2425" s="29" t="s">
        <v>179</v>
      </c>
      <c r="E2425" s="216"/>
      <c r="F2425" s="208"/>
      <c r="G2425" s="208"/>
      <c r="H2425" s="208"/>
      <c r="I2425" s="208"/>
      <c r="J2425" s="209"/>
      <c r="K2425" s="208"/>
      <c r="L2425" s="208"/>
      <c r="M2425" s="208"/>
      <c r="N2425" s="208"/>
      <c r="O2425" s="208"/>
      <c r="P2425" s="208"/>
      <c r="Q2425" s="208"/>
      <c r="R2425" s="208"/>
      <c r="S2425" s="208"/>
      <c r="T2425" s="208"/>
      <c r="U2425" s="208"/>
      <c r="V2425" s="208"/>
      <c r="W2425" s="208"/>
      <c r="X2425" s="207">
        <v>43712</v>
      </c>
      <c r="Y2425" s="150" t="str">
        <f ca="1">IF(ISBLANK(X2425), TODAY()-E2425,X2425- E2425 &amp; CHAR(10) &amp; "(closed)")</f>
        <v>43712
(closed)</v>
      </c>
      <c r="Z2425" s="149" t="s">
        <v>360</v>
      </c>
    </row>
    <row r="2426" spans="1:26" s="175" customFormat="1" ht="26.4" hidden="1" x14ac:dyDescent="0.3">
      <c r="A2426" s="157"/>
      <c r="B2426" s="157">
        <v>201900132</v>
      </c>
      <c r="C2426" s="218" t="s">
        <v>1722</v>
      </c>
      <c r="D2426" s="29" t="s">
        <v>179</v>
      </c>
      <c r="E2426" s="216"/>
      <c r="F2426" s="208"/>
      <c r="G2426" s="208"/>
      <c r="H2426" s="208"/>
      <c r="I2426" s="208"/>
      <c r="J2426" s="209"/>
      <c r="K2426" s="208"/>
      <c r="L2426" s="208"/>
      <c r="M2426" s="208"/>
      <c r="N2426" s="208"/>
      <c r="O2426" s="208"/>
      <c r="P2426" s="208"/>
      <c r="Q2426" s="208"/>
      <c r="R2426" s="208"/>
      <c r="S2426" s="208"/>
      <c r="T2426" s="208"/>
      <c r="U2426" s="208"/>
      <c r="V2426" s="208"/>
      <c r="W2426" s="208"/>
      <c r="X2426" s="207">
        <v>43713</v>
      </c>
      <c r="Y2426" s="150" t="str">
        <f ca="1">IF(ISBLANK(X2426), TODAY()-E2426,X2426- E2426 &amp; CHAR(10) &amp; "(closed)")</f>
        <v>43713
(closed)</v>
      </c>
      <c r="Z2426" s="149" t="s">
        <v>360</v>
      </c>
    </row>
    <row r="2427" spans="1:26" s="175" customFormat="1" ht="26.4" hidden="1" x14ac:dyDescent="0.3">
      <c r="A2427" s="157"/>
      <c r="B2427" s="157">
        <v>201900134</v>
      </c>
      <c r="C2427" s="218" t="s">
        <v>193</v>
      </c>
      <c r="D2427" s="29" t="s">
        <v>179</v>
      </c>
      <c r="E2427" s="216"/>
      <c r="F2427" s="208"/>
      <c r="G2427" s="208"/>
      <c r="H2427" s="208"/>
      <c r="I2427" s="208"/>
      <c r="J2427" s="209"/>
      <c r="K2427" s="208"/>
      <c r="L2427" s="208"/>
      <c r="M2427" s="208"/>
      <c r="N2427" s="208"/>
      <c r="O2427" s="208"/>
      <c r="P2427" s="208"/>
      <c r="Q2427" s="208"/>
      <c r="R2427" s="208"/>
      <c r="S2427" s="208"/>
      <c r="T2427" s="208"/>
      <c r="U2427" s="208"/>
      <c r="V2427" s="208"/>
      <c r="W2427" s="208"/>
      <c r="X2427" s="207">
        <v>43728</v>
      </c>
      <c r="Y2427" s="150" t="str">
        <f ca="1">IF(ISBLANK(X2427), TODAY()-E2427,X2427- E2427 &amp; CHAR(10) &amp; "(closed)")</f>
        <v>43728
(closed)</v>
      </c>
      <c r="Z2427" s="149" t="s">
        <v>360</v>
      </c>
    </row>
    <row r="2428" spans="1:26" s="175" customFormat="1" ht="26.4" hidden="1" x14ac:dyDescent="0.3">
      <c r="A2428" s="157"/>
      <c r="B2428" s="157">
        <v>201900135</v>
      </c>
      <c r="C2428" s="218" t="s">
        <v>193</v>
      </c>
      <c r="D2428" s="29" t="s">
        <v>179</v>
      </c>
      <c r="E2428" s="216"/>
      <c r="F2428" s="208"/>
      <c r="G2428" s="208"/>
      <c r="H2428" s="208"/>
      <c r="I2428" s="208"/>
      <c r="J2428" s="209"/>
      <c r="K2428" s="208"/>
      <c r="L2428" s="208"/>
      <c r="M2428" s="208"/>
      <c r="N2428" s="208"/>
      <c r="O2428" s="208"/>
      <c r="P2428" s="208"/>
      <c r="Q2428" s="208"/>
      <c r="R2428" s="208"/>
      <c r="S2428" s="208"/>
      <c r="T2428" s="208"/>
      <c r="U2428" s="208"/>
      <c r="V2428" s="208"/>
      <c r="W2428" s="208"/>
      <c r="X2428" s="207">
        <v>43731</v>
      </c>
      <c r="Y2428" s="150" t="str">
        <f ca="1">IF(ISBLANK(X2428), TODAY()-E2428,X2428- E2428 &amp; CHAR(10) &amp; "(closed)")</f>
        <v>43731
(closed)</v>
      </c>
      <c r="Z2428" s="149" t="s">
        <v>360</v>
      </c>
    </row>
    <row r="2429" spans="1:26" s="175" customFormat="1" ht="26.4" hidden="1" x14ac:dyDescent="0.3">
      <c r="A2429" s="157"/>
      <c r="B2429" s="157">
        <v>201900136</v>
      </c>
      <c r="C2429" s="218" t="s">
        <v>193</v>
      </c>
      <c r="D2429" s="29" t="s">
        <v>179</v>
      </c>
      <c r="E2429" s="216"/>
      <c r="F2429" s="208"/>
      <c r="G2429" s="208"/>
      <c r="H2429" s="208"/>
      <c r="I2429" s="208"/>
      <c r="J2429" s="209"/>
      <c r="K2429" s="208"/>
      <c r="L2429" s="208"/>
      <c r="M2429" s="208"/>
      <c r="N2429" s="208"/>
      <c r="O2429" s="208"/>
      <c r="P2429" s="208"/>
      <c r="Q2429" s="208"/>
      <c r="R2429" s="208"/>
      <c r="S2429" s="208"/>
      <c r="T2429" s="208"/>
      <c r="U2429" s="208"/>
      <c r="V2429" s="208"/>
      <c r="W2429" s="208"/>
      <c r="X2429" s="207">
        <v>43728</v>
      </c>
      <c r="Y2429" s="150" t="str">
        <f ca="1">IF(ISBLANK(X2429), TODAY()-E2429,X2429- E2429 &amp; CHAR(10) &amp; "(closed)")</f>
        <v>43728
(closed)</v>
      </c>
      <c r="Z2429" s="149" t="s">
        <v>360</v>
      </c>
    </row>
    <row r="2430" spans="1:26" s="175" customFormat="1" ht="26.4" hidden="1" x14ac:dyDescent="0.3">
      <c r="A2430" s="157"/>
      <c r="B2430" s="157">
        <v>201900137</v>
      </c>
      <c r="C2430" s="218" t="s">
        <v>299</v>
      </c>
      <c r="D2430" s="29" t="s">
        <v>179</v>
      </c>
      <c r="E2430" s="216"/>
      <c r="F2430" s="208"/>
      <c r="G2430" s="208"/>
      <c r="H2430" s="208"/>
      <c r="I2430" s="208"/>
      <c r="J2430" s="209"/>
      <c r="K2430" s="208"/>
      <c r="L2430" s="208"/>
      <c r="M2430" s="208"/>
      <c r="N2430" s="208"/>
      <c r="O2430" s="208"/>
      <c r="P2430" s="208"/>
      <c r="Q2430" s="208"/>
      <c r="R2430" s="208"/>
      <c r="S2430" s="208"/>
      <c r="T2430" s="208"/>
      <c r="U2430" s="208"/>
      <c r="V2430" s="208"/>
      <c r="W2430" s="208"/>
      <c r="X2430" s="207">
        <v>43713</v>
      </c>
      <c r="Y2430" s="150" t="str">
        <f ca="1">IF(ISBLANK(X2430), TODAY()-E2430,X2430- E2430 &amp; CHAR(10) &amp; "(closed)")</f>
        <v>43713
(closed)</v>
      </c>
      <c r="Z2430" s="149" t="s">
        <v>360</v>
      </c>
    </row>
    <row r="2431" spans="1:26" s="175" customFormat="1" ht="26.4" hidden="1" x14ac:dyDescent="0.3">
      <c r="A2431" s="157"/>
      <c r="B2431" s="157">
        <v>201900138</v>
      </c>
      <c r="C2431" s="218" t="s">
        <v>193</v>
      </c>
      <c r="D2431" s="29" t="s">
        <v>176</v>
      </c>
      <c r="E2431" s="216"/>
      <c r="F2431" s="208"/>
      <c r="G2431" s="208"/>
      <c r="H2431" s="208"/>
      <c r="I2431" s="208"/>
      <c r="J2431" s="209"/>
      <c r="K2431" s="208"/>
      <c r="L2431" s="208"/>
      <c r="M2431" s="208"/>
      <c r="N2431" s="208"/>
      <c r="O2431" s="208"/>
      <c r="P2431" s="208"/>
      <c r="Q2431" s="208"/>
      <c r="R2431" s="208"/>
      <c r="S2431" s="208"/>
      <c r="T2431" s="208"/>
      <c r="U2431" s="208"/>
      <c r="V2431" s="208"/>
      <c r="W2431" s="208"/>
      <c r="X2431" s="207">
        <v>43734</v>
      </c>
      <c r="Y2431" s="150" t="str">
        <f ca="1">IF(ISBLANK(X2431), TODAY()-E2431,X2431- E2431 &amp; CHAR(10) &amp; "(closed)")</f>
        <v>43734
(closed)</v>
      </c>
      <c r="Z2431" s="149" t="s">
        <v>360</v>
      </c>
    </row>
    <row r="2432" spans="1:26" s="175" customFormat="1" ht="26.4" hidden="1" x14ac:dyDescent="0.3">
      <c r="A2432" s="157"/>
      <c r="B2432" s="157">
        <v>201900139</v>
      </c>
      <c r="C2432" s="218" t="s">
        <v>193</v>
      </c>
      <c r="D2432" s="29" t="s">
        <v>179</v>
      </c>
      <c r="E2432" s="216"/>
      <c r="F2432" s="208"/>
      <c r="G2432" s="208"/>
      <c r="H2432" s="208"/>
      <c r="I2432" s="208"/>
      <c r="J2432" s="209"/>
      <c r="K2432" s="208"/>
      <c r="L2432" s="208"/>
      <c r="M2432" s="208"/>
      <c r="N2432" s="208"/>
      <c r="O2432" s="208"/>
      <c r="P2432" s="208"/>
      <c r="Q2432" s="208"/>
      <c r="R2432" s="208"/>
      <c r="S2432" s="208"/>
      <c r="T2432" s="208"/>
      <c r="U2432" s="208"/>
      <c r="V2432" s="208"/>
      <c r="W2432" s="208"/>
      <c r="X2432" s="207">
        <v>43738</v>
      </c>
      <c r="Y2432" s="150" t="str">
        <f ca="1">IF(ISBLANK(X2432), TODAY()-E2432,X2432- E2432 &amp; CHAR(10) &amp; "(closed)")</f>
        <v>43738
(closed)</v>
      </c>
      <c r="Z2432" s="149" t="s">
        <v>360</v>
      </c>
    </row>
    <row r="2433" spans="1:26" s="175" customFormat="1" ht="26.4" hidden="1" x14ac:dyDescent="0.3">
      <c r="A2433" s="157"/>
      <c r="B2433" s="155">
        <v>201900140</v>
      </c>
      <c r="C2433" s="217" t="s">
        <v>536</v>
      </c>
      <c r="D2433" s="29" t="s">
        <v>179</v>
      </c>
      <c r="E2433" s="216"/>
      <c r="F2433" s="208"/>
      <c r="G2433" s="208"/>
      <c r="H2433" s="208"/>
      <c r="I2433" s="208"/>
      <c r="J2433" s="209"/>
      <c r="K2433" s="208"/>
      <c r="L2433" s="208"/>
      <c r="M2433" s="208"/>
      <c r="N2433" s="208"/>
      <c r="O2433" s="208"/>
      <c r="P2433" s="208"/>
      <c r="Q2433" s="208"/>
      <c r="R2433" s="208"/>
      <c r="S2433" s="208"/>
      <c r="T2433" s="208"/>
      <c r="U2433" s="208"/>
      <c r="V2433" s="208"/>
      <c r="W2433" s="208"/>
      <c r="X2433" s="151">
        <v>43663</v>
      </c>
      <c r="Y2433" s="150" t="str">
        <f ca="1">IF(ISBLANK(X2433), TODAY()-E2433,X2433- E2433 &amp; CHAR(10) &amp; "(closed)")</f>
        <v>43663
(closed)</v>
      </c>
      <c r="Z2433" s="149" t="s">
        <v>360</v>
      </c>
    </row>
    <row r="2434" spans="1:26" s="175" customFormat="1" ht="26.4" hidden="1" x14ac:dyDescent="0.3">
      <c r="A2434" s="157"/>
      <c r="B2434" s="155">
        <v>201900141</v>
      </c>
      <c r="C2434" s="217" t="s">
        <v>291</v>
      </c>
      <c r="D2434" s="29" t="s">
        <v>179</v>
      </c>
      <c r="E2434" s="216"/>
      <c r="F2434" s="208"/>
      <c r="G2434" s="208"/>
      <c r="H2434" s="208"/>
      <c r="I2434" s="208"/>
      <c r="J2434" s="209"/>
      <c r="K2434" s="208"/>
      <c r="L2434" s="208"/>
      <c r="M2434" s="208"/>
      <c r="N2434" s="208"/>
      <c r="O2434" s="208"/>
      <c r="P2434" s="208"/>
      <c r="Q2434" s="208"/>
      <c r="R2434" s="208"/>
      <c r="S2434" s="208"/>
      <c r="T2434" s="208"/>
      <c r="U2434" s="208"/>
      <c r="V2434" s="208"/>
      <c r="W2434" s="208"/>
      <c r="X2434" s="151">
        <v>43672</v>
      </c>
      <c r="Y2434" s="150" t="str">
        <f ca="1">IF(ISBLANK(X2434), TODAY()-E2434,X2434- E2434 &amp; CHAR(10) &amp; "(closed)")</f>
        <v>43672
(closed)</v>
      </c>
      <c r="Z2434" s="149" t="s">
        <v>360</v>
      </c>
    </row>
    <row r="2435" spans="1:26" s="175" customFormat="1" ht="26.4" hidden="1" x14ac:dyDescent="0.3">
      <c r="A2435" s="157"/>
      <c r="B2435" s="191">
        <v>201900142</v>
      </c>
      <c r="C2435" s="206" t="s">
        <v>804</v>
      </c>
      <c r="D2435" s="29" t="s">
        <v>179</v>
      </c>
      <c r="E2435" s="202"/>
      <c r="F2435" s="151"/>
      <c r="G2435" s="151"/>
      <c r="H2435" s="151"/>
      <c r="I2435" s="151"/>
      <c r="J2435" s="177"/>
      <c r="K2435" s="151"/>
      <c r="L2435" s="151"/>
      <c r="M2435" s="151"/>
      <c r="N2435" s="151"/>
      <c r="O2435" s="151"/>
      <c r="P2435" s="151"/>
      <c r="Q2435" s="151"/>
      <c r="R2435" s="151"/>
      <c r="S2435" s="151"/>
      <c r="T2435" s="151"/>
      <c r="U2435" s="151"/>
      <c r="V2435" s="151"/>
      <c r="W2435" s="151"/>
      <c r="X2435" s="187">
        <v>43739</v>
      </c>
      <c r="Y2435" s="150" t="str">
        <f ca="1">IF(ISBLANK(X2435), TODAY()-E2435,X2435- E2435 &amp; CHAR(10) &amp; "(closed)")</f>
        <v>43739
(closed)</v>
      </c>
      <c r="Z2435" s="149" t="s">
        <v>360</v>
      </c>
    </row>
    <row r="2436" spans="1:26" s="175" customFormat="1" ht="26.4" hidden="1" x14ac:dyDescent="0.3">
      <c r="A2436" s="157"/>
      <c r="B2436" s="149">
        <v>201900143</v>
      </c>
      <c r="C2436" s="203" t="s">
        <v>193</v>
      </c>
      <c r="D2436" s="29" t="s">
        <v>176</v>
      </c>
      <c r="E2436" s="202"/>
      <c r="F2436" s="151"/>
      <c r="G2436" s="151"/>
      <c r="H2436" s="151"/>
      <c r="I2436" s="151"/>
      <c r="J2436" s="177"/>
      <c r="K2436" s="151"/>
      <c r="L2436" s="151"/>
      <c r="M2436" s="151"/>
      <c r="N2436" s="151"/>
      <c r="O2436" s="151"/>
      <c r="P2436" s="151"/>
      <c r="Q2436" s="151"/>
      <c r="R2436" s="151"/>
      <c r="S2436" s="151"/>
      <c r="T2436" s="151"/>
      <c r="U2436" s="151"/>
      <c r="V2436" s="151"/>
      <c r="W2436" s="151"/>
      <c r="X2436" s="151">
        <v>43753</v>
      </c>
      <c r="Y2436" s="179" t="str">
        <f ca="1">IF(ISBLANK(X2436), TODAY()-E2436,X2436- E2436 &amp; CHAR(10) &amp; "(closed)")</f>
        <v>43753
(closed)</v>
      </c>
      <c r="Z2436" s="149" t="s">
        <v>360</v>
      </c>
    </row>
    <row r="2437" spans="1:26" s="175" customFormat="1" ht="26.4" hidden="1" x14ac:dyDescent="0.3">
      <c r="A2437" s="157"/>
      <c r="B2437" s="149">
        <v>201900144</v>
      </c>
      <c r="C2437" s="203" t="s">
        <v>193</v>
      </c>
      <c r="D2437" s="29" t="s">
        <v>179</v>
      </c>
      <c r="E2437" s="202"/>
      <c r="F2437" s="151"/>
      <c r="G2437" s="151"/>
      <c r="H2437" s="151"/>
      <c r="I2437" s="151"/>
      <c r="J2437" s="177"/>
      <c r="K2437" s="151"/>
      <c r="L2437" s="151"/>
      <c r="M2437" s="151"/>
      <c r="N2437" s="151"/>
      <c r="O2437" s="151"/>
      <c r="P2437" s="151"/>
      <c r="Q2437" s="151"/>
      <c r="R2437" s="151"/>
      <c r="S2437" s="151"/>
      <c r="T2437" s="151"/>
      <c r="U2437" s="151"/>
      <c r="V2437" s="151"/>
      <c r="W2437" s="151"/>
      <c r="X2437" s="151">
        <v>43760</v>
      </c>
      <c r="Y2437" s="179" t="str">
        <f ca="1">IF(ISBLANK(X2437), TODAY()-E2437,X2437- E2437 &amp; CHAR(10) &amp; "(closed)")</f>
        <v>43760
(closed)</v>
      </c>
      <c r="Z2437" s="149" t="s">
        <v>360</v>
      </c>
    </row>
    <row r="2438" spans="1:26" s="175" customFormat="1" ht="14.4" hidden="1" x14ac:dyDescent="0.3">
      <c r="A2438" s="157"/>
      <c r="B2438" s="149">
        <v>201900145</v>
      </c>
      <c r="C2438" s="203" t="s">
        <v>1795</v>
      </c>
      <c r="D2438" s="29" t="s">
        <v>179</v>
      </c>
      <c r="E2438" s="202" t="s">
        <v>1794</v>
      </c>
      <c r="F2438" s="151"/>
      <c r="G2438" s="151"/>
      <c r="H2438" s="151"/>
      <c r="I2438" s="151"/>
      <c r="J2438" s="177"/>
      <c r="K2438" s="151"/>
      <c r="L2438" s="151"/>
      <c r="M2438" s="151"/>
      <c r="N2438" s="151"/>
      <c r="O2438" s="151"/>
      <c r="P2438" s="151"/>
      <c r="Q2438" s="151"/>
      <c r="R2438" s="151"/>
      <c r="S2438" s="151"/>
      <c r="T2438" s="151"/>
      <c r="U2438" s="151"/>
      <c r="V2438" s="151"/>
      <c r="W2438" s="151"/>
      <c r="X2438" s="151">
        <v>43759</v>
      </c>
      <c r="Y2438" s="179" t="e">
        <f ca="1">IF(ISBLANK(X2438), TODAY()-E2438,X2438- E2438 &amp; CHAR(10) &amp; "(closed)")</f>
        <v>#VALUE!</v>
      </c>
      <c r="Z2438" s="149" t="s">
        <v>360</v>
      </c>
    </row>
    <row r="2439" spans="1:26" s="175" customFormat="1" ht="26.4" hidden="1" x14ac:dyDescent="0.3">
      <c r="A2439" s="157"/>
      <c r="B2439" s="191">
        <v>201900146</v>
      </c>
      <c r="C2439" s="206" t="s">
        <v>389</v>
      </c>
      <c r="D2439" s="29" t="s">
        <v>179</v>
      </c>
      <c r="E2439" s="205"/>
      <c r="F2439" s="188"/>
      <c r="G2439" s="188"/>
      <c r="H2439" s="188"/>
      <c r="I2439" s="188"/>
      <c r="J2439" s="188"/>
      <c r="K2439" s="188"/>
      <c r="L2439" s="188"/>
      <c r="M2439" s="188"/>
      <c r="N2439" s="188"/>
      <c r="O2439" s="188"/>
      <c r="P2439" s="188"/>
      <c r="Q2439" s="188"/>
      <c r="R2439" s="188"/>
      <c r="S2439" s="188"/>
      <c r="T2439" s="188"/>
      <c r="U2439" s="188"/>
      <c r="V2439" s="188"/>
      <c r="W2439" s="188"/>
      <c r="X2439" s="187">
        <v>43748</v>
      </c>
      <c r="Y2439" s="150" t="str">
        <f ca="1">IF(ISBLANK(X2439), TODAY()-E2439,X2439- E2439 &amp; CHAR(10) &amp; "(closed)")</f>
        <v>43748
(closed)</v>
      </c>
      <c r="Z2439" s="149" t="s">
        <v>360</v>
      </c>
    </row>
    <row r="2440" spans="1:26" s="175" customFormat="1" ht="26.4" hidden="1" x14ac:dyDescent="0.3">
      <c r="A2440" s="157"/>
      <c r="B2440" s="149">
        <v>201900147</v>
      </c>
      <c r="C2440" s="203" t="s">
        <v>695</v>
      </c>
      <c r="D2440" s="29" t="s">
        <v>179</v>
      </c>
      <c r="E2440" s="202"/>
      <c r="F2440" s="151"/>
      <c r="G2440" s="151"/>
      <c r="H2440" s="151"/>
      <c r="I2440" s="151"/>
      <c r="J2440" s="177"/>
      <c r="K2440" s="151"/>
      <c r="L2440" s="151"/>
      <c r="M2440" s="151"/>
      <c r="N2440" s="151"/>
      <c r="O2440" s="151"/>
      <c r="P2440" s="151"/>
      <c r="Q2440" s="151"/>
      <c r="R2440" s="151"/>
      <c r="S2440" s="151"/>
      <c r="T2440" s="151"/>
      <c r="U2440" s="151"/>
      <c r="V2440" s="151"/>
      <c r="W2440" s="151"/>
      <c r="X2440" s="151">
        <v>43761</v>
      </c>
      <c r="Y2440" s="179" t="str">
        <f ca="1">IF(ISBLANK(X2440), TODAY()-E2440,X2440- E2440 &amp; CHAR(10) &amp; "(closed)")</f>
        <v>43761
(closed)</v>
      </c>
      <c r="Z2440" s="149" t="s">
        <v>360</v>
      </c>
    </row>
    <row r="2441" spans="1:26" s="175" customFormat="1" ht="28.8" hidden="1" x14ac:dyDescent="0.3">
      <c r="A2441" s="29" t="s">
        <v>185</v>
      </c>
      <c r="B2441" s="29">
        <v>201900148</v>
      </c>
      <c r="C2441" s="173" t="s">
        <v>536</v>
      </c>
      <c r="D2441" s="29" t="s">
        <v>179</v>
      </c>
      <c r="E2441" s="215"/>
      <c r="F2441" s="30"/>
      <c r="G2441" s="128"/>
      <c r="H2441" s="24" t="str">
        <f>IF(ISNUMBER(F2441), F2441+90, "N/A")</f>
        <v>N/A</v>
      </c>
      <c r="I2441" s="24"/>
      <c r="J2441" s="72">
        <v>43669</v>
      </c>
      <c r="K2441" s="28">
        <v>58734</v>
      </c>
      <c r="L2441" s="28">
        <v>0</v>
      </c>
      <c r="M2441" s="28">
        <v>58734</v>
      </c>
      <c r="N2441" s="28">
        <v>0</v>
      </c>
      <c r="O2441" s="27">
        <f>IF(ISBLANK(J2441), "", IF(ISNUMBER(F2441), J2441+60, J2441+90))</f>
        <v>43759</v>
      </c>
      <c r="P2441" s="27">
        <v>43747</v>
      </c>
      <c r="Q2441" s="27">
        <f>IF(NOT(ISNUMBER(P2441)),"",P2441+15)</f>
        <v>43762</v>
      </c>
      <c r="R2441" s="25" t="s">
        <v>195</v>
      </c>
      <c r="S2441" s="25"/>
      <c r="T2441" s="26"/>
      <c r="U2441" s="25"/>
      <c r="V2441" s="25"/>
      <c r="W2441" s="25" t="str">
        <f>IF(ISNUMBER(R2441), R2441+120, "")</f>
        <v/>
      </c>
      <c r="X2441" s="24">
        <v>43763</v>
      </c>
      <c r="Y2441" s="23" t="str">
        <f ca="1">IF(ISBLANK(J2441),
        IF(ISBLANK(F2441), "", TODAY() - F2441 &amp; CHAR(10) &amp; "(preapproval)"),
       IF(ISBLANK(Z2441), TODAY() - J2441, X2441 - J2441 &amp; CHAR(10) &amp; "(closed)"))</f>
        <v>94
(closed)</v>
      </c>
      <c r="Z2441" s="6" t="s">
        <v>360</v>
      </c>
    </row>
    <row r="2442" spans="1:26" s="175" customFormat="1" ht="26.4" hidden="1" x14ac:dyDescent="0.3">
      <c r="A2442" s="157"/>
      <c r="B2442" s="149">
        <v>201900149</v>
      </c>
      <c r="C2442" s="203" t="s">
        <v>389</v>
      </c>
      <c r="D2442" s="29" t="s">
        <v>177</v>
      </c>
      <c r="E2442" s="202"/>
      <c r="F2442" s="151"/>
      <c r="G2442" s="151"/>
      <c r="H2442" s="151"/>
      <c r="I2442" s="151"/>
      <c r="J2442" s="177"/>
      <c r="K2442" s="151"/>
      <c r="L2442" s="151"/>
      <c r="M2442" s="151"/>
      <c r="N2442" s="151"/>
      <c r="O2442" s="151"/>
      <c r="P2442" s="151"/>
      <c r="Q2442" s="151"/>
      <c r="R2442" s="151"/>
      <c r="S2442" s="151"/>
      <c r="T2442" s="151"/>
      <c r="U2442" s="151"/>
      <c r="V2442" s="151"/>
      <c r="W2442" s="151"/>
      <c r="X2442" s="151">
        <v>43761</v>
      </c>
      <c r="Y2442" s="179" t="str">
        <f ca="1">IF(ISBLANK(X2442), TODAY()-E2442,X2442- E2442 &amp; CHAR(10) &amp; "(closed)")</f>
        <v>43761
(closed)</v>
      </c>
      <c r="Z2442" s="149" t="s">
        <v>360</v>
      </c>
    </row>
    <row r="2443" spans="1:26" s="175" customFormat="1" ht="26.4" hidden="1" x14ac:dyDescent="0.3">
      <c r="A2443" s="186"/>
      <c r="B2443" s="149">
        <v>201900150</v>
      </c>
      <c r="C2443" s="71" t="s">
        <v>695</v>
      </c>
      <c r="D2443" s="29" t="s">
        <v>179</v>
      </c>
      <c r="E2443" s="204"/>
      <c r="F2443" s="151"/>
      <c r="G2443" s="151"/>
      <c r="H2443" s="151"/>
      <c r="I2443" s="151"/>
      <c r="J2443" s="177"/>
      <c r="K2443" s="151"/>
      <c r="L2443" s="151"/>
      <c r="M2443" s="151"/>
      <c r="N2443" s="151"/>
      <c r="O2443" s="151"/>
      <c r="P2443" s="151"/>
      <c r="Q2443" s="151"/>
      <c r="R2443" s="151"/>
      <c r="S2443" s="151"/>
      <c r="T2443" s="151"/>
      <c r="U2443" s="151"/>
      <c r="V2443" s="151"/>
      <c r="W2443" s="151"/>
      <c r="X2443" s="151">
        <v>43760</v>
      </c>
      <c r="Y2443" s="179" t="str">
        <f ca="1">IF(ISBLANK(X2443), TODAY()-E2443,X2443- E2443 &amp; CHAR(10) &amp; "(closed)")</f>
        <v>43760
(closed)</v>
      </c>
      <c r="Z2443" s="149" t="s">
        <v>360</v>
      </c>
    </row>
    <row r="2444" spans="1:26" s="175" customFormat="1" ht="28.8" hidden="1" x14ac:dyDescent="0.3">
      <c r="A2444" s="19" t="s">
        <v>185</v>
      </c>
      <c r="B2444" s="29">
        <v>201900151</v>
      </c>
      <c r="C2444" s="31" t="s">
        <v>291</v>
      </c>
      <c r="D2444" s="29" t="s">
        <v>179</v>
      </c>
      <c r="E2444" s="9"/>
      <c r="F2444" s="30"/>
      <c r="G2444" s="193"/>
      <c r="H2444" s="14" t="str">
        <f>IF(ISNUMBER(F2444), F2444+90, "N/A")</f>
        <v>N/A</v>
      </c>
      <c r="I2444" s="14"/>
      <c r="J2444" s="72">
        <v>43676</v>
      </c>
      <c r="K2444" s="28">
        <v>68412.69</v>
      </c>
      <c r="L2444" s="28">
        <v>3112.2</v>
      </c>
      <c r="M2444" s="28">
        <v>65801.98</v>
      </c>
      <c r="N2444" s="28">
        <v>3112.2</v>
      </c>
      <c r="O2444" s="27">
        <f>IF(ISBLANK(J2444), "", IF(ISNUMBER(F2444), J2444+60, J2444+90))</f>
        <v>43766</v>
      </c>
      <c r="P2444" s="27">
        <v>43763</v>
      </c>
      <c r="Q2444" s="27">
        <f>IF(NOT(ISNUMBER(P2444)),"",P2444+15)</f>
        <v>43778</v>
      </c>
      <c r="R2444" s="25" t="s">
        <v>195</v>
      </c>
      <c r="S2444" s="25"/>
      <c r="T2444" s="26"/>
      <c r="U2444" s="25"/>
      <c r="V2444" s="25"/>
      <c r="W2444" s="25" t="str">
        <f>IF(ISNUMBER(R2444), R2444+120, "")</f>
        <v/>
      </c>
      <c r="X2444" s="24">
        <v>43782</v>
      </c>
      <c r="Y2444" s="23" t="str">
        <f ca="1">IF(ISBLANK(J2444),
        IF(ISBLANK(F2444), "", TODAY() - F2444 &amp; CHAR(10) &amp; "(preapproval)"),
       IF(ISBLANK(Z2444), TODAY() - J2444, X2444 - J2444 &amp; CHAR(10) &amp; "(closed)"))</f>
        <v>106
(closed)</v>
      </c>
      <c r="Z2444" s="6" t="s">
        <v>360</v>
      </c>
    </row>
    <row r="2445" spans="1:26" s="12" customFormat="1" ht="26.4" hidden="1" x14ac:dyDescent="0.3">
      <c r="A2445" s="157"/>
      <c r="B2445" s="191">
        <v>201900152</v>
      </c>
      <c r="C2445" s="190" t="s">
        <v>193</v>
      </c>
      <c r="D2445" s="29" t="s">
        <v>179</v>
      </c>
      <c r="E2445" s="201"/>
      <c r="F2445" s="188"/>
      <c r="G2445" s="188"/>
      <c r="H2445" s="188"/>
      <c r="I2445" s="188"/>
      <c r="J2445" s="188"/>
      <c r="K2445" s="188"/>
      <c r="L2445" s="188"/>
      <c r="M2445" s="188"/>
      <c r="N2445" s="188"/>
      <c r="O2445" s="188"/>
      <c r="P2445" s="188"/>
      <c r="Q2445" s="188"/>
      <c r="R2445" s="188"/>
      <c r="S2445" s="188"/>
      <c r="T2445" s="188"/>
      <c r="U2445" s="188"/>
      <c r="V2445" s="188"/>
      <c r="W2445" s="188"/>
      <c r="X2445" s="187">
        <v>43748</v>
      </c>
      <c r="Y2445" s="150" t="str">
        <f ca="1">IF(ISBLANK(X2445), TODAY()-E2445,X2445- E2445 &amp; CHAR(10) &amp; "(closed)")</f>
        <v>43748
(closed)</v>
      </c>
      <c r="Z2445" s="149" t="s">
        <v>360</v>
      </c>
    </row>
    <row r="2446" spans="1:26" s="12" customFormat="1" ht="26.4" hidden="1" x14ac:dyDescent="0.3">
      <c r="A2446" s="157"/>
      <c r="B2446" s="149">
        <v>201900153</v>
      </c>
      <c r="C2446" s="71" t="s">
        <v>193</v>
      </c>
      <c r="D2446" s="29" t="s">
        <v>179</v>
      </c>
      <c r="E2446" s="214"/>
      <c r="F2446" s="157"/>
      <c r="G2446" s="157"/>
      <c r="H2446" s="157"/>
      <c r="I2446" s="157"/>
      <c r="J2446" s="188"/>
      <c r="K2446" s="157"/>
      <c r="L2446" s="157"/>
      <c r="M2446" s="157"/>
      <c r="N2446" s="157"/>
      <c r="O2446" s="157"/>
      <c r="P2446" s="157"/>
      <c r="Q2446" s="157"/>
      <c r="R2446" s="157"/>
      <c r="S2446" s="157"/>
      <c r="T2446" s="157"/>
      <c r="U2446" s="157"/>
      <c r="V2446" s="157"/>
      <c r="W2446" s="157"/>
      <c r="X2446" s="151">
        <v>43761</v>
      </c>
      <c r="Y2446" s="179" t="str">
        <f ca="1">IF(ISBLANK(X2446), TODAY()-E2446,X2446- E2446 &amp; CHAR(10) &amp; "(closed)")</f>
        <v>43761
(closed)</v>
      </c>
      <c r="Z2446" s="149" t="s">
        <v>360</v>
      </c>
    </row>
    <row r="2447" spans="1:26" s="12" customFormat="1" ht="26.4" hidden="1" x14ac:dyDescent="0.3">
      <c r="A2447" s="157"/>
      <c r="B2447" s="149">
        <v>201900154</v>
      </c>
      <c r="C2447" s="71" t="s">
        <v>193</v>
      </c>
      <c r="D2447" s="29" t="s">
        <v>177</v>
      </c>
      <c r="E2447" s="214"/>
      <c r="F2447" s="157"/>
      <c r="G2447" s="157"/>
      <c r="H2447" s="157"/>
      <c r="I2447" s="157"/>
      <c r="J2447" s="188"/>
      <c r="K2447" s="157"/>
      <c r="L2447" s="157"/>
      <c r="M2447" s="157"/>
      <c r="N2447" s="157"/>
      <c r="O2447" s="157"/>
      <c r="P2447" s="157"/>
      <c r="Q2447" s="157"/>
      <c r="R2447" s="157"/>
      <c r="S2447" s="157"/>
      <c r="T2447" s="157"/>
      <c r="U2447" s="157"/>
      <c r="V2447" s="157"/>
      <c r="W2447" s="157"/>
      <c r="X2447" s="151">
        <v>43761</v>
      </c>
      <c r="Y2447" s="179" t="str">
        <f ca="1">IF(ISBLANK(X2446), TODAY()-E2447,X2446- E2447 &amp; CHAR(10) &amp; "(closed)")</f>
        <v>43761
(closed)</v>
      </c>
      <c r="Z2447" s="149" t="s">
        <v>360</v>
      </c>
    </row>
    <row r="2448" spans="1:26" s="12" customFormat="1" ht="26.4" hidden="1" x14ac:dyDescent="0.3">
      <c r="A2448" s="157"/>
      <c r="B2448" s="157">
        <v>201900155</v>
      </c>
      <c r="C2448" s="211" t="s">
        <v>193</v>
      </c>
      <c r="D2448" s="29" t="s">
        <v>179</v>
      </c>
      <c r="E2448" s="210"/>
      <c r="F2448" s="208"/>
      <c r="G2448" s="208"/>
      <c r="H2448" s="208"/>
      <c r="I2448" s="208"/>
      <c r="J2448" s="209"/>
      <c r="K2448" s="208"/>
      <c r="L2448" s="208"/>
      <c r="M2448" s="208"/>
      <c r="N2448" s="208"/>
      <c r="O2448" s="208"/>
      <c r="P2448" s="208"/>
      <c r="Q2448" s="208"/>
      <c r="R2448" s="208"/>
      <c r="S2448" s="208"/>
      <c r="T2448" s="208"/>
      <c r="U2448" s="208"/>
      <c r="V2448" s="208"/>
      <c r="W2448" s="208"/>
      <c r="X2448" s="207">
        <v>43717</v>
      </c>
      <c r="Y2448" s="150" t="str">
        <f ca="1">IF(ISBLANK(X2448), TODAY()-E2448,X2448- E2448 &amp; CHAR(10) &amp; "(closed)")</f>
        <v>43717
(closed)</v>
      </c>
      <c r="Z2448" s="149" t="s">
        <v>360</v>
      </c>
    </row>
    <row r="2449" spans="1:26" s="12" customFormat="1" ht="26.4" hidden="1" x14ac:dyDescent="0.3">
      <c r="A2449" s="157"/>
      <c r="B2449" s="157">
        <v>201900156</v>
      </c>
      <c r="C2449" s="211" t="s">
        <v>193</v>
      </c>
      <c r="D2449" s="29" t="s">
        <v>179</v>
      </c>
      <c r="E2449" s="210"/>
      <c r="F2449" s="208"/>
      <c r="G2449" s="208"/>
      <c r="H2449" s="208"/>
      <c r="I2449" s="208"/>
      <c r="J2449" s="209"/>
      <c r="K2449" s="208"/>
      <c r="L2449" s="208"/>
      <c r="M2449" s="208"/>
      <c r="N2449" s="208"/>
      <c r="O2449" s="208"/>
      <c r="P2449" s="208"/>
      <c r="Q2449" s="208"/>
      <c r="R2449" s="208"/>
      <c r="S2449" s="208"/>
      <c r="T2449" s="208"/>
      <c r="U2449" s="208"/>
      <c r="V2449" s="208"/>
      <c r="W2449" s="208"/>
      <c r="X2449" s="207">
        <v>43733</v>
      </c>
      <c r="Y2449" s="150" t="str">
        <f ca="1">IF(ISBLANK(X2449), TODAY()-E2449,X2449- E2449 &amp; CHAR(10) &amp; "(closed)")</f>
        <v>43733
(closed)</v>
      </c>
      <c r="Z2449" s="149" t="s">
        <v>360</v>
      </c>
    </row>
    <row r="2450" spans="1:26" s="12" customFormat="1" ht="28.8" hidden="1" x14ac:dyDescent="0.3">
      <c r="A2450" s="33" t="s">
        <v>185</v>
      </c>
      <c r="B2450" s="33">
        <v>201900157</v>
      </c>
      <c r="C2450" s="50" t="s">
        <v>193</v>
      </c>
      <c r="D2450" s="29" t="s">
        <v>179</v>
      </c>
      <c r="E2450" s="174" t="s">
        <v>1793</v>
      </c>
      <c r="F2450" s="40"/>
      <c r="G2450" s="40"/>
      <c r="H2450" s="198"/>
      <c r="I2450" s="198"/>
      <c r="J2450" s="197"/>
      <c r="K2450" s="38"/>
      <c r="L2450" s="38"/>
      <c r="M2450" s="38"/>
      <c r="N2450" s="38"/>
      <c r="O2450" s="213"/>
      <c r="P2450" s="212"/>
      <c r="Q2450" s="196"/>
      <c r="R2450" s="36"/>
      <c r="S2450" s="36"/>
      <c r="T2450" s="37"/>
      <c r="U2450" s="36"/>
      <c r="V2450" s="36"/>
      <c r="W2450" s="196"/>
      <c r="X2450" s="34">
        <v>43768</v>
      </c>
      <c r="Y2450" s="195" t="str">
        <f ca="1">IF(ISBLANK(X2450), TODAY() - J2450, X2450 - J2450 &amp; CHAR(10) &amp; "(closed)")</f>
        <v>43768
(closed)</v>
      </c>
      <c r="Z2450" s="194" t="s">
        <v>360</v>
      </c>
    </row>
    <row r="2451" spans="1:26" s="175" customFormat="1" ht="26.4" hidden="1" x14ac:dyDescent="0.3">
      <c r="A2451" s="157"/>
      <c r="B2451" s="149">
        <v>201900158</v>
      </c>
      <c r="C2451" s="203" t="s">
        <v>193</v>
      </c>
      <c r="D2451" s="29" t="s">
        <v>177</v>
      </c>
      <c r="E2451" s="202"/>
      <c r="F2451" s="151"/>
      <c r="G2451" s="151"/>
      <c r="H2451" s="151"/>
      <c r="I2451" s="151"/>
      <c r="J2451" s="177"/>
      <c r="K2451" s="151"/>
      <c r="L2451" s="151"/>
      <c r="M2451" s="151"/>
      <c r="N2451" s="151"/>
      <c r="O2451" s="151"/>
      <c r="P2451" s="151"/>
      <c r="Q2451" s="151"/>
      <c r="R2451" s="151"/>
      <c r="S2451" s="151"/>
      <c r="T2451" s="151"/>
      <c r="U2451" s="151"/>
      <c r="V2451" s="151"/>
      <c r="W2451" s="151"/>
      <c r="X2451" s="151">
        <v>43769</v>
      </c>
      <c r="Y2451" s="179" t="s">
        <v>1792</v>
      </c>
      <c r="Z2451" s="149" t="s">
        <v>360</v>
      </c>
    </row>
    <row r="2452" spans="1:26" s="175" customFormat="1" ht="26.4" hidden="1" x14ac:dyDescent="0.3">
      <c r="A2452" s="157"/>
      <c r="B2452" s="191">
        <v>201900159</v>
      </c>
      <c r="C2452" s="206" t="s">
        <v>193</v>
      </c>
      <c r="D2452" s="29" t="s">
        <v>177</v>
      </c>
      <c r="E2452" s="205"/>
      <c r="F2452" s="188"/>
      <c r="G2452" s="188"/>
      <c r="H2452" s="188"/>
      <c r="I2452" s="188"/>
      <c r="J2452" s="188"/>
      <c r="K2452" s="188"/>
      <c r="L2452" s="188"/>
      <c r="M2452" s="188"/>
      <c r="N2452" s="188"/>
      <c r="O2452" s="188"/>
      <c r="P2452" s="188"/>
      <c r="Q2452" s="188"/>
      <c r="R2452" s="188"/>
      <c r="S2452" s="188"/>
      <c r="T2452" s="188"/>
      <c r="U2452" s="188"/>
      <c r="V2452" s="188"/>
      <c r="W2452" s="188"/>
      <c r="X2452" s="187">
        <v>43741</v>
      </c>
      <c r="Y2452" s="150" t="str">
        <f ca="1">IF(ISBLANK(X2452), TODAY()-E2452,X2452- E2452 &amp; CHAR(10) &amp; "(closed)")</f>
        <v>43741
(closed)</v>
      </c>
      <c r="Z2452" s="149" t="s">
        <v>360</v>
      </c>
    </row>
    <row r="2453" spans="1:26" s="12" customFormat="1" ht="28.8" hidden="1" x14ac:dyDescent="0.3">
      <c r="A2453" s="33" t="s">
        <v>185</v>
      </c>
      <c r="B2453" s="33">
        <v>201900160</v>
      </c>
      <c r="C2453" s="50" t="s">
        <v>193</v>
      </c>
      <c r="D2453" s="29" t="s">
        <v>179</v>
      </c>
      <c r="E2453" s="174" t="s">
        <v>578</v>
      </c>
      <c r="F2453" s="40"/>
      <c r="G2453" s="40"/>
      <c r="H2453" s="198"/>
      <c r="I2453" s="198"/>
      <c r="J2453" s="197"/>
      <c r="K2453" s="38"/>
      <c r="L2453" s="38"/>
      <c r="M2453" s="38"/>
      <c r="N2453" s="38"/>
      <c r="O2453" s="213"/>
      <c r="P2453" s="212"/>
      <c r="Q2453" s="196"/>
      <c r="R2453" s="36"/>
      <c r="S2453" s="36"/>
      <c r="T2453" s="37"/>
      <c r="U2453" s="36"/>
      <c r="V2453" s="36"/>
      <c r="W2453" s="196"/>
      <c r="X2453" s="34">
        <v>43770</v>
      </c>
      <c r="Y2453" s="195" t="str">
        <f ca="1">IF(ISBLANK(X2453), TODAY() - J2453, X2453 - J2453 &amp; CHAR(10) &amp; "(closed)")</f>
        <v>43770
(closed)</v>
      </c>
      <c r="Z2453" s="194" t="s">
        <v>360</v>
      </c>
    </row>
    <row r="2454" spans="1:26" s="12" customFormat="1" ht="26.4" hidden="1" x14ac:dyDescent="0.3">
      <c r="A2454" s="157"/>
      <c r="B2454" s="149">
        <v>201900161</v>
      </c>
      <c r="C2454" s="71" t="s">
        <v>193</v>
      </c>
      <c r="D2454" s="29" t="s">
        <v>179</v>
      </c>
      <c r="E2454" s="204"/>
      <c r="F2454" s="151"/>
      <c r="G2454" s="151"/>
      <c r="H2454" s="151"/>
      <c r="I2454" s="151"/>
      <c r="J2454" s="177"/>
      <c r="K2454" s="151"/>
      <c r="L2454" s="151"/>
      <c r="M2454" s="151"/>
      <c r="N2454" s="151"/>
      <c r="O2454" s="151"/>
      <c r="P2454" s="151"/>
      <c r="Q2454" s="151"/>
      <c r="R2454" s="151"/>
      <c r="S2454" s="151"/>
      <c r="T2454" s="151"/>
      <c r="U2454" s="151"/>
      <c r="V2454" s="151"/>
      <c r="W2454" s="151"/>
      <c r="X2454" s="151">
        <v>43766</v>
      </c>
      <c r="Y2454" s="179" t="s">
        <v>1791</v>
      </c>
      <c r="Z2454" s="149" t="s">
        <v>360</v>
      </c>
    </row>
    <row r="2455" spans="1:26" s="12" customFormat="1" ht="26.4" hidden="1" x14ac:dyDescent="0.3">
      <c r="A2455" s="157"/>
      <c r="B2455" s="149">
        <v>201900162</v>
      </c>
      <c r="C2455" s="71" t="s">
        <v>236</v>
      </c>
      <c r="D2455" s="29" t="s">
        <v>179</v>
      </c>
      <c r="E2455" s="214" t="s">
        <v>1790</v>
      </c>
      <c r="F2455" s="157"/>
      <c r="G2455" s="157"/>
      <c r="H2455" s="157"/>
      <c r="I2455" s="157"/>
      <c r="J2455" s="188"/>
      <c r="K2455" s="157"/>
      <c r="L2455" s="157"/>
      <c r="M2455" s="157"/>
      <c r="N2455" s="157"/>
      <c r="O2455" s="157"/>
      <c r="P2455" s="157"/>
      <c r="Q2455" s="157"/>
      <c r="R2455" s="157"/>
      <c r="S2455" s="157"/>
      <c r="T2455" s="157"/>
      <c r="U2455" s="157"/>
      <c r="V2455" s="157"/>
      <c r="W2455" s="157"/>
      <c r="X2455" s="151">
        <v>43767</v>
      </c>
      <c r="Y2455" s="179" t="s">
        <v>1789</v>
      </c>
      <c r="Z2455" s="149" t="s">
        <v>360</v>
      </c>
    </row>
    <row r="2456" spans="1:26" s="12" customFormat="1" ht="26.4" hidden="1" x14ac:dyDescent="0.3">
      <c r="A2456" s="157"/>
      <c r="B2456" s="191">
        <v>201900163</v>
      </c>
      <c r="C2456" s="190" t="s">
        <v>291</v>
      </c>
      <c r="D2456" s="29" t="s">
        <v>177</v>
      </c>
      <c r="E2456" s="201"/>
      <c r="F2456" s="188"/>
      <c r="G2456" s="188"/>
      <c r="H2456" s="188"/>
      <c r="I2456" s="188"/>
      <c r="J2456" s="188"/>
      <c r="K2456" s="188"/>
      <c r="L2456" s="188"/>
      <c r="M2456" s="188"/>
      <c r="N2456" s="188"/>
      <c r="O2456" s="188"/>
      <c r="P2456" s="188"/>
      <c r="Q2456" s="188"/>
      <c r="R2456" s="188"/>
      <c r="S2456" s="188"/>
      <c r="T2456" s="188"/>
      <c r="U2456" s="188"/>
      <c r="V2456" s="188"/>
      <c r="W2456" s="188"/>
      <c r="X2456" s="187">
        <v>43746</v>
      </c>
      <c r="Y2456" s="150" t="str">
        <f ca="1">IF(ISBLANK(X2456), TODAY()-E2456,X2456- E2456 &amp; CHAR(10) &amp; "(closed)")</f>
        <v>43746
(closed)</v>
      </c>
      <c r="Z2456" s="149" t="s">
        <v>360</v>
      </c>
    </row>
    <row r="2457" spans="1:26" s="12" customFormat="1" ht="27.6" hidden="1" x14ac:dyDescent="0.3">
      <c r="A2457" s="157"/>
      <c r="B2457" s="149">
        <v>201900164</v>
      </c>
      <c r="C2457" s="183" t="s">
        <v>1781</v>
      </c>
      <c r="D2457" s="29" t="s">
        <v>172</v>
      </c>
      <c r="E2457" s="137" t="s">
        <v>1780</v>
      </c>
      <c r="F2457" s="208"/>
      <c r="G2457" s="208"/>
      <c r="H2457" s="208"/>
      <c r="I2457" s="208"/>
      <c r="J2457" s="209"/>
      <c r="K2457" s="208"/>
      <c r="L2457" s="208"/>
      <c r="M2457" s="208"/>
      <c r="N2457" s="208"/>
      <c r="O2457" s="208"/>
      <c r="P2457" s="208"/>
      <c r="Q2457" s="208"/>
      <c r="R2457" s="208"/>
      <c r="S2457" s="208"/>
      <c r="T2457" s="208"/>
      <c r="U2457" s="208"/>
      <c r="V2457" s="208"/>
      <c r="W2457" s="208"/>
      <c r="X2457" s="151">
        <v>43704</v>
      </c>
      <c r="Y2457" s="150" t="e">
        <f ca="1">IF(ISBLANK(X2457), TODAY()-E2457,X2457- E2457 &amp; CHAR(10) &amp; "(closed)")</f>
        <v>#VALUE!</v>
      </c>
      <c r="Z2457" s="149" t="s">
        <v>360</v>
      </c>
    </row>
    <row r="2458" spans="1:26" s="12" customFormat="1" ht="28.8" hidden="1" x14ac:dyDescent="0.3">
      <c r="A2458" s="33" t="s">
        <v>185</v>
      </c>
      <c r="B2458" s="33">
        <v>201900165</v>
      </c>
      <c r="C2458" s="50" t="s">
        <v>415</v>
      </c>
      <c r="D2458" s="29" t="s">
        <v>179</v>
      </c>
      <c r="E2458" s="174" t="s">
        <v>1748</v>
      </c>
      <c r="F2458" s="40"/>
      <c r="G2458" s="40"/>
      <c r="H2458" s="198"/>
      <c r="I2458" s="198"/>
      <c r="J2458" s="197"/>
      <c r="K2458" s="38"/>
      <c r="L2458" s="38"/>
      <c r="M2458" s="38"/>
      <c r="N2458" s="38"/>
      <c r="O2458" s="213"/>
      <c r="P2458" s="212"/>
      <c r="Q2458" s="196"/>
      <c r="R2458" s="36"/>
      <c r="S2458" s="36"/>
      <c r="T2458" s="37"/>
      <c r="U2458" s="36"/>
      <c r="V2458" s="36"/>
      <c r="W2458" s="196"/>
      <c r="X2458" s="34">
        <v>43770</v>
      </c>
      <c r="Y2458" s="195" t="str">
        <f ca="1">IF(ISBLANK(X2458), TODAY() - J2458, X2458 - J2458 &amp; CHAR(10) &amp; "(closed)")</f>
        <v>43770
(closed)</v>
      </c>
      <c r="Z2458" s="194" t="s">
        <v>360</v>
      </c>
    </row>
    <row r="2459" spans="1:26" s="12" customFormat="1" ht="26.4" hidden="1" x14ac:dyDescent="0.3">
      <c r="A2459" s="157"/>
      <c r="B2459" s="157">
        <v>201900166</v>
      </c>
      <c r="C2459" s="211" t="s">
        <v>607</v>
      </c>
      <c r="D2459" s="29" t="s">
        <v>179</v>
      </c>
      <c r="E2459" s="210"/>
      <c r="F2459" s="208"/>
      <c r="G2459" s="208"/>
      <c r="H2459" s="208"/>
      <c r="I2459" s="208"/>
      <c r="J2459" s="209"/>
      <c r="K2459" s="208"/>
      <c r="L2459" s="208"/>
      <c r="M2459" s="208"/>
      <c r="N2459" s="208"/>
      <c r="O2459" s="208"/>
      <c r="P2459" s="208"/>
      <c r="Q2459" s="208"/>
      <c r="R2459" s="208"/>
      <c r="S2459" s="208"/>
      <c r="T2459" s="208"/>
      <c r="U2459" s="208"/>
      <c r="V2459" s="208"/>
      <c r="W2459" s="208"/>
      <c r="X2459" s="207">
        <v>43720</v>
      </c>
      <c r="Y2459" s="150" t="str">
        <f ca="1">IF(ISBLANK(X2459), TODAY()-E2459,X2459- E2459 &amp; CHAR(10) &amp; "(closed)")</f>
        <v>43720
(closed)</v>
      </c>
      <c r="Z2459" s="149" t="s">
        <v>360</v>
      </c>
    </row>
    <row r="2460" spans="1:26" s="12" customFormat="1" ht="26.4" hidden="1" x14ac:dyDescent="0.3">
      <c r="A2460" s="157"/>
      <c r="B2460" s="149">
        <v>201900167</v>
      </c>
      <c r="C2460" s="71" t="s">
        <v>193</v>
      </c>
      <c r="D2460" s="29" t="s">
        <v>177</v>
      </c>
      <c r="E2460" s="204"/>
      <c r="F2460" s="151"/>
      <c r="G2460" s="151"/>
      <c r="H2460" s="151"/>
      <c r="I2460" s="151"/>
      <c r="J2460" s="177"/>
      <c r="K2460" s="151"/>
      <c r="L2460" s="151"/>
      <c r="M2460" s="151"/>
      <c r="N2460" s="151"/>
      <c r="O2460" s="151"/>
      <c r="P2460" s="151"/>
      <c r="Q2460" s="151"/>
      <c r="R2460" s="151"/>
      <c r="S2460" s="151"/>
      <c r="T2460" s="151"/>
      <c r="U2460" s="151"/>
      <c r="V2460" s="151"/>
      <c r="W2460" s="151"/>
      <c r="X2460" s="151">
        <v>43767</v>
      </c>
      <c r="Y2460" s="179" t="s">
        <v>1787</v>
      </c>
      <c r="Z2460" s="149" t="s">
        <v>360</v>
      </c>
    </row>
    <row r="2461" spans="1:26" s="175" customFormat="1" ht="26.4" hidden="1" x14ac:dyDescent="0.3">
      <c r="A2461" s="157"/>
      <c r="B2461" s="149">
        <v>201900168</v>
      </c>
      <c r="C2461" s="203" t="s">
        <v>193</v>
      </c>
      <c r="D2461" s="29" t="s">
        <v>179</v>
      </c>
      <c r="E2461" s="202"/>
      <c r="F2461" s="151"/>
      <c r="G2461" s="151"/>
      <c r="H2461" s="151"/>
      <c r="I2461" s="151"/>
      <c r="J2461" s="177"/>
      <c r="K2461" s="151"/>
      <c r="L2461" s="151"/>
      <c r="M2461" s="151"/>
      <c r="N2461" s="151"/>
      <c r="O2461" s="151"/>
      <c r="P2461" s="151"/>
      <c r="Q2461" s="151"/>
      <c r="R2461" s="151"/>
      <c r="S2461" s="151"/>
      <c r="T2461" s="151"/>
      <c r="U2461" s="151"/>
      <c r="V2461" s="151"/>
      <c r="W2461" s="151"/>
      <c r="X2461" s="151">
        <v>43761</v>
      </c>
      <c r="Y2461" s="179" t="str">
        <f ca="1">IF(ISBLANK(X2460), TODAY()-E2461,X2460- E2461 &amp; CHAR(10) &amp; "(closed)")</f>
        <v>43767
(closed)</v>
      </c>
      <c r="Z2461" s="149" t="s">
        <v>360</v>
      </c>
    </row>
    <row r="2462" spans="1:26" s="175" customFormat="1" ht="26.4" hidden="1" x14ac:dyDescent="0.3">
      <c r="A2462" s="157"/>
      <c r="B2462" s="149">
        <v>201900169</v>
      </c>
      <c r="C2462" s="203" t="s">
        <v>193</v>
      </c>
      <c r="D2462" s="29" t="s">
        <v>179</v>
      </c>
      <c r="E2462" s="202"/>
      <c r="F2462" s="151"/>
      <c r="G2462" s="151"/>
      <c r="H2462" s="151"/>
      <c r="I2462" s="151"/>
      <c r="J2462" s="177"/>
      <c r="K2462" s="151"/>
      <c r="L2462" s="151"/>
      <c r="M2462" s="151"/>
      <c r="N2462" s="151"/>
      <c r="O2462" s="151"/>
      <c r="P2462" s="151"/>
      <c r="Q2462" s="151"/>
      <c r="R2462" s="151"/>
      <c r="S2462" s="151"/>
      <c r="T2462" s="151"/>
      <c r="U2462" s="151"/>
      <c r="V2462" s="151"/>
      <c r="W2462" s="151"/>
      <c r="X2462" s="151">
        <v>43767</v>
      </c>
      <c r="Y2462" s="179" t="str">
        <f ca="1">IF(ISBLANK(X2461), TODAY()-E2462,X2461- E2462 &amp; CHAR(10) &amp; "(closed)")</f>
        <v>43761
(closed)</v>
      </c>
      <c r="Z2462" s="149" t="s">
        <v>360</v>
      </c>
    </row>
    <row r="2463" spans="1:26" s="175" customFormat="1" ht="26.4" hidden="1" x14ac:dyDescent="0.3">
      <c r="A2463" s="157"/>
      <c r="B2463" s="149">
        <v>201900170</v>
      </c>
      <c r="C2463" s="203" t="s">
        <v>193</v>
      </c>
      <c r="D2463" s="29" t="s">
        <v>179</v>
      </c>
      <c r="E2463" s="202"/>
      <c r="F2463" s="151"/>
      <c r="G2463" s="151"/>
      <c r="H2463" s="151"/>
      <c r="I2463" s="151"/>
      <c r="J2463" s="177"/>
      <c r="K2463" s="151"/>
      <c r="L2463" s="151"/>
      <c r="M2463" s="151"/>
      <c r="N2463" s="151"/>
      <c r="O2463" s="151"/>
      <c r="P2463" s="151"/>
      <c r="Q2463" s="151"/>
      <c r="R2463" s="151"/>
      <c r="S2463" s="151"/>
      <c r="T2463" s="151"/>
      <c r="U2463" s="151"/>
      <c r="V2463" s="151"/>
      <c r="W2463" s="151"/>
      <c r="X2463" s="151">
        <v>43769</v>
      </c>
      <c r="Y2463" s="179" t="s">
        <v>1788</v>
      </c>
      <c r="Z2463" s="149" t="s">
        <v>360</v>
      </c>
    </row>
    <row r="2464" spans="1:26" s="175" customFormat="1" ht="26.4" hidden="1" x14ac:dyDescent="0.3">
      <c r="A2464" s="157"/>
      <c r="B2464" s="191">
        <v>201900171</v>
      </c>
      <c r="C2464" s="206" t="s">
        <v>193</v>
      </c>
      <c r="D2464" s="29" t="s">
        <v>179</v>
      </c>
      <c r="E2464" s="205"/>
      <c r="F2464" s="188"/>
      <c r="G2464" s="188"/>
      <c r="H2464" s="188"/>
      <c r="I2464" s="188"/>
      <c r="J2464" s="188"/>
      <c r="K2464" s="188"/>
      <c r="L2464" s="188"/>
      <c r="M2464" s="188"/>
      <c r="N2464" s="188"/>
      <c r="O2464" s="188"/>
      <c r="P2464" s="188"/>
      <c r="Q2464" s="188"/>
      <c r="R2464" s="188"/>
      <c r="S2464" s="188"/>
      <c r="T2464" s="188"/>
      <c r="U2464" s="188"/>
      <c r="V2464" s="188"/>
      <c r="W2464" s="188"/>
      <c r="X2464" s="187">
        <v>43746</v>
      </c>
      <c r="Y2464" s="150" t="str">
        <f ca="1">IF(ISBLANK(X2464), TODAY()-E2464,X2464- E2464 &amp; CHAR(10) &amp; "(closed)")</f>
        <v>43746
(closed)</v>
      </c>
      <c r="Z2464" s="149" t="s">
        <v>360</v>
      </c>
    </row>
    <row r="2465" spans="1:26" s="12" customFormat="1" ht="26.4" hidden="1" x14ac:dyDescent="0.3">
      <c r="A2465" s="157"/>
      <c r="B2465" s="149">
        <v>201900172</v>
      </c>
      <c r="C2465" s="71" t="s">
        <v>193</v>
      </c>
      <c r="D2465" s="29" t="s">
        <v>179</v>
      </c>
      <c r="E2465" s="204"/>
      <c r="F2465" s="151"/>
      <c r="G2465" s="151"/>
      <c r="H2465" s="151"/>
      <c r="I2465" s="151"/>
      <c r="J2465" s="177"/>
      <c r="K2465" s="151"/>
      <c r="L2465" s="151"/>
      <c r="M2465" s="151"/>
      <c r="N2465" s="151"/>
      <c r="O2465" s="151"/>
      <c r="P2465" s="151"/>
      <c r="Q2465" s="151"/>
      <c r="R2465" s="151"/>
      <c r="S2465" s="151"/>
      <c r="T2465" s="151"/>
      <c r="U2465" s="151"/>
      <c r="V2465" s="151"/>
      <c r="W2465" s="151"/>
      <c r="X2465" s="151">
        <v>43761</v>
      </c>
      <c r="Y2465" s="179" t="str">
        <f ca="1">IF(ISBLANK(X2464), TODAY()-E2465,X2464- E2465 &amp; CHAR(10) &amp; "(closed)")</f>
        <v>43746
(closed)</v>
      </c>
      <c r="Z2465" s="149" t="s">
        <v>360</v>
      </c>
    </row>
    <row r="2466" spans="1:26" s="12" customFormat="1" ht="26.4" hidden="1" x14ac:dyDescent="0.3">
      <c r="A2466" s="157"/>
      <c r="B2466" s="149">
        <v>201900173</v>
      </c>
      <c r="C2466" s="71" t="s">
        <v>193</v>
      </c>
      <c r="D2466" s="29" t="s">
        <v>179</v>
      </c>
      <c r="E2466" s="204"/>
      <c r="F2466" s="151"/>
      <c r="G2466" s="151"/>
      <c r="H2466" s="151"/>
      <c r="I2466" s="151"/>
      <c r="J2466" s="177"/>
      <c r="K2466" s="151"/>
      <c r="L2466" s="151"/>
      <c r="M2466" s="151"/>
      <c r="N2466" s="151"/>
      <c r="O2466" s="151"/>
      <c r="P2466" s="151"/>
      <c r="Q2466" s="151"/>
      <c r="R2466" s="151"/>
      <c r="S2466" s="151"/>
      <c r="T2466" s="151"/>
      <c r="U2466" s="151"/>
      <c r="V2466" s="151"/>
      <c r="W2466" s="151"/>
      <c r="X2466" s="151">
        <v>43767</v>
      </c>
      <c r="Y2466" s="179" t="s">
        <v>1787</v>
      </c>
      <c r="Z2466" s="149" t="s">
        <v>360</v>
      </c>
    </row>
    <row r="2467" spans="1:26" s="175" customFormat="1" ht="26.4" hidden="1" x14ac:dyDescent="0.3">
      <c r="A2467" s="157"/>
      <c r="B2467" s="149">
        <v>201900174</v>
      </c>
      <c r="C2467" s="203" t="s">
        <v>193</v>
      </c>
      <c r="D2467" s="29" t="s">
        <v>179</v>
      </c>
      <c r="E2467" s="202"/>
      <c r="F2467" s="151"/>
      <c r="G2467" s="151"/>
      <c r="H2467" s="151"/>
      <c r="I2467" s="151"/>
      <c r="J2467" s="177"/>
      <c r="K2467" s="151"/>
      <c r="L2467" s="151"/>
      <c r="M2467" s="151"/>
      <c r="N2467" s="151"/>
      <c r="O2467" s="151"/>
      <c r="P2467" s="151"/>
      <c r="Q2467" s="151"/>
      <c r="R2467" s="151"/>
      <c r="S2467" s="151"/>
      <c r="T2467" s="151"/>
      <c r="U2467" s="151"/>
      <c r="V2467" s="151"/>
      <c r="W2467" s="151"/>
      <c r="X2467" s="151">
        <v>43767</v>
      </c>
      <c r="Y2467" s="179" t="s">
        <v>1787</v>
      </c>
      <c r="Z2467" s="149" t="s">
        <v>360</v>
      </c>
    </row>
    <row r="2468" spans="1:26" s="175" customFormat="1" ht="26.4" hidden="1" x14ac:dyDescent="0.3">
      <c r="A2468" s="186"/>
      <c r="B2468" s="191">
        <v>201900175</v>
      </c>
      <c r="C2468" s="190" t="s">
        <v>607</v>
      </c>
      <c r="D2468" s="29" t="s">
        <v>179</v>
      </c>
      <c r="E2468" s="201"/>
      <c r="F2468" s="188"/>
      <c r="G2468" s="200"/>
      <c r="H2468" s="200"/>
      <c r="I2468" s="200"/>
      <c r="J2468" s="188"/>
      <c r="K2468" s="188"/>
      <c r="L2468" s="188"/>
      <c r="M2468" s="188"/>
      <c r="N2468" s="188"/>
      <c r="O2468" s="188"/>
      <c r="P2468" s="188"/>
      <c r="Q2468" s="188"/>
      <c r="R2468" s="188"/>
      <c r="S2468" s="188"/>
      <c r="T2468" s="188"/>
      <c r="U2468" s="188"/>
      <c r="V2468" s="188"/>
      <c r="W2468" s="188"/>
      <c r="X2468" s="187">
        <v>43746</v>
      </c>
      <c r="Y2468" s="150" t="str">
        <f ca="1">IF(ISBLANK(X2468), TODAY()-E2468,X2468- E2468 &amp; CHAR(10) &amp; "(closed)")</f>
        <v>43746
(closed)</v>
      </c>
      <c r="Z2468" s="149" t="s">
        <v>360</v>
      </c>
    </row>
    <row r="2469" spans="1:26" s="12" customFormat="1" ht="14.4" hidden="1" x14ac:dyDescent="0.3">
      <c r="A2469" s="157"/>
      <c r="B2469" s="191">
        <v>201900176</v>
      </c>
      <c r="C2469" s="190" t="s">
        <v>1686</v>
      </c>
      <c r="D2469" s="29" t="s">
        <v>176</v>
      </c>
      <c r="E2469" s="199" t="s">
        <v>1786</v>
      </c>
      <c r="F2469" s="188"/>
      <c r="G2469" s="188"/>
      <c r="H2469" s="188"/>
      <c r="I2469" s="188"/>
      <c r="J2469" s="188"/>
      <c r="K2469" s="188"/>
      <c r="L2469" s="188"/>
      <c r="M2469" s="188"/>
      <c r="N2469" s="188"/>
      <c r="O2469" s="188"/>
      <c r="P2469" s="188"/>
      <c r="Q2469" s="188"/>
      <c r="R2469" s="188"/>
      <c r="S2469" s="188"/>
      <c r="T2469" s="188"/>
      <c r="U2469" s="188"/>
      <c r="V2469" s="188"/>
      <c r="W2469" s="188"/>
      <c r="X2469" s="187">
        <v>43740</v>
      </c>
      <c r="Y2469" s="150" t="e">
        <f ca="1">IF(ISBLANK(X2469), TODAY()-E2469,X2469- E2469 &amp; CHAR(10) &amp; "(closed)")</f>
        <v>#VALUE!</v>
      </c>
      <c r="Z2469" s="149" t="s">
        <v>360</v>
      </c>
    </row>
    <row r="2470" spans="1:26" s="12" customFormat="1" ht="28.8" hidden="1" x14ac:dyDescent="0.3">
      <c r="A2470" s="33" t="s">
        <v>185</v>
      </c>
      <c r="B2470" s="33">
        <v>201900177</v>
      </c>
      <c r="C2470" s="50" t="s">
        <v>607</v>
      </c>
      <c r="D2470" s="29" t="s">
        <v>177</v>
      </c>
      <c r="E2470" s="174" t="s">
        <v>1785</v>
      </c>
      <c r="F2470" s="40"/>
      <c r="G2470" s="40"/>
      <c r="H2470" s="198" t="s">
        <v>849</v>
      </c>
      <c r="I2470" s="198"/>
      <c r="J2470" s="197">
        <v>43698</v>
      </c>
      <c r="K2470" s="38">
        <v>251.28</v>
      </c>
      <c r="L2470" s="38">
        <v>121</v>
      </c>
      <c r="M2470" s="38">
        <v>251.28</v>
      </c>
      <c r="N2470" s="38">
        <v>121</v>
      </c>
      <c r="O2470" s="27">
        <f>IF(ISBLANK(J2470), "", IF(ISNUMBER(F2470), J2470+60, J2470+90))</f>
        <v>43788</v>
      </c>
      <c r="P2470" s="27">
        <v>43752</v>
      </c>
      <c r="Q2470" s="196"/>
      <c r="R2470" s="36" t="s">
        <v>195</v>
      </c>
      <c r="S2470" s="36"/>
      <c r="T2470" s="37"/>
      <c r="U2470" s="36"/>
      <c r="V2470" s="36"/>
      <c r="W2470" s="196"/>
      <c r="X2470" s="34">
        <v>43768</v>
      </c>
      <c r="Y2470" s="195" t="str">
        <f ca="1">IF(ISBLANK(X2470), TODAY() - J2470, X2470 - J2470 &amp; CHAR(10) &amp; "(closed)")</f>
        <v>70
(closed)</v>
      </c>
      <c r="Z2470" s="194" t="s">
        <v>360</v>
      </c>
    </row>
    <row r="2471" spans="1:26" s="175" customFormat="1" ht="28.8" hidden="1" x14ac:dyDescent="0.3">
      <c r="A2471" s="19" t="s">
        <v>185</v>
      </c>
      <c r="B2471" s="29">
        <v>201900178</v>
      </c>
      <c r="C2471" s="31" t="s">
        <v>1686</v>
      </c>
      <c r="D2471" s="29" t="s">
        <v>176</v>
      </c>
      <c r="E2471" s="139" t="s">
        <v>1784</v>
      </c>
      <c r="F2471" s="30"/>
      <c r="G2471" s="193"/>
      <c r="H2471" s="14" t="str">
        <f>IF(ISNUMBER(F2471), F2471+90, "N/A")</f>
        <v>N/A</v>
      </c>
      <c r="I2471" s="14"/>
      <c r="J2471" s="72">
        <v>43698</v>
      </c>
      <c r="K2471" s="28">
        <v>7546</v>
      </c>
      <c r="L2471" s="28">
        <v>539</v>
      </c>
      <c r="M2471" s="28">
        <v>7546</v>
      </c>
      <c r="N2471" s="28">
        <v>539</v>
      </c>
      <c r="O2471" s="27">
        <f>IF(ISBLANK(J2471), "", IF(ISNUMBER(F2471), J2471+60, J2471+90))</f>
        <v>43788</v>
      </c>
      <c r="P2471" s="27">
        <v>43777</v>
      </c>
      <c r="Q2471" s="27">
        <f>IF(NOT(ISNUMBER(P2471)),"",P2471+15)</f>
        <v>43792</v>
      </c>
      <c r="R2471" s="25" t="s">
        <v>195</v>
      </c>
      <c r="S2471" s="25"/>
      <c r="T2471" s="26"/>
      <c r="U2471" s="25"/>
      <c r="V2471" s="25"/>
      <c r="W2471" s="25" t="str">
        <f>IF(ISNUMBER(R2471), R2471+120, "")</f>
        <v/>
      </c>
      <c r="X2471" s="24">
        <v>43795</v>
      </c>
      <c r="Y2471" s="23" t="str">
        <f ca="1">IF(ISBLANK(J2471),
        IF(ISBLANK(F2471), "", TODAY() - F2471 &amp; CHAR(10) &amp; "(preapproval)"),
       IF(ISBLANK(Z2471), TODAY() - J2471, X2471 - J2471 &amp; CHAR(10) &amp; "(closed)"))</f>
        <v>97
(closed)</v>
      </c>
      <c r="Z2471" s="6" t="s">
        <v>360</v>
      </c>
    </row>
    <row r="2472" spans="1:26" s="12" customFormat="1" ht="28.8" hidden="1" x14ac:dyDescent="0.3">
      <c r="A2472" s="29" t="s">
        <v>185</v>
      </c>
      <c r="B2472" s="29">
        <v>201900179</v>
      </c>
      <c r="C2472" s="31" t="s">
        <v>695</v>
      </c>
      <c r="D2472" s="29" t="s">
        <v>179</v>
      </c>
      <c r="E2472" s="139" t="s">
        <v>1783</v>
      </c>
      <c r="F2472" s="30"/>
      <c r="G2472" s="128"/>
      <c r="H2472" s="24" t="str">
        <f>IF(ISNUMBER(F2472), F2472+90, "N/A")</f>
        <v>N/A</v>
      </c>
      <c r="I2472" s="24"/>
      <c r="J2472" s="72">
        <v>43699</v>
      </c>
      <c r="K2472" s="28">
        <v>2176.66</v>
      </c>
      <c r="L2472" s="28">
        <v>2156.66</v>
      </c>
      <c r="M2472" s="28">
        <v>2176.66</v>
      </c>
      <c r="N2472" s="28">
        <v>2156.66</v>
      </c>
      <c r="O2472" s="27">
        <f>IF(ISBLANK(J2472), "", IF(ISNUMBER(F2472), J2472+60, J2472+90))</f>
        <v>43789</v>
      </c>
      <c r="P2472" s="27">
        <v>43773</v>
      </c>
      <c r="Q2472" s="27">
        <f>IF(NOT(ISNUMBER(P2472)),"",P2472+15)</f>
        <v>43788</v>
      </c>
      <c r="R2472" s="25" t="s">
        <v>195</v>
      </c>
      <c r="S2472" s="25"/>
      <c r="T2472" s="26"/>
      <c r="U2472" s="25"/>
      <c r="V2472" s="25"/>
      <c r="W2472" s="25" t="str">
        <f>IF(ISNUMBER(R2472), R2472+120, "")</f>
        <v/>
      </c>
      <c r="X2472" s="24">
        <v>43789</v>
      </c>
      <c r="Y2472" s="23" t="str">
        <f ca="1">IF(ISBLANK(J2472),
        IF(ISBLANK(F2472), "", TODAY() - F2472 &amp; CHAR(10) &amp; "(preapproval)"),
       IF(ISBLANK(Z2472), TODAY() - J2472, X2472 - J2472 &amp; CHAR(10) &amp; "(closed)"))</f>
        <v>90
(closed)</v>
      </c>
      <c r="Z2472" s="6" t="s">
        <v>360</v>
      </c>
    </row>
    <row r="2473" spans="1:26" s="175" customFormat="1" ht="28.8" hidden="1" x14ac:dyDescent="0.3">
      <c r="A2473" s="29" t="s">
        <v>185</v>
      </c>
      <c r="B2473" s="29">
        <v>201900180</v>
      </c>
      <c r="C2473" s="173" t="s">
        <v>693</v>
      </c>
      <c r="D2473" s="29" t="s">
        <v>179</v>
      </c>
      <c r="E2473" s="192" t="s">
        <v>1480</v>
      </c>
      <c r="F2473" s="30"/>
      <c r="G2473" s="128"/>
      <c r="H2473" s="24" t="str">
        <f>IF(ISNUMBER(F2473), F2473+90, "N/A")</f>
        <v>N/A</v>
      </c>
      <c r="I2473" s="24"/>
      <c r="J2473" s="72">
        <v>43699</v>
      </c>
      <c r="K2473" s="28">
        <v>2112.5</v>
      </c>
      <c r="L2473" s="28">
        <v>2112.5</v>
      </c>
      <c r="M2473" s="28">
        <v>2112.5</v>
      </c>
      <c r="N2473" s="28">
        <v>2112.5</v>
      </c>
      <c r="O2473" s="27">
        <f>IF(ISBLANK(J2473), "", IF(ISNUMBER(F2473), J2473+60, J2473+90))</f>
        <v>43789</v>
      </c>
      <c r="P2473" s="27">
        <v>43755</v>
      </c>
      <c r="Q2473" s="27">
        <f>IF(NOT(ISNUMBER(P2473)),"",P2473+15)</f>
        <v>43770</v>
      </c>
      <c r="R2473" s="25" t="s">
        <v>195</v>
      </c>
      <c r="S2473" s="25"/>
      <c r="T2473" s="26"/>
      <c r="U2473" s="25"/>
      <c r="V2473" s="25"/>
      <c r="W2473" s="25" t="str">
        <f>IF(ISNUMBER(R2473), R2473+120, "")</f>
        <v/>
      </c>
      <c r="X2473" s="24">
        <v>43773</v>
      </c>
      <c r="Y2473" s="23" t="str">
        <f ca="1">IF(ISBLANK(J2473),
        IF(ISBLANK(F2473), "", TODAY() - F2473 &amp; CHAR(10) &amp; "(preapproval)"),
       IF(ISBLANK(Z2473), TODAY() - J2473, X2473 - J2473 &amp; CHAR(10) &amp; "(closed)"))</f>
        <v>74
(closed)</v>
      </c>
      <c r="Z2473" s="6" t="s">
        <v>360</v>
      </c>
    </row>
    <row r="2474" spans="1:26" s="175" customFormat="1" ht="29.25" hidden="1" customHeight="1" x14ac:dyDescent="0.3">
      <c r="A2474" s="29" t="s">
        <v>185</v>
      </c>
      <c r="B2474" s="29">
        <v>201900181</v>
      </c>
      <c r="C2474" s="173" t="s">
        <v>291</v>
      </c>
      <c r="D2474" s="29" t="s">
        <v>179</v>
      </c>
      <c r="E2474" s="192" t="s">
        <v>1782</v>
      </c>
      <c r="F2474" s="30"/>
      <c r="G2474" s="128"/>
      <c r="H2474" s="24" t="str">
        <f>IF(ISNUMBER(F2474), F2474+90, "N/A")</f>
        <v>N/A</v>
      </c>
      <c r="I2474" s="24"/>
      <c r="J2474" s="72">
        <v>43703</v>
      </c>
      <c r="K2474" s="28">
        <v>2380</v>
      </c>
      <c r="L2474" s="28">
        <v>2380</v>
      </c>
      <c r="M2474" s="28">
        <v>2380</v>
      </c>
      <c r="N2474" s="28">
        <v>2380</v>
      </c>
      <c r="O2474" s="27">
        <f>IF(ISBLANK(J2474), "", IF(ISNUMBER(F2474), J2474+60, J2474+90))</f>
        <v>43793</v>
      </c>
      <c r="P2474" s="27">
        <v>43775</v>
      </c>
      <c r="Q2474" s="27">
        <f>IF(NOT(ISNUMBER(P2474)),"",P2474+15)</f>
        <v>43790</v>
      </c>
      <c r="R2474" s="25" t="s">
        <v>195</v>
      </c>
      <c r="S2474" s="25"/>
      <c r="T2474" s="26"/>
      <c r="U2474" s="25"/>
      <c r="V2474" s="25"/>
      <c r="W2474" s="25" t="str">
        <f>IF(ISNUMBER(R2474), R2474+120, "")</f>
        <v/>
      </c>
      <c r="X2474" s="24">
        <v>43791</v>
      </c>
      <c r="Y2474" s="23" t="str">
        <f ca="1">IF(ISBLANK(J2474),
        IF(ISBLANK(F2474), "", TODAY() - F2474 &amp; CHAR(10) &amp; "(preapproval)"),
       IF(ISBLANK(Z2474), TODAY() - J2474, X2474 - J2474 &amp; CHAR(10) &amp; "(closed)"))</f>
        <v>88
(closed)</v>
      </c>
      <c r="Z2474" s="6" t="s">
        <v>360</v>
      </c>
    </row>
    <row r="2475" spans="1:26" s="12" customFormat="1" ht="29.25" hidden="1" customHeight="1" x14ac:dyDescent="0.3">
      <c r="A2475" s="157"/>
      <c r="B2475" s="191">
        <v>201900182</v>
      </c>
      <c r="C2475" s="190" t="s">
        <v>193</v>
      </c>
      <c r="D2475" s="29" t="s">
        <v>179</v>
      </c>
      <c r="E2475" s="189" t="s">
        <v>1315</v>
      </c>
      <c r="F2475" s="188"/>
      <c r="G2475" s="188"/>
      <c r="H2475" s="188"/>
      <c r="I2475" s="188"/>
      <c r="J2475" s="188"/>
      <c r="K2475" s="188"/>
      <c r="L2475" s="188"/>
      <c r="M2475" s="188"/>
      <c r="N2475" s="188"/>
      <c r="O2475" s="188"/>
      <c r="P2475" s="188"/>
      <c r="Q2475" s="188"/>
      <c r="R2475" s="188"/>
      <c r="S2475" s="188"/>
      <c r="T2475" s="188"/>
      <c r="U2475" s="188"/>
      <c r="V2475" s="188"/>
      <c r="W2475" s="188"/>
      <c r="X2475" s="187">
        <v>43746</v>
      </c>
      <c r="Y2475" s="179" t="e">
        <f ca="1">IF(ISBLANK(X2475), TODAY()-E2475,X2475- E2475 &amp; CHAR(10) &amp; "(closed)")</f>
        <v>#VALUE!</v>
      </c>
      <c r="Z2475" s="149" t="s">
        <v>360</v>
      </c>
    </row>
    <row r="2476" spans="1:26" s="175" customFormat="1" ht="29.25" hidden="1" customHeight="1" x14ac:dyDescent="0.3">
      <c r="A2476" s="186"/>
      <c r="B2476" s="149">
        <v>201900183</v>
      </c>
      <c r="C2476" s="71" t="s">
        <v>193</v>
      </c>
      <c r="D2476" s="29" t="s">
        <v>179</v>
      </c>
      <c r="E2476" s="185" t="s">
        <v>1028</v>
      </c>
      <c r="F2476" s="151"/>
      <c r="G2476" s="184"/>
      <c r="H2476" s="184"/>
      <c r="I2476" s="184"/>
      <c r="J2476" s="177"/>
      <c r="K2476" s="151"/>
      <c r="L2476" s="151"/>
      <c r="M2476" s="151"/>
      <c r="N2476" s="151"/>
      <c r="O2476" s="151"/>
      <c r="P2476" s="151"/>
      <c r="Q2476" s="151"/>
      <c r="R2476" s="151"/>
      <c r="S2476" s="151"/>
      <c r="T2476" s="151"/>
      <c r="U2476" s="151"/>
      <c r="V2476" s="151"/>
      <c r="W2476" s="151"/>
      <c r="X2476" s="151">
        <v>43760</v>
      </c>
      <c r="Y2476" s="179" t="e">
        <f ca="1">IF(ISBLANK(X2476), TODAY()-E2476,X2476- E2476 &amp; CHAR(10) &amp; "(closed)")</f>
        <v>#VALUE!</v>
      </c>
      <c r="Z2476" s="149" t="s">
        <v>360</v>
      </c>
    </row>
    <row r="2477" spans="1:26" s="12" customFormat="1" ht="29.25" hidden="1" customHeight="1" x14ac:dyDescent="0.3">
      <c r="A2477" s="29" t="s">
        <v>185</v>
      </c>
      <c r="B2477" s="29">
        <v>201900184</v>
      </c>
      <c r="C2477" s="31" t="s">
        <v>193</v>
      </c>
      <c r="D2477" s="29" t="s">
        <v>179</v>
      </c>
      <c r="E2477" s="139" t="s">
        <v>399</v>
      </c>
      <c r="F2477" s="30"/>
      <c r="G2477" s="128"/>
      <c r="H2477" s="24" t="str">
        <f>IF(ISNUMBER(F2477), F2477+90, "N/A")</f>
        <v>N/A</v>
      </c>
      <c r="I2477" s="24"/>
      <c r="J2477" s="72">
        <v>43704</v>
      </c>
      <c r="K2477" s="28">
        <v>449.61</v>
      </c>
      <c r="L2477" s="28">
        <v>255.8</v>
      </c>
      <c r="M2477" s="28">
        <v>449.61</v>
      </c>
      <c r="N2477" s="28">
        <v>255.8</v>
      </c>
      <c r="O2477" s="27">
        <f>IF(ISBLANK(J2477), "", IF(ISNUMBER(F2477), J2477+60, J2477+90))</f>
        <v>43794</v>
      </c>
      <c r="P2477" s="27">
        <v>43762</v>
      </c>
      <c r="Q2477" s="27">
        <f>IF(NOT(ISNUMBER(P2477)),"",P2477+15)</f>
        <v>43777</v>
      </c>
      <c r="R2477" s="25" t="s">
        <v>195</v>
      </c>
      <c r="S2477" s="25"/>
      <c r="T2477" s="26"/>
      <c r="U2477" s="25"/>
      <c r="V2477" s="25"/>
      <c r="W2477" s="25" t="str">
        <f>IF(ISNUMBER(R2477), R2477+120, "")</f>
        <v/>
      </c>
      <c r="X2477" s="24">
        <v>43781</v>
      </c>
      <c r="Y2477" s="23" t="str">
        <f ca="1">IF(ISBLANK(J2477),
        IF(ISBLANK(F2477), "", TODAY() - F2477 &amp; CHAR(10) &amp; "(preapproval)"),
       IF(ISBLANK(Z2477), TODAY() - J2477, X2477 - J2477 &amp; CHAR(10) &amp; "(closed)"))</f>
        <v>77
(closed)</v>
      </c>
      <c r="Z2477" s="6" t="s">
        <v>360</v>
      </c>
    </row>
    <row r="2478" spans="1:26" s="12" customFormat="1" ht="29.25" hidden="1" customHeight="1" x14ac:dyDescent="0.3">
      <c r="A2478" s="29" t="s">
        <v>185</v>
      </c>
      <c r="B2478" s="29">
        <v>201900185</v>
      </c>
      <c r="C2478" s="31" t="s">
        <v>193</v>
      </c>
      <c r="D2478" s="29" t="s">
        <v>179</v>
      </c>
      <c r="E2478" s="139" t="s">
        <v>576</v>
      </c>
      <c r="F2478" s="30"/>
      <c r="G2478" s="128"/>
      <c r="H2478" s="24" t="str">
        <f>IF(ISNUMBER(F2478), F2478+90, "N/A")</f>
        <v>N/A</v>
      </c>
      <c r="I2478" s="24"/>
      <c r="J2478" s="72">
        <v>43704</v>
      </c>
      <c r="K2478" s="28">
        <v>604</v>
      </c>
      <c r="L2478" s="28">
        <v>372</v>
      </c>
      <c r="M2478" s="28">
        <v>604</v>
      </c>
      <c r="N2478" s="28">
        <v>372</v>
      </c>
      <c r="O2478" s="27">
        <f>IF(ISBLANK(J2478), "", IF(ISNUMBER(F2478), J2478+60, J2478+90))</f>
        <v>43794</v>
      </c>
      <c r="P2478" s="27">
        <v>43766</v>
      </c>
      <c r="Q2478" s="27">
        <f>IF(NOT(ISNUMBER(P2478)),"",P2478+15)</f>
        <v>43781</v>
      </c>
      <c r="R2478" s="25" t="s">
        <v>195</v>
      </c>
      <c r="S2478" s="25"/>
      <c r="T2478" s="26"/>
      <c r="U2478" s="25"/>
      <c r="V2478" s="25"/>
      <c r="W2478" s="25" t="str">
        <f>IF(ISNUMBER(R2478), R2478+120, "")</f>
        <v/>
      </c>
      <c r="X2478" s="24">
        <v>43782</v>
      </c>
      <c r="Y2478" s="23" t="str">
        <f ca="1">IF(ISBLANK(J2478),
        IF(ISBLANK(F2478), "", TODAY() - F2478 &amp; CHAR(10) &amp; "(preapproval)"),
       IF(ISBLANK(Z2478), TODAY() - J2478, X2478 - J2478 &amp; CHAR(10) &amp; "(closed)"))</f>
        <v>78
(closed)</v>
      </c>
      <c r="Z2478" s="6" t="s">
        <v>360</v>
      </c>
    </row>
    <row r="2479" spans="1:26" s="12" customFormat="1" ht="29.25" hidden="1" customHeight="1" x14ac:dyDescent="0.3">
      <c r="A2479" s="29" t="s">
        <v>185</v>
      </c>
      <c r="B2479" s="29">
        <v>201900186</v>
      </c>
      <c r="C2479" s="31" t="s">
        <v>193</v>
      </c>
      <c r="D2479" s="29" t="s">
        <v>179</v>
      </c>
      <c r="E2479" s="139" t="s">
        <v>371</v>
      </c>
      <c r="F2479" s="30"/>
      <c r="G2479" s="128"/>
      <c r="H2479" s="24" t="str">
        <f>IF(ISNUMBER(F2479), F2479+90, "N/A")</f>
        <v>N/A</v>
      </c>
      <c r="I2479" s="24"/>
      <c r="J2479" s="72">
        <v>43704</v>
      </c>
      <c r="K2479" s="28">
        <v>198.9</v>
      </c>
      <c r="L2479" s="28">
        <v>198.9</v>
      </c>
      <c r="M2479" s="28">
        <v>198.9</v>
      </c>
      <c r="N2479" s="28">
        <v>198.9</v>
      </c>
      <c r="O2479" s="27">
        <f>IF(ISBLANK(J2479), "", IF(ISNUMBER(F2479), J2479+60, J2479+90))</f>
        <v>43794</v>
      </c>
      <c r="P2479" s="27">
        <v>43773</v>
      </c>
      <c r="Q2479" s="27">
        <f>IF(NOT(ISNUMBER(P2479)),"",P2479+15)</f>
        <v>43788</v>
      </c>
      <c r="R2479" s="25" t="s">
        <v>195</v>
      </c>
      <c r="S2479" s="25"/>
      <c r="T2479" s="26"/>
      <c r="U2479" s="25"/>
      <c r="V2479" s="25"/>
      <c r="W2479" s="25" t="str">
        <f>IF(ISNUMBER(R2479), R2479+120, "")</f>
        <v/>
      </c>
      <c r="X2479" s="24">
        <v>43789</v>
      </c>
      <c r="Y2479" s="23" t="str">
        <f ca="1">IF(ISBLANK(J2479),
        IF(ISBLANK(F2479), "", TODAY() - F2479 &amp; CHAR(10) &amp; "(preapproval)"),
       IF(ISBLANK(Z2479), TODAY() - J2479, X2479 - J2479 &amp; CHAR(10) &amp; "(closed)"))</f>
        <v>85
(closed)</v>
      </c>
      <c r="Z2479" s="6" t="s">
        <v>360</v>
      </c>
    </row>
    <row r="2480" spans="1:26" s="12" customFormat="1" ht="29.25" hidden="1" customHeight="1" x14ac:dyDescent="0.3">
      <c r="A2480" s="157"/>
      <c r="B2480" s="149">
        <v>201900187</v>
      </c>
      <c r="C2480" s="183" t="s">
        <v>1781</v>
      </c>
      <c r="D2480" s="29" t="s">
        <v>172</v>
      </c>
      <c r="E2480" s="137" t="s">
        <v>1780</v>
      </c>
      <c r="F2480" s="151"/>
      <c r="G2480" s="151"/>
      <c r="H2480" s="151" t="s">
        <v>230</v>
      </c>
      <c r="I2480" s="151"/>
      <c r="J2480" s="177">
        <v>43704</v>
      </c>
      <c r="K2480" s="182">
        <v>158264.72</v>
      </c>
      <c r="L2480" s="182">
        <v>0</v>
      </c>
      <c r="M2480" s="182">
        <v>158264.72</v>
      </c>
      <c r="N2480" s="182">
        <v>0</v>
      </c>
      <c r="O2480" s="151"/>
      <c r="P2480" s="151"/>
      <c r="Q2480" s="151"/>
      <c r="R2480" s="151" t="s">
        <v>195</v>
      </c>
      <c r="S2480" s="151"/>
      <c r="T2480" s="151"/>
      <c r="U2480" s="151"/>
      <c r="V2480" s="151"/>
      <c r="W2480" s="151"/>
      <c r="X2480" s="181">
        <v>43756</v>
      </c>
      <c r="Y2480" s="179" t="e">
        <f ca="1">IF(ISBLANK(X2480), TODAY()-E2480,X2480- E2480 &amp; CHAR(10) &amp; "(closed)")</f>
        <v>#VALUE!</v>
      </c>
      <c r="Z2480" s="149" t="s">
        <v>360</v>
      </c>
    </row>
    <row r="2481" spans="1:26" s="12" customFormat="1" ht="29.25" hidden="1" customHeight="1" x14ac:dyDescent="0.3">
      <c r="A2481" s="29" t="s">
        <v>185</v>
      </c>
      <c r="B2481" s="29">
        <v>201900188</v>
      </c>
      <c r="C2481" s="31" t="s">
        <v>1714</v>
      </c>
      <c r="D2481" s="29" t="s">
        <v>174</v>
      </c>
      <c r="E2481" s="30" t="s">
        <v>1374</v>
      </c>
      <c r="F2481" s="30"/>
      <c r="G2481" s="128"/>
      <c r="H2481" s="24" t="str">
        <f>IF(ISNUMBER(F2481), F2481+90, "N/A")</f>
        <v>N/A</v>
      </c>
      <c r="I2481" s="24"/>
      <c r="J2481" s="72">
        <v>43704</v>
      </c>
      <c r="K2481" s="28">
        <v>602196</v>
      </c>
      <c r="L2481" s="28">
        <v>0</v>
      </c>
      <c r="M2481" s="28">
        <v>502526.55</v>
      </c>
      <c r="N2481" s="28">
        <v>0</v>
      </c>
      <c r="O2481" s="27">
        <f>IF(ISBLANK(J2481), "", IF(ISNUMBER(F2481), J2481+60, J2481+90))</f>
        <v>43794</v>
      </c>
      <c r="P2481" s="27">
        <v>43794</v>
      </c>
      <c r="Q2481" s="27">
        <f>IF(NOT(ISNUMBER(P2481)),"",P2481+15)</f>
        <v>43809</v>
      </c>
      <c r="R2481" s="25" t="s">
        <v>195</v>
      </c>
      <c r="S2481" s="25"/>
      <c r="T2481" s="26"/>
      <c r="U2481" s="25"/>
      <c r="V2481" s="25"/>
      <c r="W2481" s="25" t="str">
        <f>IF(ISNUMBER(R2481), R2481+120, "")</f>
        <v/>
      </c>
      <c r="X2481" s="24">
        <v>43810</v>
      </c>
      <c r="Y2481" s="23" t="str">
        <f ca="1">IF(ISBLANK(J2481),
        IF(ISBLANK(F2481), "", TODAY() - F2481 &amp; CHAR(10) &amp; "(preapproval)"),
       IF(ISBLANK(Z2481), TODAY() - J2481, X2481 - J2481 &amp; CHAR(10) &amp; "(closed)"))</f>
        <v>106
(closed)</v>
      </c>
      <c r="Z2481" s="6" t="s">
        <v>360</v>
      </c>
    </row>
    <row r="2482" spans="1:26" s="12" customFormat="1" ht="29.25" hidden="1" customHeight="1" x14ac:dyDescent="0.3">
      <c r="A2482" s="29" t="s">
        <v>185</v>
      </c>
      <c r="B2482" s="29">
        <v>201900189</v>
      </c>
      <c r="C2482" s="31" t="s">
        <v>1714</v>
      </c>
      <c r="D2482" s="29" t="s">
        <v>174</v>
      </c>
      <c r="E2482" s="30" t="s">
        <v>1286</v>
      </c>
      <c r="F2482" s="30"/>
      <c r="G2482" s="128"/>
      <c r="H2482" s="24" t="str">
        <f>IF(ISNUMBER(F2482), F2482+90, "N/A")</f>
        <v>N/A</v>
      </c>
      <c r="I2482" s="24"/>
      <c r="J2482" s="72">
        <v>43704</v>
      </c>
      <c r="K2482" s="28">
        <v>1072171</v>
      </c>
      <c r="L2482" s="28">
        <v>0</v>
      </c>
      <c r="M2482" s="28">
        <v>833930.47</v>
      </c>
      <c r="N2482" s="28">
        <v>0</v>
      </c>
      <c r="O2482" s="27">
        <f>IF(ISBLANK(J2482), "", IF(ISNUMBER(F2482), J2482+60, J2482+90))</f>
        <v>43794</v>
      </c>
      <c r="P2482" s="27">
        <v>43794</v>
      </c>
      <c r="Q2482" s="27">
        <f>IF(NOT(ISNUMBER(P2482)),"",P2482+15)</f>
        <v>43809</v>
      </c>
      <c r="R2482" s="25" t="s">
        <v>195</v>
      </c>
      <c r="S2482" s="25"/>
      <c r="T2482" s="26"/>
      <c r="U2482" s="25"/>
      <c r="V2482" s="25"/>
      <c r="W2482" s="25" t="str">
        <f>IF(ISNUMBER(R2482), R2482+120, "")</f>
        <v/>
      </c>
      <c r="X2482" s="24">
        <v>43810</v>
      </c>
      <c r="Y2482" s="23" t="str">
        <f ca="1">IF(ISBLANK(J2482),
        IF(ISBLANK(F2482), "", TODAY() - F2482 &amp; CHAR(10) &amp; "(preapproval)"),
       IF(ISBLANK(Z2482), TODAY() - J2482, X2482 - J2482 &amp; CHAR(10) &amp; "(closed)"))</f>
        <v>106
(closed)</v>
      </c>
      <c r="Z2482" s="6" t="s">
        <v>360</v>
      </c>
    </row>
    <row r="2483" spans="1:26" s="12" customFormat="1" ht="29.25" hidden="1" customHeight="1" x14ac:dyDescent="0.3">
      <c r="A2483" s="29" t="s">
        <v>185</v>
      </c>
      <c r="B2483" s="29">
        <v>201900190</v>
      </c>
      <c r="C2483" s="31" t="s">
        <v>1714</v>
      </c>
      <c r="D2483" s="29" t="s">
        <v>174</v>
      </c>
      <c r="E2483" s="30" t="s">
        <v>1063</v>
      </c>
      <c r="F2483" s="30"/>
      <c r="G2483" s="128"/>
      <c r="H2483" s="24" t="str">
        <f>IF(ISNUMBER(F2483), F2483+90, "N/A")</f>
        <v>N/A</v>
      </c>
      <c r="I2483" s="24"/>
      <c r="J2483" s="72">
        <v>43704</v>
      </c>
      <c r="K2483" s="28">
        <v>1540260</v>
      </c>
      <c r="L2483" s="28">
        <v>0</v>
      </c>
      <c r="M2483" s="28">
        <v>1269364.04</v>
      </c>
      <c r="N2483" s="28">
        <v>0</v>
      </c>
      <c r="O2483" s="27">
        <f>IF(ISBLANK(J2483), "", IF(ISNUMBER(F2483), J2483+60, J2483+90))</f>
        <v>43794</v>
      </c>
      <c r="P2483" s="27">
        <v>43794</v>
      </c>
      <c r="Q2483" s="27">
        <f>IF(NOT(ISNUMBER(P2483)),"",P2483+15)</f>
        <v>43809</v>
      </c>
      <c r="R2483" s="25" t="s">
        <v>195</v>
      </c>
      <c r="S2483" s="25"/>
      <c r="T2483" s="26"/>
      <c r="U2483" s="25"/>
      <c r="V2483" s="25"/>
      <c r="W2483" s="25" t="str">
        <f>IF(ISNUMBER(R2483), R2483+120, "")</f>
        <v/>
      </c>
      <c r="X2483" s="24">
        <v>43810</v>
      </c>
      <c r="Y2483" s="23" t="str">
        <f ca="1">IF(ISBLANK(J2483),
        IF(ISBLANK(F2483), "", TODAY() - F2483 &amp; CHAR(10) &amp; "(preapproval)"),
       IF(ISBLANK(Z2483), TODAY() - J2483, X2483 - J2483 &amp; CHAR(10) &amp; "(closed)"))</f>
        <v>106
(closed)</v>
      </c>
      <c r="Z2483" s="6" t="s">
        <v>360</v>
      </c>
    </row>
    <row r="2484" spans="1:26" s="12" customFormat="1" ht="29.25" hidden="1" customHeight="1" x14ac:dyDescent="0.3">
      <c r="A2484" s="29" t="s">
        <v>185</v>
      </c>
      <c r="B2484" s="29">
        <v>201900191</v>
      </c>
      <c r="C2484" s="31" t="s">
        <v>389</v>
      </c>
      <c r="D2484" s="29" t="s">
        <v>179</v>
      </c>
      <c r="E2484" s="139" t="s">
        <v>272</v>
      </c>
      <c r="F2484" s="30"/>
      <c r="G2484" s="128"/>
      <c r="H2484" s="24" t="str">
        <f>IF(ISNUMBER(F2484), F2484+90, "N/A")</f>
        <v>N/A</v>
      </c>
      <c r="I2484" s="24"/>
      <c r="J2484" s="72">
        <v>43705</v>
      </c>
      <c r="K2484" s="28">
        <v>21329.94</v>
      </c>
      <c r="L2484" s="28">
        <v>495.6</v>
      </c>
      <c r="M2484" s="28">
        <v>12926.16</v>
      </c>
      <c r="N2484" s="28">
        <v>299.69</v>
      </c>
      <c r="O2484" s="27">
        <f>IF(ISBLANK(J2484), "", IF(ISNUMBER(F2484), J2484+60, J2484+90))</f>
        <v>43795</v>
      </c>
      <c r="P2484" s="27">
        <v>43791</v>
      </c>
      <c r="Q2484" s="27">
        <f>IF(NOT(ISNUMBER(P2484)),"",P2484+15)</f>
        <v>43806</v>
      </c>
      <c r="R2484" s="25" t="s">
        <v>195</v>
      </c>
      <c r="S2484" s="25"/>
      <c r="T2484" s="26"/>
      <c r="U2484" s="25"/>
      <c r="V2484" s="25"/>
      <c r="W2484" s="25" t="str">
        <f>IF(ISNUMBER(R2484), R2484+120, "")</f>
        <v/>
      </c>
      <c r="X2484" s="24">
        <v>43810</v>
      </c>
      <c r="Y2484" s="23" t="str">
        <f ca="1">IF(ISBLANK(J2484),
        IF(ISBLANK(F2484), "", TODAY() - F2484 &amp; CHAR(10) &amp; "(preapproval)"),
       IF(ISBLANK(Z2484), TODAY() - J2484, X2484 - J2484 &amp; CHAR(10) &amp; "(closed)"))</f>
        <v>105
(closed)</v>
      </c>
      <c r="Z2484" s="6" t="s">
        <v>360</v>
      </c>
    </row>
    <row r="2485" spans="1:26" s="12" customFormat="1" ht="29.25" hidden="1" customHeight="1" x14ac:dyDescent="0.3">
      <c r="A2485" s="29" t="s">
        <v>185</v>
      </c>
      <c r="B2485" s="29">
        <v>201900192</v>
      </c>
      <c r="C2485" s="31" t="s">
        <v>236</v>
      </c>
      <c r="D2485" s="29" t="s">
        <v>179</v>
      </c>
      <c r="E2485" s="139" t="s">
        <v>1779</v>
      </c>
      <c r="F2485" s="30"/>
      <c r="G2485" s="128"/>
      <c r="H2485" s="24" t="str">
        <f>IF(ISNUMBER(F2485), F2485+90, "N/A")</f>
        <v>N/A</v>
      </c>
      <c r="I2485" s="24"/>
      <c r="J2485" s="72">
        <v>43706</v>
      </c>
      <c r="K2485" s="28">
        <v>1000</v>
      </c>
      <c r="L2485" s="28">
        <v>500</v>
      </c>
      <c r="M2485" s="28">
        <v>969.52</v>
      </c>
      <c r="N2485" s="28">
        <v>484.76</v>
      </c>
      <c r="O2485" s="27">
        <f>IF(ISBLANK(J2485), "", IF(ISNUMBER(F2485), J2485+60, J2485+90))</f>
        <v>43796</v>
      </c>
      <c r="P2485" s="27">
        <v>43766</v>
      </c>
      <c r="Q2485" s="27">
        <f>IF(NOT(ISNUMBER(P2485)),"",P2485+15)</f>
        <v>43781</v>
      </c>
      <c r="R2485" s="25" t="s">
        <v>195</v>
      </c>
      <c r="S2485" s="25"/>
      <c r="T2485" s="26"/>
      <c r="U2485" s="25"/>
      <c r="V2485" s="25"/>
      <c r="W2485" s="25" t="str">
        <f>IF(ISNUMBER(R2485), R2485+120, "")</f>
        <v/>
      </c>
      <c r="X2485" s="24">
        <v>43782</v>
      </c>
      <c r="Y2485" s="23" t="str">
        <f ca="1">IF(ISBLANK(J2485),
        IF(ISBLANK(F2485), "", TODAY() - F2485 &amp; CHAR(10) &amp; "(preapproval)"),
       IF(ISBLANK(Z2485), TODAY() - J2485, X2485 - J2485 &amp; CHAR(10) &amp; "(closed)"))</f>
        <v>76
(closed)</v>
      </c>
      <c r="Z2485" s="6" t="s">
        <v>360</v>
      </c>
    </row>
    <row r="2486" spans="1:26" s="12" customFormat="1" ht="29.25" hidden="1" customHeight="1" x14ac:dyDescent="0.3">
      <c r="A2486" s="29" t="s">
        <v>185</v>
      </c>
      <c r="B2486" s="29">
        <v>201900193</v>
      </c>
      <c r="C2486" s="31" t="s">
        <v>1778</v>
      </c>
      <c r="D2486" s="29" t="s">
        <v>179</v>
      </c>
      <c r="E2486" s="139" t="s">
        <v>321</v>
      </c>
      <c r="F2486" s="30"/>
      <c r="G2486" s="128"/>
      <c r="H2486" s="24" t="str">
        <f>IF(ISNUMBER(F2486), F2486+90, "N/A")</f>
        <v>N/A</v>
      </c>
      <c r="I2486" s="24"/>
      <c r="J2486" s="72">
        <v>43707</v>
      </c>
      <c r="K2486" s="28">
        <v>1560</v>
      </c>
      <c r="L2486" s="28">
        <v>130</v>
      </c>
      <c r="M2486" s="28">
        <v>1560</v>
      </c>
      <c r="N2486" s="28">
        <v>130</v>
      </c>
      <c r="O2486" s="27">
        <f>IF(ISBLANK(J2486), "", IF(ISNUMBER(F2486), J2486+60, J2486+90))</f>
        <v>43797</v>
      </c>
      <c r="P2486" s="27">
        <v>43762</v>
      </c>
      <c r="Q2486" s="27">
        <f>IF(NOT(ISNUMBER(P2486)),"",P2486+15)</f>
        <v>43777</v>
      </c>
      <c r="R2486" s="25" t="s">
        <v>195</v>
      </c>
      <c r="S2486" s="25"/>
      <c r="T2486" s="26"/>
      <c r="U2486" s="25"/>
      <c r="V2486" s="25"/>
      <c r="W2486" s="25" t="str">
        <f>IF(ISNUMBER(R2486), R2486+120, "")</f>
        <v/>
      </c>
      <c r="X2486" s="24">
        <v>43781</v>
      </c>
      <c r="Y2486" s="23" t="str">
        <f ca="1">IF(ISBLANK(J2486),
        IF(ISBLANK(F2486), "", TODAY() - F2486 &amp; CHAR(10) &amp; "(preapproval)"),
       IF(ISBLANK(Z2486), TODAY() - J2486, X2486 - J2486 &amp; CHAR(10) &amp; "(closed)"))</f>
        <v>74
(closed)</v>
      </c>
      <c r="Z2486" s="6" t="s">
        <v>360</v>
      </c>
    </row>
    <row r="2487" spans="1:26" s="12" customFormat="1" ht="29.25" hidden="1" customHeight="1" x14ac:dyDescent="0.3">
      <c r="A2487" s="29" t="s">
        <v>185</v>
      </c>
      <c r="B2487" s="29">
        <v>201900194</v>
      </c>
      <c r="C2487" s="31" t="s">
        <v>1778</v>
      </c>
      <c r="D2487" s="29" t="s">
        <v>179</v>
      </c>
      <c r="E2487" s="139" t="s">
        <v>1777</v>
      </c>
      <c r="F2487" s="30"/>
      <c r="G2487" s="128"/>
      <c r="H2487" s="24" t="str">
        <f>IF(ISNUMBER(F2487), F2487+90, "N/A")</f>
        <v>N/A</v>
      </c>
      <c r="I2487" s="24"/>
      <c r="J2487" s="72">
        <v>43707</v>
      </c>
      <c r="K2487" s="28">
        <v>1200</v>
      </c>
      <c r="L2487" s="28">
        <v>100</v>
      </c>
      <c r="M2487" s="28">
        <v>1200</v>
      </c>
      <c r="N2487" s="28">
        <v>100</v>
      </c>
      <c r="O2487" s="27">
        <f>IF(ISBLANK(J2487), "", IF(ISNUMBER(F2487), J2487+60, J2487+90))</f>
        <v>43797</v>
      </c>
      <c r="P2487" s="27">
        <v>43761</v>
      </c>
      <c r="Q2487" s="27">
        <f>IF(NOT(ISNUMBER(P2487)),"",P2487+15)</f>
        <v>43776</v>
      </c>
      <c r="R2487" s="25" t="s">
        <v>195</v>
      </c>
      <c r="S2487" s="25"/>
      <c r="T2487" s="26"/>
      <c r="U2487" s="25"/>
      <c r="V2487" s="25"/>
      <c r="W2487" s="25" t="str">
        <f>IF(ISNUMBER(R2487), R2487+120, "")</f>
        <v/>
      </c>
      <c r="X2487" s="24">
        <v>43777</v>
      </c>
      <c r="Y2487" s="23" t="str">
        <f ca="1">IF(ISBLANK(J2487),
        IF(ISBLANK(F2487), "", TODAY() - F2487 &amp; CHAR(10) &amp; "(preapproval)"),
       IF(ISBLANK(Z2487), TODAY() - J2487, X2487 - J2487 &amp; CHAR(10) &amp; "(closed)"))</f>
        <v>70
(closed)</v>
      </c>
      <c r="Z2487" s="6" t="s">
        <v>360</v>
      </c>
    </row>
    <row r="2488" spans="1:26" s="12" customFormat="1" ht="29.25" hidden="1" customHeight="1" x14ac:dyDescent="0.3">
      <c r="A2488" s="29" t="s">
        <v>185</v>
      </c>
      <c r="B2488" s="29">
        <v>201900195</v>
      </c>
      <c r="C2488" s="31" t="s">
        <v>536</v>
      </c>
      <c r="D2488" s="29" t="s">
        <v>179</v>
      </c>
      <c r="E2488" s="139" t="s">
        <v>992</v>
      </c>
      <c r="F2488" s="30"/>
      <c r="G2488" s="128"/>
      <c r="H2488" s="24" t="str">
        <f>IF(ISNUMBER(F2488), F2488+90, "N/A")</f>
        <v>N/A</v>
      </c>
      <c r="I2488" s="24"/>
      <c r="J2488" s="72">
        <v>43711</v>
      </c>
      <c r="K2488" s="28">
        <v>2390.96</v>
      </c>
      <c r="L2488" s="28">
        <v>1195.48</v>
      </c>
      <c r="M2488" s="28">
        <v>2390.96</v>
      </c>
      <c r="N2488" s="28">
        <v>1195.48</v>
      </c>
      <c r="O2488" s="27">
        <f>IF(ISBLANK(J2488), "", IF(ISNUMBER(F2488), J2488+60, J2488+90))</f>
        <v>43801</v>
      </c>
      <c r="P2488" s="27">
        <v>43790</v>
      </c>
      <c r="Q2488" s="27">
        <f>IF(NOT(ISNUMBER(P2488)),"",P2488+15)</f>
        <v>43805</v>
      </c>
      <c r="R2488" s="25" t="s">
        <v>195</v>
      </c>
      <c r="S2488" s="25"/>
      <c r="T2488" s="26"/>
      <c r="U2488" s="25"/>
      <c r="V2488" s="25"/>
      <c r="W2488" s="25" t="str">
        <f>IF(ISNUMBER(R2488), R2488+120, "")</f>
        <v/>
      </c>
      <c r="X2488" s="24">
        <v>43808</v>
      </c>
      <c r="Y2488" s="23" t="str">
        <f ca="1">IF(ISBLANK(J2488),
        IF(ISBLANK(F2488), "", TODAY() - F2488 &amp; CHAR(10) &amp; "(preapproval)"),
       IF(ISBLANK(Z2488), TODAY() - J2488, X2488 - J2488 &amp; CHAR(10) &amp; "(closed)"))</f>
        <v>97
(closed)</v>
      </c>
      <c r="Z2488" s="6" t="s">
        <v>360</v>
      </c>
    </row>
    <row r="2489" spans="1:26" s="12" customFormat="1" ht="29.25" hidden="1" customHeight="1" x14ac:dyDescent="0.3">
      <c r="A2489" s="29" t="s">
        <v>185</v>
      </c>
      <c r="B2489" s="29">
        <v>201900196</v>
      </c>
      <c r="C2489" s="31" t="s">
        <v>193</v>
      </c>
      <c r="D2489" s="29" t="s">
        <v>179</v>
      </c>
      <c r="E2489" s="139" t="s">
        <v>1776</v>
      </c>
      <c r="F2489" s="30"/>
      <c r="G2489" s="128"/>
      <c r="H2489" s="24" t="str">
        <f>IF(ISNUMBER(F2489), F2489+90, "N/A")</f>
        <v>N/A</v>
      </c>
      <c r="I2489" s="24"/>
      <c r="J2489" s="72">
        <v>43712</v>
      </c>
      <c r="K2489" s="28">
        <v>361.09</v>
      </c>
      <c r="L2489" s="28">
        <v>130</v>
      </c>
      <c r="M2489" s="28">
        <v>361.08</v>
      </c>
      <c r="N2489" s="28">
        <v>130.9</v>
      </c>
      <c r="O2489" s="27">
        <f>IF(ISBLANK(J2489), "", IF(ISNUMBER(F2489), J2489+60, J2489+90))</f>
        <v>43802</v>
      </c>
      <c r="P2489" s="27">
        <v>43788</v>
      </c>
      <c r="Q2489" s="27">
        <f>IF(NOT(ISNUMBER(P2489)),"",P2489+15)</f>
        <v>43803</v>
      </c>
      <c r="R2489" s="25" t="s">
        <v>195</v>
      </c>
      <c r="S2489" s="25"/>
      <c r="T2489" s="26"/>
      <c r="U2489" s="25"/>
      <c r="V2489" s="25"/>
      <c r="W2489" s="25" t="str">
        <f>IF(ISNUMBER(R2489), R2489+120, "")</f>
        <v/>
      </c>
      <c r="X2489" s="24">
        <v>43804</v>
      </c>
      <c r="Y2489" s="23" t="str">
        <f ca="1">IF(ISBLANK(J2489),
        IF(ISBLANK(F2489), "", TODAY() - F2489 &amp; CHAR(10) &amp; "(preapproval)"),
       IF(ISBLANK(Z2489), TODAY() - J2489, X2489 - J2489 &amp; CHAR(10) &amp; "(closed)"))</f>
        <v>92
(closed)</v>
      </c>
      <c r="Z2489" s="6" t="s">
        <v>360</v>
      </c>
    </row>
    <row r="2490" spans="1:26" s="12" customFormat="1" ht="29.25" hidden="1" customHeight="1" x14ac:dyDescent="0.3">
      <c r="A2490" s="29" t="s">
        <v>185</v>
      </c>
      <c r="B2490" s="29">
        <v>201900197</v>
      </c>
      <c r="C2490" s="31" t="s">
        <v>193</v>
      </c>
      <c r="D2490" s="29" t="s">
        <v>179</v>
      </c>
      <c r="E2490" s="139" t="s">
        <v>1775</v>
      </c>
      <c r="F2490" s="30"/>
      <c r="G2490" s="128"/>
      <c r="H2490" s="24" t="str">
        <f>IF(ISNUMBER(F2490), F2490+90, "N/A")</f>
        <v>N/A</v>
      </c>
      <c r="I2490" s="24"/>
      <c r="J2490" s="72">
        <v>43712</v>
      </c>
      <c r="K2490" s="28">
        <v>1148</v>
      </c>
      <c r="L2490" s="28">
        <v>574</v>
      </c>
      <c r="M2490" s="28">
        <v>1148</v>
      </c>
      <c r="N2490" s="28">
        <v>574</v>
      </c>
      <c r="O2490" s="27">
        <f>IF(ISBLANK(J2490), "", IF(ISNUMBER(F2490), J2490+60, J2490+90))</f>
        <v>43802</v>
      </c>
      <c r="P2490" s="27">
        <v>43788</v>
      </c>
      <c r="Q2490" s="27">
        <f>IF(NOT(ISNUMBER(P2490)),"",P2490+15)</f>
        <v>43803</v>
      </c>
      <c r="R2490" s="25" t="s">
        <v>195</v>
      </c>
      <c r="S2490" s="25"/>
      <c r="T2490" s="26"/>
      <c r="U2490" s="25"/>
      <c r="V2490" s="25"/>
      <c r="W2490" s="25" t="str">
        <f>IF(ISNUMBER(R2490), R2490+120, "")</f>
        <v/>
      </c>
      <c r="X2490" s="24">
        <v>43804</v>
      </c>
      <c r="Y2490" s="23" t="str">
        <f ca="1">IF(ISBLANK(J2490),
        IF(ISBLANK(F2490), "", TODAY() - F2490 &amp; CHAR(10) &amp; "(preapproval)"),
       IF(ISBLANK(Z2490), TODAY() - J2490, X2490 - J2490 &amp; CHAR(10) &amp; "(closed)"))</f>
        <v>92
(closed)</v>
      </c>
      <c r="Z2490" s="6" t="s">
        <v>360</v>
      </c>
    </row>
    <row r="2491" spans="1:26" s="12" customFormat="1" ht="29.25" hidden="1" customHeight="1" x14ac:dyDescent="0.3">
      <c r="A2491" s="29" t="s">
        <v>185</v>
      </c>
      <c r="B2491" s="29">
        <v>201900198</v>
      </c>
      <c r="C2491" s="31" t="s">
        <v>193</v>
      </c>
      <c r="D2491" s="29" t="s">
        <v>179</v>
      </c>
      <c r="E2491" s="139" t="s">
        <v>1774</v>
      </c>
      <c r="F2491" s="30"/>
      <c r="G2491" s="128"/>
      <c r="H2491" s="24" t="str">
        <f>IF(ISNUMBER(F2491), F2491+90, "N/A")</f>
        <v>N/A</v>
      </c>
      <c r="I2491" s="24"/>
      <c r="J2491" s="72">
        <v>43712</v>
      </c>
      <c r="K2491" s="28">
        <v>85.94</v>
      </c>
      <c r="L2491" s="28">
        <v>0</v>
      </c>
      <c r="M2491" s="28">
        <v>85.94</v>
      </c>
      <c r="N2491" s="28">
        <v>0</v>
      </c>
      <c r="O2491" s="27">
        <f>IF(ISBLANK(J2491), "", IF(ISNUMBER(F2491), J2491+60, J2491+90))</f>
        <v>43802</v>
      </c>
      <c r="P2491" s="27">
        <v>43773</v>
      </c>
      <c r="Q2491" s="27">
        <f>IF(NOT(ISNUMBER(P2491)),"",P2491+15)</f>
        <v>43788</v>
      </c>
      <c r="R2491" s="25" t="s">
        <v>195</v>
      </c>
      <c r="S2491" s="25"/>
      <c r="T2491" s="26"/>
      <c r="U2491" s="25"/>
      <c r="V2491" s="25"/>
      <c r="W2491" s="25" t="str">
        <f>IF(ISNUMBER(R2491), R2491+120, "")</f>
        <v/>
      </c>
      <c r="X2491" s="24">
        <v>43789</v>
      </c>
      <c r="Y2491" s="23" t="str">
        <f ca="1">IF(ISBLANK(J2491),
        IF(ISBLANK(F2491), "", TODAY() - F2491 &amp; CHAR(10) &amp; "(preapproval)"),
       IF(ISBLANK(Z2491), TODAY() - J2491, X2491 - J2491 &amp; CHAR(10) &amp; "(closed)"))</f>
        <v>77
(closed)</v>
      </c>
      <c r="Z2491" s="6" t="s">
        <v>360</v>
      </c>
    </row>
    <row r="2492" spans="1:26" s="12" customFormat="1" ht="29.25" hidden="1" customHeight="1" x14ac:dyDescent="0.3">
      <c r="A2492" s="157"/>
      <c r="B2492" s="149">
        <v>201900199</v>
      </c>
      <c r="C2492" s="71" t="s">
        <v>193</v>
      </c>
      <c r="D2492" s="29" t="s">
        <v>179</v>
      </c>
      <c r="E2492" s="180" t="s">
        <v>743</v>
      </c>
      <c r="F2492" s="151"/>
      <c r="G2492" s="151"/>
      <c r="H2492" s="151"/>
      <c r="I2492" s="151"/>
      <c r="J2492" s="177">
        <v>43712</v>
      </c>
      <c r="K2492" s="151"/>
      <c r="L2492" s="151"/>
      <c r="M2492" s="151"/>
      <c r="N2492" s="151"/>
      <c r="O2492" s="151"/>
      <c r="P2492" s="151"/>
      <c r="Q2492" s="151"/>
      <c r="R2492" s="151"/>
      <c r="S2492" s="151"/>
      <c r="T2492" s="151"/>
      <c r="U2492" s="151"/>
      <c r="V2492" s="151"/>
      <c r="W2492" s="151"/>
      <c r="X2492" s="151">
        <v>43763</v>
      </c>
      <c r="Y2492" s="23" t="str">
        <f ca="1">IF(ISBLANK(J2492),
        IF(ISBLANK(F2492), "", TODAY() - F2492 &amp; CHAR(10) &amp; "(preapproval)"),
       IF(ISBLANK(Z2492), TODAY() - J2492, X2492 - J2492 &amp; CHAR(10) &amp; "(closed)"))</f>
        <v>51
(closed)</v>
      </c>
      <c r="Z2492" s="149" t="s">
        <v>360</v>
      </c>
    </row>
    <row r="2493" spans="1:26" s="12" customFormat="1" ht="29.25" hidden="1" customHeight="1" x14ac:dyDescent="0.3">
      <c r="A2493" s="29" t="s">
        <v>185</v>
      </c>
      <c r="B2493" s="29">
        <v>201900200</v>
      </c>
      <c r="C2493" s="31" t="s">
        <v>193</v>
      </c>
      <c r="D2493" s="29" t="s">
        <v>179</v>
      </c>
      <c r="E2493" s="139" t="s">
        <v>1773</v>
      </c>
      <c r="F2493" s="30"/>
      <c r="G2493" s="128"/>
      <c r="H2493" s="24" t="str">
        <f>IF(ISNUMBER(F2493), F2493+90, "N/A")</f>
        <v>N/A</v>
      </c>
      <c r="I2493" s="24"/>
      <c r="J2493" s="72">
        <v>43712</v>
      </c>
      <c r="K2493" s="28">
        <v>469.8</v>
      </c>
      <c r="L2493" s="28">
        <v>184.9</v>
      </c>
      <c r="M2493" s="28">
        <v>303.18</v>
      </c>
      <c r="N2493" s="28">
        <v>151.59</v>
      </c>
      <c r="O2493" s="27">
        <f>IF(ISBLANK(J2493), "", IF(ISNUMBER(F2493), J2493+60, J2493+90))</f>
        <v>43802</v>
      </c>
      <c r="P2493" s="27">
        <v>43789</v>
      </c>
      <c r="Q2493" s="27">
        <f>IF(NOT(ISNUMBER(P2493)),"",P2493+15)</f>
        <v>43804</v>
      </c>
      <c r="R2493" s="25" t="s">
        <v>195</v>
      </c>
      <c r="S2493" s="25"/>
      <c r="T2493" s="26"/>
      <c r="U2493" s="25"/>
      <c r="V2493" s="25"/>
      <c r="W2493" s="25" t="str">
        <f>IF(ISNUMBER(R2493), R2493+120, "")</f>
        <v/>
      </c>
      <c r="X2493" s="24">
        <v>43805</v>
      </c>
      <c r="Y2493" s="23" t="str">
        <f ca="1">IF(ISBLANK(J2493),
        IF(ISBLANK(F2493), "", TODAY() - F2493 &amp; CHAR(10) &amp; "(preapproval)"),
       IF(ISBLANK(Z2493), TODAY() - J2493, X2493 - J2493 &amp; CHAR(10) &amp; "(closed)"))</f>
        <v>93
(closed)</v>
      </c>
      <c r="Z2493" s="6" t="s">
        <v>360</v>
      </c>
    </row>
    <row r="2494" spans="1:26" s="12" customFormat="1" ht="29.25" hidden="1" customHeight="1" x14ac:dyDescent="0.3">
      <c r="A2494" s="29" t="s">
        <v>185</v>
      </c>
      <c r="B2494" s="29">
        <v>201900201</v>
      </c>
      <c r="C2494" s="31" t="s">
        <v>193</v>
      </c>
      <c r="D2494" s="29" t="s">
        <v>179</v>
      </c>
      <c r="E2494" s="139" t="s">
        <v>1772</v>
      </c>
      <c r="F2494" s="30"/>
      <c r="G2494" s="128"/>
      <c r="H2494" s="24" t="str">
        <f>IF(ISNUMBER(F2494), F2494+90, "N/A")</f>
        <v>N/A</v>
      </c>
      <c r="I2494" s="24"/>
      <c r="J2494" s="72">
        <v>43714</v>
      </c>
      <c r="K2494" s="28">
        <v>797.28</v>
      </c>
      <c r="L2494" s="28">
        <v>315.8</v>
      </c>
      <c r="M2494" s="28">
        <v>741.28</v>
      </c>
      <c r="N2494" s="28">
        <v>315.8</v>
      </c>
      <c r="O2494" s="27">
        <f>IF(ISBLANK(J2494), "", IF(ISNUMBER(F2494), J2494+60, J2494+90))</f>
        <v>43804</v>
      </c>
      <c r="P2494" s="27">
        <v>43791</v>
      </c>
      <c r="Q2494" s="27">
        <f>IF(NOT(ISNUMBER(P2494)),"",P2494+15)</f>
        <v>43806</v>
      </c>
      <c r="R2494" s="25" t="s">
        <v>195</v>
      </c>
      <c r="S2494" s="25"/>
      <c r="T2494" s="26"/>
      <c r="U2494" s="25"/>
      <c r="V2494" s="25"/>
      <c r="W2494" s="25" t="str">
        <f>IF(ISNUMBER(R2494), R2494+120, "")</f>
        <v/>
      </c>
      <c r="X2494" s="24">
        <v>43809</v>
      </c>
      <c r="Y2494" s="23" t="str">
        <f ca="1">IF(ISBLANK(J2494),
        IF(ISBLANK(F2494), "", TODAY() - F2494 &amp; CHAR(10) &amp; "(preapproval)"),
       IF(ISBLANK(Z2494), TODAY() - J2494, X2494 - J2494 &amp; CHAR(10) &amp; "(closed)"))</f>
        <v>95
(closed)</v>
      </c>
      <c r="Z2494" s="6" t="s">
        <v>360</v>
      </c>
    </row>
    <row r="2495" spans="1:26" s="12" customFormat="1" ht="29.25" hidden="1" customHeight="1" x14ac:dyDescent="0.3">
      <c r="A2495" s="29" t="s">
        <v>185</v>
      </c>
      <c r="B2495" s="29">
        <v>201900202</v>
      </c>
      <c r="C2495" s="31" t="s">
        <v>193</v>
      </c>
      <c r="D2495" s="29" t="s">
        <v>179</v>
      </c>
      <c r="E2495" s="139" t="s">
        <v>393</v>
      </c>
      <c r="F2495" s="30"/>
      <c r="G2495" s="128"/>
      <c r="H2495" s="24" t="str">
        <f>IF(ISNUMBER(F2495), F2495+90, "N/A")</f>
        <v>N/A</v>
      </c>
      <c r="I2495" s="24"/>
      <c r="J2495" s="72">
        <v>43714</v>
      </c>
      <c r="K2495" s="28">
        <v>361.03</v>
      </c>
      <c r="L2495" s="28">
        <v>136</v>
      </c>
      <c r="M2495" s="28">
        <v>361.03</v>
      </c>
      <c r="N2495" s="28">
        <v>136</v>
      </c>
      <c r="O2495" s="27">
        <f>IF(ISBLANK(J2495), "", IF(ISNUMBER(F2495), J2495+60, J2495+90))</f>
        <v>43804</v>
      </c>
      <c r="P2495" s="27">
        <v>43790</v>
      </c>
      <c r="Q2495" s="27">
        <f>IF(NOT(ISNUMBER(P2495)),"",P2495+15)</f>
        <v>43805</v>
      </c>
      <c r="R2495" s="25" t="s">
        <v>195</v>
      </c>
      <c r="S2495" s="25"/>
      <c r="T2495" s="26"/>
      <c r="U2495" s="25"/>
      <c r="V2495" s="25"/>
      <c r="W2495" s="25" t="str">
        <f>IF(ISNUMBER(R2495), R2495+120, "")</f>
        <v/>
      </c>
      <c r="X2495" s="24">
        <v>43808</v>
      </c>
      <c r="Y2495" s="23" t="str">
        <f ca="1">IF(ISBLANK(J2495),
        IF(ISBLANK(F2495), "", TODAY() - F2495 &amp; CHAR(10) &amp; "(preapproval)"),
       IF(ISBLANK(Z2495), TODAY() - J2495, X2495 - J2495 &amp; CHAR(10) &amp; "(closed)"))</f>
        <v>94
(closed)</v>
      </c>
      <c r="Z2495" s="6" t="s">
        <v>360</v>
      </c>
    </row>
    <row r="2496" spans="1:26" s="12" customFormat="1" ht="29.25" hidden="1" customHeight="1" x14ac:dyDescent="0.3">
      <c r="A2496" s="29" t="s">
        <v>185</v>
      </c>
      <c r="B2496" s="29">
        <v>201900203</v>
      </c>
      <c r="C2496" s="31" t="s">
        <v>193</v>
      </c>
      <c r="D2496" s="29" t="s">
        <v>179</v>
      </c>
      <c r="E2496" s="139" t="s">
        <v>1771</v>
      </c>
      <c r="F2496" s="30"/>
      <c r="G2496" s="128"/>
      <c r="H2496" s="24" t="str">
        <f>IF(ISNUMBER(F2496), F2496+90, "N/A")</f>
        <v>N/A</v>
      </c>
      <c r="I2496" s="24"/>
      <c r="J2496" s="72">
        <v>43714</v>
      </c>
      <c r="K2496" s="28">
        <v>1597.93</v>
      </c>
      <c r="L2496" s="28">
        <v>652</v>
      </c>
      <c r="M2496" s="28">
        <v>1335.74</v>
      </c>
      <c r="N2496" s="28">
        <v>652</v>
      </c>
      <c r="O2496" s="27">
        <f>IF(ISBLANK(J2496), "", IF(ISNUMBER(F2496), J2496+60, J2496+90))</f>
        <v>43804</v>
      </c>
      <c r="P2496" s="27">
        <v>43791</v>
      </c>
      <c r="Q2496" s="27">
        <f>IF(NOT(ISNUMBER(P2496)),"",P2496+15)</f>
        <v>43806</v>
      </c>
      <c r="R2496" s="25" t="s">
        <v>195</v>
      </c>
      <c r="S2496" s="25"/>
      <c r="T2496" s="26"/>
      <c r="U2496" s="25"/>
      <c r="V2496" s="25"/>
      <c r="W2496" s="25" t="str">
        <f>IF(ISNUMBER(R2496), R2496+120, "")</f>
        <v/>
      </c>
      <c r="X2496" s="24">
        <v>43809</v>
      </c>
      <c r="Y2496" s="23" t="str">
        <f ca="1">IF(ISBLANK(J2496),
        IF(ISBLANK(F2496), "", TODAY() - F2496 &amp; CHAR(10) &amp; "(preapproval)"),
       IF(ISBLANK(Z2496), TODAY() - J2496, X2496 - J2496 &amp; CHAR(10) &amp; "(closed)"))</f>
        <v>95
(closed)</v>
      </c>
      <c r="Z2496" s="6" t="s">
        <v>360</v>
      </c>
    </row>
    <row r="2497" spans="1:26" s="12" customFormat="1" ht="29.25" hidden="1" customHeight="1" x14ac:dyDescent="0.3">
      <c r="A2497" s="29" t="s">
        <v>185</v>
      </c>
      <c r="B2497" s="29">
        <v>201900204</v>
      </c>
      <c r="C2497" s="31" t="s">
        <v>193</v>
      </c>
      <c r="D2497" s="29" t="s">
        <v>179</v>
      </c>
      <c r="E2497" s="139" t="s">
        <v>749</v>
      </c>
      <c r="F2497" s="30"/>
      <c r="G2497" s="128"/>
      <c r="H2497" s="24" t="str">
        <f>IF(ISNUMBER(F2497), F2497+90, "N/A")</f>
        <v>N/A</v>
      </c>
      <c r="I2497" s="24"/>
      <c r="J2497" s="72">
        <v>43714</v>
      </c>
      <c r="K2497" s="28">
        <v>653.87</v>
      </c>
      <c r="L2497" s="28">
        <v>288</v>
      </c>
      <c r="M2497" s="28">
        <v>610.97</v>
      </c>
      <c r="N2497" s="28">
        <v>288</v>
      </c>
      <c r="O2497" s="27">
        <f>IF(ISBLANK(J2497), "", IF(ISNUMBER(F2497), J2497+60, J2497+90))</f>
        <v>43804</v>
      </c>
      <c r="P2497" s="27">
        <v>43776</v>
      </c>
      <c r="Q2497" s="27">
        <f>IF(NOT(ISNUMBER(P2497)),"",P2497+15)</f>
        <v>43791</v>
      </c>
      <c r="R2497" s="25" t="s">
        <v>195</v>
      </c>
      <c r="S2497" s="25"/>
      <c r="T2497" s="26"/>
      <c r="U2497" s="25"/>
      <c r="V2497" s="25"/>
      <c r="W2497" s="25" t="str">
        <f>IF(ISNUMBER(R2497), R2497+120, "")</f>
        <v/>
      </c>
      <c r="X2497" s="24">
        <v>43794</v>
      </c>
      <c r="Y2497" s="23" t="str">
        <f ca="1">IF(ISBLANK(J2497),
        IF(ISBLANK(F2497), "", TODAY() - F2497 &amp; CHAR(10) &amp; "(preapproval)"),
       IF(ISBLANK(Z2497), TODAY() - J2497, X2497 - J2497 &amp; CHAR(10) &amp; "(closed)"))</f>
        <v>80
(closed)</v>
      </c>
      <c r="Z2497" s="6" t="s">
        <v>360</v>
      </c>
    </row>
    <row r="2498" spans="1:26" s="12" customFormat="1" ht="29.25" hidden="1" customHeight="1" x14ac:dyDescent="0.3">
      <c r="A2498" s="29" t="s">
        <v>185</v>
      </c>
      <c r="B2498" s="29">
        <v>201900205</v>
      </c>
      <c r="C2498" s="31" t="s">
        <v>193</v>
      </c>
      <c r="D2498" s="29" t="s">
        <v>177</v>
      </c>
      <c r="E2498" s="139" t="s">
        <v>1432</v>
      </c>
      <c r="F2498" s="30"/>
      <c r="G2498" s="128"/>
      <c r="H2498" s="24" t="str">
        <f>IF(ISNUMBER(F2498), F2498+90, "N/A")</f>
        <v>N/A</v>
      </c>
      <c r="I2498" s="24"/>
      <c r="J2498" s="72">
        <v>43714</v>
      </c>
      <c r="K2498" s="28">
        <v>1055.4000000000001</v>
      </c>
      <c r="L2498" s="28">
        <v>377.7</v>
      </c>
      <c r="M2498" s="28">
        <v>1050</v>
      </c>
      <c r="N2498" s="28">
        <v>375</v>
      </c>
      <c r="O2498" s="27">
        <f>IF(ISBLANK(J2498), "", IF(ISNUMBER(F2498), J2498+60, J2498+90))</f>
        <v>43804</v>
      </c>
      <c r="P2498" s="27">
        <v>43790</v>
      </c>
      <c r="Q2498" s="27">
        <f>IF(NOT(ISNUMBER(P2498)),"",P2498+15)</f>
        <v>43805</v>
      </c>
      <c r="R2498" s="25" t="s">
        <v>195</v>
      </c>
      <c r="S2498" s="25"/>
      <c r="T2498" s="26"/>
      <c r="U2498" s="25"/>
      <c r="V2498" s="25"/>
      <c r="W2498" s="25" t="str">
        <f>IF(ISNUMBER(R2498), R2498+120, "")</f>
        <v/>
      </c>
      <c r="X2498" s="24">
        <v>43808</v>
      </c>
      <c r="Y2498" s="23" t="str">
        <f ca="1">IF(ISBLANK(J2498),
        IF(ISBLANK(F2498), "", TODAY() - F2498 &amp; CHAR(10) &amp; "(preapproval)"),
       IF(ISBLANK(Z2498), TODAY() - J2498, X2498 - J2498 &amp; CHAR(10) &amp; "(closed)"))</f>
        <v>94
(closed)</v>
      </c>
      <c r="Z2498" s="6" t="s">
        <v>360</v>
      </c>
    </row>
    <row r="2499" spans="1:26" s="12" customFormat="1" ht="29.25" hidden="1" customHeight="1" x14ac:dyDescent="0.3">
      <c r="A2499" s="29" t="s">
        <v>185</v>
      </c>
      <c r="B2499" s="29">
        <v>201900206</v>
      </c>
      <c r="C2499" s="31" t="s">
        <v>193</v>
      </c>
      <c r="D2499" s="29" t="s">
        <v>179</v>
      </c>
      <c r="E2499" s="139" t="s">
        <v>372</v>
      </c>
      <c r="F2499" s="30"/>
      <c r="G2499" s="128"/>
      <c r="H2499" s="24" t="str">
        <f>IF(ISNUMBER(F2499), F2499+90, "N/A")</f>
        <v>N/A</v>
      </c>
      <c r="I2499" s="24"/>
      <c r="J2499" s="72">
        <v>43714</v>
      </c>
      <c r="K2499" s="28">
        <v>875.6</v>
      </c>
      <c r="L2499" s="28">
        <v>337.8</v>
      </c>
      <c r="M2499" s="28">
        <v>875.6</v>
      </c>
      <c r="N2499" s="28">
        <v>337.8</v>
      </c>
      <c r="O2499" s="27">
        <f>IF(ISBLANK(J2499), "", IF(ISNUMBER(F2499), J2499+60, J2499+90))</f>
        <v>43804</v>
      </c>
      <c r="P2499" s="27">
        <v>43791</v>
      </c>
      <c r="Q2499" s="27">
        <f>IF(NOT(ISNUMBER(P2499)),"",P2499+15)</f>
        <v>43806</v>
      </c>
      <c r="R2499" s="25" t="s">
        <v>195</v>
      </c>
      <c r="S2499" s="25"/>
      <c r="T2499" s="26"/>
      <c r="U2499" s="25"/>
      <c r="V2499" s="25"/>
      <c r="W2499" s="25" t="str">
        <f>IF(ISNUMBER(R2499), R2499+120, "")</f>
        <v/>
      </c>
      <c r="X2499" s="24">
        <v>43809</v>
      </c>
      <c r="Y2499" s="23" t="str">
        <f ca="1">IF(ISBLANK(J2499),
        IF(ISBLANK(F2499), "", TODAY() - F2499 &amp; CHAR(10) &amp; "(preapproval)"),
       IF(ISBLANK(Z2499), TODAY() - J2499, X2499 - J2499 &amp; CHAR(10) &amp; "(closed)"))</f>
        <v>95
(closed)</v>
      </c>
      <c r="Z2499" s="6" t="s">
        <v>360</v>
      </c>
    </row>
    <row r="2500" spans="1:26" s="12" customFormat="1" ht="29.25" hidden="1" customHeight="1" x14ac:dyDescent="0.3">
      <c r="A2500" s="29" t="s">
        <v>185</v>
      </c>
      <c r="B2500" s="29">
        <v>201900207</v>
      </c>
      <c r="C2500" s="31" t="s">
        <v>193</v>
      </c>
      <c r="D2500" s="29" t="s">
        <v>177</v>
      </c>
      <c r="E2500" s="139" t="s">
        <v>759</v>
      </c>
      <c r="F2500" s="30"/>
      <c r="G2500" s="128"/>
      <c r="H2500" s="24" t="str">
        <f>IF(ISNUMBER(F2500), F2500+90, "N/A")</f>
        <v>N/A</v>
      </c>
      <c r="I2500" s="24"/>
      <c r="J2500" s="72">
        <v>43714</v>
      </c>
      <c r="K2500" s="28">
        <v>403.6</v>
      </c>
      <c r="L2500" s="28">
        <v>201.8</v>
      </c>
      <c r="M2500" s="28">
        <v>403.6</v>
      </c>
      <c r="N2500" s="28">
        <v>201.8</v>
      </c>
      <c r="O2500" s="27">
        <f>IF(ISBLANK(J2500), "", IF(ISNUMBER(F2500), J2500+60, J2500+90))</f>
        <v>43804</v>
      </c>
      <c r="P2500" s="27">
        <v>43773</v>
      </c>
      <c r="Q2500" s="27">
        <f>IF(NOT(ISNUMBER(P2500)),"",P2500+15)</f>
        <v>43788</v>
      </c>
      <c r="R2500" s="25" t="s">
        <v>195</v>
      </c>
      <c r="S2500" s="25"/>
      <c r="T2500" s="26"/>
      <c r="U2500" s="25"/>
      <c r="V2500" s="25"/>
      <c r="W2500" s="25" t="str">
        <f>IF(ISNUMBER(R2500), R2500+120, "")</f>
        <v/>
      </c>
      <c r="X2500" s="24">
        <v>43789</v>
      </c>
      <c r="Y2500" s="23" t="str">
        <f ca="1">IF(ISBLANK(J2500),
        IF(ISBLANK(F2500), "", TODAY() - F2500 &amp; CHAR(10) &amp; "(preapproval)"),
       IF(ISBLANK(Z2500), TODAY() - J2500, X2500 - J2500 &amp; CHAR(10) &amp; "(closed)"))</f>
        <v>75
(closed)</v>
      </c>
      <c r="Z2500" s="6" t="s">
        <v>360</v>
      </c>
    </row>
    <row r="2501" spans="1:26" s="12" customFormat="1" ht="29.25" hidden="1" customHeight="1" x14ac:dyDescent="0.3">
      <c r="A2501" s="29" t="s">
        <v>185</v>
      </c>
      <c r="B2501" s="29">
        <v>201900208</v>
      </c>
      <c r="C2501" s="31" t="s">
        <v>695</v>
      </c>
      <c r="D2501" s="29" t="s">
        <v>179</v>
      </c>
      <c r="E2501" s="139" t="s">
        <v>1770</v>
      </c>
      <c r="F2501" s="30"/>
      <c r="G2501" s="128"/>
      <c r="H2501" s="24" t="str">
        <f>IF(ISNUMBER(F2501), F2501+90, "N/A")</f>
        <v>N/A</v>
      </c>
      <c r="I2501" s="24"/>
      <c r="J2501" s="72">
        <v>43717</v>
      </c>
      <c r="K2501" s="28">
        <v>2632.21</v>
      </c>
      <c r="L2501" s="28">
        <v>773.7</v>
      </c>
      <c r="M2501" s="28">
        <v>2608.08</v>
      </c>
      <c r="N2501" s="28">
        <v>773.7</v>
      </c>
      <c r="O2501" s="27">
        <f>IF(ISBLANK(J2501), "", IF(ISNUMBER(F2501), J2501+60, J2501+90))</f>
        <v>43807</v>
      </c>
      <c r="P2501" s="27">
        <v>43803</v>
      </c>
      <c r="Q2501" s="27">
        <f>IF(NOT(ISNUMBER(P2501)),"",P2501+15)</f>
        <v>43818</v>
      </c>
      <c r="R2501" s="25" t="s">
        <v>195</v>
      </c>
      <c r="S2501" s="25"/>
      <c r="T2501" s="26"/>
      <c r="U2501" s="25"/>
      <c r="V2501" s="25"/>
      <c r="W2501" s="25" t="str">
        <f>IF(ISNUMBER(R2501), R2501+120, "")</f>
        <v/>
      </c>
      <c r="X2501" s="24">
        <v>43819</v>
      </c>
      <c r="Y2501" s="23" t="str">
        <f ca="1">IF(ISBLANK(J2501),
        IF(ISBLANK(F2501), "", TODAY() - F2501 &amp; CHAR(10) &amp; "(preapproval)"),
       IF(ISBLANK(Z2501), TODAY() - J2501, X2501 - J2501 &amp; CHAR(10) &amp; "(closed)"))</f>
        <v>102
(closed)</v>
      </c>
      <c r="Z2501" s="6" t="str">
        <f>IF(ISBLANK(X2501), "", "Yes")</f>
        <v>Yes</v>
      </c>
    </row>
    <row r="2502" spans="1:26" s="12" customFormat="1" ht="29.25" hidden="1" customHeight="1" x14ac:dyDescent="0.3">
      <c r="A2502" s="29" t="s">
        <v>185</v>
      </c>
      <c r="B2502" s="29">
        <v>201900209</v>
      </c>
      <c r="C2502" s="31" t="s">
        <v>695</v>
      </c>
      <c r="D2502" s="29" t="s">
        <v>179</v>
      </c>
      <c r="E2502" s="139" t="s">
        <v>1769</v>
      </c>
      <c r="F2502" s="30"/>
      <c r="G2502" s="128"/>
      <c r="H2502" s="24" t="str">
        <f>IF(ISNUMBER(F2502), F2502+90, "N/A")</f>
        <v>N/A</v>
      </c>
      <c r="I2502" s="24"/>
      <c r="J2502" s="72">
        <v>43717</v>
      </c>
      <c r="K2502" s="28">
        <v>1337.97</v>
      </c>
      <c r="L2502" s="28">
        <v>410.22</v>
      </c>
      <c r="M2502" s="28">
        <v>1326.93</v>
      </c>
      <c r="N2502" s="28">
        <v>410.22</v>
      </c>
      <c r="O2502" s="27">
        <f>IF(ISBLANK(J2502), "", IF(ISNUMBER(F2502), J2502+60, J2502+90))</f>
        <v>43807</v>
      </c>
      <c r="P2502" s="27">
        <v>43791</v>
      </c>
      <c r="Q2502" s="27">
        <f>IF(NOT(ISNUMBER(P2502)),"",P2502+15)</f>
        <v>43806</v>
      </c>
      <c r="R2502" s="25" t="s">
        <v>195</v>
      </c>
      <c r="S2502" s="25"/>
      <c r="T2502" s="26"/>
      <c r="U2502" s="25"/>
      <c r="V2502" s="25"/>
      <c r="W2502" s="25" t="str">
        <f>IF(ISNUMBER(R2502), R2502+120, "")</f>
        <v/>
      </c>
      <c r="X2502" s="24">
        <v>43809</v>
      </c>
      <c r="Y2502" s="23" t="str">
        <f ca="1">IF(ISBLANK(J2502),
        IF(ISBLANK(F2502), "", TODAY() - F2502 &amp; CHAR(10) &amp; "(preapproval)"),
       IF(ISBLANK(Z2502), TODAY() - J2502, X2502 - J2502 &amp; CHAR(10) &amp; "(closed)"))</f>
        <v>92
(closed)</v>
      </c>
      <c r="Z2502" s="6" t="s">
        <v>360</v>
      </c>
    </row>
    <row r="2503" spans="1:26" s="12" customFormat="1" ht="29.25" hidden="1" customHeight="1" x14ac:dyDescent="0.3">
      <c r="A2503" s="29" t="s">
        <v>185</v>
      </c>
      <c r="B2503" s="29">
        <v>201900210</v>
      </c>
      <c r="C2503" s="31" t="s">
        <v>193</v>
      </c>
      <c r="D2503" s="29" t="s">
        <v>179</v>
      </c>
      <c r="E2503" s="139" t="s">
        <v>379</v>
      </c>
      <c r="F2503" s="30"/>
      <c r="G2503" s="128"/>
      <c r="H2503" s="24" t="str">
        <f>IF(ISNUMBER(F2503), F2503+90, "N/A")</f>
        <v>N/A</v>
      </c>
      <c r="I2503" s="24"/>
      <c r="J2503" s="72">
        <v>43719</v>
      </c>
      <c r="K2503" s="28">
        <v>1666.8</v>
      </c>
      <c r="L2503" s="28">
        <v>0</v>
      </c>
      <c r="M2503" s="28">
        <v>1666.8</v>
      </c>
      <c r="N2503" s="28">
        <v>0</v>
      </c>
      <c r="O2503" s="27">
        <f>IF(ISBLANK(J2503), "", IF(ISNUMBER(F2503), J2503+60, J2503+90))</f>
        <v>43809</v>
      </c>
      <c r="P2503" s="27">
        <v>43803</v>
      </c>
      <c r="Q2503" s="27">
        <f>IF(NOT(ISNUMBER(P2503)),"",P2503+15)</f>
        <v>43818</v>
      </c>
      <c r="R2503" s="25" t="s">
        <v>195</v>
      </c>
      <c r="S2503" s="25"/>
      <c r="T2503" s="26"/>
      <c r="U2503" s="25"/>
      <c r="V2503" s="25"/>
      <c r="W2503" s="25" t="str">
        <f>IF(ISNUMBER(R2503), R2503+120, "")</f>
        <v/>
      </c>
      <c r="X2503" s="24">
        <v>43819</v>
      </c>
      <c r="Y2503" s="23" t="str">
        <f ca="1">IF(ISBLANK(J2503),
        IF(ISBLANK(F2503), "", TODAY() - F2503 &amp; CHAR(10) &amp; "(preapproval)"),
       IF(ISBLANK(Z2503), TODAY() - J2503, X2503 - J2503 &amp; CHAR(10) &amp; "(closed)"))</f>
        <v>100
(closed)</v>
      </c>
      <c r="Z2503" s="6" t="str">
        <f>IF(ISBLANK(X2503), "", "Yes")</f>
        <v>Yes</v>
      </c>
    </row>
    <row r="2504" spans="1:26" s="12" customFormat="1" ht="29.25" hidden="1" customHeight="1" x14ac:dyDescent="0.3">
      <c r="A2504" s="29" t="s">
        <v>185</v>
      </c>
      <c r="B2504" s="29">
        <v>201900211</v>
      </c>
      <c r="C2504" s="31" t="s">
        <v>193</v>
      </c>
      <c r="D2504" s="29" t="s">
        <v>179</v>
      </c>
      <c r="E2504" s="139" t="s">
        <v>745</v>
      </c>
      <c r="F2504" s="30"/>
      <c r="G2504" s="128"/>
      <c r="H2504" s="24" t="str">
        <f>IF(ISNUMBER(F2504), F2504+90, "N/A")</f>
        <v>N/A</v>
      </c>
      <c r="I2504" s="24"/>
      <c r="J2504" s="72">
        <v>43719</v>
      </c>
      <c r="K2504" s="28">
        <v>1222</v>
      </c>
      <c r="L2504" s="28">
        <v>611</v>
      </c>
      <c r="M2504" s="28">
        <v>1222</v>
      </c>
      <c r="N2504" s="28">
        <v>610</v>
      </c>
      <c r="O2504" s="27">
        <f>IF(ISBLANK(J2504), "", IF(ISNUMBER(F2504), J2504+60, J2504+90))</f>
        <v>43809</v>
      </c>
      <c r="P2504" s="27">
        <v>43805</v>
      </c>
      <c r="Q2504" s="27">
        <f>IF(NOT(ISNUMBER(P2504)),"",P2504+15)</f>
        <v>43820</v>
      </c>
      <c r="R2504" s="25" t="s">
        <v>195</v>
      </c>
      <c r="S2504" s="25"/>
      <c r="T2504" s="26"/>
      <c r="U2504" s="25"/>
      <c r="V2504" s="25"/>
      <c r="W2504" s="25" t="str">
        <f>IF(ISNUMBER(R2504), R2504+120, "")</f>
        <v/>
      </c>
      <c r="X2504" s="24">
        <v>43825</v>
      </c>
      <c r="Y2504" s="23" t="str">
        <f ca="1">IF(ISBLANK(J2504),
        IF(ISBLANK(F2504), "", TODAY() - F2504 &amp; CHAR(10) &amp; "(preapproval)"),
       IF(ISBLANK(Z2504), TODAY() - J2504, X2504 - J2504 &amp; CHAR(10) &amp; "(closed)"))</f>
        <v>106
(closed)</v>
      </c>
      <c r="Z2504" s="6" t="str">
        <f>IF(ISBLANK(X2504), "", "Yes")</f>
        <v>Yes</v>
      </c>
    </row>
    <row r="2505" spans="1:26" s="12" customFormat="1" ht="29.25" hidden="1" customHeight="1" x14ac:dyDescent="0.3">
      <c r="A2505" s="29" t="s">
        <v>185</v>
      </c>
      <c r="B2505" s="29">
        <v>201900212</v>
      </c>
      <c r="C2505" s="31" t="s">
        <v>193</v>
      </c>
      <c r="D2505" s="29" t="s">
        <v>179</v>
      </c>
      <c r="E2505" s="139" t="s">
        <v>1768</v>
      </c>
      <c r="F2505" s="30"/>
      <c r="G2505" s="128"/>
      <c r="H2505" s="24" t="str">
        <f>IF(ISNUMBER(F2505), F2505+90, "N/A")</f>
        <v>N/A</v>
      </c>
      <c r="I2505" s="24"/>
      <c r="J2505" s="72">
        <v>43719</v>
      </c>
      <c r="K2505" s="28">
        <v>732</v>
      </c>
      <c r="L2505" s="28">
        <v>266</v>
      </c>
      <c r="M2505" s="28">
        <v>732</v>
      </c>
      <c r="N2505" s="28">
        <v>266</v>
      </c>
      <c r="O2505" s="27">
        <f>IF(ISBLANK(J2505), "", IF(ISNUMBER(F2505), J2505+60, J2505+90))</f>
        <v>43809</v>
      </c>
      <c r="P2505" s="27">
        <v>43790</v>
      </c>
      <c r="Q2505" s="27">
        <f>IF(NOT(ISNUMBER(P2505)),"",P2505+15)</f>
        <v>43805</v>
      </c>
      <c r="R2505" s="25" t="s">
        <v>195</v>
      </c>
      <c r="S2505" s="25"/>
      <c r="T2505" s="26"/>
      <c r="U2505" s="25"/>
      <c r="V2505" s="25"/>
      <c r="W2505" s="25" t="str">
        <f>IF(ISNUMBER(R2505), R2505+120, "")</f>
        <v/>
      </c>
      <c r="X2505" s="24">
        <v>43808</v>
      </c>
      <c r="Y2505" s="23" t="str">
        <f ca="1">IF(ISBLANK(J2505),
        IF(ISBLANK(F2505), "", TODAY() - F2505 &amp; CHAR(10) &amp; "(preapproval)"),
       IF(ISBLANK(Z2505), TODAY() - J2505, X2505 - J2505 &amp; CHAR(10) &amp; "(closed)"))</f>
        <v>89
(closed)</v>
      </c>
      <c r="Z2505" s="6" t="s">
        <v>360</v>
      </c>
    </row>
    <row r="2506" spans="1:26" s="12" customFormat="1" ht="29.25" hidden="1" customHeight="1" x14ac:dyDescent="0.3">
      <c r="A2506" s="29" t="s">
        <v>185</v>
      </c>
      <c r="B2506" s="29">
        <v>201900213</v>
      </c>
      <c r="C2506" s="31" t="s">
        <v>193</v>
      </c>
      <c r="D2506" s="29" t="s">
        <v>177</v>
      </c>
      <c r="E2506" s="139" t="s">
        <v>1767</v>
      </c>
      <c r="F2506" s="30"/>
      <c r="G2506" s="128"/>
      <c r="H2506" s="24" t="str">
        <f>IF(ISNUMBER(F2506), F2506+90, "N/A")</f>
        <v>N/A</v>
      </c>
      <c r="I2506" s="24"/>
      <c r="J2506" s="72">
        <v>43719</v>
      </c>
      <c r="K2506" s="28">
        <v>201.8</v>
      </c>
      <c r="L2506" s="28">
        <v>100.9</v>
      </c>
      <c r="M2506" s="28">
        <v>150</v>
      </c>
      <c r="N2506" s="28">
        <v>75</v>
      </c>
      <c r="O2506" s="27">
        <f>IF(ISBLANK(J2506), "", IF(ISNUMBER(F2506), J2506+60, J2506+90))</f>
        <v>43809</v>
      </c>
      <c r="P2506" s="27">
        <v>43805</v>
      </c>
      <c r="Q2506" s="27">
        <f>IF(NOT(ISNUMBER(P2506)),"",P2506+15)</f>
        <v>43820</v>
      </c>
      <c r="R2506" s="25" t="s">
        <v>195</v>
      </c>
      <c r="S2506" s="25"/>
      <c r="T2506" s="26"/>
      <c r="U2506" s="25"/>
      <c r="V2506" s="25"/>
      <c r="W2506" s="25" t="str">
        <f>IF(ISNUMBER(R2506), R2506+120, "")</f>
        <v/>
      </c>
      <c r="X2506" s="24">
        <v>43825</v>
      </c>
      <c r="Y2506" s="23" t="str">
        <f ca="1">IF(ISBLANK(J2506),
        IF(ISBLANK(F2506), "", TODAY() - F2506 &amp; CHAR(10) &amp; "(preapproval)"),
       IF(ISBLANK(Z2506), TODAY() - J2506, X2506 - J2506 &amp; CHAR(10) &amp; "(closed)"))</f>
        <v>106
(closed)</v>
      </c>
      <c r="Z2506" s="6" t="str">
        <f>IF(ISBLANK(X2506), "", "Yes")</f>
        <v>Yes</v>
      </c>
    </row>
    <row r="2507" spans="1:26" s="12" customFormat="1" ht="29.25" hidden="1" customHeight="1" x14ac:dyDescent="0.3">
      <c r="A2507" s="29" t="s">
        <v>185</v>
      </c>
      <c r="B2507" s="29">
        <v>201900214</v>
      </c>
      <c r="C2507" s="31" t="s">
        <v>193</v>
      </c>
      <c r="D2507" s="29" t="s">
        <v>179</v>
      </c>
      <c r="E2507" s="139" t="s">
        <v>603</v>
      </c>
      <c r="F2507" s="30"/>
      <c r="G2507" s="128"/>
      <c r="H2507" s="24" t="str">
        <f>IF(ISNUMBER(F2507), F2507+90, "N/A")</f>
        <v>N/A</v>
      </c>
      <c r="I2507" s="24"/>
      <c r="J2507" s="72">
        <v>43719</v>
      </c>
      <c r="K2507" s="28">
        <v>412.45</v>
      </c>
      <c r="L2507" s="28">
        <v>178</v>
      </c>
      <c r="M2507" s="28">
        <v>412.45</v>
      </c>
      <c r="N2507" s="28">
        <v>178</v>
      </c>
      <c r="O2507" s="27">
        <f>IF(ISBLANK(J2507), "", IF(ISNUMBER(F2507), J2507+60, J2507+90))</f>
        <v>43809</v>
      </c>
      <c r="P2507" s="27">
        <v>43805</v>
      </c>
      <c r="Q2507" s="27">
        <f>IF(NOT(ISNUMBER(P2507)),"",P2507+15)</f>
        <v>43820</v>
      </c>
      <c r="R2507" s="25">
        <v>43825</v>
      </c>
      <c r="S2507" s="25"/>
      <c r="T2507" s="26"/>
      <c r="U2507" s="25"/>
      <c r="V2507" s="25"/>
      <c r="W2507" s="25">
        <f>IF(ISNUMBER(R2507), R2507+120, "")</f>
        <v>43945</v>
      </c>
      <c r="X2507" s="24">
        <v>43825</v>
      </c>
      <c r="Y2507" s="23" t="str">
        <f ca="1">IF(ISBLANK(J2507),
        IF(ISBLANK(F2507), "", TODAY() - F2507 &amp; CHAR(10) &amp; "(preapproval)"),
       IF(ISBLANK(Z2507), TODAY() - J2507, X2507 - J2507 &amp; CHAR(10) &amp; "(closed)"))</f>
        <v>106
(closed)</v>
      </c>
      <c r="Z2507" s="6" t="str">
        <f>IF(ISBLANK(X2507), "", "Yes")</f>
        <v>Yes</v>
      </c>
    </row>
    <row r="2508" spans="1:26" s="12" customFormat="1" ht="29.25" hidden="1" customHeight="1" x14ac:dyDescent="0.3">
      <c r="A2508" s="29" t="s">
        <v>185</v>
      </c>
      <c r="B2508" s="29">
        <v>201900215</v>
      </c>
      <c r="C2508" s="31" t="s">
        <v>193</v>
      </c>
      <c r="D2508" s="29" t="s">
        <v>179</v>
      </c>
      <c r="E2508" s="139" t="s">
        <v>1766</v>
      </c>
      <c r="F2508" s="30"/>
      <c r="G2508" s="128"/>
      <c r="H2508" s="24" t="str">
        <f>IF(ISNUMBER(F2508), F2508+90, "N/A")</f>
        <v>N/A</v>
      </c>
      <c r="I2508" s="24"/>
      <c r="J2508" s="72">
        <v>43719</v>
      </c>
      <c r="K2508" s="28">
        <v>310</v>
      </c>
      <c r="L2508" s="28">
        <v>178</v>
      </c>
      <c r="M2508" s="28">
        <v>310</v>
      </c>
      <c r="N2508" s="28">
        <v>155</v>
      </c>
      <c r="O2508" s="27">
        <f>IF(ISBLANK(J2508), "", IF(ISNUMBER(F2508), J2508+60, J2508+90))</f>
        <v>43809</v>
      </c>
      <c r="P2508" s="27">
        <v>43788</v>
      </c>
      <c r="Q2508" s="27">
        <f>IF(NOT(ISNUMBER(P2508)),"",P2508+15)</f>
        <v>43803</v>
      </c>
      <c r="R2508" s="25" t="s">
        <v>195</v>
      </c>
      <c r="S2508" s="25"/>
      <c r="T2508" s="26"/>
      <c r="U2508" s="25"/>
      <c r="V2508" s="25"/>
      <c r="W2508" s="25" t="str">
        <f>IF(ISNUMBER(R2508), R2508+120, "")</f>
        <v/>
      </c>
      <c r="X2508" s="24">
        <v>43804</v>
      </c>
      <c r="Y2508" s="23" t="str">
        <f ca="1">IF(ISBLANK(J2508),
        IF(ISBLANK(F2508), "", TODAY() - F2508 &amp; CHAR(10) &amp; "(preapproval)"),
       IF(ISBLANK(Z2508), TODAY() - J2508, X2508 - J2508 &amp; CHAR(10) &amp; "(closed)"))</f>
        <v>85
(closed)</v>
      </c>
      <c r="Z2508" s="6" t="s">
        <v>360</v>
      </c>
    </row>
    <row r="2509" spans="1:26" s="12" customFormat="1" ht="29.25" hidden="1" customHeight="1" x14ac:dyDescent="0.3">
      <c r="A2509" s="157"/>
      <c r="B2509" s="149">
        <v>201900216</v>
      </c>
      <c r="C2509" s="71" t="s">
        <v>193</v>
      </c>
      <c r="D2509" s="29" t="s">
        <v>179</v>
      </c>
      <c r="E2509" s="178" t="s">
        <v>1730</v>
      </c>
      <c r="F2509" s="151"/>
      <c r="G2509" s="151"/>
      <c r="H2509" s="151"/>
      <c r="I2509" s="151"/>
      <c r="J2509" s="177"/>
      <c r="K2509" s="151"/>
      <c r="L2509" s="151"/>
      <c r="M2509" s="151"/>
      <c r="N2509" s="151"/>
      <c r="O2509" s="151"/>
      <c r="P2509" s="151"/>
      <c r="Q2509" s="151"/>
      <c r="R2509" s="151"/>
      <c r="S2509" s="151"/>
      <c r="T2509" s="151"/>
      <c r="U2509" s="151"/>
      <c r="V2509" s="151"/>
      <c r="W2509" s="151"/>
      <c r="X2509" s="151">
        <v>43766</v>
      </c>
      <c r="Y2509" s="179" t="s">
        <v>1765</v>
      </c>
      <c r="Z2509" s="149" t="s">
        <v>360</v>
      </c>
    </row>
    <row r="2510" spans="1:26" s="12" customFormat="1" ht="29.25" hidden="1" customHeight="1" x14ac:dyDescent="0.3">
      <c r="A2510" s="29" t="s">
        <v>185</v>
      </c>
      <c r="B2510" s="29">
        <v>201900217</v>
      </c>
      <c r="C2510" s="31" t="s">
        <v>291</v>
      </c>
      <c r="D2510" s="29" t="s">
        <v>177</v>
      </c>
      <c r="E2510" s="139" t="s">
        <v>1764</v>
      </c>
      <c r="F2510" s="30"/>
      <c r="G2510" s="128"/>
      <c r="H2510" s="24" t="str">
        <f>IF(ISNUMBER(F2510), F2510+90, "N/A")</f>
        <v>N/A</v>
      </c>
      <c r="I2510" s="24"/>
      <c r="J2510" s="72">
        <v>43720</v>
      </c>
      <c r="K2510" s="28">
        <v>1545.2</v>
      </c>
      <c r="L2510" s="28">
        <v>297.2</v>
      </c>
      <c r="M2510" s="28">
        <v>1545.2</v>
      </c>
      <c r="N2510" s="28">
        <v>297.2</v>
      </c>
      <c r="O2510" s="27">
        <f>IF(ISBLANK(J2510), "", IF(ISNUMBER(F2510), J2510+60, J2510+90))</f>
        <v>43810</v>
      </c>
      <c r="P2510" s="27">
        <v>43805</v>
      </c>
      <c r="Q2510" s="27">
        <f>IF(NOT(ISNUMBER(P2510)),"",P2510+15)</f>
        <v>43820</v>
      </c>
      <c r="R2510" s="25">
        <v>43825</v>
      </c>
      <c r="S2510" s="25"/>
      <c r="T2510" s="26"/>
      <c r="U2510" s="25"/>
      <c r="V2510" s="25"/>
      <c r="W2510" s="25">
        <f>IF(ISNUMBER(R2510), R2510+120, "")</f>
        <v>43945</v>
      </c>
      <c r="X2510" s="24">
        <v>43825</v>
      </c>
      <c r="Y2510" s="23" t="str">
        <f ca="1">IF(ISBLANK(J2510),
        IF(ISBLANK(F2510), "", TODAY() - F2510 &amp; CHAR(10) &amp; "(preapproval)"),
       IF(ISBLANK(Z2510), TODAY() - J2510, X2510 - J2510 &amp; CHAR(10) &amp; "(closed)"))</f>
        <v>105
(closed)</v>
      </c>
      <c r="Z2510" s="6" t="str">
        <f>IF(ISBLANK(X2510), "", "Yes")</f>
        <v>Yes</v>
      </c>
    </row>
    <row r="2511" spans="1:26" s="12" customFormat="1" ht="29.25" hidden="1" customHeight="1" x14ac:dyDescent="0.3">
      <c r="A2511" s="29" t="s">
        <v>185</v>
      </c>
      <c r="B2511" s="29">
        <v>201900218</v>
      </c>
      <c r="C2511" s="31" t="s">
        <v>607</v>
      </c>
      <c r="D2511" s="29" t="s">
        <v>179</v>
      </c>
      <c r="E2511" s="139" t="s">
        <v>1763</v>
      </c>
      <c r="F2511" s="30"/>
      <c r="G2511" s="128"/>
      <c r="H2511" s="24" t="str">
        <f>IF(ISNUMBER(F2511), F2511+90, "N/A")</f>
        <v>N/A</v>
      </c>
      <c r="I2511" s="24"/>
      <c r="J2511" s="72">
        <v>43720</v>
      </c>
      <c r="K2511" s="28">
        <v>603.4</v>
      </c>
      <c r="L2511" s="28">
        <v>299</v>
      </c>
      <c r="M2511" s="28">
        <v>603.4</v>
      </c>
      <c r="N2511" s="28">
        <v>299</v>
      </c>
      <c r="O2511" s="27">
        <f>IF(ISBLANK(J2511), "", IF(ISNUMBER(F2511), J2511+60, J2511+90))</f>
        <v>43810</v>
      </c>
      <c r="P2511" s="27">
        <v>43796</v>
      </c>
      <c r="Q2511" s="27">
        <f>IF(NOT(ISNUMBER(P2511)),"",P2511+15)</f>
        <v>43811</v>
      </c>
      <c r="R2511" s="25" t="s">
        <v>195</v>
      </c>
      <c r="S2511" s="25"/>
      <c r="T2511" s="26"/>
      <c r="U2511" s="25"/>
      <c r="V2511" s="25"/>
      <c r="W2511" s="25" t="str">
        <f>IF(ISNUMBER(R2511), R2511+120, "")</f>
        <v/>
      </c>
      <c r="X2511" s="24">
        <v>43812</v>
      </c>
      <c r="Y2511" s="23" t="str">
        <f ca="1">IF(ISBLANK(J2511),
        IF(ISBLANK(F2511), "", TODAY() - F2511 &amp; CHAR(10) &amp; "(preapproval)"),
       IF(ISBLANK(Z2511), TODAY() - J2511, X2511 - J2511 &amp; CHAR(10) &amp; "(closed)"))</f>
        <v>92
(closed)</v>
      </c>
      <c r="Z2511" s="6" t="s">
        <v>360</v>
      </c>
    </row>
    <row r="2512" spans="1:26" s="12" customFormat="1" ht="29.25" hidden="1" customHeight="1" x14ac:dyDescent="0.3">
      <c r="A2512" s="29" t="s">
        <v>185</v>
      </c>
      <c r="B2512" s="29">
        <v>201900219</v>
      </c>
      <c r="C2512" s="31" t="s">
        <v>804</v>
      </c>
      <c r="D2512" s="29" t="s">
        <v>179</v>
      </c>
      <c r="E2512" s="139" t="s">
        <v>1762</v>
      </c>
      <c r="F2512" s="30"/>
      <c r="G2512" s="128"/>
      <c r="H2512" s="24" t="str">
        <f>IF(ISNUMBER(F2512), F2512+90, "N/A")</f>
        <v>N/A</v>
      </c>
      <c r="I2512" s="24"/>
      <c r="J2512" s="72">
        <v>43724</v>
      </c>
      <c r="K2512" s="28">
        <v>404.4</v>
      </c>
      <c r="L2512" s="28">
        <v>166.1</v>
      </c>
      <c r="M2512" s="28">
        <v>99.75</v>
      </c>
      <c r="N2512" s="28">
        <v>166.19</v>
      </c>
      <c r="O2512" s="27">
        <f>IF(ISBLANK(J2512), "", IF(ISNUMBER(F2512), J2512+60, J2512+90))</f>
        <v>43814</v>
      </c>
      <c r="P2512" s="27">
        <v>43805</v>
      </c>
      <c r="Q2512" s="27">
        <f>IF(NOT(ISNUMBER(P2512)),"",P2512+15)</f>
        <v>43820</v>
      </c>
      <c r="R2512" s="25" t="s">
        <v>195</v>
      </c>
      <c r="S2512" s="25"/>
      <c r="T2512" s="26"/>
      <c r="U2512" s="25"/>
      <c r="V2512" s="25"/>
      <c r="W2512" s="25" t="str">
        <f>IF(ISNUMBER(R2512), R2512+120, "")</f>
        <v/>
      </c>
      <c r="X2512" s="24">
        <v>43825</v>
      </c>
      <c r="Y2512" s="23" t="str">
        <f ca="1">IF(ISBLANK(J2512),
        IF(ISBLANK(F2512), "", TODAY() - F2512 &amp; CHAR(10) &amp; "(preapproval)"),
       IF(ISBLANK(Z2512), TODAY() - J2512, X2512 - J2512 &amp; CHAR(10) &amp; "(closed)"))</f>
        <v>101
(closed)</v>
      </c>
      <c r="Z2512" s="6" t="str">
        <f>IF(ISBLANK(X2512), "", "Yes")</f>
        <v>Yes</v>
      </c>
    </row>
    <row r="2513" spans="1:26" s="12" customFormat="1" ht="29.25" hidden="1" customHeight="1" x14ac:dyDescent="0.3">
      <c r="A2513" s="29" t="s">
        <v>185</v>
      </c>
      <c r="B2513" s="29">
        <v>201900220</v>
      </c>
      <c r="C2513" s="31" t="s">
        <v>291</v>
      </c>
      <c r="D2513" s="29" t="s">
        <v>179</v>
      </c>
      <c r="E2513" s="139" t="s">
        <v>382</v>
      </c>
      <c r="F2513" s="30"/>
      <c r="G2513" s="128"/>
      <c r="H2513" s="24" t="str">
        <f>IF(ISNUMBER(F2513), F2513+90, "N/A")</f>
        <v>N/A</v>
      </c>
      <c r="I2513" s="24"/>
      <c r="J2513" s="72">
        <v>43726</v>
      </c>
      <c r="K2513" s="28">
        <v>718.4</v>
      </c>
      <c r="L2513" s="28">
        <v>359.2</v>
      </c>
      <c r="M2513" s="28">
        <v>606.38</v>
      </c>
      <c r="N2513" s="28">
        <v>303.19</v>
      </c>
      <c r="O2513" s="27">
        <f>IF(ISBLANK(J2513), "", IF(ISNUMBER(F2513), J2513+60, J2513+90))</f>
        <v>43816</v>
      </c>
      <c r="P2513" s="27">
        <v>43811</v>
      </c>
      <c r="Q2513" s="27">
        <f>IF(NOT(ISNUMBER(P2513)),"",P2513+15)</f>
        <v>43826</v>
      </c>
      <c r="R2513" s="25" t="s">
        <v>195</v>
      </c>
      <c r="S2513" s="25"/>
      <c r="T2513" s="26"/>
      <c r="U2513" s="25"/>
      <c r="V2513" s="25"/>
      <c r="W2513" s="25" t="str">
        <f>IF(ISNUMBER(R2513), R2513+120, "")</f>
        <v/>
      </c>
      <c r="X2513" s="24">
        <v>43829</v>
      </c>
      <c r="Y2513" s="23" t="str">
        <f ca="1">IF(ISBLANK(J2513),
        IF(ISBLANK(F2513), "", TODAY() - F2513 &amp; CHAR(10) &amp; "(preapproval)"),
       IF(ISBLANK(Z2513), TODAY() - J2513, X2513 - J2513 &amp; CHAR(10) &amp; "(closed)"))</f>
        <v>103
(closed)</v>
      </c>
      <c r="Z2513" s="6" t="str">
        <f>IF(ISBLANK(X2513), "", "Yes")</f>
        <v>Yes</v>
      </c>
    </row>
    <row r="2514" spans="1:26" s="12" customFormat="1" ht="29.25" hidden="1" customHeight="1" x14ac:dyDescent="0.3">
      <c r="A2514" s="29" t="s">
        <v>185</v>
      </c>
      <c r="B2514" s="29">
        <v>201900221</v>
      </c>
      <c r="C2514" s="31" t="s">
        <v>193</v>
      </c>
      <c r="D2514" s="29" t="s">
        <v>176</v>
      </c>
      <c r="E2514" s="139" t="s">
        <v>1761</v>
      </c>
      <c r="F2514" s="30"/>
      <c r="G2514" s="128"/>
      <c r="H2514" s="24" t="str">
        <f>IF(ISNUMBER(F2514), F2514+90, "N/A")</f>
        <v>N/A</v>
      </c>
      <c r="I2514" s="24"/>
      <c r="J2514" s="72">
        <v>43726</v>
      </c>
      <c r="K2514" s="28">
        <v>1630.24</v>
      </c>
      <c r="L2514" s="28">
        <v>409.15</v>
      </c>
      <c r="M2514" s="28">
        <v>1630.24</v>
      </c>
      <c r="N2514" s="28">
        <v>409.15</v>
      </c>
      <c r="O2514" s="27">
        <f>IF(ISBLANK(J2514), "", IF(ISNUMBER(F2514), J2514+60, J2514+90))</f>
        <v>43816</v>
      </c>
      <c r="P2514" s="27">
        <v>43810</v>
      </c>
      <c r="Q2514" s="27">
        <f>IF(NOT(ISNUMBER(P2514)),"",P2514+15)</f>
        <v>43825</v>
      </c>
      <c r="R2514" s="25"/>
      <c r="S2514" s="25"/>
      <c r="T2514" s="26"/>
      <c r="U2514" s="25"/>
      <c r="V2514" s="25"/>
      <c r="W2514" s="25" t="str">
        <f>IF(ISNUMBER(R2514), R2514+120, "")</f>
        <v/>
      </c>
      <c r="X2514" s="24">
        <v>43826</v>
      </c>
      <c r="Y2514" s="23" t="str">
        <f ca="1">IF(ISBLANK(J2514),
        IF(ISBLANK(F2514), "", TODAY() - F2514 &amp; CHAR(10) &amp; "(preapproval)"),
       IF(ISBLANK(Z2514), TODAY() - J2514, X2514 - J2514 &amp; CHAR(10) &amp; "(closed)"))</f>
        <v>100
(closed)</v>
      </c>
      <c r="Z2514" s="6" t="str">
        <f>IF(ISBLANK(X2514), "", "Yes")</f>
        <v>Yes</v>
      </c>
    </row>
    <row r="2515" spans="1:26" s="12" customFormat="1" ht="29.25" hidden="1" customHeight="1" x14ac:dyDescent="0.3">
      <c r="A2515" s="29" t="s">
        <v>185</v>
      </c>
      <c r="B2515" s="29">
        <v>201900222</v>
      </c>
      <c r="C2515" s="31" t="s">
        <v>193</v>
      </c>
      <c r="D2515" s="29" t="s">
        <v>176</v>
      </c>
      <c r="E2515" s="139" t="s">
        <v>1760</v>
      </c>
      <c r="F2515" s="30"/>
      <c r="G2515" s="128"/>
      <c r="H2515" s="24" t="str">
        <f>IF(ISNUMBER(F2515), F2515+90, "N/A")</f>
        <v>N/A</v>
      </c>
      <c r="I2515" s="24"/>
      <c r="J2515" s="72">
        <v>43726</v>
      </c>
      <c r="K2515" s="28">
        <v>1063.42</v>
      </c>
      <c r="L2515" s="28">
        <v>433.65</v>
      </c>
      <c r="M2515" s="28">
        <v>621.29999999999995</v>
      </c>
      <c r="N2515" s="28">
        <v>377.65</v>
      </c>
      <c r="O2515" s="27">
        <f>IF(ISBLANK(J2515), "", IF(ISNUMBER(F2515), J2515+60, J2515+90))</f>
        <v>43816</v>
      </c>
      <c r="P2515" s="27">
        <v>43810</v>
      </c>
      <c r="Q2515" s="27">
        <f>IF(NOT(ISNUMBER(P2515)),"",P2515+15)</f>
        <v>43825</v>
      </c>
      <c r="R2515" s="25" t="s">
        <v>195</v>
      </c>
      <c r="S2515" s="25"/>
      <c r="T2515" s="26"/>
      <c r="U2515" s="25"/>
      <c r="V2515" s="25"/>
      <c r="W2515" s="25" t="str">
        <f>IF(ISNUMBER(R2515), R2515+120, "")</f>
        <v/>
      </c>
      <c r="X2515" s="24">
        <v>43826</v>
      </c>
      <c r="Y2515" s="23" t="str">
        <f ca="1">IF(ISBLANK(J2515),
        IF(ISBLANK(F2515), "", TODAY() - F2515 &amp; CHAR(10) &amp; "(preapproval)"),
       IF(ISBLANK(Z2515), TODAY() - J2515, X2515 - J2515 &amp; CHAR(10) &amp; "(closed)"))</f>
        <v>100
(closed)</v>
      </c>
      <c r="Z2515" s="6" t="str">
        <f>IF(ISBLANK(X2515), "", "Yes")</f>
        <v>Yes</v>
      </c>
    </row>
    <row r="2516" spans="1:26" s="12" customFormat="1" ht="29.25" hidden="1" customHeight="1" x14ac:dyDescent="0.3">
      <c r="A2516" s="29" t="s">
        <v>185</v>
      </c>
      <c r="B2516" s="29">
        <v>201900223</v>
      </c>
      <c r="C2516" s="31" t="s">
        <v>193</v>
      </c>
      <c r="D2516" s="29" t="s">
        <v>176</v>
      </c>
      <c r="E2516" s="139" t="s">
        <v>1759</v>
      </c>
      <c r="F2516" s="30"/>
      <c r="G2516" s="128"/>
      <c r="H2516" s="24" t="str">
        <f>IF(ISNUMBER(F2516), F2516+90, "N/A")</f>
        <v>N/A</v>
      </c>
      <c r="I2516" s="24"/>
      <c r="J2516" s="72">
        <v>43726</v>
      </c>
      <c r="K2516" s="28">
        <v>2080.44</v>
      </c>
      <c r="L2516" s="28">
        <v>353.13</v>
      </c>
      <c r="M2516" s="28">
        <v>4632.3999999999996</v>
      </c>
      <c r="N2516" s="28">
        <v>353.15</v>
      </c>
      <c r="O2516" s="27">
        <f>IF(ISBLANK(J2516), "", IF(ISNUMBER(F2516), J2516+60, J2516+90))</f>
        <v>43816</v>
      </c>
      <c r="P2516" s="27">
        <v>43811</v>
      </c>
      <c r="Q2516" s="27">
        <f>IF(NOT(ISNUMBER(P2516)),"",P2516+15)</f>
        <v>43826</v>
      </c>
      <c r="R2516" s="25" t="s">
        <v>195</v>
      </c>
      <c r="S2516" s="25"/>
      <c r="T2516" s="26"/>
      <c r="U2516" s="25"/>
      <c r="V2516" s="25"/>
      <c r="W2516" s="25" t="str">
        <f>IF(ISNUMBER(R2516), R2516+120, "")</f>
        <v/>
      </c>
      <c r="X2516" s="24">
        <v>43829</v>
      </c>
      <c r="Y2516" s="23" t="str">
        <f ca="1">IF(ISBLANK(J2516),
        IF(ISBLANK(F2516), "", TODAY() - F2516 &amp; CHAR(10) &amp; "(preapproval)"),
       IF(ISBLANK(Z2516), TODAY() - J2516, X2516 - J2516 &amp; CHAR(10) &amp; "(closed)"))</f>
        <v>103
(closed)</v>
      </c>
      <c r="Z2516" s="6" t="str">
        <f>IF(ISBLANK(X2516), "", "Yes")</f>
        <v>Yes</v>
      </c>
    </row>
    <row r="2517" spans="1:26" s="12" customFormat="1" ht="28.8" hidden="1" x14ac:dyDescent="0.3">
      <c r="A2517" s="29" t="s">
        <v>185</v>
      </c>
      <c r="B2517" s="29">
        <v>201900224</v>
      </c>
      <c r="C2517" s="31" t="s">
        <v>1330</v>
      </c>
      <c r="D2517" s="29" t="s">
        <v>174</v>
      </c>
      <c r="E2517" s="30" t="s">
        <v>1063</v>
      </c>
      <c r="F2517" s="30"/>
      <c r="G2517" s="128"/>
      <c r="H2517" s="24" t="str">
        <f>IF(ISNUMBER(F2517), F2517+90, "N/A")</f>
        <v>N/A</v>
      </c>
      <c r="I2517" s="24"/>
      <c r="J2517" s="72">
        <v>43728</v>
      </c>
      <c r="K2517" s="28">
        <v>1838048</v>
      </c>
      <c r="L2517" s="28">
        <v>0</v>
      </c>
      <c r="M2517" s="28">
        <v>0</v>
      </c>
      <c r="N2517" s="28">
        <v>0</v>
      </c>
      <c r="O2517" s="27">
        <f>IF(ISBLANK(J2517), "", IF(ISNUMBER(F2517), J2517+60, J2517+90))</f>
        <v>43818</v>
      </c>
      <c r="P2517" s="27" t="s">
        <v>196</v>
      </c>
      <c r="Q2517" s="27" t="s">
        <v>230</v>
      </c>
      <c r="R2517" s="25"/>
      <c r="S2517" s="25"/>
      <c r="T2517" s="26"/>
      <c r="U2517" s="25"/>
      <c r="V2517" s="25"/>
      <c r="W2517" s="25" t="str">
        <f>IF(ISNUMBER(R2517), R2517+120, "")</f>
        <v/>
      </c>
      <c r="X2517" s="24">
        <v>43783</v>
      </c>
      <c r="Y2517" s="23" t="str">
        <f ca="1">IF(ISBLANK(J2517),
        IF(ISBLANK(F2517), "", TODAY() - F2517 &amp; CHAR(10) &amp; "(preapproval)"),
       IF(OR(ISBLANK(Z2517), Z2517 = ""), TODAY() - J2517, X2517 - J2517 &amp; CHAR(10) &amp; "(closed)"))</f>
        <v>55
(closed)</v>
      </c>
      <c r="Z2517" s="6" t="s">
        <v>360</v>
      </c>
    </row>
    <row r="2518" spans="1:26" s="12" customFormat="1" ht="28.8" hidden="1" x14ac:dyDescent="0.3">
      <c r="A2518" s="29" t="s">
        <v>185</v>
      </c>
      <c r="B2518" s="29">
        <v>201900225</v>
      </c>
      <c r="C2518" s="31" t="s">
        <v>291</v>
      </c>
      <c r="D2518" s="29" t="s">
        <v>179</v>
      </c>
      <c r="E2518" s="139" t="s">
        <v>1758</v>
      </c>
      <c r="F2518" s="30"/>
      <c r="G2518" s="128"/>
      <c r="H2518" s="24" t="str">
        <f>IF(ISNUMBER(F2518), F2518+90, "N/A")</f>
        <v>N/A</v>
      </c>
      <c r="I2518" s="24"/>
      <c r="J2518" s="72">
        <v>43732</v>
      </c>
      <c r="K2518" s="28">
        <v>5138</v>
      </c>
      <c r="L2518" s="28">
        <v>367</v>
      </c>
      <c r="M2518" s="28">
        <v>2628.5</v>
      </c>
      <c r="N2518" s="28">
        <v>187.75</v>
      </c>
      <c r="O2518" s="27">
        <f>IF(ISBLANK(J2518), "", IF(ISNUMBER(F2518), J2518+60, J2518+90))</f>
        <v>43822</v>
      </c>
      <c r="P2518" s="27">
        <v>43818</v>
      </c>
      <c r="Q2518" s="27">
        <f>IF(NOT(ISNUMBER(P2518)),"",P2518+15)</f>
        <v>43833</v>
      </c>
      <c r="R2518" s="25" t="s">
        <v>195</v>
      </c>
      <c r="S2518" s="25"/>
      <c r="T2518" s="26"/>
      <c r="U2518" s="25"/>
      <c r="V2518" s="25"/>
      <c r="W2518" s="25" t="str">
        <f>IF(ISNUMBER(R2518), R2518+120, "")</f>
        <v/>
      </c>
      <c r="X2518" s="24">
        <v>43836</v>
      </c>
      <c r="Y2518" s="23" t="str">
        <f ca="1">IF(ISBLANK(J2518),
        IF(ISBLANK(F2518), "", TODAY() - F2518 &amp; CHAR(10) &amp; "(preapproval)"),
       IF(ISBLANK(Z2518), TODAY() - J2518, X2518 - J2518 &amp; CHAR(10) &amp; "(closed)"))</f>
        <v>104
(closed)</v>
      </c>
      <c r="Z2518" s="6" t="str">
        <f>IF(ISBLANK(X2518), "", "Yes")</f>
        <v>Yes</v>
      </c>
    </row>
    <row r="2519" spans="1:26" s="12" customFormat="1" ht="28.8" hidden="1" x14ac:dyDescent="0.3">
      <c r="A2519" s="29" t="s">
        <v>185</v>
      </c>
      <c r="B2519" s="29">
        <v>201900226</v>
      </c>
      <c r="C2519" s="31" t="s">
        <v>1330</v>
      </c>
      <c r="D2519" s="29" t="s">
        <v>177</v>
      </c>
      <c r="E2519" s="139" t="s">
        <v>1757</v>
      </c>
      <c r="F2519" s="30"/>
      <c r="G2519" s="128"/>
      <c r="H2519" s="24" t="str">
        <f>IF(ISNUMBER(F2519), F2519+90, "N/A")</f>
        <v>N/A</v>
      </c>
      <c r="I2519" s="24"/>
      <c r="J2519" s="72">
        <v>43734</v>
      </c>
      <c r="K2519" s="28">
        <v>2349.6</v>
      </c>
      <c r="L2519" s="28">
        <v>0</v>
      </c>
      <c r="M2519" s="28">
        <v>2345.7600000000002</v>
      </c>
      <c r="N2519" s="28">
        <v>0</v>
      </c>
      <c r="O2519" s="27">
        <f>IF(ISBLANK(J2519), "", IF(ISNUMBER(F2519), J2519+60, J2519+90))</f>
        <v>43824</v>
      </c>
      <c r="P2519" s="27">
        <v>43811</v>
      </c>
      <c r="Q2519" s="27">
        <f>IF(NOT(ISNUMBER(P2519)),"",P2519+15)</f>
        <v>43826</v>
      </c>
      <c r="R2519" s="25" t="s">
        <v>195</v>
      </c>
      <c r="S2519" s="25"/>
      <c r="T2519" s="26"/>
      <c r="U2519" s="25"/>
      <c r="V2519" s="25"/>
      <c r="W2519" s="25" t="str">
        <f>IF(ISNUMBER(R2519), R2519+120, "")</f>
        <v/>
      </c>
      <c r="X2519" s="24">
        <v>43829</v>
      </c>
      <c r="Y2519" s="23" t="str">
        <f ca="1">IF(ISBLANK(J2519),
        IF(ISBLANK(F2519), "", TODAY() - F2519 &amp; CHAR(10) &amp; "(preapproval)"),
       IF(ISBLANK(Z2519), TODAY() - J2519, X2519 - J2519 &amp; CHAR(10) &amp; "(closed)"))</f>
        <v>95
(closed)</v>
      </c>
      <c r="Z2519" s="6" t="str">
        <f>IF(ISBLANK(X2519), "", "Yes")</f>
        <v>Yes</v>
      </c>
    </row>
    <row r="2520" spans="1:26" s="12" customFormat="1" ht="28.8" hidden="1" x14ac:dyDescent="0.3">
      <c r="A2520" s="29" t="s">
        <v>185</v>
      </c>
      <c r="B2520" s="29">
        <v>201900227</v>
      </c>
      <c r="C2520" s="31" t="s">
        <v>1330</v>
      </c>
      <c r="D2520" s="29" t="s">
        <v>177</v>
      </c>
      <c r="E2520" s="139" t="s">
        <v>1756</v>
      </c>
      <c r="F2520" s="30"/>
      <c r="G2520" s="128"/>
      <c r="H2520" s="24" t="str">
        <f>IF(ISNUMBER(F2520), F2520+90, "N/A")</f>
        <v>N/A</v>
      </c>
      <c r="I2520" s="24"/>
      <c r="J2520" s="72">
        <v>43734</v>
      </c>
      <c r="K2520" s="28">
        <v>3277.38</v>
      </c>
      <c r="L2520" s="28">
        <v>0</v>
      </c>
      <c r="M2520" s="28">
        <v>3283.8</v>
      </c>
      <c r="N2520" s="28">
        <v>0</v>
      </c>
      <c r="O2520" s="27">
        <f>IF(ISBLANK(J2520), "", IF(ISNUMBER(F2520), J2520+60, J2520+90))</f>
        <v>43824</v>
      </c>
      <c r="P2520" s="27">
        <v>43811</v>
      </c>
      <c r="Q2520" s="27">
        <f>IF(NOT(ISNUMBER(P2520)),"",P2520+15)</f>
        <v>43826</v>
      </c>
      <c r="R2520" s="25" t="s">
        <v>195</v>
      </c>
      <c r="S2520" s="25"/>
      <c r="T2520" s="26"/>
      <c r="U2520" s="25"/>
      <c r="V2520" s="25"/>
      <c r="W2520" s="25" t="str">
        <f>IF(ISNUMBER(R2520), R2520+120, "")</f>
        <v/>
      </c>
      <c r="X2520" s="24">
        <v>43829</v>
      </c>
      <c r="Y2520" s="23" t="str">
        <f ca="1">IF(ISBLANK(J2520),
        IF(ISBLANK(F2520), "", TODAY() - F2520 &amp; CHAR(10) &amp; "(preapproval)"),
       IF(ISBLANK(Z2520), TODAY() - J2520, X2520 - J2520 &amp; CHAR(10) &amp; "(closed)"))</f>
        <v>95
(closed)</v>
      </c>
      <c r="Z2520" s="6" t="str">
        <f>IF(ISBLANK(X2520), "", "Yes")</f>
        <v>Yes</v>
      </c>
    </row>
    <row r="2521" spans="1:26" s="12" customFormat="1" ht="28.8" hidden="1" x14ac:dyDescent="0.3">
      <c r="A2521" s="29" t="s">
        <v>185</v>
      </c>
      <c r="B2521" s="29">
        <v>201900228</v>
      </c>
      <c r="C2521" s="31" t="s">
        <v>1330</v>
      </c>
      <c r="D2521" s="29" t="s">
        <v>179</v>
      </c>
      <c r="E2521" s="139" t="s">
        <v>1755</v>
      </c>
      <c r="F2521" s="30"/>
      <c r="G2521" s="128"/>
      <c r="H2521" s="24" t="str">
        <f>IF(ISNUMBER(F2521), F2521+90, "N/A")</f>
        <v>N/A</v>
      </c>
      <c r="I2521" s="24"/>
      <c r="J2521" s="72">
        <v>43734</v>
      </c>
      <c r="K2521" s="28">
        <v>1635.48</v>
      </c>
      <c r="L2521" s="28">
        <v>1635.48</v>
      </c>
      <c r="M2521" s="28">
        <v>0</v>
      </c>
      <c r="N2521" s="28">
        <v>0</v>
      </c>
      <c r="O2521" s="27">
        <f>IF(ISBLANK(J2521), "", IF(ISNUMBER(F2521), J2521+60, J2521+90))</f>
        <v>43824</v>
      </c>
      <c r="P2521" s="27" t="s">
        <v>230</v>
      </c>
      <c r="Q2521" s="27" t="str">
        <f>IF(NOT(ISNUMBER(P2521)),"",P2521+15)</f>
        <v/>
      </c>
      <c r="R2521" s="25" t="s">
        <v>195</v>
      </c>
      <c r="S2521" s="25"/>
      <c r="T2521" s="26"/>
      <c r="U2521" s="25"/>
      <c r="V2521" s="25"/>
      <c r="W2521" s="25" t="str">
        <f>IF(ISNUMBER(R2521), R2521+120, "")</f>
        <v/>
      </c>
      <c r="X2521" s="24">
        <v>43770</v>
      </c>
      <c r="Y2521" s="23" t="str">
        <f ca="1">IF(ISBLANK(J2521),
        IF(ISBLANK(F2521), "", TODAY() - F2521 &amp; CHAR(10) &amp; "(preapproval)"),
       IF(ISBLANK(Z2521), TODAY() - J2521, X2521 - J2521 &amp; CHAR(10) &amp; "(closed)"))</f>
        <v>36
(closed)</v>
      </c>
      <c r="Z2521" s="6" t="s">
        <v>360</v>
      </c>
    </row>
    <row r="2522" spans="1:26" s="12" customFormat="1" ht="28.8" hidden="1" x14ac:dyDescent="0.3">
      <c r="A2522" s="29" t="s">
        <v>185</v>
      </c>
      <c r="B2522" s="29">
        <v>201900229</v>
      </c>
      <c r="C2522" s="31" t="s">
        <v>534</v>
      </c>
      <c r="D2522" s="29" t="s">
        <v>179</v>
      </c>
      <c r="E2522" s="139" t="s">
        <v>1754</v>
      </c>
      <c r="F2522" s="30"/>
      <c r="G2522" s="128"/>
      <c r="H2522" s="24" t="str">
        <f>IF(ISNUMBER(F2522), F2522+90, "N/A")</f>
        <v>N/A</v>
      </c>
      <c r="I2522" s="24"/>
      <c r="J2522" s="72">
        <v>43734</v>
      </c>
      <c r="K2522" s="28">
        <v>5580</v>
      </c>
      <c r="L2522" s="28">
        <v>465</v>
      </c>
      <c r="M2522" s="28">
        <v>5580</v>
      </c>
      <c r="N2522" s="28">
        <v>380.1</v>
      </c>
      <c r="O2522" s="27">
        <f>IF(ISBLANK(J2522), "", IF(ISNUMBER(F2522), J2522+60, J2522+90))</f>
        <v>43824</v>
      </c>
      <c r="P2522" s="27">
        <v>43816</v>
      </c>
      <c r="Q2522" s="27">
        <f>IF(NOT(ISNUMBER(P2522)),"",P2522+15)</f>
        <v>43831</v>
      </c>
      <c r="R2522" s="25" t="s">
        <v>195</v>
      </c>
      <c r="S2522" s="25"/>
      <c r="T2522" s="26"/>
      <c r="U2522" s="25"/>
      <c r="V2522" s="25"/>
      <c r="W2522" s="25" t="str">
        <f>IF(ISNUMBER(R2522), R2522+120, "")</f>
        <v/>
      </c>
      <c r="X2522" s="24">
        <v>43833</v>
      </c>
      <c r="Y2522" s="23" t="str">
        <f ca="1">IF(ISBLANK(J2522),
        IF(ISBLANK(F2522), "", TODAY() - F2522 &amp; CHAR(10) &amp; "(preapproval)"),
       IF(ISBLANK(Z2522), TODAY() - J2522, X2522 - J2522 &amp; CHAR(10) &amp; "(closed)"))</f>
        <v>99
(closed)</v>
      </c>
      <c r="Z2522" s="6" t="str">
        <f>IF(ISBLANK(X2522), "", "Yes")</f>
        <v>Yes</v>
      </c>
    </row>
    <row r="2523" spans="1:26" s="12" customFormat="1" ht="28.8" hidden="1" x14ac:dyDescent="0.3">
      <c r="A2523" s="29" t="s">
        <v>185</v>
      </c>
      <c r="B2523" s="29">
        <v>201900230</v>
      </c>
      <c r="C2523" s="31" t="s">
        <v>607</v>
      </c>
      <c r="D2523" s="29" t="s">
        <v>179</v>
      </c>
      <c r="E2523" s="139" t="s">
        <v>1753</v>
      </c>
      <c r="F2523" s="30"/>
      <c r="G2523" s="128"/>
      <c r="H2523" s="24" t="str">
        <f>IF(ISNUMBER(F2523), F2523+90, "N/A")</f>
        <v>N/A</v>
      </c>
      <c r="I2523" s="24"/>
      <c r="J2523" s="72">
        <v>43735</v>
      </c>
      <c r="K2523" s="28">
        <v>386.52</v>
      </c>
      <c r="L2523" s="28">
        <v>126.5</v>
      </c>
      <c r="M2523" s="28">
        <v>386.52</v>
      </c>
      <c r="N2523" s="28">
        <v>126.5</v>
      </c>
      <c r="O2523" s="27">
        <f>IF(ISBLANK(J2523), "", IF(ISNUMBER(F2523), J2523+60, J2523+90))</f>
        <v>43825</v>
      </c>
      <c r="P2523" s="27">
        <v>43812</v>
      </c>
      <c r="Q2523" s="27">
        <f>IF(NOT(ISNUMBER(P2523)),"",P2523+15)</f>
        <v>43827</v>
      </c>
      <c r="R2523" s="25" t="s">
        <v>195</v>
      </c>
      <c r="S2523" s="25"/>
      <c r="T2523" s="26"/>
      <c r="U2523" s="25"/>
      <c r="V2523" s="25"/>
      <c r="W2523" s="25" t="str">
        <f>IF(ISNUMBER(R2523), R2523+120, "")</f>
        <v/>
      </c>
      <c r="X2523" s="24">
        <v>43830</v>
      </c>
      <c r="Y2523" s="23" t="str">
        <f ca="1">IF(ISBLANK(J2523),
        IF(ISBLANK(F2523), "", TODAY() - F2523 &amp; CHAR(10) &amp; "(preapproval)"),
       IF(ISBLANK(Z2523), TODAY() - J2523, X2523 - J2523 &amp; CHAR(10) &amp; "(closed)"))</f>
        <v>95
(closed)</v>
      </c>
      <c r="Z2523" s="6" t="str">
        <f>IF(ISBLANK(X2523), "", "Yes")</f>
        <v>Yes</v>
      </c>
    </row>
    <row r="2524" spans="1:26" s="12" customFormat="1" ht="28.8" hidden="1" x14ac:dyDescent="0.3">
      <c r="A2524" s="29" t="s">
        <v>185</v>
      </c>
      <c r="B2524" s="29">
        <v>201900231</v>
      </c>
      <c r="C2524" s="31" t="s">
        <v>1722</v>
      </c>
      <c r="D2524" s="29" t="s">
        <v>179</v>
      </c>
      <c r="E2524" s="139" t="s">
        <v>676</v>
      </c>
      <c r="F2524" s="30"/>
      <c r="G2524" s="128"/>
      <c r="H2524" s="24" t="str">
        <f>IF(ISNUMBER(F2524), F2524+90, "N/A")</f>
        <v>N/A</v>
      </c>
      <c r="I2524" s="24"/>
      <c r="J2524" s="72">
        <v>43738</v>
      </c>
      <c r="K2524" s="28">
        <v>359.4</v>
      </c>
      <c r="L2524" s="28">
        <v>119.8</v>
      </c>
      <c r="M2524" s="28">
        <v>359.4</v>
      </c>
      <c r="N2524" s="28">
        <v>119.8</v>
      </c>
      <c r="O2524" s="27">
        <f>IF(ISBLANK(J2524), "", IF(ISNUMBER(F2524), J2524+60, J2524+90))</f>
        <v>43828</v>
      </c>
      <c r="P2524" s="27">
        <v>43812</v>
      </c>
      <c r="Q2524" s="27">
        <f>IF(NOT(ISNUMBER(P2524)),"",P2524+15)</f>
        <v>43827</v>
      </c>
      <c r="R2524" s="25" t="s">
        <v>195</v>
      </c>
      <c r="S2524" s="25"/>
      <c r="T2524" s="26"/>
      <c r="U2524" s="25"/>
      <c r="V2524" s="25"/>
      <c r="W2524" s="25" t="str">
        <f>IF(ISNUMBER(R2524), R2524+120, "")</f>
        <v/>
      </c>
      <c r="X2524" s="24">
        <v>43830</v>
      </c>
      <c r="Y2524" s="23" t="str">
        <f ca="1">IF(ISBLANK(J2524),
        IF(ISBLANK(F2524), "", TODAY() - F2524 &amp; CHAR(10) &amp; "(preapproval)"),
       IF(ISBLANK(Z2524), TODAY() - J2524, X2524 - J2524 &amp; CHAR(10) &amp; "(closed)"))</f>
        <v>92
(closed)</v>
      </c>
      <c r="Z2524" s="6" t="str">
        <f>IF(ISBLANK(X2524), "", "Yes")</f>
        <v>Yes</v>
      </c>
    </row>
    <row r="2525" spans="1:26" s="12" customFormat="1" ht="28.8" hidden="1" x14ac:dyDescent="0.3">
      <c r="A2525" s="29" t="s">
        <v>185</v>
      </c>
      <c r="B2525" s="29">
        <v>201900232</v>
      </c>
      <c r="C2525" s="31" t="s">
        <v>1722</v>
      </c>
      <c r="D2525" s="29" t="s">
        <v>179</v>
      </c>
      <c r="E2525" s="139" t="s">
        <v>1240</v>
      </c>
      <c r="F2525" s="30"/>
      <c r="G2525" s="128"/>
      <c r="H2525" s="24" t="str">
        <f>IF(ISNUMBER(F2525), F2525+90, "N/A")</f>
        <v>N/A</v>
      </c>
      <c r="I2525" s="24"/>
      <c r="J2525" s="72">
        <v>43738</v>
      </c>
      <c r="K2525" s="28">
        <v>2318.4</v>
      </c>
      <c r="L2525" s="28">
        <v>772.8</v>
      </c>
      <c r="M2525" s="28">
        <v>2318.4</v>
      </c>
      <c r="N2525" s="28">
        <v>772.8</v>
      </c>
      <c r="O2525" s="27">
        <f>IF(ISBLANK(J2525), "", IF(ISNUMBER(F2525), J2525+60, J2525+90))</f>
        <v>43828</v>
      </c>
      <c r="P2525" s="27">
        <v>43816</v>
      </c>
      <c r="Q2525" s="27">
        <f>IF(NOT(ISNUMBER(P2525)),"",P2525+15)</f>
        <v>43831</v>
      </c>
      <c r="R2525" s="25">
        <v>43833</v>
      </c>
      <c r="S2525" s="25"/>
      <c r="T2525" s="26"/>
      <c r="U2525" s="25"/>
      <c r="V2525" s="25"/>
      <c r="W2525" s="25">
        <f>IF(ISNUMBER(R2525), R2525+120, "")</f>
        <v>43953</v>
      </c>
      <c r="X2525" s="24">
        <v>43833</v>
      </c>
      <c r="Y2525" s="23" t="str">
        <f ca="1">IF(ISBLANK(J2525),
        IF(ISBLANK(F2525), "", TODAY() - F2525 &amp; CHAR(10) &amp; "(preapproval)"),
       IF(ISBLANK(Z2525), TODAY() - J2525, X2525 - J2525 &amp; CHAR(10) &amp; "(closed)"))</f>
        <v>95
(closed)</v>
      </c>
      <c r="Z2525" s="6" t="str">
        <f>IF(ISBLANK(X2525), "", "Yes")</f>
        <v>Yes</v>
      </c>
    </row>
    <row r="2526" spans="1:26" s="12" customFormat="1" ht="28.8" hidden="1" x14ac:dyDescent="0.3">
      <c r="A2526" s="29" t="s">
        <v>185</v>
      </c>
      <c r="B2526" s="29">
        <v>201900233</v>
      </c>
      <c r="C2526" s="31" t="s">
        <v>1751</v>
      </c>
      <c r="D2526" s="29" t="s">
        <v>179</v>
      </c>
      <c r="E2526" s="139" t="s">
        <v>1752</v>
      </c>
      <c r="F2526" s="30"/>
      <c r="G2526" s="128"/>
      <c r="H2526" s="24" t="str">
        <f>IF(ISNUMBER(F2526), F2526+90, "N/A")</f>
        <v>N/A</v>
      </c>
      <c r="I2526" s="24"/>
      <c r="J2526" s="72">
        <v>43740</v>
      </c>
      <c r="K2526" s="28">
        <v>780</v>
      </c>
      <c r="L2526" s="28">
        <v>390</v>
      </c>
      <c r="M2526" s="28">
        <v>780</v>
      </c>
      <c r="N2526" s="28">
        <v>390</v>
      </c>
      <c r="O2526" s="27">
        <f>IF(ISBLANK(J2526), "", IF(ISNUMBER(F2526), J2526+60, J2526+90))</f>
        <v>43830</v>
      </c>
      <c r="P2526" s="27">
        <v>43816</v>
      </c>
      <c r="Q2526" s="27">
        <f>IF(NOT(ISNUMBER(P2526)),"",P2526+15)</f>
        <v>43831</v>
      </c>
      <c r="R2526" s="25" t="s">
        <v>195</v>
      </c>
      <c r="S2526" s="25"/>
      <c r="T2526" s="26"/>
      <c r="U2526" s="25"/>
      <c r="V2526" s="25"/>
      <c r="W2526" s="25" t="str">
        <f>IF(ISNUMBER(R2526), R2526+120, "")</f>
        <v/>
      </c>
      <c r="X2526" s="24">
        <v>43833</v>
      </c>
      <c r="Y2526" s="23" t="str">
        <f ca="1">IF(ISBLANK(J2526),
        IF(ISBLANK(F2526), "", TODAY() - F2526 &amp; CHAR(10) &amp; "(preapproval)"),
       IF(ISBLANK(Z2526), TODAY() - J2526, X2526 - J2526 &amp; CHAR(10) &amp; "(closed)"))</f>
        <v>93
(closed)</v>
      </c>
      <c r="Z2526" s="6" t="str">
        <f>IF(ISBLANK(X2526), "", "Yes")</f>
        <v>Yes</v>
      </c>
    </row>
    <row r="2527" spans="1:26" s="12" customFormat="1" ht="28.8" hidden="1" x14ac:dyDescent="0.3">
      <c r="A2527" s="29" t="s">
        <v>185</v>
      </c>
      <c r="B2527" s="29">
        <v>201900234</v>
      </c>
      <c r="C2527" s="31" t="s">
        <v>1751</v>
      </c>
      <c r="D2527" s="29" t="s">
        <v>179</v>
      </c>
      <c r="E2527" s="139" t="s">
        <v>1750</v>
      </c>
      <c r="F2527" s="30"/>
      <c r="G2527" s="128"/>
      <c r="H2527" s="24" t="str">
        <f>IF(ISNUMBER(F2527), F2527+90, "N/A")</f>
        <v>N/A</v>
      </c>
      <c r="I2527" s="24"/>
      <c r="J2527" s="72">
        <v>43740</v>
      </c>
      <c r="K2527" s="28">
        <v>1799.88</v>
      </c>
      <c r="L2527" s="28">
        <v>899.94</v>
      </c>
      <c r="M2527" s="28">
        <v>1799.88</v>
      </c>
      <c r="N2527" s="28">
        <v>899.94</v>
      </c>
      <c r="O2527" s="27">
        <f>IF(ISBLANK(J2527), "", IF(ISNUMBER(F2527), J2527+60, J2527+90))</f>
        <v>43830</v>
      </c>
      <c r="P2527" s="27">
        <v>43816</v>
      </c>
      <c r="Q2527" s="27">
        <f>IF(NOT(ISNUMBER(P2527)),"",P2527+15)</f>
        <v>43831</v>
      </c>
      <c r="R2527" s="25">
        <v>43833</v>
      </c>
      <c r="S2527" s="25"/>
      <c r="T2527" s="26"/>
      <c r="U2527" s="25"/>
      <c r="V2527" s="25"/>
      <c r="W2527" s="25">
        <f>IF(ISNUMBER(R2527), R2527+120, "")</f>
        <v>43953</v>
      </c>
      <c r="X2527" s="24">
        <v>43833</v>
      </c>
      <c r="Y2527" s="23" t="str">
        <f ca="1">IF(ISBLANK(J2527),
        IF(ISBLANK(F2527), "", TODAY() - F2527 &amp; CHAR(10) &amp; "(preapproval)"),
       IF(ISBLANK(Z2527), TODAY() - J2527, X2527 - J2527 &amp; CHAR(10) &amp; "(closed)"))</f>
        <v>93
(closed)</v>
      </c>
      <c r="Z2527" s="6" t="str">
        <f>IF(ISBLANK(X2527), "", "Yes")</f>
        <v>Yes</v>
      </c>
    </row>
    <row r="2528" spans="1:26" s="12" customFormat="1" ht="28.8" hidden="1" x14ac:dyDescent="0.3">
      <c r="A2528" s="29" t="s">
        <v>185</v>
      </c>
      <c r="B2528" s="29">
        <v>201900235</v>
      </c>
      <c r="C2528" s="31" t="s">
        <v>1686</v>
      </c>
      <c r="D2528" s="29" t="s">
        <v>176</v>
      </c>
      <c r="E2528" s="139" t="s">
        <v>1749</v>
      </c>
      <c r="F2528" s="30"/>
      <c r="G2528" s="128"/>
      <c r="H2528" s="24" t="str">
        <f>IF(ISNUMBER(F2528), F2528+90, "N/A")</f>
        <v>N/A</v>
      </c>
      <c r="I2528" s="24"/>
      <c r="J2528" s="72">
        <v>43740</v>
      </c>
      <c r="K2528" s="28">
        <v>23703.19</v>
      </c>
      <c r="L2528" s="28">
        <v>1463.16</v>
      </c>
      <c r="M2528" s="28">
        <v>24873.72</v>
      </c>
      <c r="N2528" s="28">
        <v>1463.16</v>
      </c>
      <c r="O2528" s="27">
        <f>IF(ISBLANK(J2528), "", IF(ISNUMBER(F2528), J2528+60, J2528+90))</f>
        <v>43830</v>
      </c>
      <c r="P2528" s="27">
        <v>43826</v>
      </c>
      <c r="Q2528" s="27">
        <f>IF(NOT(ISNUMBER(P2528)),"",P2528+15)</f>
        <v>43841</v>
      </c>
      <c r="R2528" s="25" t="s">
        <v>195</v>
      </c>
      <c r="S2528" s="25"/>
      <c r="T2528" s="26"/>
      <c r="U2528" s="25"/>
      <c r="V2528" s="25"/>
      <c r="W2528" s="25" t="str">
        <f>IF(ISNUMBER(R2528), R2528+120, "")</f>
        <v/>
      </c>
      <c r="X2528" s="24">
        <v>43844</v>
      </c>
      <c r="Y2528" s="23" t="str">
        <f ca="1">IF(ISBLANK(J2528),
        IF(ISBLANK(F2528), "", TODAY() - F2528 &amp; CHAR(10) &amp; "(preapproval)"),
       IF(ISBLANK(Z2528), TODAY() - J2528, X2528 - J2528 &amp; CHAR(10) &amp; "(closed)"))</f>
        <v>104
(closed)</v>
      </c>
      <c r="Z2528" s="6" t="str">
        <f>IF(ISBLANK(X2528), "", "Yes")</f>
        <v>Yes</v>
      </c>
    </row>
    <row r="2529" spans="1:26" s="12" customFormat="1" ht="28.8" hidden="1" x14ac:dyDescent="0.3">
      <c r="A2529" s="29" t="s">
        <v>185</v>
      </c>
      <c r="B2529" s="29">
        <v>201900236</v>
      </c>
      <c r="C2529" s="31" t="s">
        <v>415</v>
      </c>
      <c r="D2529" s="29" t="s">
        <v>179</v>
      </c>
      <c r="E2529" s="139" t="s">
        <v>1748</v>
      </c>
      <c r="F2529" s="30"/>
      <c r="G2529" s="128"/>
      <c r="H2529" s="24" t="str">
        <f>IF(ISNUMBER(F2529), F2529+90, "N/A")</f>
        <v>N/A</v>
      </c>
      <c r="I2529" s="24"/>
      <c r="J2529" s="72">
        <v>43745</v>
      </c>
      <c r="K2529" s="28">
        <v>5035.5</v>
      </c>
      <c r="L2529" s="28">
        <v>0</v>
      </c>
      <c r="M2529" s="28">
        <v>5035.5</v>
      </c>
      <c r="N2529" s="28">
        <v>0</v>
      </c>
      <c r="O2529" s="27">
        <f>IF(ISBLANK(J2529), "", IF(ISNUMBER(F2529), J2529+60, J2529+90))</f>
        <v>43835</v>
      </c>
      <c r="P2529" s="27">
        <v>43826</v>
      </c>
      <c r="Q2529" s="27">
        <f>IF(NOT(ISNUMBER(P2529)),"",P2529+15)</f>
        <v>43841</v>
      </c>
      <c r="R2529" s="25" t="s">
        <v>195</v>
      </c>
      <c r="S2529" s="25"/>
      <c r="T2529" s="26"/>
      <c r="U2529" s="25"/>
      <c r="V2529" s="25"/>
      <c r="W2529" s="25" t="str">
        <f>IF(ISNUMBER(R2529), R2529+120, "")</f>
        <v/>
      </c>
      <c r="X2529" s="24">
        <v>43844</v>
      </c>
      <c r="Y2529" s="23" t="str">
        <f ca="1">IF(ISBLANK(J2529),
        IF(ISBLANK(F2529), "", TODAY() - F2529 &amp; CHAR(10) &amp; "(preapproval)"),
       IF(ISBLANK(Z2529), TODAY() - J2529, X2529 - J2529 &amp; CHAR(10) &amp; "(closed)"))</f>
        <v>99
(closed)</v>
      </c>
      <c r="Z2529" s="6" t="str">
        <f>IF(ISBLANK(X2529), "", "Yes")</f>
        <v>Yes</v>
      </c>
    </row>
    <row r="2530" spans="1:26" s="12" customFormat="1" ht="28.8" hidden="1" x14ac:dyDescent="0.3">
      <c r="A2530" s="29" t="s">
        <v>185</v>
      </c>
      <c r="B2530" s="29">
        <v>201900237</v>
      </c>
      <c r="C2530" s="31" t="s">
        <v>1747</v>
      </c>
      <c r="D2530" s="29" t="s">
        <v>174</v>
      </c>
      <c r="E2530" s="30" t="s">
        <v>1286</v>
      </c>
      <c r="F2530" s="30"/>
      <c r="G2530" s="128"/>
      <c r="H2530" s="24" t="str">
        <f>IF(ISNUMBER(F2530), F2530+90, "N/A")</f>
        <v>N/A</v>
      </c>
      <c r="I2530" s="24"/>
      <c r="J2530" s="72">
        <v>43745</v>
      </c>
      <c r="K2530" s="28">
        <v>1223272</v>
      </c>
      <c r="L2530" s="28">
        <v>0</v>
      </c>
      <c r="M2530" s="28">
        <v>1015699.57</v>
      </c>
      <c r="N2530" s="28">
        <v>0</v>
      </c>
      <c r="O2530" s="27">
        <f>IF(ISBLANK(J2530), "", IF(ISNUMBER(F2530), J2530+60, J2530+90))</f>
        <v>43835</v>
      </c>
      <c r="P2530" s="27">
        <v>43819</v>
      </c>
      <c r="Q2530" s="27">
        <f>IF(NOT(ISNUMBER(P2530)),"",P2530+15)</f>
        <v>43834</v>
      </c>
      <c r="R2530" s="25" t="s">
        <v>195</v>
      </c>
      <c r="S2530" s="25"/>
      <c r="T2530" s="26"/>
      <c r="U2530" s="25"/>
      <c r="V2530" s="25"/>
      <c r="W2530" s="25" t="str">
        <f>IF(ISNUMBER(R2530), R2530+120, "")</f>
        <v/>
      </c>
      <c r="X2530" s="24">
        <v>43837</v>
      </c>
      <c r="Y2530" s="23" t="str">
        <f ca="1">IF(ISBLANK(J2530),
        IF(ISBLANK(F2530), "", TODAY() - F2530 &amp; CHAR(10) &amp; "(preapproval)"),
       IF(ISBLANK(Z2530), TODAY() - J2530, X2530 - J2530 &amp; CHAR(10) &amp; "(closed)"))</f>
        <v>92
(closed)</v>
      </c>
      <c r="Z2530" s="6" t="str">
        <f>IF(ISBLANK(X2530), "", "Yes")</f>
        <v>Yes</v>
      </c>
    </row>
    <row r="2531" spans="1:26" s="12" customFormat="1" ht="28.8" hidden="1" x14ac:dyDescent="0.3">
      <c r="A2531" s="29" t="s">
        <v>185</v>
      </c>
      <c r="B2531" s="29">
        <v>201900238</v>
      </c>
      <c r="C2531" s="31" t="s">
        <v>804</v>
      </c>
      <c r="D2531" s="29" t="s">
        <v>179</v>
      </c>
      <c r="E2531" s="139" t="s">
        <v>1355</v>
      </c>
      <c r="F2531" s="30"/>
      <c r="G2531" s="128"/>
      <c r="H2531" s="24" t="str">
        <f>IF(ISNUMBER(F2531), F2531+90, "N/A")</f>
        <v>N/A</v>
      </c>
      <c r="I2531" s="24"/>
      <c r="J2531" s="72">
        <v>43746</v>
      </c>
      <c r="K2531" s="28">
        <v>233.66</v>
      </c>
      <c r="L2531" s="28">
        <v>233.66</v>
      </c>
      <c r="M2531" s="28">
        <v>233.66</v>
      </c>
      <c r="N2531" s="28">
        <v>233.66</v>
      </c>
      <c r="O2531" s="27">
        <f>IF(ISBLANK(J2531), "", IF(ISNUMBER(F2531), J2531+60, J2531+90))</f>
        <v>43836</v>
      </c>
      <c r="P2531" s="27">
        <v>43826</v>
      </c>
      <c r="Q2531" s="27">
        <f>IF(NOT(ISNUMBER(P2531)),"",P2531+15)</f>
        <v>43841</v>
      </c>
      <c r="R2531" s="25" t="s">
        <v>195</v>
      </c>
      <c r="S2531" s="25"/>
      <c r="T2531" s="26"/>
      <c r="U2531" s="25"/>
      <c r="V2531" s="25"/>
      <c r="W2531" s="25" t="str">
        <f>IF(ISNUMBER(R2531), R2531+120, "")</f>
        <v/>
      </c>
      <c r="X2531" s="24">
        <v>43844</v>
      </c>
      <c r="Y2531" s="23" t="str">
        <f ca="1">IF(ISBLANK(J2531),
        IF(ISBLANK(F2531), "", TODAY() - F2531 &amp; CHAR(10) &amp; "(preapproval)"),
       IF(ISBLANK(Z2531), TODAY() - J2531, X2531 - J2531 &amp; CHAR(10) &amp; "(closed)"))</f>
        <v>98
(closed)</v>
      </c>
      <c r="Z2531" s="6" t="str">
        <f>IF(ISBLANK(X2531), "", "Yes")</f>
        <v>Yes</v>
      </c>
    </row>
    <row r="2532" spans="1:26" s="12" customFormat="1" ht="28.8" hidden="1" x14ac:dyDescent="0.3">
      <c r="A2532" s="29" t="s">
        <v>185</v>
      </c>
      <c r="B2532" s="29">
        <v>201900239</v>
      </c>
      <c r="C2532" s="31" t="s">
        <v>193</v>
      </c>
      <c r="D2532" s="29" t="s">
        <v>177</v>
      </c>
      <c r="E2532" s="139" t="s">
        <v>1728</v>
      </c>
      <c r="F2532" s="30"/>
      <c r="G2532" s="128"/>
      <c r="H2532" s="24" t="str">
        <f>IF(ISNUMBER(F2532), F2532+90, "N/A")</f>
        <v>N/A</v>
      </c>
      <c r="I2532" s="24"/>
      <c r="J2532" s="72">
        <v>43747</v>
      </c>
      <c r="K2532" s="28">
        <v>435</v>
      </c>
      <c r="L2532" s="28">
        <v>145</v>
      </c>
      <c r="M2532" s="28"/>
      <c r="N2532" s="28"/>
      <c r="O2532" s="27">
        <f>IF(ISBLANK(J2532), "", IF(ISNUMBER(F2532), J2532+60, J2532+90))</f>
        <v>43837</v>
      </c>
      <c r="P2532" s="25"/>
      <c r="Q2532" s="27" t="str">
        <f>IF(NOT(ISNUMBER(P2532)),"",P2532+15)</f>
        <v/>
      </c>
      <c r="R2532" s="25"/>
      <c r="S2532" s="25"/>
      <c r="T2532" s="26"/>
      <c r="U2532" s="25"/>
      <c r="V2532" s="25"/>
      <c r="W2532" s="25" t="str">
        <f>IF(ISNUMBER(R2532), R2532+120, "")</f>
        <v/>
      </c>
      <c r="X2532" s="24">
        <v>43768</v>
      </c>
      <c r="Y2532" s="23" t="str">
        <f ca="1">IF(ISBLANK(J2532),
        IF(ISBLANK(F2532), "", TODAY() - F2532 &amp; CHAR(10) &amp; "(preapproval)"),
       IF(ISBLANK(Z2532), TODAY() - J2532, X2532 - J2532 &amp; CHAR(10) &amp; "(closed)"))</f>
        <v>21
(closed)</v>
      </c>
      <c r="Z2532" s="66" t="s">
        <v>360</v>
      </c>
    </row>
    <row r="2533" spans="1:26" s="12" customFormat="1" ht="28.8" hidden="1" x14ac:dyDescent="0.3">
      <c r="A2533" s="29" t="s">
        <v>185</v>
      </c>
      <c r="B2533" s="29">
        <v>201900240</v>
      </c>
      <c r="C2533" s="31" t="s">
        <v>193</v>
      </c>
      <c r="D2533" s="29" t="s">
        <v>179</v>
      </c>
      <c r="E2533" s="139" t="s">
        <v>406</v>
      </c>
      <c r="F2533" s="30"/>
      <c r="G2533" s="128"/>
      <c r="H2533" s="24" t="str">
        <f>IF(ISNUMBER(F2533), F2533+90, "N/A")</f>
        <v>N/A</v>
      </c>
      <c r="I2533" s="24"/>
      <c r="J2533" s="72">
        <v>43747</v>
      </c>
      <c r="K2533" s="28">
        <v>1990.84</v>
      </c>
      <c r="L2533" s="28">
        <v>612</v>
      </c>
      <c r="M2533" s="28"/>
      <c r="N2533" s="28"/>
      <c r="O2533" s="27">
        <f>IF(ISBLANK(J2533), "", IF(ISNUMBER(F2533), J2533+60, J2533+90))</f>
        <v>43837</v>
      </c>
      <c r="P2533" s="25"/>
      <c r="Q2533" s="27" t="str">
        <f>IF(NOT(ISNUMBER(P2533)),"",P2533+15)</f>
        <v/>
      </c>
      <c r="R2533" s="25"/>
      <c r="S2533" s="25"/>
      <c r="T2533" s="26"/>
      <c r="U2533" s="25"/>
      <c r="V2533" s="25"/>
      <c r="W2533" s="25" t="str">
        <f>IF(ISNUMBER(R2533), R2533+120, "")</f>
        <v/>
      </c>
      <c r="X2533" s="24">
        <v>43768</v>
      </c>
      <c r="Y2533" s="23" t="str">
        <f ca="1">IF(ISBLANK(J2533),
        IF(ISBLANK(F2533), "", TODAY() - F2533 &amp; CHAR(10) &amp; "(preapproval)"),
       IF(ISBLANK(Z2533), TODAY() - J2533, X2533 - J2533 &amp; CHAR(10) &amp; "(closed)"))</f>
        <v>21
(closed)</v>
      </c>
      <c r="Z2533" s="66" t="s">
        <v>360</v>
      </c>
    </row>
    <row r="2534" spans="1:26" s="12" customFormat="1" ht="28.8" hidden="1" x14ac:dyDescent="0.3">
      <c r="A2534" s="29" t="s">
        <v>185</v>
      </c>
      <c r="B2534" s="29">
        <v>201900241</v>
      </c>
      <c r="C2534" s="31" t="s">
        <v>193</v>
      </c>
      <c r="D2534" s="29" t="s">
        <v>177</v>
      </c>
      <c r="E2534" s="139" t="s">
        <v>1727</v>
      </c>
      <c r="F2534" s="30"/>
      <c r="G2534" s="128"/>
      <c r="H2534" s="24" t="str">
        <f>IF(ISNUMBER(F2534), F2534+90, "N/A")</f>
        <v>N/A</v>
      </c>
      <c r="I2534" s="24"/>
      <c r="J2534" s="72">
        <v>43747</v>
      </c>
      <c r="K2534" s="28">
        <v>497.48</v>
      </c>
      <c r="L2534" s="28">
        <v>174</v>
      </c>
      <c r="M2534" s="28"/>
      <c r="N2534" s="28"/>
      <c r="O2534" s="27">
        <f>IF(ISBLANK(J2534), "", IF(ISNUMBER(F2534), J2534+60, J2534+90))</f>
        <v>43837</v>
      </c>
      <c r="P2534" s="27" t="s">
        <v>230</v>
      </c>
      <c r="Q2534" s="27" t="str">
        <f>IF(NOT(ISNUMBER(P2534)),"",P2534+15)</f>
        <v/>
      </c>
      <c r="R2534" s="25" t="s">
        <v>196</v>
      </c>
      <c r="S2534" s="25"/>
      <c r="T2534" s="26"/>
      <c r="U2534" s="25"/>
      <c r="V2534" s="25"/>
      <c r="W2534" s="25" t="str">
        <f>IF(ISNUMBER(R2534), R2534+120, "")</f>
        <v/>
      </c>
      <c r="X2534" s="24">
        <v>43768</v>
      </c>
      <c r="Y2534" s="23" t="str">
        <f ca="1">IF(ISBLANK(J2534),
        IF(ISBLANK(F2534), "", TODAY() - F2534 &amp; CHAR(10) &amp; "(preapproval)"),
       IF(ISBLANK(Z2534), TODAY() - J2534, X2534 - J2534 &amp; CHAR(10) &amp; "(closed)"))</f>
        <v>21
(closed)</v>
      </c>
      <c r="Z2534" s="66" t="s">
        <v>360</v>
      </c>
    </row>
    <row r="2535" spans="1:26" s="12" customFormat="1" ht="28.8" hidden="1" x14ac:dyDescent="0.3">
      <c r="A2535" s="29" t="s">
        <v>185</v>
      </c>
      <c r="B2535" s="29">
        <v>201900242</v>
      </c>
      <c r="C2535" s="31" t="s">
        <v>193</v>
      </c>
      <c r="D2535" s="29" t="s">
        <v>177</v>
      </c>
      <c r="E2535" s="139" t="s">
        <v>1746</v>
      </c>
      <c r="F2535" s="30"/>
      <c r="G2535" s="128"/>
      <c r="H2535" s="24" t="str">
        <f>IF(ISNUMBER(F2535), F2535+90, "N/A")</f>
        <v>N/A</v>
      </c>
      <c r="I2535" s="24"/>
      <c r="J2535" s="72">
        <v>43747</v>
      </c>
      <c r="K2535" s="28">
        <v>522</v>
      </c>
      <c r="L2535" s="28">
        <v>174</v>
      </c>
      <c r="M2535" s="28"/>
      <c r="N2535" s="28"/>
      <c r="O2535" s="27">
        <f>IF(ISBLANK(J2535), "", IF(ISNUMBER(F2535), J2535+60, J2535+90))</f>
        <v>43837</v>
      </c>
      <c r="P2535" s="27" t="s">
        <v>230</v>
      </c>
      <c r="Q2535" s="27" t="str">
        <f>IF(NOT(ISNUMBER(P2535)),"",P2535+15)</f>
        <v/>
      </c>
      <c r="R2535" s="25" t="s">
        <v>196</v>
      </c>
      <c r="S2535" s="25"/>
      <c r="T2535" s="26"/>
      <c r="U2535" s="25"/>
      <c r="V2535" s="25"/>
      <c r="W2535" s="25" t="str">
        <f>IF(ISNUMBER(R2535), R2535+120, "")</f>
        <v/>
      </c>
      <c r="X2535" s="24">
        <v>43768</v>
      </c>
      <c r="Y2535" s="23" t="str">
        <f ca="1">IF(ISBLANK(J2535),
        IF(ISBLANK(F2535), "", TODAY() - F2535 &amp; CHAR(10) &amp; "(preapproval)"),
       IF(ISBLANK(Z2535), TODAY() - J2535, X2535 - J2535 &amp; CHAR(10) &amp; "(closed)"))</f>
        <v>21
(closed)</v>
      </c>
      <c r="Z2535" s="66" t="s">
        <v>360</v>
      </c>
    </row>
    <row r="2536" spans="1:26" s="12" customFormat="1" ht="28.8" hidden="1" x14ac:dyDescent="0.3">
      <c r="A2536" s="29" t="s">
        <v>185</v>
      </c>
      <c r="B2536" s="29">
        <v>201900243</v>
      </c>
      <c r="C2536" s="31" t="s">
        <v>193</v>
      </c>
      <c r="D2536" s="29" t="s">
        <v>177</v>
      </c>
      <c r="E2536" s="139" t="s">
        <v>1745</v>
      </c>
      <c r="F2536" s="30"/>
      <c r="G2536" s="128"/>
      <c r="H2536" s="24" t="str">
        <f>IF(ISNUMBER(F2536), F2536+90, "N/A")</f>
        <v>N/A</v>
      </c>
      <c r="I2536" s="24"/>
      <c r="J2536" s="72">
        <v>43747</v>
      </c>
      <c r="K2536" s="28">
        <v>1032</v>
      </c>
      <c r="L2536" s="28">
        <v>344</v>
      </c>
      <c r="M2536" s="28">
        <v>0</v>
      </c>
      <c r="N2536" s="28">
        <v>0</v>
      </c>
      <c r="O2536" s="27">
        <f>IF(ISBLANK(J2536), "", IF(ISNUMBER(F2536), J2536+60, J2536+90))</f>
        <v>43837</v>
      </c>
      <c r="P2536" s="27" t="s">
        <v>230</v>
      </c>
      <c r="Q2536" s="27" t="s">
        <v>230</v>
      </c>
      <c r="R2536" s="25" t="s">
        <v>195</v>
      </c>
      <c r="S2536" s="25"/>
      <c r="T2536" s="26"/>
      <c r="U2536" s="25"/>
      <c r="V2536" s="25"/>
      <c r="W2536" s="25" t="str">
        <f>IF(ISNUMBER(R2536), R2536+120, "")</f>
        <v/>
      </c>
      <c r="X2536" s="24">
        <v>43768</v>
      </c>
      <c r="Y2536" s="23" t="str">
        <f ca="1">IF(ISBLANK(J2536),
        IF(ISBLANK(F2536), "", TODAY() - F2536 &amp; CHAR(10) &amp; "(preapproval)"),
       IF(ISBLANK(Z2536), TODAY() - J2536, X2536 - J2536 &amp; CHAR(10) &amp; "(closed)"))</f>
        <v>21
(closed)</v>
      </c>
      <c r="Z2536" s="66" t="s">
        <v>360</v>
      </c>
    </row>
    <row r="2537" spans="1:26" s="12" customFormat="1" ht="28.8" hidden="1" x14ac:dyDescent="0.3">
      <c r="A2537" s="29" t="s">
        <v>185</v>
      </c>
      <c r="B2537" s="29">
        <v>201900244</v>
      </c>
      <c r="C2537" s="31" t="s">
        <v>193</v>
      </c>
      <c r="D2537" s="29" t="s">
        <v>179</v>
      </c>
      <c r="E2537" s="139" t="s">
        <v>1744</v>
      </c>
      <c r="F2537" s="30"/>
      <c r="G2537" s="128"/>
      <c r="H2537" s="24" t="str">
        <f>IF(ISNUMBER(F2537), F2537+90, "N/A")</f>
        <v>N/A</v>
      </c>
      <c r="I2537" s="24"/>
      <c r="J2537" s="72">
        <v>43747</v>
      </c>
      <c r="K2537" s="28">
        <v>499.67</v>
      </c>
      <c r="L2537" s="28">
        <v>140</v>
      </c>
      <c r="M2537" s="28"/>
      <c r="N2537" s="28"/>
      <c r="O2537" s="27">
        <f>IF(ISBLANK(J2537), "", IF(ISNUMBER(F2537), J2537+60, J2537+90))</f>
        <v>43837</v>
      </c>
      <c r="P2537" s="25"/>
      <c r="Q2537" s="27" t="str">
        <f>IF(NOT(ISNUMBER(P2537)),"",P2537+15)</f>
        <v/>
      </c>
      <c r="R2537" s="25"/>
      <c r="S2537" s="25"/>
      <c r="T2537" s="26"/>
      <c r="U2537" s="25"/>
      <c r="V2537" s="25"/>
      <c r="W2537" s="25" t="str">
        <f>IF(ISNUMBER(R2537), R2537+120, "")</f>
        <v/>
      </c>
      <c r="X2537" s="24">
        <v>43768</v>
      </c>
      <c r="Y2537" s="23" t="str">
        <f ca="1">IF(ISBLANK(J2537),
        IF(ISBLANK(F2537), "", TODAY() - F2537 &amp; CHAR(10) &amp; "(preapproval)"),
       IF(ISBLANK(Z2537), TODAY() - J2537, X2537 - J2537 &amp; CHAR(10) &amp; "(closed)"))</f>
        <v>21
(closed)</v>
      </c>
      <c r="Z2537" s="66" t="s">
        <v>360</v>
      </c>
    </row>
    <row r="2538" spans="1:26" s="12" customFormat="1" ht="28.8" hidden="1" x14ac:dyDescent="0.3">
      <c r="A2538" s="157"/>
      <c r="B2538" s="149">
        <v>201900245</v>
      </c>
      <c r="C2538" s="71" t="s">
        <v>193</v>
      </c>
      <c r="D2538" s="29" t="s">
        <v>179</v>
      </c>
      <c r="E2538" s="178" t="s">
        <v>686</v>
      </c>
      <c r="F2538" s="151"/>
      <c r="G2538" s="151"/>
      <c r="H2538" s="151"/>
      <c r="I2538" s="151"/>
      <c r="J2538" s="177"/>
      <c r="K2538" s="151"/>
      <c r="L2538" s="151"/>
      <c r="M2538" s="151"/>
      <c r="N2538" s="151"/>
      <c r="O2538" s="151"/>
      <c r="P2538" s="151"/>
      <c r="Q2538" s="151"/>
      <c r="R2538" s="151"/>
      <c r="S2538" s="151"/>
      <c r="T2538" s="151"/>
      <c r="U2538" s="151"/>
      <c r="V2538" s="151"/>
      <c r="W2538" s="151"/>
      <c r="X2538" s="151">
        <v>43766</v>
      </c>
      <c r="Y2538" s="23" t="str">
        <f ca="1">IF(ISBLANK(X2538),
        IF(ISBLANK(F2538), "", TODAY() - F2538 &amp; CHAR(10) &amp; "(preapproval)"),
       IF(ISBLANK(Z2538), TODAY() - J2538, X2538 - J2538 &amp; CHAR(10) &amp; "(closed)"))</f>
        <v>43766
(closed)</v>
      </c>
      <c r="Z2538" s="149" t="s">
        <v>360</v>
      </c>
    </row>
    <row r="2539" spans="1:26" s="12" customFormat="1" ht="28.8" hidden="1" x14ac:dyDescent="0.3">
      <c r="A2539" s="29" t="s">
        <v>185</v>
      </c>
      <c r="B2539" s="29">
        <v>201900246</v>
      </c>
      <c r="C2539" s="31" t="s">
        <v>193</v>
      </c>
      <c r="D2539" s="29" t="s">
        <v>179</v>
      </c>
      <c r="E2539" s="139" t="s">
        <v>1723</v>
      </c>
      <c r="F2539" s="30"/>
      <c r="G2539" s="128"/>
      <c r="H2539" s="24" t="str">
        <f>IF(ISNUMBER(F2539), F2539+90, "N/A")</f>
        <v>N/A</v>
      </c>
      <c r="I2539" s="24"/>
      <c r="J2539" s="72">
        <v>43747</v>
      </c>
      <c r="K2539" s="28">
        <v>491.6</v>
      </c>
      <c r="L2539" s="28">
        <v>136.9</v>
      </c>
      <c r="M2539" s="28">
        <v>0</v>
      </c>
      <c r="N2539" s="28">
        <v>0</v>
      </c>
      <c r="O2539" s="27">
        <f>IF(ISBLANK(J2539), "", IF(ISNUMBER(F2539), J2539+60, J2539+90))</f>
        <v>43837</v>
      </c>
      <c r="P2539" s="27" t="s">
        <v>230</v>
      </c>
      <c r="Q2539" s="27" t="str">
        <f>IF(NOT(ISNUMBER(P2539)),"",P2539+15)</f>
        <v/>
      </c>
      <c r="R2539" s="25" t="s">
        <v>195</v>
      </c>
      <c r="S2539" s="25"/>
      <c r="T2539" s="26"/>
      <c r="U2539" s="25"/>
      <c r="V2539" s="25"/>
      <c r="W2539" s="25" t="str">
        <f>IF(ISNUMBER(R2539), R2539+120, "")</f>
        <v/>
      </c>
      <c r="X2539" s="24">
        <v>43768</v>
      </c>
      <c r="Y2539" s="23" t="str">
        <f ca="1">IF(ISBLANK(J2539),
        IF(ISBLANK(F2539), "", TODAY() - F2539 &amp; CHAR(10) &amp; "(preapproval)"),
       IF(ISBLANK(Z2539), TODAY() - J2539, X2539 - J2539 &amp; CHAR(10) &amp; "(closed)"))</f>
        <v>21
(closed)</v>
      </c>
      <c r="Z2539" s="66" t="s">
        <v>360</v>
      </c>
    </row>
    <row r="2540" spans="1:26" s="12" customFormat="1" ht="43.2" hidden="1" x14ac:dyDescent="0.3">
      <c r="A2540" s="29" t="s">
        <v>185</v>
      </c>
      <c r="B2540" s="29">
        <v>201900247</v>
      </c>
      <c r="C2540" s="31" t="s">
        <v>291</v>
      </c>
      <c r="D2540" s="29" t="s">
        <v>176</v>
      </c>
      <c r="E2540" s="139" t="s">
        <v>1743</v>
      </c>
      <c r="F2540" s="30"/>
      <c r="G2540" s="128"/>
      <c r="H2540" s="24" t="str">
        <f>IF(ISNUMBER(F2540), F2540+90, "N/A")</f>
        <v>N/A</v>
      </c>
      <c r="I2540" s="24"/>
      <c r="J2540" s="72">
        <v>43748</v>
      </c>
      <c r="K2540" s="28">
        <v>1443.4</v>
      </c>
      <c r="L2540" s="28">
        <v>360.85</v>
      </c>
      <c r="M2540" s="28">
        <v>1443.4</v>
      </c>
      <c r="N2540" s="28">
        <v>360.85</v>
      </c>
      <c r="O2540" s="27">
        <f>IF(ISBLANK(J2540), "", IF(ISNUMBER(F2540), J2540+60, J2540+90))</f>
        <v>43838</v>
      </c>
      <c r="P2540" s="27">
        <v>43826</v>
      </c>
      <c r="Q2540" s="27">
        <f>IF(NOT(ISNUMBER(P2540)),"",P2540+15)</f>
        <v>43841</v>
      </c>
      <c r="R2540" s="25" t="s">
        <v>195</v>
      </c>
      <c r="S2540" s="25"/>
      <c r="T2540" s="26"/>
      <c r="U2540" s="25"/>
      <c r="V2540" s="25"/>
      <c r="W2540" s="25" t="str">
        <f>IF(ISNUMBER(R2540), R2540+120, "")</f>
        <v/>
      </c>
      <c r="X2540" s="24">
        <v>43844</v>
      </c>
      <c r="Y2540" s="23" t="str">
        <f ca="1">IF(ISBLANK(J2540),
        IF(ISBLANK(F2540), "", TODAY() - F2540 &amp; CHAR(10) &amp; "(preapproval)"),
       IF(ISBLANK(Z2540), TODAY() - J2540, X2540 - J2540 &amp; CHAR(10) &amp; "(closed)"))</f>
        <v>96
(closed)</v>
      </c>
      <c r="Z2540" s="6" t="str">
        <f>IF(ISBLANK(X2540), "", "Yes")</f>
        <v>Yes</v>
      </c>
    </row>
    <row r="2541" spans="1:26" s="12" customFormat="1" ht="28.5" hidden="1" customHeight="1" x14ac:dyDescent="0.3">
      <c r="A2541" s="29" t="s">
        <v>185</v>
      </c>
      <c r="B2541" s="29">
        <v>201900248</v>
      </c>
      <c r="C2541" s="31" t="s">
        <v>193</v>
      </c>
      <c r="D2541" s="29" t="s">
        <v>179</v>
      </c>
      <c r="E2541" s="139" t="s">
        <v>524</v>
      </c>
      <c r="F2541" s="30"/>
      <c r="G2541" s="128"/>
      <c r="H2541" s="24" t="str">
        <f>IF(ISNUMBER(F2541), F2541+90, "N/A")</f>
        <v>N/A</v>
      </c>
      <c r="I2541" s="24"/>
      <c r="J2541" s="72">
        <v>43755</v>
      </c>
      <c r="K2541" s="28">
        <v>1762.65</v>
      </c>
      <c r="L2541" s="28">
        <v>554</v>
      </c>
      <c r="M2541" s="28">
        <v>1762.65</v>
      </c>
      <c r="N2541" s="28">
        <v>554</v>
      </c>
      <c r="O2541" s="27">
        <f>IF(ISBLANK(J2541), "", IF(ISNUMBER(F2541), J2541+60, J2541+90))</f>
        <v>43845</v>
      </c>
      <c r="P2541" s="27">
        <v>43830</v>
      </c>
      <c r="Q2541" s="27">
        <f>IF(NOT(ISNUMBER(P2541)),"",P2541+15)</f>
        <v>43845</v>
      </c>
      <c r="R2541" s="25" t="s">
        <v>195</v>
      </c>
      <c r="S2541" s="25"/>
      <c r="T2541" s="26"/>
      <c r="U2541" s="25"/>
      <c r="V2541" s="25"/>
      <c r="W2541" s="25" t="str">
        <f>IF(ISNUMBER(R2541), R2541+120, "")</f>
        <v/>
      </c>
      <c r="X2541" s="24">
        <v>43846</v>
      </c>
      <c r="Y2541" s="23" t="str">
        <f ca="1">IF(ISBLANK(J2541),
        IF(ISBLANK(F2541), "", TODAY() - F2541 &amp; CHAR(10) &amp; "(preapproval)"),
       IF(ISBLANK(Z2541), TODAY() - J2541, X2541 - J2541 &amp; CHAR(10) &amp; "(closed)"))</f>
        <v>91
(closed)</v>
      </c>
      <c r="Z2541" s="6" t="str">
        <f>IF(ISBLANK(X2541), "", "Yes")</f>
        <v>Yes</v>
      </c>
    </row>
    <row r="2542" spans="1:26" s="12" customFormat="1" ht="27" hidden="1" customHeight="1" x14ac:dyDescent="0.3">
      <c r="A2542" s="29" t="s">
        <v>185</v>
      </c>
      <c r="B2542" s="29">
        <v>201900249</v>
      </c>
      <c r="C2542" s="31" t="s">
        <v>193</v>
      </c>
      <c r="D2542" s="29" t="s">
        <v>179</v>
      </c>
      <c r="E2542" s="139" t="s">
        <v>1742</v>
      </c>
      <c r="F2542" s="30"/>
      <c r="G2542" s="128"/>
      <c r="H2542" s="24" t="str">
        <f>IF(ISNUMBER(F2542), F2542+90, "N/A")</f>
        <v>N/A</v>
      </c>
      <c r="I2542" s="24"/>
      <c r="J2542" s="72">
        <v>43755</v>
      </c>
      <c r="K2542" s="28">
        <v>249.31</v>
      </c>
      <c r="L2542" s="28">
        <v>369.8</v>
      </c>
      <c r="M2542" s="28">
        <v>249.31</v>
      </c>
      <c r="N2542" s="28">
        <v>369.8</v>
      </c>
      <c r="O2542" s="27">
        <f>IF(ISBLANK(J2542), "", IF(ISNUMBER(F2542), J2542+60, J2542+90))</f>
        <v>43845</v>
      </c>
      <c r="P2542" s="27">
        <v>43829</v>
      </c>
      <c r="Q2542" s="27">
        <f>IF(NOT(ISNUMBER(P2542)),"",P2542+15)</f>
        <v>43844</v>
      </c>
      <c r="R2542" s="25" t="s">
        <v>195</v>
      </c>
      <c r="S2542" s="25"/>
      <c r="T2542" s="26"/>
      <c r="U2542" s="25"/>
      <c r="V2542" s="25"/>
      <c r="W2542" s="25" t="str">
        <f>IF(ISNUMBER(R2542), R2542+120, "")</f>
        <v/>
      </c>
      <c r="X2542" s="24">
        <v>43845</v>
      </c>
      <c r="Y2542" s="23" t="str">
        <f ca="1">IF(ISBLANK(J2542),
        IF(ISBLANK(F2542), "", TODAY() - F2542 &amp; CHAR(10) &amp; "(preapproval)"),
       IF(ISBLANK(Z2542), TODAY() - J2542, X2542 - J2542 &amp; CHAR(10) &amp; "(closed)"))</f>
        <v>90
(closed)</v>
      </c>
      <c r="Z2542" s="6" t="str">
        <f>IF(ISBLANK(X2542), "", "Yes")</f>
        <v>Yes</v>
      </c>
    </row>
    <row r="2543" spans="1:26" s="12" customFormat="1" ht="28.8" hidden="1" x14ac:dyDescent="0.3">
      <c r="A2543" s="29" t="s">
        <v>185</v>
      </c>
      <c r="B2543" s="29">
        <v>201900250</v>
      </c>
      <c r="C2543" s="31" t="s">
        <v>193</v>
      </c>
      <c r="D2543" s="29" t="s">
        <v>179</v>
      </c>
      <c r="E2543" s="139" t="s">
        <v>395</v>
      </c>
      <c r="F2543" s="30"/>
      <c r="G2543" s="128"/>
      <c r="H2543" s="24" t="str">
        <f>IF(ISNUMBER(F2543), F2543+90, "N/A")</f>
        <v>N/A</v>
      </c>
      <c r="I2543" s="24"/>
      <c r="J2543" s="72">
        <v>43755</v>
      </c>
      <c r="K2543" s="28">
        <v>485.7</v>
      </c>
      <c r="L2543" s="28">
        <v>161.9</v>
      </c>
      <c r="M2543" s="28">
        <v>485.7</v>
      </c>
      <c r="N2543" s="28">
        <v>161.9</v>
      </c>
      <c r="O2543" s="27">
        <f>IF(ISBLANK(J2543), "", IF(ISNUMBER(F2543), J2543+60, J2543+90))</f>
        <v>43845</v>
      </c>
      <c r="P2543" s="27">
        <v>43830</v>
      </c>
      <c r="Q2543" s="27">
        <f>IF(NOT(ISNUMBER(P2543)),"",P2543+15)</f>
        <v>43845</v>
      </c>
      <c r="R2543" s="25" t="s">
        <v>195</v>
      </c>
      <c r="S2543" s="25"/>
      <c r="T2543" s="26"/>
      <c r="U2543" s="25"/>
      <c r="V2543" s="25"/>
      <c r="W2543" s="25" t="str">
        <f>IF(ISNUMBER(R2543), R2543+120, "")</f>
        <v/>
      </c>
      <c r="X2543" s="24">
        <v>43846</v>
      </c>
      <c r="Y2543" s="23" t="str">
        <f ca="1">IF(ISBLANK(J2543),
        IF(ISBLANK(F2543), "", TODAY() - F2543 &amp; CHAR(10) &amp; "(preapproval)"),
       IF(ISBLANK(Z2543), TODAY() - J2543, X2543 - J2543 &amp; CHAR(10) &amp; "(closed)"))</f>
        <v>91
(closed)</v>
      </c>
      <c r="Z2543" s="6" t="str">
        <f>IF(ISBLANK(X2543), "", "Yes")</f>
        <v>Yes</v>
      </c>
    </row>
    <row r="2544" spans="1:26" s="12" customFormat="1" ht="28.8" hidden="1" x14ac:dyDescent="0.3">
      <c r="A2544" s="29" t="s">
        <v>185</v>
      </c>
      <c r="B2544" s="29">
        <v>201900251</v>
      </c>
      <c r="C2544" s="31" t="s">
        <v>193</v>
      </c>
      <c r="D2544" s="29" t="s">
        <v>179</v>
      </c>
      <c r="E2544" s="139" t="s">
        <v>1741</v>
      </c>
      <c r="F2544" s="30"/>
      <c r="G2544" s="128"/>
      <c r="H2544" s="24" t="str">
        <f>IF(ISNUMBER(F2544), F2544+90, "N/A")</f>
        <v>N/A</v>
      </c>
      <c r="I2544" s="24"/>
      <c r="J2544" s="72">
        <v>43755</v>
      </c>
      <c r="K2544" s="28">
        <v>386.84</v>
      </c>
      <c r="L2544" s="28">
        <v>156</v>
      </c>
      <c r="M2544" s="28">
        <v>386.84</v>
      </c>
      <c r="N2544" s="28">
        <v>156</v>
      </c>
      <c r="O2544" s="27">
        <f>IF(ISBLANK(J2544), "", IF(ISNUMBER(F2544), J2544+60, J2544+90))</f>
        <v>43845</v>
      </c>
      <c r="P2544" s="27">
        <v>43833</v>
      </c>
      <c r="Q2544" s="27">
        <f>IF(NOT(ISNUMBER(P2544)),"",P2544+15)</f>
        <v>43848</v>
      </c>
      <c r="R2544" s="25" t="s">
        <v>195</v>
      </c>
      <c r="S2544" s="25"/>
      <c r="T2544" s="26"/>
      <c r="U2544" s="25"/>
      <c r="V2544" s="25"/>
      <c r="W2544" s="25" t="str">
        <f>IF(ISNUMBER(R2544), R2544+120, "")</f>
        <v/>
      </c>
      <c r="X2544" s="24">
        <v>43852</v>
      </c>
      <c r="Y2544" s="23" t="str">
        <f ca="1">IF(ISBLANK(J2544),
        IF(ISBLANK(F2544), "", TODAY() - F2544 &amp; CHAR(10) &amp; "(preapproval)"),
       IF(ISBLANK(Z2544), TODAY() - J2544, X2544 - J2544 &amp; CHAR(10) &amp; "(closed)"))</f>
        <v>97
(closed)</v>
      </c>
      <c r="Z2544" s="6" t="str">
        <f>IF(ISBLANK(X2544), "", "Yes")</f>
        <v>Yes</v>
      </c>
    </row>
    <row r="2545" spans="1:26" s="12" customFormat="1" ht="28.8" hidden="1" x14ac:dyDescent="0.3">
      <c r="A2545" s="29" t="s">
        <v>185</v>
      </c>
      <c r="B2545" s="29">
        <v>201900252</v>
      </c>
      <c r="C2545" s="31" t="s">
        <v>193</v>
      </c>
      <c r="D2545" s="29" t="s">
        <v>179</v>
      </c>
      <c r="E2545" s="139" t="s">
        <v>1740</v>
      </c>
      <c r="F2545" s="30"/>
      <c r="G2545" s="128"/>
      <c r="H2545" s="24" t="str">
        <f>IF(ISNUMBER(F2545), F2545+90, "N/A")</f>
        <v>N/A</v>
      </c>
      <c r="I2545" s="24"/>
      <c r="J2545" s="72">
        <v>43755</v>
      </c>
      <c r="K2545" s="28">
        <v>397.13</v>
      </c>
      <c r="L2545" s="28">
        <v>151</v>
      </c>
      <c r="M2545" s="28">
        <v>397.13</v>
      </c>
      <c r="N2545" s="28">
        <v>151</v>
      </c>
      <c r="O2545" s="27">
        <f>IF(ISBLANK(J2545), "", IF(ISNUMBER(F2545), J2545+60, J2545+90))</f>
        <v>43845</v>
      </c>
      <c r="P2545" s="27">
        <v>43826</v>
      </c>
      <c r="Q2545" s="27">
        <f>IF(NOT(ISNUMBER(P2545)),"",P2545+15)</f>
        <v>43841</v>
      </c>
      <c r="R2545" s="25" t="s">
        <v>195</v>
      </c>
      <c r="S2545" s="25"/>
      <c r="T2545" s="26"/>
      <c r="U2545" s="25"/>
      <c r="V2545" s="25"/>
      <c r="W2545" s="25" t="str">
        <f>IF(ISNUMBER(R2545), R2545+120, "")</f>
        <v/>
      </c>
      <c r="X2545" s="24">
        <v>43844</v>
      </c>
      <c r="Y2545" s="23" t="str">
        <f ca="1">IF(ISBLANK(J2545),
        IF(ISBLANK(F2545), "", TODAY() - F2545 &amp; CHAR(10) &amp; "(preapproval)"),
       IF(ISBLANK(Z2545), TODAY() - J2545, X2545 - J2545 &amp; CHAR(10) &amp; "(closed)"))</f>
        <v>89
(closed)</v>
      </c>
      <c r="Z2545" s="6" t="str">
        <f>IF(ISBLANK(X2545), "", "Yes")</f>
        <v>Yes</v>
      </c>
    </row>
    <row r="2546" spans="1:26" s="12" customFormat="1" ht="28.8" hidden="1" x14ac:dyDescent="0.3">
      <c r="A2546" s="29" t="s">
        <v>185</v>
      </c>
      <c r="B2546" s="29">
        <v>201900253</v>
      </c>
      <c r="C2546" s="31" t="s">
        <v>193</v>
      </c>
      <c r="D2546" s="29" t="s">
        <v>179</v>
      </c>
      <c r="E2546" s="139" t="s">
        <v>277</v>
      </c>
      <c r="F2546" s="30"/>
      <c r="G2546" s="128"/>
      <c r="H2546" s="24" t="str">
        <f>IF(ISNUMBER(F2546), F2546+90, "N/A")</f>
        <v>N/A</v>
      </c>
      <c r="I2546" s="24"/>
      <c r="J2546" s="72">
        <v>43755</v>
      </c>
      <c r="K2546" s="28">
        <v>348</v>
      </c>
      <c r="L2546" s="28">
        <v>116</v>
      </c>
      <c r="M2546" s="28">
        <v>299.13</v>
      </c>
      <c r="N2546" s="28">
        <v>99.71</v>
      </c>
      <c r="O2546" s="27">
        <f>IF(ISBLANK(J2546), "", IF(ISNUMBER(F2546), J2546+60, J2546+90))</f>
        <v>43845</v>
      </c>
      <c r="P2546" s="27">
        <v>43836</v>
      </c>
      <c r="Q2546" s="27">
        <f>IF(NOT(ISNUMBER(P2546)),"",P2546+15)</f>
        <v>43851</v>
      </c>
      <c r="R2546" s="25" t="s">
        <v>195</v>
      </c>
      <c r="S2546" s="25"/>
      <c r="T2546" s="26"/>
      <c r="U2546" s="25"/>
      <c r="V2546" s="25"/>
      <c r="W2546" s="25" t="s">
        <v>199</v>
      </c>
      <c r="X2546" s="24">
        <v>43852</v>
      </c>
      <c r="Y2546" s="23" t="str">
        <f ca="1">IF(ISBLANK(J2546),
        IF(ISBLANK(F2546), "", TODAY() - F2546 &amp; CHAR(10) &amp; "(preapproval)"),
       IF(ISBLANK(Z2546), TODAY() - J2546, X2546 - J2546 &amp; CHAR(10) &amp; "(closed)"))</f>
        <v>97
(closed)</v>
      </c>
      <c r="Z2546" s="6" t="str">
        <f>IF(ISBLANK(X2546), "", "Yes")</f>
        <v>Yes</v>
      </c>
    </row>
    <row r="2547" spans="1:26" s="12" customFormat="1" ht="28.8" hidden="1" x14ac:dyDescent="0.3">
      <c r="A2547" s="29" t="s">
        <v>185</v>
      </c>
      <c r="B2547" s="29">
        <v>201900254</v>
      </c>
      <c r="C2547" s="31" t="s">
        <v>536</v>
      </c>
      <c r="D2547" s="29" t="s">
        <v>179</v>
      </c>
      <c r="E2547" s="139" t="s">
        <v>461</v>
      </c>
      <c r="F2547" s="30"/>
      <c r="G2547" s="128"/>
      <c r="H2547" s="24" t="str">
        <f>IF(ISNUMBER(F2547), F2547+90, "N/A")</f>
        <v>N/A</v>
      </c>
      <c r="I2547" s="24"/>
      <c r="J2547" s="72">
        <v>43759</v>
      </c>
      <c r="K2547" s="28">
        <v>39315.879999999997</v>
      </c>
      <c r="L2547" s="28">
        <v>9828.9699999999993</v>
      </c>
      <c r="M2547" s="28">
        <v>39315.879999999997</v>
      </c>
      <c r="N2547" s="28">
        <v>9828.9699999999993</v>
      </c>
      <c r="O2547" s="27">
        <f>IF(ISBLANK(J2547), "", IF(ISNUMBER(F2547), J2547+60, J2547+90))</f>
        <v>43849</v>
      </c>
      <c r="P2547" s="27">
        <v>43830</v>
      </c>
      <c r="Q2547" s="27">
        <f>IF(NOT(ISNUMBER(P2547)),"",P2547+15)</f>
        <v>43845</v>
      </c>
      <c r="R2547" s="25" t="s">
        <v>195</v>
      </c>
      <c r="S2547" s="25"/>
      <c r="T2547" s="26"/>
      <c r="U2547" s="25"/>
      <c r="V2547" s="25"/>
      <c r="W2547" s="25" t="str">
        <f>IF(ISNUMBER(R2547), R2547+120, "")</f>
        <v/>
      </c>
      <c r="X2547" s="24">
        <v>43846</v>
      </c>
      <c r="Y2547" s="23" t="str">
        <f ca="1">IF(ISBLANK(J2547),
        IF(ISBLANK(F2547), "", TODAY() - F2547 &amp; CHAR(10) &amp; "(preapproval)"),
       IF(ISBLANK(Z2547), TODAY() - J2547, X2547 - J2547 &amp; CHAR(10) &amp; "(closed)"))</f>
        <v>87
(closed)</v>
      </c>
      <c r="Z2547" s="6" t="str">
        <f>IF(ISBLANK(X2547), "", "Yes")</f>
        <v>Yes</v>
      </c>
    </row>
    <row r="2548" spans="1:26" s="12" customFormat="1" ht="28.8" hidden="1" x14ac:dyDescent="0.3">
      <c r="A2548" s="29" t="s">
        <v>185</v>
      </c>
      <c r="B2548" s="29">
        <v>201900255</v>
      </c>
      <c r="C2548" s="31" t="s">
        <v>193</v>
      </c>
      <c r="D2548" s="29" t="s">
        <v>176</v>
      </c>
      <c r="E2548" s="139" t="s">
        <v>1739</v>
      </c>
      <c r="F2548" s="30"/>
      <c r="G2548" s="128"/>
      <c r="H2548" s="24" t="str">
        <f>IF(ISNUMBER(F2548), F2548+90, "N/A")</f>
        <v>N/A</v>
      </c>
      <c r="I2548" s="24"/>
      <c r="J2548" s="72">
        <v>43761</v>
      </c>
      <c r="K2548" s="28">
        <v>1241.94</v>
      </c>
      <c r="L2548" s="28">
        <v>350</v>
      </c>
      <c r="M2548" s="28">
        <v>3548.39</v>
      </c>
      <c r="N2548" s="28">
        <v>1000</v>
      </c>
      <c r="O2548" s="27">
        <f>IF(ISBLANK(J2548), "", IF(ISNUMBER(F2548), J2548+60, J2548+90))</f>
        <v>43851</v>
      </c>
      <c r="P2548" s="27">
        <v>43817</v>
      </c>
      <c r="Q2548" s="27">
        <f>IF(NOT(ISNUMBER(P2548)),"",P2548+15)</f>
        <v>43832</v>
      </c>
      <c r="R2548" s="25" t="s">
        <v>195</v>
      </c>
      <c r="S2548" s="25"/>
      <c r="T2548" s="26"/>
      <c r="U2548" s="25"/>
      <c r="V2548" s="25"/>
      <c r="W2548" s="25" t="str">
        <f>IF(ISNUMBER(R2548), R2548+120, "")</f>
        <v/>
      </c>
      <c r="X2548" s="24">
        <v>43833</v>
      </c>
      <c r="Y2548" s="23" t="str">
        <f ca="1">IF(ISBLANK(J2548),
        IF(ISBLANK(F2548), "", TODAY() - F2548 &amp; CHAR(10) &amp; "(preapproval)"),
       IF(ISBLANK(Z2548), TODAY() - J2548, X2548 - J2548 &amp; CHAR(10) &amp; "(closed)"))</f>
        <v>72
(closed)</v>
      </c>
      <c r="Z2548" s="6" t="str">
        <f>IF(ISBLANK(X2548), "", "Yes")</f>
        <v>Yes</v>
      </c>
    </row>
    <row r="2549" spans="1:26" s="12" customFormat="1" ht="28.8" hidden="1" x14ac:dyDescent="0.3">
      <c r="A2549" s="29" t="s">
        <v>185</v>
      </c>
      <c r="B2549" s="29">
        <v>201900256</v>
      </c>
      <c r="C2549" s="31" t="s">
        <v>193</v>
      </c>
      <c r="D2549" s="29" t="s">
        <v>176</v>
      </c>
      <c r="E2549" s="139" t="s">
        <v>1738</v>
      </c>
      <c r="F2549" s="30"/>
      <c r="G2549" s="128"/>
      <c r="H2549" s="24" t="str">
        <f>IF(ISNUMBER(F2549), F2549+90, "N/A")</f>
        <v>N/A</v>
      </c>
      <c r="I2549" s="24"/>
      <c r="J2549" s="72">
        <v>43761</v>
      </c>
      <c r="K2549" s="28">
        <v>1241.94</v>
      </c>
      <c r="L2549" s="28">
        <v>350</v>
      </c>
      <c r="M2549" s="28">
        <v>3548.39</v>
      </c>
      <c r="N2549" s="28">
        <v>1000</v>
      </c>
      <c r="O2549" s="27">
        <f>IF(ISBLANK(J2549), "", IF(ISNUMBER(F2549), J2549+60, J2549+90))</f>
        <v>43851</v>
      </c>
      <c r="P2549" s="27">
        <v>43818</v>
      </c>
      <c r="Q2549" s="27">
        <f>IF(NOT(ISNUMBER(P2549)),"",P2549+15)</f>
        <v>43833</v>
      </c>
      <c r="R2549" s="25" t="s">
        <v>195</v>
      </c>
      <c r="S2549" s="25"/>
      <c r="T2549" s="26"/>
      <c r="U2549" s="25"/>
      <c r="V2549" s="25"/>
      <c r="W2549" s="25" t="str">
        <f>IF(ISNUMBER(R2549), R2549+120, "")</f>
        <v/>
      </c>
      <c r="X2549" s="24">
        <v>43836</v>
      </c>
      <c r="Y2549" s="23" t="str">
        <f ca="1">IF(ISBLANK(J2549),
        IF(ISBLANK(F2549), "", TODAY() - F2549 &amp; CHAR(10) &amp; "(preapproval)"),
       IF(ISBLANK(Z2549), TODAY() - J2549, X2549 - J2549 &amp; CHAR(10) &amp; "(closed)"))</f>
        <v>75
(closed)</v>
      </c>
      <c r="Z2549" s="6" t="s">
        <v>360</v>
      </c>
    </row>
    <row r="2550" spans="1:26" s="12" customFormat="1" ht="28.8" hidden="1" x14ac:dyDescent="0.3">
      <c r="A2550" s="29" t="s">
        <v>185</v>
      </c>
      <c r="B2550" s="29">
        <v>201900257</v>
      </c>
      <c r="C2550" s="31" t="s">
        <v>193</v>
      </c>
      <c r="D2550" s="29" t="s">
        <v>176</v>
      </c>
      <c r="E2550" s="30" t="s">
        <v>1737</v>
      </c>
      <c r="F2550" s="30"/>
      <c r="G2550" s="128"/>
      <c r="H2550" s="24" t="str">
        <f>IF(ISNUMBER(F2550), F2550+90, "N/A")</f>
        <v>N/A</v>
      </c>
      <c r="I2550" s="24"/>
      <c r="J2550" s="72">
        <v>43761</v>
      </c>
      <c r="K2550" s="28">
        <v>478.33</v>
      </c>
      <c r="L2550" s="28">
        <v>350</v>
      </c>
      <c r="M2550" s="28">
        <v>478.33</v>
      </c>
      <c r="N2550" s="28">
        <v>350</v>
      </c>
      <c r="O2550" s="27">
        <f>IF(ISBLANK(J2550), "", IF(ISNUMBER(F2550), J2550+60, J2550+90))</f>
        <v>43851</v>
      </c>
      <c r="P2550" s="27">
        <v>43817</v>
      </c>
      <c r="Q2550" s="27">
        <f>IF(NOT(ISNUMBER(P2550)),"",P2550+15)</f>
        <v>43832</v>
      </c>
      <c r="R2550" s="25">
        <v>43833</v>
      </c>
      <c r="S2550" s="25"/>
      <c r="T2550" s="26"/>
      <c r="U2550" s="25"/>
      <c r="V2550" s="25"/>
      <c r="W2550" s="25">
        <f>IF(ISNUMBER(R2550), R2550+120, "")</f>
        <v>43953</v>
      </c>
      <c r="X2550" s="24">
        <v>43833</v>
      </c>
      <c r="Y2550" s="23" t="str">
        <f ca="1">IF(ISBLANK(J2550),
        IF(ISBLANK(F2550), "", TODAY() - F2550 &amp; CHAR(10) &amp; "(preapproval)"),
       IF(ISBLANK(Z2550), TODAY() - J2550, X2550 - J2550 &amp; CHAR(10) &amp; "(closed)"))</f>
        <v>72
(closed)</v>
      </c>
      <c r="Z2550" s="6" t="str">
        <f>IF(ISBLANK(X2550), "", "Yes")</f>
        <v>Yes</v>
      </c>
    </row>
    <row r="2551" spans="1:26" s="12" customFormat="1" ht="28.5" hidden="1" customHeight="1" x14ac:dyDescent="0.3">
      <c r="A2551" s="29" t="s">
        <v>185</v>
      </c>
      <c r="B2551" s="29">
        <v>201900258</v>
      </c>
      <c r="C2551" s="31" t="s">
        <v>193</v>
      </c>
      <c r="D2551" s="29" t="s">
        <v>179</v>
      </c>
      <c r="E2551" s="139" t="s">
        <v>610</v>
      </c>
      <c r="F2551" s="30"/>
      <c r="G2551" s="128"/>
      <c r="H2551" s="24" t="str">
        <f>IF(ISNUMBER(F2551), F2551+90, "N/A")</f>
        <v>N/A</v>
      </c>
      <c r="I2551" s="24"/>
      <c r="J2551" s="72">
        <v>43761</v>
      </c>
      <c r="K2551" s="28">
        <v>520.49</v>
      </c>
      <c r="L2551" s="28">
        <v>369.8</v>
      </c>
      <c r="M2551" s="28">
        <v>520.49</v>
      </c>
      <c r="N2551" s="28">
        <v>369.8</v>
      </c>
      <c r="O2551" s="27">
        <f>IF(ISBLANK(J2551), "", IF(ISNUMBER(F2551), J2551+60, J2551+90))</f>
        <v>43851</v>
      </c>
      <c r="P2551" s="27">
        <v>43846</v>
      </c>
      <c r="Q2551" s="27">
        <f>IF(NOT(ISNUMBER(P2551)),"",P2551+15)</f>
        <v>43861</v>
      </c>
      <c r="R2551" s="25" t="s">
        <v>195</v>
      </c>
      <c r="S2551" s="25"/>
      <c r="T2551" s="26"/>
      <c r="U2551" s="25"/>
      <c r="V2551" s="25"/>
      <c r="W2551" s="25"/>
      <c r="X2551" s="24">
        <v>43864</v>
      </c>
      <c r="Y2551" s="23" t="str">
        <f ca="1">IF(ISBLANK(J2551),
        IF(ISBLANK(F2551), "", TODAY() - F2551 &amp; CHAR(10) &amp; "(preapproval)"),
       IF(OR(ISBLANK(Z2551), Z2551 = ""), TODAY() - J2551, X2551 - J2551 &amp; CHAR(10) &amp; "(closed)"))</f>
        <v>103
(closed)</v>
      </c>
      <c r="Z2551" s="6" t="str">
        <f>IF(ISBLANK(X2551), "", "Yes")</f>
        <v>Yes</v>
      </c>
    </row>
    <row r="2552" spans="1:26" s="12" customFormat="1" ht="30" hidden="1" customHeight="1" x14ac:dyDescent="0.3">
      <c r="A2552" s="29" t="s">
        <v>185</v>
      </c>
      <c r="B2552" s="29">
        <v>201900259</v>
      </c>
      <c r="C2552" s="31" t="s">
        <v>193</v>
      </c>
      <c r="D2552" s="29" t="s">
        <v>179</v>
      </c>
      <c r="E2552" s="139" t="s">
        <v>1736</v>
      </c>
      <c r="F2552" s="30"/>
      <c r="G2552" s="128"/>
      <c r="H2552" s="24" t="str">
        <f>IF(ISNUMBER(F2552), F2552+90, "N/A")</f>
        <v>N/A</v>
      </c>
      <c r="I2552" s="24"/>
      <c r="J2552" s="72">
        <v>43761</v>
      </c>
      <c r="K2552" s="28">
        <v>2051.36</v>
      </c>
      <c r="L2552" s="28">
        <v>564</v>
      </c>
      <c r="M2552" s="28">
        <v>2051.36</v>
      </c>
      <c r="N2552" s="28">
        <v>564</v>
      </c>
      <c r="O2552" s="27">
        <f>IF(ISBLANK(J2552), "", IF(ISNUMBER(F2552), J2552+60, J2552+90))</f>
        <v>43851</v>
      </c>
      <c r="P2552" s="27">
        <v>43838</v>
      </c>
      <c r="Q2552" s="27">
        <f>IF(NOT(ISNUMBER(P2552)),"",P2552+15)</f>
        <v>43853</v>
      </c>
      <c r="R2552" s="25"/>
      <c r="S2552" s="25"/>
      <c r="T2552" s="26"/>
      <c r="U2552" s="25"/>
      <c r="V2552" s="25"/>
      <c r="W2552" s="25" t="str">
        <f>IF(ISNUMBER(R2552), R2552+120, "")</f>
        <v/>
      </c>
      <c r="X2552" s="24">
        <v>43854</v>
      </c>
      <c r="Y2552" s="23" t="str">
        <f ca="1">IF(ISBLANK(J2552),
        IF(ISBLANK(F2552), "", TODAY() - F2552 &amp; CHAR(10) &amp; "(preapproval)"),
       IF(OR(ISBLANK(Z2552), Z2552 = ""), TODAY() - J2552, X2552 - J2552 &amp; CHAR(10) &amp; "(closed)"))</f>
        <v>93
(closed)</v>
      </c>
      <c r="Z2552" s="6" t="str">
        <f>IF(ISBLANK(X2552), "", "Yes")</f>
        <v>Yes</v>
      </c>
    </row>
    <row r="2553" spans="1:26" s="12" customFormat="1" ht="29.25" hidden="1" customHeight="1" x14ac:dyDescent="0.3">
      <c r="A2553" s="29" t="s">
        <v>185</v>
      </c>
      <c r="B2553" s="29">
        <v>201900260</v>
      </c>
      <c r="C2553" s="31" t="s">
        <v>193</v>
      </c>
      <c r="D2553" s="29" t="s">
        <v>179</v>
      </c>
      <c r="E2553" s="139" t="s">
        <v>1735</v>
      </c>
      <c r="F2553" s="30"/>
      <c r="G2553" s="128"/>
      <c r="H2553" s="24" t="str">
        <f>IF(ISNUMBER(F2553), F2553+90, "N/A")</f>
        <v>N/A</v>
      </c>
      <c r="I2553" s="24"/>
      <c r="J2553" s="72">
        <v>43761</v>
      </c>
      <c r="K2553" s="28">
        <v>1862.46</v>
      </c>
      <c r="L2553" s="28">
        <v>492</v>
      </c>
      <c r="M2553" s="28">
        <v>1862.46</v>
      </c>
      <c r="N2553" s="28">
        <v>492</v>
      </c>
      <c r="O2553" s="27">
        <f>IF(ISBLANK(J2553), "", IF(ISNUMBER(F2553), J2553+60, J2553+90))</f>
        <v>43851</v>
      </c>
      <c r="P2553" s="27">
        <v>43838</v>
      </c>
      <c r="Q2553" s="27">
        <f>IF(NOT(ISNUMBER(P2553)),"",P2553+15)</f>
        <v>43853</v>
      </c>
      <c r="R2553" s="25"/>
      <c r="S2553" s="25"/>
      <c r="T2553" s="26"/>
      <c r="U2553" s="25"/>
      <c r="V2553" s="25"/>
      <c r="W2553" s="25" t="str">
        <f>IF(ISNUMBER(R2553), R2553+120, "")</f>
        <v/>
      </c>
      <c r="X2553" s="24">
        <v>43854</v>
      </c>
      <c r="Y2553" s="23" t="str">
        <f ca="1">IF(ISBLANK(J2553),
        IF(ISBLANK(F2553), "", TODAY() - F2553 &amp; CHAR(10) &amp; "(preapproval)"),
       IF(OR(ISBLANK(Z2553), Z2553 = ""), TODAY() - J2553, X2553 - J2553 &amp; CHAR(10) &amp; "(closed)"))</f>
        <v>93
(closed)</v>
      </c>
      <c r="Z2553" s="6" t="str">
        <f>IF(ISBLANK(X2553), "", "Yes")</f>
        <v>Yes</v>
      </c>
    </row>
    <row r="2554" spans="1:26" s="12" customFormat="1" ht="27" hidden="1" customHeight="1" x14ac:dyDescent="0.3">
      <c r="A2554" s="29" t="s">
        <v>185</v>
      </c>
      <c r="B2554" s="29">
        <v>201900261</v>
      </c>
      <c r="C2554" s="31" t="s">
        <v>193</v>
      </c>
      <c r="D2554" s="29" t="s">
        <v>177</v>
      </c>
      <c r="E2554" s="139" t="s">
        <v>1734</v>
      </c>
      <c r="F2554" s="30"/>
      <c r="G2554" s="128"/>
      <c r="H2554" s="24" t="str">
        <f>IF(ISNUMBER(F2554), F2554+90, "N/A")</f>
        <v>N/A</v>
      </c>
      <c r="I2554" s="24"/>
      <c r="J2554" s="72">
        <v>43761</v>
      </c>
      <c r="K2554" s="28">
        <v>1193.4000000000001</v>
      </c>
      <c r="L2554" s="28">
        <v>397.8</v>
      </c>
      <c r="M2554" s="28">
        <v>1193.4000000000001</v>
      </c>
      <c r="N2554" s="28">
        <v>397.8</v>
      </c>
      <c r="O2554" s="27">
        <f>IF(ISBLANK(J2554), "", IF(ISNUMBER(F2554), J2554+60, J2554+90))</f>
        <v>43851</v>
      </c>
      <c r="P2554" s="27">
        <v>43829</v>
      </c>
      <c r="Q2554" s="27">
        <f>IF(NOT(ISNUMBER(P2554)),"",P2554+15)</f>
        <v>43844</v>
      </c>
      <c r="R2554" s="25" t="s">
        <v>195</v>
      </c>
      <c r="S2554" s="25"/>
      <c r="T2554" s="26"/>
      <c r="U2554" s="25"/>
      <c r="V2554" s="25"/>
      <c r="W2554" s="25" t="str">
        <f>IF(ISNUMBER(R2554), R2554+120, "")</f>
        <v/>
      </c>
      <c r="X2554" s="24">
        <v>43845</v>
      </c>
      <c r="Y2554" s="23" t="str">
        <f ca="1">IF(ISBLANK(J2554),
        IF(ISBLANK(F2554), "", TODAY() - F2554 &amp; CHAR(10) &amp; "(preapproval)"),
       IF(ISBLANK(Z2554), TODAY() - J2554, X2554 - J2554 &amp; CHAR(10) &amp; "(closed)"))</f>
        <v>84
(closed)</v>
      </c>
      <c r="Z2554" s="6" t="str">
        <f>IF(ISBLANK(X2554), "", "Yes")</f>
        <v>Yes</v>
      </c>
    </row>
    <row r="2555" spans="1:26" s="12" customFormat="1" ht="27.75" hidden="1" customHeight="1" x14ac:dyDescent="0.3">
      <c r="A2555" s="29" t="s">
        <v>185</v>
      </c>
      <c r="B2555" s="29">
        <v>201900262</v>
      </c>
      <c r="C2555" s="31" t="s">
        <v>193</v>
      </c>
      <c r="D2555" s="29" t="s">
        <v>179</v>
      </c>
      <c r="E2555" s="139" t="s">
        <v>1733</v>
      </c>
      <c r="F2555" s="30"/>
      <c r="G2555" s="128"/>
      <c r="H2555" s="24" t="str">
        <f>IF(ISNUMBER(F2555), F2555+90, "N/A")</f>
        <v>N/A</v>
      </c>
      <c r="I2555" s="24"/>
      <c r="J2555" s="72">
        <v>43766</v>
      </c>
      <c r="K2555" s="28">
        <v>1125.9000000000001</v>
      </c>
      <c r="L2555" s="28">
        <v>369.8</v>
      </c>
      <c r="M2555" s="28">
        <v>1125.9000000000001</v>
      </c>
      <c r="N2555" s="28">
        <v>369.8</v>
      </c>
      <c r="O2555" s="27">
        <f>IF(ISBLANK(J2555), "", IF(ISNUMBER(F2555), J2555+60, J2555+90))</f>
        <v>43856</v>
      </c>
      <c r="P2555" s="27">
        <v>43839</v>
      </c>
      <c r="Q2555" s="27">
        <f>IF(NOT(ISNUMBER(P2555)),"",P2555+15)</f>
        <v>43854</v>
      </c>
      <c r="R2555" s="25" t="s">
        <v>195</v>
      </c>
      <c r="S2555" s="25"/>
      <c r="T2555" s="26"/>
      <c r="U2555" s="25"/>
      <c r="V2555" s="25"/>
      <c r="W2555" s="25" t="str">
        <f>IF(ISNUMBER(R2555), R2555+120, "")</f>
        <v/>
      </c>
      <c r="X2555" s="24">
        <v>43857</v>
      </c>
      <c r="Y2555" s="23" t="str">
        <f ca="1">IF(ISBLANK(J2555),
        IF(ISBLANK(F2555), "", TODAY() - F2555 &amp; CHAR(10) &amp; "(preapproval)"),
       IF(OR(ISBLANK(Z2555), Z2555 = ""), TODAY() - J2555, X2555 - J2555 &amp; CHAR(10) &amp; "(closed)"))</f>
        <v>91
(closed)</v>
      </c>
      <c r="Z2555" s="6" t="str">
        <f>IF(ISBLANK(X2555), "", "Yes")</f>
        <v>Yes</v>
      </c>
    </row>
    <row r="2556" spans="1:26" s="12" customFormat="1" ht="27.75" hidden="1" customHeight="1" x14ac:dyDescent="0.3">
      <c r="A2556" s="29" t="s">
        <v>185</v>
      </c>
      <c r="B2556" s="29">
        <v>201900263</v>
      </c>
      <c r="C2556" s="31" t="s">
        <v>193</v>
      </c>
      <c r="D2556" s="29" t="s">
        <v>179</v>
      </c>
      <c r="E2556" s="139" t="s">
        <v>1732</v>
      </c>
      <c r="F2556" s="30"/>
      <c r="G2556" s="128"/>
      <c r="H2556" s="24" t="str">
        <f>IF(ISNUMBER(F2556), F2556+90, "N/A")</f>
        <v>N/A</v>
      </c>
      <c r="I2556" s="24"/>
      <c r="J2556" s="72">
        <v>43766</v>
      </c>
      <c r="K2556" s="28">
        <v>552</v>
      </c>
      <c r="L2556" s="28">
        <v>184</v>
      </c>
      <c r="M2556" s="28">
        <v>552</v>
      </c>
      <c r="N2556" s="28">
        <v>184</v>
      </c>
      <c r="O2556" s="27">
        <f>IF(ISBLANK(J2556), "", IF(ISNUMBER(F2556), J2556+60, J2556+90))</f>
        <v>43856</v>
      </c>
      <c r="P2556" s="27">
        <v>43840</v>
      </c>
      <c r="Q2556" s="27">
        <f>IF(NOT(ISNUMBER(P2556)),"",P2556+15)</f>
        <v>43855</v>
      </c>
      <c r="R2556" s="25" t="s">
        <v>195</v>
      </c>
      <c r="S2556" s="25"/>
      <c r="T2556" s="26"/>
      <c r="U2556" s="25"/>
      <c r="V2556" s="25"/>
      <c r="W2556" s="25" t="str">
        <f>IF(ISNUMBER(R2556), R2556+120, "")</f>
        <v/>
      </c>
      <c r="X2556" s="24">
        <v>43858</v>
      </c>
      <c r="Y2556" s="23" t="str">
        <f ca="1">IF(ISBLANK(J2556),
        IF(ISBLANK(F2556), "", TODAY() - F2556 &amp; CHAR(10) &amp; "(preapproval)"),
       IF(OR(ISBLANK(Z2556), Z2556 = ""), TODAY() - J2556, X2556 - J2556 &amp; CHAR(10) &amp; "(closed)"))</f>
        <v>92
(closed)</v>
      </c>
      <c r="Z2556" s="6" t="str">
        <f>IF(ISBLANK(X2556), "", "Yes")</f>
        <v>Yes</v>
      </c>
    </row>
    <row r="2557" spans="1:26" s="12" customFormat="1" ht="27.75" hidden="1" customHeight="1" x14ac:dyDescent="0.3">
      <c r="A2557" s="29" t="s">
        <v>185</v>
      </c>
      <c r="B2557" s="29">
        <v>201900264</v>
      </c>
      <c r="C2557" s="31" t="s">
        <v>193</v>
      </c>
      <c r="D2557" s="29" t="s">
        <v>179</v>
      </c>
      <c r="E2557" s="139" t="s">
        <v>594</v>
      </c>
      <c r="F2557" s="30"/>
      <c r="G2557" s="128"/>
      <c r="H2557" s="24" t="str">
        <f>IF(ISNUMBER(F2557), F2557+90, "N/A")</f>
        <v>N/A</v>
      </c>
      <c r="I2557" s="24"/>
      <c r="J2557" s="72">
        <v>43766</v>
      </c>
      <c r="K2557" s="28">
        <v>1358</v>
      </c>
      <c r="L2557" s="28">
        <v>386</v>
      </c>
      <c r="M2557" s="28" t="s">
        <v>1731</v>
      </c>
      <c r="N2557" s="28">
        <v>310.8</v>
      </c>
      <c r="O2557" s="27">
        <f>IF(ISBLANK(J2557), "", IF(ISNUMBER(F2557), J2557+60, J2557+90))</f>
        <v>43856</v>
      </c>
      <c r="P2557" s="27">
        <v>43839</v>
      </c>
      <c r="Q2557" s="27">
        <f>IF(NOT(ISNUMBER(P2557)),"",P2557+15)</f>
        <v>43854</v>
      </c>
      <c r="R2557" s="25" t="s">
        <v>195</v>
      </c>
      <c r="S2557" s="25"/>
      <c r="T2557" s="26"/>
      <c r="U2557" s="25"/>
      <c r="V2557" s="25"/>
      <c r="W2557" s="25" t="str">
        <f>IF(ISNUMBER(R2557), R2557+120, "")</f>
        <v/>
      </c>
      <c r="X2557" s="24">
        <v>43857</v>
      </c>
      <c r="Y2557" s="23" t="str">
        <f ca="1">IF(ISBLANK(J2557),
        IF(ISBLANK(F2557), "", TODAY() - F2557 &amp; CHAR(10) &amp; "(preapproval)"),
       IF(OR(ISBLANK(Z2557), Z2557 = ""), TODAY() - J2557, X2557 - J2557 &amp; CHAR(10) &amp; "(closed)"))</f>
        <v>91
(closed)</v>
      </c>
      <c r="Z2557" s="6" t="str">
        <f>IF(ISBLANK(X2557), "", "Yes")</f>
        <v>Yes</v>
      </c>
    </row>
    <row r="2558" spans="1:26" s="12" customFormat="1" ht="27.75" hidden="1" customHeight="1" x14ac:dyDescent="0.3">
      <c r="A2558" s="29" t="s">
        <v>185</v>
      </c>
      <c r="B2558" s="29">
        <v>201900265</v>
      </c>
      <c r="C2558" s="31" t="s">
        <v>193</v>
      </c>
      <c r="D2558" s="29" t="s">
        <v>179</v>
      </c>
      <c r="E2558" s="139" t="s">
        <v>931</v>
      </c>
      <c r="F2558" s="30"/>
      <c r="G2558" s="128"/>
      <c r="H2558" s="24" t="str">
        <f>IF(ISNUMBER(F2558), F2558+90, "N/A")</f>
        <v>N/A</v>
      </c>
      <c r="I2558" s="24"/>
      <c r="J2558" s="72">
        <v>43766</v>
      </c>
      <c r="K2558" s="28">
        <v>2064.52</v>
      </c>
      <c r="L2558" s="28">
        <v>688</v>
      </c>
      <c r="M2558" s="28">
        <v>2064.52</v>
      </c>
      <c r="N2558" s="28">
        <v>688</v>
      </c>
      <c r="O2558" s="27">
        <f>IF(ISBLANK(J2558), "", IF(ISNUMBER(F2558), J2558+60, J2558+90))</f>
        <v>43856</v>
      </c>
      <c r="P2558" s="27">
        <v>43846</v>
      </c>
      <c r="Q2558" s="27">
        <f>IF(NOT(ISNUMBER(P2558)),"",P2558+15)</f>
        <v>43861</v>
      </c>
      <c r="R2558" s="25" t="s">
        <v>195</v>
      </c>
      <c r="S2558" s="25"/>
      <c r="T2558" s="26"/>
      <c r="U2558" s="25"/>
      <c r="V2558" s="25"/>
      <c r="W2558" s="25" t="str">
        <f>IF(ISNUMBER(R2558), R2558+120, "")</f>
        <v/>
      </c>
      <c r="X2558" s="24">
        <v>43864</v>
      </c>
      <c r="Y2558" s="23" t="str">
        <f ca="1">IF(ISBLANK(J2558),
        IF(ISBLANK(F2558), "", TODAY() - F2558 &amp; CHAR(10) &amp; "(preapproval)"),
       IF(OR(ISBLANK(Z2558), Z2558 = ""), TODAY() - J2558, X2558 - J2558 &amp; CHAR(10) &amp; "(closed)"))</f>
        <v>98
(closed)</v>
      </c>
      <c r="Z2558" s="6" t="str">
        <f>IF(ISBLANK(X2558), "", "Yes")</f>
        <v>Yes</v>
      </c>
    </row>
    <row r="2559" spans="1:26" s="12" customFormat="1" ht="27.75" hidden="1" customHeight="1" x14ac:dyDescent="0.3">
      <c r="A2559" s="29" t="s">
        <v>185</v>
      </c>
      <c r="B2559" s="29">
        <v>201900266</v>
      </c>
      <c r="C2559" s="31" t="s">
        <v>193</v>
      </c>
      <c r="D2559" s="29" t="s">
        <v>179</v>
      </c>
      <c r="E2559" s="139" t="s">
        <v>715</v>
      </c>
      <c r="F2559" s="30"/>
      <c r="G2559" s="128"/>
      <c r="H2559" s="24" t="str">
        <f>IF(ISNUMBER(F2559), F2559+90, "N/A")</f>
        <v>N/A</v>
      </c>
      <c r="I2559" s="24"/>
      <c r="J2559" s="72">
        <v>43766</v>
      </c>
      <c r="K2559" s="28">
        <v>1056</v>
      </c>
      <c r="L2559" s="28">
        <v>352</v>
      </c>
      <c r="M2559" s="28">
        <v>1056</v>
      </c>
      <c r="N2559" s="28">
        <v>352</v>
      </c>
      <c r="O2559" s="27">
        <f>IF(ISBLANK(J2559), "", IF(ISNUMBER(F2559), J2559+60, J2559+90))</f>
        <v>43856</v>
      </c>
      <c r="P2559" s="27">
        <v>43845</v>
      </c>
      <c r="Q2559" s="27">
        <f>IF(NOT(ISNUMBER(P2559)),"",P2559+15)</f>
        <v>43860</v>
      </c>
      <c r="R2559" s="25" t="s">
        <v>195</v>
      </c>
      <c r="S2559" s="25"/>
      <c r="T2559" s="26"/>
      <c r="U2559" s="25"/>
      <c r="V2559" s="25"/>
      <c r="W2559" s="25" t="str">
        <f>IF(ISNUMBER(R2559), R2559+120, "")</f>
        <v/>
      </c>
      <c r="X2559" s="14">
        <v>43861</v>
      </c>
      <c r="Y2559" s="23" t="str">
        <f ca="1">IF(ISBLANK(J2559),
        IF(ISBLANK(F2559), "", TODAY() - F2559 &amp; CHAR(10) &amp; "(preapproval)"),
       IF(OR(ISBLANK(Z2559), Z2559 = ""), TODAY() - J2559, X2559 - J2559 &amp; CHAR(10) &amp; "(closed)"))</f>
        <v>95
(closed)</v>
      </c>
      <c r="Z2559" s="6" t="str">
        <f>IF(ISBLANK(X2559), "", "Yes")</f>
        <v>Yes</v>
      </c>
    </row>
    <row r="2560" spans="1:26" s="12" customFormat="1" ht="27.75" hidden="1" customHeight="1" x14ac:dyDescent="0.3">
      <c r="A2560" s="29" t="s">
        <v>185</v>
      </c>
      <c r="B2560" s="29">
        <v>201900267</v>
      </c>
      <c r="C2560" s="31" t="s">
        <v>193</v>
      </c>
      <c r="D2560" s="29" t="s">
        <v>179</v>
      </c>
      <c r="E2560" s="139" t="s">
        <v>1730</v>
      </c>
      <c r="F2560" s="30"/>
      <c r="G2560" s="128"/>
      <c r="H2560" s="24" t="str">
        <f>IF(ISNUMBER(F2560), F2560+90, "N/A")</f>
        <v>N/A</v>
      </c>
      <c r="I2560" s="24"/>
      <c r="J2560" s="72">
        <v>43766</v>
      </c>
      <c r="K2560" s="28">
        <v>3667.39</v>
      </c>
      <c r="L2560" s="28">
        <v>1181.2</v>
      </c>
      <c r="M2560" s="28">
        <v>3667.39</v>
      </c>
      <c r="N2560" s="28">
        <v>1181.2</v>
      </c>
      <c r="O2560" s="27">
        <f>IF(ISBLANK(J2560), "", IF(ISNUMBER(F2560), J2560+60, J2560+90))</f>
        <v>43856</v>
      </c>
      <c r="P2560" s="27">
        <v>43847</v>
      </c>
      <c r="Q2560" s="27">
        <f>IF(NOT(ISNUMBER(P2560)),"",P2560+15)</f>
        <v>43862</v>
      </c>
      <c r="R2560" s="25" t="s">
        <v>195</v>
      </c>
      <c r="S2560" s="25"/>
      <c r="T2560" s="26"/>
      <c r="U2560" s="25"/>
      <c r="V2560" s="25"/>
      <c r="W2560" s="25" t="str">
        <f>IF(ISNUMBER(R2560), R2560+120, "")</f>
        <v/>
      </c>
      <c r="X2560" s="176">
        <v>43865</v>
      </c>
      <c r="Y2560" s="23" t="str">
        <f ca="1">IF(ISBLANK(J2560),
        IF(ISBLANK(F2560), "", TODAY() - F2560 &amp; CHAR(10) &amp; "(preapproval)"),
       IF(OR(ISBLANK(Z2560), Z2560 = ""), TODAY() - J2560, X2560 - J2560 &amp; CHAR(10) &amp; "(closed)"))</f>
        <v>99
(closed)</v>
      </c>
      <c r="Z2560" s="6" t="str">
        <f>IF(ISBLANK(X2560), "", "Yes")</f>
        <v>Yes</v>
      </c>
    </row>
    <row r="2561" spans="1:26" s="12" customFormat="1" ht="27.75" hidden="1" customHeight="1" x14ac:dyDescent="0.3">
      <c r="A2561" s="29" t="s">
        <v>185</v>
      </c>
      <c r="B2561" s="29">
        <v>201900268</v>
      </c>
      <c r="C2561" s="31" t="s">
        <v>193</v>
      </c>
      <c r="D2561" s="29" t="s">
        <v>179</v>
      </c>
      <c r="E2561" s="139" t="s">
        <v>686</v>
      </c>
      <c r="F2561" s="30"/>
      <c r="G2561" s="128"/>
      <c r="H2561" s="24" t="str">
        <f>IF(ISNUMBER(F2561), F2561+90, "N/A")</f>
        <v>N/A</v>
      </c>
      <c r="I2561" s="24"/>
      <c r="J2561" s="72">
        <v>43766</v>
      </c>
      <c r="K2561" s="28">
        <v>573.70000000000005</v>
      </c>
      <c r="L2561" s="28">
        <v>157.9</v>
      </c>
      <c r="M2561" s="28">
        <v>573.70000000000005</v>
      </c>
      <c r="N2561" s="28">
        <v>157.9</v>
      </c>
      <c r="O2561" s="27">
        <f>IF(ISBLANK(J2561), "", IF(ISNUMBER(F2561), J2561+60, J2561+90))</f>
        <v>43856</v>
      </c>
      <c r="P2561" s="27">
        <v>43846</v>
      </c>
      <c r="Q2561" s="27">
        <f>IF(NOT(ISNUMBER(P2561)),"",P2561+15)</f>
        <v>43861</v>
      </c>
      <c r="R2561" s="25" t="s">
        <v>195</v>
      </c>
      <c r="S2561" s="25"/>
      <c r="T2561" s="26"/>
      <c r="U2561" s="25"/>
      <c r="V2561" s="25"/>
      <c r="W2561" s="25" t="str">
        <f>IF(ISNUMBER(R2561), R2561+120, "")</f>
        <v/>
      </c>
      <c r="X2561" s="24">
        <v>43864</v>
      </c>
      <c r="Y2561" s="23" t="str">
        <f ca="1">IF(ISBLANK(J2561),
        IF(ISBLANK(F2561), "", TODAY() - F2561 &amp; CHAR(10) &amp; "(preapproval)"),
       IF(OR(ISBLANK(Z2561), Z2561 = ""), TODAY() - J2561, X2561 - J2561 &amp; CHAR(10) &amp; "(closed)"))</f>
        <v>98
(closed)</v>
      </c>
      <c r="Z2561" s="6" t="str">
        <f>IF(ISBLANK(X2561), "", "Yes")</f>
        <v>Yes</v>
      </c>
    </row>
    <row r="2562" spans="1:26" s="12" customFormat="1" ht="27.75" hidden="1" customHeight="1" x14ac:dyDescent="0.3">
      <c r="A2562" s="29" t="s">
        <v>185</v>
      </c>
      <c r="B2562" s="29">
        <v>201900269</v>
      </c>
      <c r="C2562" s="31" t="s">
        <v>607</v>
      </c>
      <c r="D2562" s="29" t="s">
        <v>177</v>
      </c>
      <c r="E2562" s="139" t="s">
        <v>1729</v>
      </c>
      <c r="F2562" s="30"/>
      <c r="G2562" s="128"/>
      <c r="H2562" s="24" t="str">
        <f>IF(ISNUMBER(F2562), F2562+90, "N/A")</f>
        <v>N/A</v>
      </c>
      <c r="I2562" s="24"/>
      <c r="J2562" s="72">
        <v>43766</v>
      </c>
      <c r="K2562" s="28">
        <v>322.44</v>
      </c>
      <c r="L2562" s="28">
        <v>156</v>
      </c>
      <c r="M2562" s="28">
        <v>322.44</v>
      </c>
      <c r="N2562" s="28">
        <v>156</v>
      </c>
      <c r="O2562" s="27">
        <f>IF(ISBLANK(J2562), "", IF(ISNUMBER(F2562), J2562+60, J2562+90))</f>
        <v>43856</v>
      </c>
      <c r="P2562" s="27">
        <v>43846</v>
      </c>
      <c r="Q2562" s="27">
        <f>IF(NOT(ISNUMBER(P2562)),"",P2562+15)</f>
        <v>43861</v>
      </c>
      <c r="R2562" s="25" t="s">
        <v>195</v>
      </c>
      <c r="S2562" s="25"/>
      <c r="T2562" s="26"/>
      <c r="U2562" s="25"/>
      <c r="V2562" s="25"/>
      <c r="W2562" s="25" t="str">
        <f>IF(ISNUMBER(R2562), R2562+120, "")</f>
        <v/>
      </c>
      <c r="X2562" s="24">
        <v>43864</v>
      </c>
      <c r="Y2562" s="23" t="str">
        <f ca="1">IF(ISBLANK(J2562),
        IF(ISBLANK(F2562), "", TODAY() - F2562 &amp; CHAR(10) &amp; "(preapproval)"),
       IF(OR(ISBLANK(Z2562), Z2562 = ""), TODAY() - J2562, X2562 - J2562 &amp; CHAR(10) &amp; "(closed)"))</f>
        <v>98
(closed)</v>
      </c>
      <c r="Z2562" s="6" t="str">
        <f>IF(ISBLANK(X2562), "", "Yes")</f>
        <v>Yes</v>
      </c>
    </row>
    <row r="2563" spans="1:26" s="12" customFormat="1" ht="27.75" hidden="1" customHeight="1" x14ac:dyDescent="0.3">
      <c r="A2563" s="29" t="s">
        <v>185</v>
      </c>
      <c r="B2563" s="29">
        <v>201900270</v>
      </c>
      <c r="C2563" s="31" t="s">
        <v>193</v>
      </c>
      <c r="D2563" s="29" t="s">
        <v>177</v>
      </c>
      <c r="E2563" s="139" t="s">
        <v>1728</v>
      </c>
      <c r="F2563" s="30"/>
      <c r="G2563" s="128"/>
      <c r="H2563" s="24" t="str">
        <f>IF(ISNUMBER(F2563), F2563+90, "N/A")</f>
        <v>N/A</v>
      </c>
      <c r="I2563" s="24"/>
      <c r="J2563" s="72">
        <v>43768</v>
      </c>
      <c r="K2563" s="28">
        <v>435</v>
      </c>
      <c r="L2563" s="28">
        <v>145</v>
      </c>
      <c r="M2563" s="28">
        <v>435</v>
      </c>
      <c r="N2563" s="28">
        <v>145</v>
      </c>
      <c r="O2563" s="27">
        <f>IF(ISBLANK(J2563), "", IF(ISNUMBER(F2563), J2563+60, J2563+90))</f>
        <v>43858</v>
      </c>
      <c r="P2563" s="27">
        <v>43847</v>
      </c>
      <c r="Q2563" s="27">
        <f>IF(NOT(ISNUMBER(P2563)),"",P2563+15)</f>
        <v>43862</v>
      </c>
      <c r="R2563" s="25" t="s">
        <v>195</v>
      </c>
      <c r="S2563" s="25"/>
      <c r="T2563" s="26"/>
      <c r="U2563" s="25"/>
      <c r="V2563" s="25"/>
      <c r="W2563" s="25" t="str">
        <f>IF(ISNUMBER(R2563), R2563+120, "")</f>
        <v/>
      </c>
      <c r="X2563" s="24">
        <v>43865</v>
      </c>
      <c r="Y2563" s="23" t="str">
        <f ca="1">IF(ISBLANK(J2563),
        IF(ISBLANK(F2563), "", TODAY() - F2563 &amp; CHAR(10) &amp; "(preapproval)"),
       IF(OR(ISBLANK(Z2563), Z2563 = ""), TODAY() - J2563, X2563 - J2563 &amp; CHAR(10) &amp; "(closed)"))</f>
        <v>97
(closed)</v>
      </c>
      <c r="Z2563" s="6" t="str">
        <f>IF(ISBLANK(X2563), "", "Yes")</f>
        <v>Yes</v>
      </c>
    </row>
    <row r="2564" spans="1:26" s="12" customFormat="1" ht="27.75" hidden="1" customHeight="1" x14ac:dyDescent="0.3">
      <c r="A2564" s="29" t="s">
        <v>185</v>
      </c>
      <c r="B2564" s="29">
        <v>201900271</v>
      </c>
      <c r="C2564" s="31" t="s">
        <v>193</v>
      </c>
      <c r="D2564" s="29" t="s">
        <v>179</v>
      </c>
      <c r="E2564" s="139" t="s">
        <v>406</v>
      </c>
      <c r="F2564" s="30"/>
      <c r="G2564" s="128"/>
      <c r="H2564" s="24" t="str">
        <f>IF(ISNUMBER(F2564), F2564+90, "N/A")</f>
        <v>N/A</v>
      </c>
      <c r="I2564" s="24"/>
      <c r="J2564" s="72">
        <v>43768</v>
      </c>
      <c r="K2564" s="28">
        <v>1990.84</v>
      </c>
      <c r="L2564" s="28">
        <v>612</v>
      </c>
      <c r="M2564" s="28">
        <v>1990.84</v>
      </c>
      <c r="N2564" s="28">
        <v>612</v>
      </c>
      <c r="O2564" s="27">
        <f>IF(ISBLANK(J2564), "", IF(ISNUMBER(F2564), J2564+60, J2564+90))</f>
        <v>43858</v>
      </c>
      <c r="P2564" s="27">
        <v>43839</v>
      </c>
      <c r="Q2564" s="27">
        <f>IF(NOT(ISNUMBER(P2564)),"",P2564+15)</f>
        <v>43854</v>
      </c>
      <c r="R2564" s="25"/>
      <c r="S2564" s="25"/>
      <c r="T2564" s="26"/>
      <c r="U2564" s="25"/>
      <c r="V2564" s="25"/>
      <c r="W2564" s="25" t="str">
        <f>IF(ISNUMBER(R2564), R2564+120, "")</f>
        <v/>
      </c>
      <c r="X2564" s="24">
        <v>43857</v>
      </c>
      <c r="Y2564" s="23" t="str">
        <f ca="1">IF(ISBLANK(J2564),
        IF(ISBLANK(F2564), "", TODAY() - F2564 &amp; CHAR(10) &amp; "(preapproval)"),
       IF(OR(ISBLANK(Z2564), Z2564 = ""), TODAY() - J2564, X2564 - J2564 &amp; CHAR(10) &amp; "(closed)"))</f>
        <v>89
(closed)</v>
      </c>
      <c r="Z2564" s="6" t="str">
        <f>IF(ISBLANK(X2564), "", "Yes")</f>
        <v>Yes</v>
      </c>
    </row>
    <row r="2565" spans="1:26" s="12" customFormat="1" ht="28.8" hidden="1" x14ac:dyDescent="0.3">
      <c r="A2565" s="29" t="s">
        <v>185</v>
      </c>
      <c r="B2565" s="29">
        <v>201900272</v>
      </c>
      <c r="C2565" s="31" t="s">
        <v>193</v>
      </c>
      <c r="D2565" s="29" t="s">
        <v>177</v>
      </c>
      <c r="E2565" s="139" t="s">
        <v>1727</v>
      </c>
      <c r="F2565" s="30"/>
      <c r="G2565" s="128"/>
      <c r="H2565" s="24" t="str">
        <f>IF(ISNUMBER(F2565), F2565+90, "N/A")</f>
        <v>N/A</v>
      </c>
      <c r="I2565" s="24"/>
      <c r="J2565" s="72">
        <v>43768</v>
      </c>
      <c r="K2565" s="28">
        <v>497.48</v>
      </c>
      <c r="L2565" s="28">
        <v>174</v>
      </c>
      <c r="M2565" s="28">
        <v>497.48</v>
      </c>
      <c r="N2565" s="28">
        <v>174</v>
      </c>
      <c r="O2565" s="27">
        <f>IF(ISBLANK(J2565), "", IF(ISNUMBER(F2565), J2565+60, J2565+90))</f>
        <v>43858</v>
      </c>
      <c r="P2565" s="27">
        <v>43829</v>
      </c>
      <c r="Q2565" s="27">
        <f>IF(NOT(ISNUMBER(P2565)),"",P2565+15)</f>
        <v>43844</v>
      </c>
      <c r="R2565" s="25" t="s">
        <v>195</v>
      </c>
      <c r="S2565" s="25"/>
      <c r="T2565" s="26"/>
      <c r="U2565" s="25"/>
      <c r="V2565" s="25"/>
      <c r="W2565" s="25" t="str">
        <f>IF(ISNUMBER(R2565), R2565+120, "")</f>
        <v/>
      </c>
      <c r="X2565" s="24">
        <v>43845</v>
      </c>
      <c r="Y2565" s="23" t="str">
        <f ca="1">IF(ISBLANK(J2565),
        IF(ISBLANK(F2565), "", TODAY() - F2565 &amp; CHAR(10) &amp; "(preapproval)"),
       IF(ISBLANK(Z2565), TODAY() - J2565, X2565 - J2565 &amp; CHAR(10) &amp; "(closed)"))</f>
        <v>77
(closed)</v>
      </c>
      <c r="Z2565" s="6" t="str">
        <f>IF(ISBLANK(X2565), "", "Yes")</f>
        <v>Yes</v>
      </c>
    </row>
    <row r="2566" spans="1:26" s="12" customFormat="1" ht="28.8" hidden="1" x14ac:dyDescent="0.3">
      <c r="A2566" s="29" t="s">
        <v>185</v>
      </c>
      <c r="B2566" s="29">
        <v>201900273</v>
      </c>
      <c r="C2566" s="31" t="s">
        <v>193</v>
      </c>
      <c r="D2566" s="29" t="s">
        <v>177</v>
      </c>
      <c r="E2566" s="139" t="s">
        <v>1726</v>
      </c>
      <c r="F2566" s="30"/>
      <c r="G2566" s="128"/>
      <c r="H2566" s="24" t="str">
        <f>IF(ISNUMBER(F2566), F2566+90, "N/A")</f>
        <v>N/A</v>
      </c>
      <c r="I2566" s="24"/>
      <c r="J2566" s="72">
        <v>43768</v>
      </c>
      <c r="K2566" s="28">
        <v>522</v>
      </c>
      <c r="L2566" s="28">
        <v>174</v>
      </c>
      <c r="M2566" s="28">
        <v>522</v>
      </c>
      <c r="N2566" s="28">
        <v>174</v>
      </c>
      <c r="O2566" s="27">
        <f>IF(ISBLANK(J2566), "", IF(ISNUMBER(F2566), J2566+60, J2566+90))</f>
        <v>43858</v>
      </c>
      <c r="P2566" s="27">
        <v>43843</v>
      </c>
      <c r="Q2566" s="27">
        <f>IF(NOT(ISNUMBER(P2566)),"",P2566+15)</f>
        <v>43858</v>
      </c>
      <c r="R2566" s="25" t="s">
        <v>195</v>
      </c>
      <c r="S2566" s="25"/>
      <c r="T2566" s="26"/>
      <c r="U2566" s="25"/>
      <c r="V2566" s="25"/>
      <c r="W2566" s="25" t="str">
        <f>IF(ISNUMBER(R2566), R2566+120, "")</f>
        <v/>
      </c>
      <c r="X2566" s="24">
        <v>43859</v>
      </c>
      <c r="Y2566" s="23" t="str">
        <f ca="1">IF(ISBLANK(J2566),
        IF(ISBLANK(F2566), "", TODAY() - F2566 &amp; CHAR(10) &amp; "(preapproval)"),
       IF(OR(ISBLANK(Z2566), Z2566 = ""), TODAY() - J2566, X2566 - J2566 &amp; CHAR(10) &amp; "(closed)"))</f>
        <v>91
(closed)</v>
      </c>
      <c r="Z2566" s="6" t="str">
        <f>IF(ISBLANK(X2566), "", "Yes")</f>
        <v>Yes</v>
      </c>
    </row>
    <row r="2567" spans="1:26" s="12" customFormat="1" ht="28.8" hidden="1" x14ac:dyDescent="0.3">
      <c r="A2567" s="29" t="s">
        <v>185</v>
      </c>
      <c r="B2567" s="29">
        <v>201900274</v>
      </c>
      <c r="C2567" s="31" t="s">
        <v>193</v>
      </c>
      <c r="D2567" s="29" t="s">
        <v>177</v>
      </c>
      <c r="E2567" s="139" t="s">
        <v>1725</v>
      </c>
      <c r="F2567" s="30"/>
      <c r="G2567" s="128"/>
      <c r="H2567" s="24" t="str">
        <f>IF(ISNUMBER(F2567), F2567+90, "N/A")</f>
        <v>N/A</v>
      </c>
      <c r="I2567" s="24"/>
      <c r="J2567" s="72">
        <v>43768</v>
      </c>
      <c r="K2567" s="28">
        <v>1032</v>
      </c>
      <c r="L2567" s="28">
        <v>344</v>
      </c>
      <c r="M2567" s="28">
        <v>1032</v>
      </c>
      <c r="N2567" s="28">
        <v>344</v>
      </c>
      <c r="O2567" s="27">
        <f>IF(ISBLANK(J2567), "", IF(ISNUMBER(F2567), J2567+60, J2567+90))</f>
        <v>43858</v>
      </c>
      <c r="P2567" s="27">
        <v>43852</v>
      </c>
      <c r="Q2567" s="27">
        <f>IF(NOT(ISNUMBER(P2567)),"",P2567+15)</f>
        <v>43867</v>
      </c>
      <c r="R2567" s="25" t="s">
        <v>195</v>
      </c>
      <c r="S2567" s="25"/>
      <c r="T2567" s="26"/>
      <c r="U2567" s="25"/>
      <c r="V2567" s="25"/>
      <c r="W2567" s="25" t="str">
        <f>IF(ISNUMBER(R2567), R2567+120, "")</f>
        <v/>
      </c>
      <c r="X2567" s="24">
        <v>43868</v>
      </c>
      <c r="Y2567" s="23" t="str">
        <f ca="1">IF(ISBLANK(J2567),
        IF(ISBLANK(F2567), "", TODAY() - F2567 &amp; CHAR(10) &amp; "(preapproval)"),
       IF(OR(ISBLANK(Z2567), Z2567 = ""), TODAY() - J2567, X2567 - J2567 &amp; CHAR(10) &amp; "(closed)"))</f>
        <v>100
(closed)</v>
      </c>
      <c r="Z2567" s="6" t="str">
        <f>IF(ISBLANK(X2567), "", "Yes")</f>
        <v>Yes</v>
      </c>
    </row>
    <row r="2568" spans="1:26" s="12" customFormat="1" ht="32.25" hidden="1" customHeight="1" x14ac:dyDescent="0.3">
      <c r="A2568" s="29" t="s">
        <v>185</v>
      </c>
      <c r="B2568" s="29">
        <v>201900275</v>
      </c>
      <c r="C2568" s="31" t="s">
        <v>193</v>
      </c>
      <c r="D2568" s="29" t="s">
        <v>179</v>
      </c>
      <c r="E2568" s="139" t="s">
        <v>1724</v>
      </c>
      <c r="F2568" s="30"/>
      <c r="G2568" s="128"/>
      <c r="H2568" s="24" t="str">
        <f>IF(ISNUMBER(F2568), F2568+90, "N/A")</f>
        <v>N/A</v>
      </c>
      <c r="I2568" s="24"/>
      <c r="J2568" s="72">
        <v>43768</v>
      </c>
      <c r="K2568" s="28">
        <v>499.67</v>
      </c>
      <c r="L2568" s="28">
        <v>140</v>
      </c>
      <c r="M2568" s="28">
        <v>499.67</v>
      </c>
      <c r="N2568" s="28">
        <v>140</v>
      </c>
      <c r="O2568" s="27">
        <f>IF(ISBLANK(J2568), "", IF(ISNUMBER(F2568), J2568+60, J2568+90))</f>
        <v>43858</v>
      </c>
      <c r="P2568" s="27">
        <v>43833</v>
      </c>
      <c r="Q2568" s="27">
        <f>IF(NOT(ISNUMBER(P2568)),"",P2568+15)</f>
        <v>43848</v>
      </c>
      <c r="R2568" s="25" t="s">
        <v>195</v>
      </c>
      <c r="S2568" s="25"/>
      <c r="T2568" s="26"/>
      <c r="U2568" s="25"/>
      <c r="V2568" s="25"/>
      <c r="W2568" s="25" t="str">
        <f>IF(ISNUMBER(R2568), R2568+120, "")</f>
        <v/>
      </c>
      <c r="X2568" s="24">
        <v>43852</v>
      </c>
      <c r="Y2568" s="23" t="str">
        <f ca="1">IF(ISBLANK(J2568),
        IF(ISBLANK(F2568), "", TODAY() - F2568 &amp; CHAR(10) &amp; "(preapproval)"),
       IF(ISBLANK(Z2568), TODAY() - J2568, X2568 - J2568 &amp; CHAR(10) &amp; "(closed)"))</f>
        <v>84
(closed)</v>
      </c>
      <c r="Z2568" s="6" t="str">
        <f>IF(ISBLANK(X2568), "", "Yes")</f>
        <v>Yes</v>
      </c>
    </row>
    <row r="2569" spans="1:26" s="12" customFormat="1" ht="32.25" hidden="1" customHeight="1" x14ac:dyDescent="0.3">
      <c r="A2569" s="29" t="s">
        <v>185</v>
      </c>
      <c r="B2569" s="29">
        <v>201900276</v>
      </c>
      <c r="C2569" s="31" t="s">
        <v>193</v>
      </c>
      <c r="D2569" s="29" t="s">
        <v>179</v>
      </c>
      <c r="E2569" s="139" t="s">
        <v>1723</v>
      </c>
      <c r="F2569" s="30"/>
      <c r="G2569" s="128"/>
      <c r="H2569" s="24" t="str">
        <f>IF(ISNUMBER(F2569), F2569+90, "N/A")</f>
        <v>N/A</v>
      </c>
      <c r="I2569" s="24"/>
      <c r="J2569" s="72">
        <v>43768</v>
      </c>
      <c r="K2569" s="28">
        <v>491.6</v>
      </c>
      <c r="L2569" s="28">
        <v>136.9</v>
      </c>
      <c r="M2569" s="28">
        <v>491.6</v>
      </c>
      <c r="N2569" s="28">
        <v>136.9</v>
      </c>
      <c r="O2569" s="27">
        <f>IF(ISBLANK(J2569), "", IF(ISNUMBER(F2569), J2569+60, J2569+90))</f>
        <v>43858</v>
      </c>
      <c r="P2569" s="27">
        <v>43845</v>
      </c>
      <c r="Q2569" s="27">
        <f>IF(NOT(ISNUMBER(P2569)),"",P2569+15)</f>
        <v>43860</v>
      </c>
      <c r="R2569" s="25" t="s">
        <v>195</v>
      </c>
      <c r="S2569" s="25"/>
      <c r="T2569" s="26"/>
      <c r="U2569" s="25"/>
      <c r="V2569" s="25"/>
      <c r="W2569" s="25" t="str">
        <f>IF(ISNUMBER(R2569), R2569+120, "")</f>
        <v/>
      </c>
      <c r="X2569" s="24">
        <v>43861</v>
      </c>
      <c r="Y2569" s="23" t="str">
        <f ca="1">IF(ISBLANK(J2569),
        IF(ISBLANK(F2569), "", TODAY() - F2569 &amp; CHAR(10) &amp; "(preapproval)"),
       IF(OR(ISBLANK(Z2569), Z2569 = ""), TODAY() - J2569, X2569 - J2569 &amp; CHAR(10) &amp; "(closed)"))</f>
        <v>93
(closed)</v>
      </c>
      <c r="Z2569" s="6" t="s">
        <v>360</v>
      </c>
    </row>
    <row r="2570" spans="1:26" s="12" customFormat="1" ht="32.25" hidden="1" customHeight="1" x14ac:dyDescent="0.3">
      <c r="A2570" s="29" t="s">
        <v>185</v>
      </c>
      <c r="B2570" s="29">
        <v>201900277</v>
      </c>
      <c r="C2570" s="31" t="s">
        <v>1722</v>
      </c>
      <c r="D2570" s="29" t="s">
        <v>179</v>
      </c>
      <c r="E2570" s="139" t="s">
        <v>1721</v>
      </c>
      <c r="F2570" s="30"/>
      <c r="G2570" s="128"/>
      <c r="H2570" s="24" t="str">
        <f>IF(ISNUMBER(F2570), F2570+90, "N/A")</f>
        <v>N/A</v>
      </c>
      <c r="I2570" s="24"/>
      <c r="J2570" s="72">
        <v>43768</v>
      </c>
      <c r="K2570" s="28">
        <v>479.2</v>
      </c>
      <c r="L2570" s="28">
        <v>119.8</v>
      </c>
      <c r="M2570" s="28">
        <v>479.2</v>
      </c>
      <c r="N2570" s="28">
        <v>119.8</v>
      </c>
      <c r="O2570" s="27">
        <f>IF(ISBLANK(J2570), "", IF(ISNUMBER(F2570), J2570+60, J2570+90))</f>
        <v>43858</v>
      </c>
      <c r="P2570" s="27">
        <v>43839</v>
      </c>
      <c r="Q2570" s="27">
        <f>IF(NOT(ISNUMBER(P2570)),"",P2570+15)</f>
        <v>43854</v>
      </c>
      <c r="R2570" s="25" t="s">
        <v>195</v>
      </c>
      <c r="S2570" s="25"/>
      <c r="T2570" s="26"/>
      <c r="U2570" s="25"/>
      <c r="V2570" s="25"/>
      <c r="W2570" s="25" t="str">
        <f>IF(ISNUMBER(R2570), R2570+120, "")</f>
        <v/>
      </c>
      <c r="X2570" s="24">
        <v>43857</v>
      </c>
      <c r="Y2570" s="23" t="str">
        <f ca="1">IF(ISBLANK(J2570),
        IF(ISBLANK(F2570), "", TODAY() - F2570 &amp; CHAR(10) &amp; "(preapproval)"),
       IF(OR(ISBLANK(Z2570), Z2570 = ""), TODAY() - J2570, X2570 - J2570 &amp; CHAR(10) &amp; "(closed)"))</f>
        <v>89
(closed)</v>
      </c>
      <c r="Z2570" s="6" t="str">
        <f>IF(ISBLANK(X2570), "", "Yes")</f>
        <v>Yes</v>
      </c>
    </row>
    <row r="2571" spans="1:26" s="12" customFormat="1" ht="28.8" hidden="1" x14ac:dyDescent="0.3">
      <c r="A2571" s="29" t="s">
        <v>185</v>
      </c>
      <c r="B2571" s="29">
        <v>201900278</v>
      </c>
      <c r="C2571" s="31" t="s">
        <v>1686</v>
      </c>
      <c r="D2571" s="29" t="s">
        <v>176</v>
      </c>
      <c r="E2571" s="139" t="s">
        <v>1720</v>
      </c>
      <c r="F2571" s="30"/>
      <c r="G2571" s="128"/>
      <c r="H2571" s="24" t="str">
        <f>IF(ISNUMBER(F2571), F2571+90, "N/A")</f>
        <v>N/A</v>
      </c>
      <c r="I2571" s="24"/>
      <c r="J2571" s="72">
        <v>43769</v>
      </c>
      <c r="K2571" s="28">
        <v>21087.119999999999</v>
      </c>
      <c r="L2571" s="28">
        <v>3375</v>
      </c>
      <c r="M2571" s="28">
        <v>5453.12</v>
      </c>
      <c r="N2571" s="28">
        <v>2726.56</v>
      </c>
      <c r="O2571" s="27">
        <f>IF(ISBLANK(J2571), "", IF(ISNUMBER(F2571), J2571+60, J2571+90))</f>
        <v>43859</v>
      </c>
      <c r="P2571" s="27">
        <v>43858</v>
      </c>
      <c r="Q2571" s="27">
        <f>IF(NOT(ISNUMBER(P2571)),"",P2571+15)</f>
        <v>43873</v>
      </c>
      <c r="R2571" s="25" t="s">
        <v>195</v>
      </c>
      <c r="S2571" s="25"/>
      <c r="T2571" s="26"/>
      <c r="U2571" s="25"/>
      <c r="V2571" s="25"/>
      <c r="W2571" s="25" t="str">
        <f>IF(ISNUMBER(R2571), R2571+120, "")</f>
        <v/>
      </c>
      <c r="X2571" s="24">
        <v>43874</v>
      </c>
      <c r="Y2571" s="23" t="str">
        <f ca="1">IF(ISBLANK(J2571),
        IF(ISBLANK(F2571), "", TODAY() - F2571 &amp; CHAR(10) &amp; "(preapproval)"),
       IF(OR(ISBLANK(Z2571), Z2571 = ""), TODAY() - J2571, X2571 - J2571 &amp; CHAR(10) &amp; "(closed)"))</f>
        <v>105
(closed)</v>
      </c>
      <c r="Z2571" s="6" t="str">
        <f>IF(ISBLANK(X2571), "", "Yes")</f>
        <v>Yes</v>
      </c>
    </row>
    <row r="2572" spans="1:26" s="12" customFormat="1" ht="28.8" hidden="1" x14ac:dyDescent="0.3">
      <c r="A2572" s="29" t="s">
        <v>185</v>
      </c>
      <c r="B2572" s="29">
        <v>201900279</v>
      </c>
      <c r="C2572" s="31" t="s">
        <v>1686</v>
      </c>
      <c r="D2572" s="29" t="s">
        <v>176</v>
      </c>
      <c r="E2572" s="139" t="s">
        <v>1719</v>
      </c>
      <c r="F2572" s="30"/>
      <c r="G2572" s="128"/>
      <c r="H2572" s="24" t="str">
        <f>IF(ISNUMBER(F2572), F2572+90, "N/A")</f>
        <v>N/A</v>
      </c>
      <c r="I2572" s="24"/>
      <c r="J2572" s="72">
        <v>43769</v>
      </c>
      <c r="K2572" s="28">
        <v>6658.6</v>
      </c>
      <c r="L2572" s="28">
        <v>2220</v>
      </c>
      <c r="M2572" s="28">
        <v>5416.13</v>
      </c>
      <c r="N2572" s="28">
        <v>1825</v>
      </c>
      <c r="O2572" s="27">
        <f>IF(ISBLANK(J2572), "", IF(ISNUMBER(F2572), J2572+60, J2572+90))</f>
        <v>43859</v>
      </c>
      <c r="P2572" s="27">
        <v>43858</v>
      </c>
      <c r="Q2572" s="27">
        <f>IF(NOT(ISNUMBER(P2572)),"",P2572+15)</f>
        <v>43873</v>
      </c>
      <c r="R2572" s="25" t="s">
        <v>195</v>
      </c>
      <c r="S2572" s="25"/>
      <c r="T2572" s="26"/>
      <c r="U2572" s="25"/>
      <c r="V2572" s="25"/>
      <c r="W2572" s="25" t="str">
        <f>IF(ISNUMBER(R2572), R2572+120, "")</f>
        <v/>
      </c>
      <c r="X2572" s="24">
        <v>43874</v>
      </c>
      <c r="Y2572" s="23" t="str">
        <f ca="1">IF(ISBLANK(J2572),
        IF(ISBLANK(F2572), "", TODAY() - F2572 &amp; CHAR(10) &amp; "(preapproval)"),
       IF(OR(ISBLANK(Z2572), Z2572 = ""), TODAY() - J2572, X2572 - J2572 &amp; CHAR(10) &amp; "(closed)"))</f>
        <v>105
(closed)</v>
      </c>
      <c r="Z2572" s="6" t="str">
        <f>IF(ISBLANK(X2572), "", "Yes")</f>
        <v>Yes</v>
      </c>
    </row>
    <row r="2573" spans="1:26" s="12" customFormat="1" ht="28.8" hidden="1" x14ac:dyDescent="0.3">
      <c r="A2573" s="29" t="s">
        <v>185</v>
      </c>
      <c r="B2573" s="29">
        <v>201900280</v>
      </c>
      <c r="C2573" s="31" t="s">
        <v>1686</v>
      </c>
      <c r="D2573" s="29" t="s">
        <v>176</v>
      </c>
      <c r="E2573" s="139" t="s">
        <v>1718</v>
      </c>
      <c r="F2573" s="30"/>
      <c r="G2573" s="128"/>
      <c r="H2573" s="24" t="str">
        <f>IF(ISNUMBER(F2573), F2573+90, "N/A")</f>
        <v>N/A</v>
      </c>
      <c r="I2573" s="24"/>
      <c r="J2573" s="72">
        <v>43769</v>
      </c>
      <c r="K2573" s="28">
        <v>4480</v>
      </c>
      <c r="L2573" s="28">
        <v>2240</v>
      </c>
      <c r="M2573" s="28">
        <v>3650</v>
      </c>
      <c r="N2573" s="28">
        <v>1825</v>
      </c>
      <c r="O2573" s="27">
        <f>IF(ISBLANK(J2573), "", IF(ISNUMBER(F2573), J2573+60, J2573+90))</f>
        <v>43859</v>
      </c>
      <c r="P2573" s="27">
        <v>43858</v>
      </c>
      <c r="Q2573" s="27">
        <f>IF(NOT(ISNUMBER(P2573)),"",P2573+15)</f>
        <v>43873</v>
      </c>
      <c r="R2573" s="25" t="s">
        <v>195</v>
      </c>
      <c r="S2573" s="25"/>
      <c r="T2573" s="26"/>
      <c r="U2573" s="25"/>
      <c r="V2573" s="25"/>
      <c r="W2573" s="25" t="str">
        <f>IF(ISNUMBER(R2573), R2573+120, "")</f>
        <v/>
      </c>
      <c r="X2573" s="24">
        <v>43874</v>
      </c>
      <c r="Y2573" s="23" t="str">
        <f ca="1">IF(ISBLANK(J2573),
        IF(ISBLANK(F2573), "", TODAY() - F2573 &amp; CHAR(10) &amp; "(preapproval)"),
       IF(OR(ISBLANK(Z2573), Z2573 = ""), TODAY() - J2573, X2573 - J2573 &amp; CHAR(10) &amp; "(closed)"))</f>
        <v>105
(closed)</v>
      </c>
      <c r="Z2573" s="6" t="str">
        <f>IF(ISBLANK(X2573), "", "Yes")</f>
        <v>Yes</v>
      </c>
    </row>
    <row r="2574" spans="1:26" s="12" customFormat="1" ht="28.8" hidden="1" x14ac:dyDescent="0.3">
      <c r="A2574" s="29" t="s">
        <v>185</v>
      </c>
      <c r="B2574" s="29">
        <v>201900281</v>
      </c>
      <c r="C2574" s="31" t="s">
        <v>804</v>
      </c>
      <c r="D2574" s="29" t="s">
        <v>179</v>
      </c>
      <c r="E2574" s="139" t="s">
        <v>1663</v>
      </c>
      <c r="F2574" s="30"/>
      <c r="G2574" s="128"/>
      <c r="H2574" s="24" t="str">
        <f>IF(ISNUMBER(F2574), F2574+90, "N/A")</f>
        <v>N/A</v>
      </c>
      <c r="I2574" s="24"/>
      <c r="J2574" s="72">
        <v>43769</v>
      </c>
      <c r="K2574" s="28">
        <v>620.1</v>
      </c>
      <c r="L2574" s="28">
        <v>332.36</v>
      </c>
      <c r="M2574" s="28">
        <v>611.11</v>
      </c>
      <c r="N2574" s="28">
        <v>332.26</v>
      </c>
      <c r="O2574" s="27">
        <f>IF(ISBLANK(J2574), "", IF(ISNUMBER(F2574), J2574+60, J2574+90))</f>
        <v>43859</v>
      </c>
      <c r="P2574" s="27">
        <v>43854</v>
      </c>
      <c r="Q2574" s="27">
        <f>IF(NOT(ISNUMBER(P2574)),"",P2574+15)</f>
        <v>43869</v>
      </c>
      <c r="R2574" s="25" t="s">
        <v>195</v>
      </c>
      <c r="S2574" s="25"/>
      <c r="T2574" s="26"/>
      <c r="U2574" s="25"/>
      <c r="V2574" s="25"/>
      <c r="W2574" s="25" t="str">
        <f>IF(ISNUMBER(R2574), R2574+120, "")</f>
        <v/>
      </c>
      <c r="X2574" s="24">
        <v>43872</v>
      </c>
      <c r="Y2574" s="23" t="str">
        <f ca="1">IF(ISBLANK(J2574),
        IF(ISBLANK(F2574), "", TODAY() - F2574 &amp; CHAR(10) &amp; "(preapproval)"),
       IF(OR(ISBLANK(Z2574), Z2574 = ""), TODAY() - J2574, X2574 - J2574 &amp; CHAR(10) &amp; "(closed)"))</f>
        <v>103
(closed)</v>
      </c>
      <c r="Z2574" s="6" t="str">
        <f>IF(ISBLANK(X2574), "", "Yes")</f>
        <v>Yes</v>
      </c>
    </row>
    <row r="2575" spans="1:26" s="12" customFormat="1" ht="28.8" hidden="1" x14ac:dyDescent="0.3">
      <c r="A2575" s="29" t="s">
        <v>185</v>
      </c>
      <c r="B2575" s="29">
        <v>201900282</v>
      </c>
      <c r="C2575" s="31" t="s">
        <v>804</v>
      </c>
      <c r="D2575" s="29" t="s">
        <v>179</v>
      </c>
      <c r="E2575" s="139" t="s">
        <v>1717</v>
      </c>
      <c r="F2575" s="30"/>
      <c r="G2575" s="128"/>
      <c r="H2575" s="24" t="str">
        <f>IF(ISNUMBER(F2575), F2575+90, "N/A")</f>
        <v>N/A</v>
      </c>
      <c r="I2575" s="24"/>
      <c r="J2575" s="72">
        <v>43769</v>
      </c>
      <c r="K2575" s="28">
        <v>189.37</v>
      </c>
      <c r="L2575" s="28">
        <v>153.54</v>
      </c>
      <c r="M2575" s="28">
        <v>189.37</v>
      </c>
      <c r="N2575" s="28">
        <v>153.54</v>
      </c>
      <c r="O2575" s="27">
        <f>IF(ISBLANK(J2575), "", IF(ISNUMBER(F2575), J2575+60, J2575+90))</f>
        <v>43859</v>
      </c>
      <c r="P2575" s="27">
        <v>43852</v>
      </c>
      <c r="Q2575" s="27">
        <f>IF(NOT(ISNUMBER(P2575)),"",P2575+15)</f>
        <v>43867</v>
      </c>
      <c r="R2575" s="25" t="s">
        <v>195</v>
      </c>
      <c r="S2575" s="25"/>
      <c r="T2575" s="26"/>
      <c r="U2575" s="25"/>
      <c r="V2575" s="25"/>
      <c r="W2575" s="25" t="str">
        <f>IF(ISNUMBER(R2575), R2575+120, "")</f>
        <v/>
      </c>
      <c r="X2575" s="24">
        <v>43868</v>
      </c>
      <c r="Y2575" s="23" t="str">
        <f ca="1">IF(ISBLANK(J2575),
        IF(ISBLANK(F2575), "", TODAY() - F2575 &amp; CHAR(10) &amp; "(preapproval)"),
       IF(OR(ISBLANK(Z2575), Z2575 = ""), TODAY() - J2575, X2575 - J2575 &amp; CHAR(10) &amp; "(closed)"))</f>
        <v>99
(closed)</v>
      </c>
      <c r="Z2575" s="6" t="str">
        <f>IF(ISBLANK(X2575), "", "Yes")</f>
        <v>Yes</v>
      </c>
    </row>
    <row r="2576" spans="1:26" s="12" customFormat="1" ht="28.8" hidden="1" x14ac:dyDescent="0.3">
      <c r="A2576" s="29" t="s">
        <v>185</v>
      </c>
      <c r="B2576" s="29">
        <v>201900283</v>
      </c>
      <c r="C2576" s="31" t="s">
        <v>415</v>
      </c>
      <c r="D2576" s="29" t="s">
        <v>179</v>
      </c>
      <c r="E2576" s="139" t="s">
        <v>423</v>
      </c>
      <c r="F2576" s="30"/>
      <c r="G2576" s="128"/>
      <c r="H2576" s="24" t="str">
        <f>IF(ISNUMBER(F2576), F2576+90, "N/A")</f>
        <v>N/A</v>
      </c>
      <c r="I2576" s="24"/>
      <c r="J2576" s="72">
        <v>43770</v>
      </c>
      <c r="K2576" s="28">
        <v>6502.64</v>
      </c>
      <c r="L2576" s="28">
        <v>6502.64</v>
      </c>
      <c r="M2576" s="28">
        <v>5418.8</v>
      </c>
      <c r="N2576" s="28">
        <v>5418.8</v>
      </c>
      <c r="O2576" s="27">
        <f>IF(ISBLANK(J2576), "", IF(ISNUMBER(F2576), J2576+60, J2576+90))</f>
        <v>43860</v>
      </c>
      <c r="P2576" s="27">
        <v>43843</v>
      </c>
      <c r="Q2576" s="27">
        <f>IF(NOT(ISNUMBER(P2576)),"",P2576+15)</f>
        <v>43858</v>
      </c>
      <c r="R2576" s="25" t="s">
        <v>195</v>
      </c>
      <c r="S2576" s="25"/>
      <c r="T2576" s="26"/>
      <c r="U2576" s="25"/>
      <c r="V2576" s="25"/>
      <c r="W2576" s="25" t="str">
        <f>IF(ISNUMBER(R2576), R2576+120, "")</f>
        <v/>
      </c>
      <c r="X2576" s="24">
        <v>43859</v>
      </c>
      <c r="Y2576" s="23" t="str">
        <f ca="1">IF(ISBLANK(J2576),
        IF(ISBLANK(F2576), "", TODAY() - F2576 &amp; CHAR(10) &amp; "(preapproval)"),
       IF(OR(ISBLANK(Z2576), Z2576 = ""), TODAY() - J2576, X2576 - J2576 &amp; CHAR(10) &amp; "(closed)"))</f>
        <v>89
(closed)</v>
      </c>
      <c r="Z2576" s="6" t="str">
        <f>IF(ISBLANK(X2576), "", "Yes")</f>
        <v>Yes</v>
      </c>
    </row>
    <row r="2577" spans="1:26" s="12" customFormat="1" ht="28.8" hidden="1" x14ac:dyDescent="0.3">
      <c r="A2577" s="29" t="s">
        <v>185</v>
      </c>
      <c r="B2577" s="29">
        <v>201900284</v>
      </c>
      <c r="C2577" s="31" t="s">
        <v>193</v>
      </c>
      <c r="D2577" s="29" t="s">
        <v>176</v>
      </c>
      <c r="E2577" s="63" t="s">
        <v>650</v>
      </c>
      <c r="F2577" s="30"/>
      <c r="G2577" s="128"/>
      <c r="H2577" s="24" t="str">
        <f>IF(ISNUMBER(F2577), F2577+90, "N/A")</f>
        <v>N/A</v>
      </c>
      <c r="I2577" s="24"/>
      <c r="J2577" s="72">
        <v>43775</v>
      </c>
      <c r="K2577" s="28">
        <v>1794.94</v>
      </c>
      <c r="L2577" s="28">
        <v>283.5</v>
      </c>
      <c r="M2577" s="28">
        <v>1794.94</v>
      </c>
      <c r="N2577" s="28">
        <v>283.5</v>
      </c>
      <c r="O2577" s="27">
        <f>IF(ISBLANK(J2577), "", IF(ISNUMBER(F2577), J2577+60, J2577+90))</f>
        <v>43865</v>
      </c>
      <c r="P2577" s="27">
        <v>43854</v>
      </c>
      <c r="Q2577" s="27">
        <f>IF(NOT(ISNUMBER(P2577)),"",P2577+15)</f>
        <v>43869</v>
      </c>
      <c r="R2577" s="25" t="s">
        <v>195</v>
      </c>
      <c r="S2577" s="25"/>
      <c r="T2577" s="26"/>
      <c r="U2577" s="25"/>
      <c r="V2577" s="25"/>
      <c r="W2577" s="25" t="str">
        <f>IF(ISNUMBER(R2577), R2577+120, "")</f>
        <v/>
      </c>
      <c r="X2577" s="24">
        <v>43872</v>
      </c>
      <c r="Y2577" s="23" t="str">
        <f ca="1">IF(ISBLANK(J2577),
        IF(ISBLANK(F2577), "", TODAY() - F2577 &amp; CHAR(10) &amp; "(preapproval)"),
       IF(OR(ISBLANK(Z2577), Z2577 = ""), TODAY() - J2577, X2577 - J2577 &amp; CHAR(10) &amp; "(closed)"))</f>
        <v>97
(closed)</v>
      </c>
      <c r="Z2577" s="6" t="str">
        <f>IF(ISBLANK(X2577), "", "Yes")</f>
        <v>Yes</v>
      </c>
    </row>
    <row r="2578" spans="1:26" s="12" customFormat="1" ht="28.8" hidden="1" x14ac:dyDescent="0.3">
      <c r="A2578" s="29" t="s">
        <v>185</v>
      </c>
      <c r="B2578" s="29">
        <v>201900285</v>
      </c>
      <c r="C2578" s="31" t="s">
        <v>193</v>
      </c>
      <c r="D2578" s="29" t="s">
        <v>176</v>
      </c>
      <c r="E2578" s="63" t="s">
        <v>649</v>
      </c>
      <c r="F2578" s="30"/>
      <c r="G2578" s="128"/>
      <c r="H2578" s="24" t="str">
        <f>IF(ISNUMBER(F2578), F2578+90, "N/A")</f>
        <v>N/A</v>
      </c>
      <c r="I2578" s="24"/>
      <c r="J2578" s="72">
        <v>43775</v>
      </c>
      <c r="K2578" s="28">
        <v>1288</v>
      </c>
      <c r="L2578" s="28">
        <v>322</v>
      </c>
      <c r="M2578" s="28">
        <v>1288</v>
      </c>
      <c r="N2578" s="28">
        <v>322</v>
      </c>
      <c r="O2578" s="27">
        <f>IF(ISBLANK(J2578), "", IF(ISNUMBER(F2578), J2578+60, J2578+90))</f>
        <v>43865</v>
      </c>
      <c r="P2578" s="27">
        <v>43854</v>
      </c>
      <c r="Q2578" s="27">
        <f>IF(NOT(ISNUMBER(P2578)),"",P2578+15)</f>
        <v>43869</v>
      </c>
      <c r="R2578" s="25" t="s">
        <v>195</v>
      </c>
      <c r="S2578" s="25"/>
      <c r="T2578" s="26"/>
      <c r="U2578" s="25"/>
      <c r="V2578" s="25"/>
      <c r="W2578" s="25" t="str">
        <f>IF(ISNUMBER(R2578), R2578+120, "")</f>
        <v/>
      </c>
      <c r="X2578" s="24">
        <v>43872</v>
      </c>
      <c r="Y2578" s="23" t="str">
        <f ca="1">IF(ISBLANK(J2578),
        IF(ISBLANK(F2578), "", TODAY() - F2578 &amp; CHAR(10) &amp; "(preapproval)"),
       IF(OR(ISBLANK(Z2578), Z2578 = ""), TODAY() - J2578, X2578 - J2578 &amp; CHAR(10) &amp; "(closed)"))</f>
        <v>97
(closed)</v>
      </c>
      <c r="Z2578" s="6" t="str">
        <f>IF(ISBLANK(X2578), "", "Yes")</f>
        <v>Yes</v>
      </c>
    </row>
    <row r="2579" spans="1:26" s="12" customFormat="1" ht="28.8" hidden="1" x14ac:dyDescent="0.3">
      <c r="A2579" s="29" t="s">
        <v>185</v>
      </c>
      <c r="B2579" s="29">
        <v>201900286</v>
      </c>
      <c r="C2579" s="31" t="s">
        <v>193</v>
      </c>
      <c r="D2579" s="29" t="s">
        <v>176</v>
      </c>
      <c r="E2579" s="63" t="s">
        <v>648</v>
      </c>
      <c r="F2579" s="30"/>
      <c r="G2579" s="128"/>
      <c r="H2579" s="24" t="str">
        <f>IF(ISNUMBER(F2579), F2579+90, "N/A")</f>
        <v>N/A</v>
      </c>
      <c r="I2579" s="24"/>
      <c r="J2579" s="72">
        <v>43775</v>
      </c>
      <c r="K2579" s="28">
        <v>1624</v>
      </c>
      <c r="L2579" s="28">
        <v>406</v>
      </c>
      <c r="M2579" s="28">
        <v>1624</v>
      </c>
      <c r="N2579" s="28">
        <v>406</v>
      </c>
      <c r="O2579" s="27">
        <f>IF(ISBLANK(J2579), "", IF(ISNUMBER(F2579), J2579+60, J2579+90))</f>
        <v>43865</v>
      </c>
      <c r="P2579" s="27">
        <v>43854</v>
      </c>
      <c r="Q2579" s="27">
        <f>IF(NOT(ISNUMBER(P2579)),"",P2579+15)</f>
        <v>43869</v>
      </c>
      <c r="R2579" s="25" t="s">
        <v>195</v>
      </c>
      <c r="S2579" s="25"/>
      <c r="T2579" s="26"/>
      <c r="U2579" s="25"/>
      <c r="V2579" s="25"/>
      <c r="W2579" s="25" t="str">
        <f>IF(ISNUMBER(R2579), R2579+120, "")</f>
        <v/>
      </c>
      <c r="X2579" s="24">
        <v>43872</v>
      </c>
      <c r="Y2579" s="23" t="str">
        <f ca="1">IF(ISBLANK(J2579),
        IF(ISBLANK(F2579), "", TODAY() - F2579 &amp; CHAR(10) &amp; "(preapproval)"),
       IF(OR(ISBLANK(Z2579), Z2579 = ""), TODAY() - J2579, X2579 - J2579 &amp; CHAR(10) &amp; "(closed)"))</f>
        <v>97
(closed)</v>
      </c>
      <c r="Z2579" s="6" t="str">
        <f>IF(ISBLANK(X2579), "", "Yes")</f>
        <v>Yes</v>
      </c>
    </row>
    <row r="2580" spans="1:26" s="12" customFormat="1" ht="28.8" hidden="1" x14ac:dyDescent="0.3">
      <c r="A2580" s="29" t="s">
        <v>185</v>
      </c>
      <c r="B2580" s="29">
        <v>201900287</v>
      </c>
      <c r="C2580" s="31" t="s">
        <v>193</v>
      </c>
      <c r="D2580" s="29" t="s">
        <v>176</v>
      </c>
      <c r="E2580" s="63" t="s">
        <v>647</v>
      </c>
      <c r="F2580" s="30"/>
      <c r="G2580" s="128"/>
      <c r="H2580" s="24" t="str">
        <f>IF(ISNUMBER(F2580), F2580+90, "N/A")</f>
        <v>N/A</v>
      </c>
      <c r="I2580" s="24"/>
      <c r="J2580" s="72">
        <v>43775</v>
      </c>
      <c r="K2580" s="28">
        <v>1414</v>
      </c>
      <c r="L2580" s="28">
        <v>383.5</v>
      </c>
      <c r="M2580" s="28">
        <v>1414</v>
      </c>
      <c r="N2580" s="28">
        <v>353.5</v>
      </c>
      <c r="O2580" s="27">
        <f>IF(ISBLANK(J2580), "", IF(ISNUMBER(F2580), J2580+60, J2580+90))</f>
        <v>43865</v>
      </c>
      <c r="P2580" s="27">
        <v>43854</v>
      </c>
      <c r="Q2580" s="27">
        <f>IF(NOT(ISNUMBER(P2580)),"",P2580+15)</f>
        <v>43869</v>
      </c>
      <c r="R2580" s="25" t="s">
        <v>195</v>
      </c>
      <c r="S2580" s="25"/>
      <c r="T2580" s="26"/>
      <c r="U2580" s="25"/>
      <c r="V2580" s="25"/>
      <c r="W2580" s="25" t="str">
        <f>IF(ISNUMBER(R2580), R2580+120, "")</f>
        <v/>
      </c>
      <c r="X2580" s="24">
        <v>43872</v>
      </c>
      <c r="Y2580" s="23" t="str">
        <f ca="1">IF(ISBLANK(J2580),
        IF(ISBLANK(F2580), "", TODAY() - F2580 &amp; CHAR(10) &amp; "(preapproval)"),
       IF(OR(ISBLANK(Z2580), Z2580 = ""), TODAY() - J2580, X2580 - J2580 &amp; CHAR(10) &amp; "(closed)"))</f>
        <v>97
(closed)</v>
      </c>
      <c r="Z2580" s="6" t="str">
        <f>IF(ISBLANK(X2580), "", "Yes")</f>
        <v>Yes</v>
      </c>
    </row>
    <row r="2581" spans="1:26" s="12" customFormat="1" ht="28.8" hidden="1" x14ac:dyDescent="0.3">
      <c r="A2581" s="29" t="s">
        <v>185</v>
      </c>
      <c r="B2581" s="29">
        <v>201900288</v>
      </c>
      <c r="C2581" s="31" t="s">
        <v>193</v>
      </c>
      <c r="D2581" s="29" t="s">
        <v>179</v>
      </c>
      <c r="E2581" s="139" t="s">
        <v>1545</v>
      </c>
      <c r="F2581" s="30"/>
      <c r="G2581" s="128"/>
      <c r="H2581" s="24" t="str">
        <f>IF(ISNUMBER(F2581), F2581+90, "N/A")</f>
        <v>N/A</v>
      </c>
      <c r="I2581" s="24"/>
      <c r="J2581" s="72">
        <v>43775</v>
      </c>
      <c r="K2581" s="28">
        <v>1230.06</v>
      </c>
      <c r="L2581" s="28">
        <v>302</v>
      </c>
      <c r="M2581" s="28">
        <v>1230.06</v>
      </c>
      <c r="N2581" s="28">
        <v>302</v>
      </c>
      <c r="O2581" s="27">
        <f>IF(ISBLANK(J2581), "", IF(ISNUMBER(F2581), J2581+60, J2581+90))</f>
        <v>43865</v>
      </c>
      <c r="P2581" s="27">
        <v>43854</v>
      </c>
      <c r="Q2581" s="27">
        <f>IF(NOT(ISNUMBER(P2581)),"",P2581+15)</f>
        <v>43869</v>
      </c>
      <c r="R2581" s="25" t="s">
        <v>195</v>
      </c>
      <c r="S2581" s="25"/>
      <c r="T2581" s="26"/>
      <c r="U2581" s="25"/>
      <c r="V2581" s="25"/>
      <c r="W2581" s="25" t="str">
        <f>IF(ISNUMBER(R2581), R2581+120, "")</f>
        <v/>
      </c>
      <c r="X2581" s="24">
        <v>43872</v>
      </c>
      <c r="Y2581" s="23" t="str">
        <f ca="1">IF(ISBLANK(J2581),
        IF(ISBLANK(F2581), "", TODAY() - F2581 &amp; CHAR(10) &amp; "(preapproval)"),
       IF(OR(ISBLANK(Z2581), Z2581 = ""), TODAY() - J2581, X2581 - J2581 &amp; CHAR(10) &amp; "(closed)"))</f>
        <v>97
(closed)</v>
      </c>
      <c r="Z2581" s="6" t="str">
        <f>IF(ISBLANK(X2581), "", "Yes")</f>
        <v>Yes</v>
      </c>
    </row>
    <row r="2582" spans="1:26" s="12" customFormat="1" ht="28.8" hidden="1" x14ac:dyDescent="0.3">
      <c r="A2582" s="29" t="s">
        <v>185</v>
      </c>
      <c r="B2582" s="29">
        <v>201900289</v>
      </c>
      <c r="C2582" s="31" t="s">
        <v>193</v>
      </c>
      <c r="D2582" s="29" t="s">
        <v>179</v>
      </c>
      <c r="E2582" s="139" t="s">
        <v>1407</v>
      </c>
      <c r="F2582" s="30"/>
      <c r="G2582" s="128"/>
      <c r="H2582" s="24" t="str">
        <f>IF(ISNUMBER(F2582), F2582+90, "N/A")</f>
        <v>N/A</v>
      </c>
      <c r="I2582" s="24"/>
      <c r="J2582" s="72">
        <v>43775</v>
      </c>
      <c r="K2582" s="28">
        <v>4020</v>
      </c>
      <c r="L2582" s="28">
        <v>880</v>
      </c>
      <c r="M2582" s="28">
        <v>4020</v>
      </c>
      <c r="N2582" s="28">
        <v>880</v>
      </c>
      <c r="O2582" s="27">
        <f>IF(ISBLANK(J2582), "", IF(ISNUMBER(F2582), J2582+60, J2582+90))</f>
        <v>43865</v>
      </c>
      <c r="P2582" s="27">
        <v>43859</v>
      </c>
      <c r="Q2582" s="27">
        <f>IF(NOT(ISNUMBER(P2582)),"",P2582+15)</f>
        <v>43874</v>
      </c>
      <c r="R2582" s="25" t="s">
        <v>195</v>
      </c>
      <c r="S2582" s="25"/>
      <c r="T2582" s="26"/>
      <c r="U2582" s="25"/>
      <c r="V2582" s="25"/>
      <c r="W2582" s="25" t="str">
        <f>IF(ISNUMBER(R2582), R2582+120, "")</f>
        <v/>
      </c>
      <c r="X2582" s="24">
        <v>43875</v>
      </c>
      <c r="Y2582" s="23" t="str">
        <f ca="1">IF(ISBLANK(J2582),
        IF(ISBLANK(F2582), "", TODAY() - F2582 &amp; CHAR(10) &amp; "(preapproval)"),
       IF(OR(ISBLANK(Z2582), Z2582 = ""), TODAY() - J2582, X2582 - J2582 &amp; CHAR(10) &amp; "(closed)"))</f>
        <v>100
(closed)</v>
      </c>
      <c r="Z2582" s="6" t="str">
        <f>IF(ISBLANK(X2582), "", "Yes")</f>
        <v>Yes</v>
      </c>
    </row>
    <row r="2583" spans="1:26" s="12" customFormat="1" ht="28.8" hidden="1" x14ac:dyDescent="0.3">
      <c r="A2583" s="29" t="s">
        <v>185</v>
      </c>
      <c r="B2583" s="29">
        <v>201900290</v>
      </c>
      <c r="C2583" s="31" t="s">
        <v>193</v>
      </c>
      <c r="D2583" s="29" t="s">
        <v>179</v>
      </c>
      <c r="E2583" s="139" t="s">
        <v>1716</v>
      </c>
      <c r="F2583" s="30"/>
      <c r="G2583" s="128"/>
      <c r="H2583" s="24" t="str">
        <f>IF(ISNUMBER(F2583), F2583+90, "N/A")</f>
        <v>N/A</v>
      </c>
      <c r="I2583" s="24"/>
      <c r="J2583" s="72">
        <v>43775</v>
      </c>
      <c r="K2583" s="28">
        <v>699</v>
      </c>
      <c r="L2583" s="28">
        <v>92</v>
      </c>
      <c r="M2583" s="28">
        <v>491.1</v>
      </c>
      <c r="N2583" s="28">
        <v>92</v>
      </c>
      <c r="O2583" s="27">
        <f>IF(ISBLANK(J2583), "", IF(ISNUMBER(F2583), J2583+60, J2583+90))</f>
        <v>43865</v>
      </c>
      <c r="P2583" s="27">
        <v>43864</v>
      </c>
      <c r="Q2583" s="27">
        <f>IF(NOT(ISNUMBER(P2583)),"",P2583+15)</f>
        <v>43879</v>
      </c>
      <c r="R2583" s="25" t="s">
        <v>195</v>
      </c>
      <c r="S2583" s="25"/>
      <c r="T2583" s="26"/>
      <c r="U2583" s="25"/>
      <c r="V2583" s="25"/>
      <c r="W2583" s="25" t="str">
        <f>IF(ISNUMBER(R2583), R2583+120, "")</f>
        <v/>
      </c>
      <c r="X2583" s="24">
        <v>43880</v>
      </c>
      <c r="Y2583" s="23" t="str">
        <f ca="1">IF(ISBLANK(J2583),
        IF(ISBLANK(F2583), "", TODAY() - F2583 &amp; CHAR(10) &amp; "(preapproval)"),
       IF(OR(ISBLANK(Z2583), Z2583 = ""), TODAY() - J2583, X2583 - J2583 &amp; CHAR(10) &amp; "(closed)"))</f>
        <v>105
(closed)</v>
      </c>
      <c r="Z2583" s="6" t="str">
        <f>IF(ISBLANK(X2583), "", "Yes")</f>
        <v>Yes</v>
      </c>
    </row>
    <row r="2584" spans="1:26" s="12" customFormat="1" ht="28.8" hidden="1" x14ac:dyDescent="0.3">
      <c r="A2584" s="29" t="s">
        <v>185</v>
      </c>
      <c r="B2584" s="29">
        <v>201900291</v>
      </c>
      <c r="C2584" s="31" t="s">
        <v>193</v>
      </c>
      <c r="D2584" s="29" t="s">
        <v>179</v>
      </c>
      <c r="E2584" s="139" t="s">
        <v>1715</v>
      </c>
      <c r="F2584" s="30"/>
      <c r="G2584" s="128"/>
      <c r="H2584" s="24" t="str">
        <f>IF(ISNUMBER(F2584), F2584+90, "N/A")</f>
        <v>N/A</v>
      </c>
      <c r="I2584" s="24"/>
      <c r="J2584" s="72">
        <v>43775</v>
      </c>
      <c r="K2584" s="28">
        <v>728</v>
      </c>
      <c r="L2584" s="28">
        <v>352</v>
      </c>
      <c r="M2584" s="28">
        <v>728</v>
      </c>
      <c r="N2584" s="28">
        <v>352</v>
      </c>
      <c r="O2584" s="27">
        <f>IF(ISBLANK(J2584), "", IF(ISNUMBER(F2584), J2584+60, J2584+90))</f>
        <v>43865</v>
      </c>
      <c r="P2584" s="27">
        <v>43859</v>
      </c>
      <c r="Q2584" s="27">
        <f>IF(NOT(ISNUMBER(P2584)),"",P2584+15)</f>
        <v>43874</v>
      </c>
      <c r="R2584" s="25" t="s">
        <v>195</v>
      </c>
      <c r="S2584" s="25"/>
      <c r="T2584" s="26"/>
      <c r="U2584" s="25"/>
      <c r="V2584" s="25"/>
      <c r="W2584" s="25" t="str">
        <f>IF(ISNUMBER(R2584), R2584+120, "")</f>
        <v/>
      </c>
      <c r="X2584" s="24">
        <v>43875</v>
      </c>
      <c r="Y2584" s="23" t="str">
        <f ca="1">IF(ISBLANK(J2584),
        IF(ISBLANK(F2584), "", TODAY() - F2584 &amp; CHAR(10) &amp; "(preapproval)"),
       IF(OR(ISBLANK(Z2584), Z2584 = ""), TODAY() - J2584, X2584 - J2584 &amp; CHAR(10) &amp; "(closed)"))</f>
        <v>100
(closed)</v>
      </c>
      <c r="Z2584" s="6" t="str">
        <f>IF(ISBLANK(X2584), "", "Yes")</f>
        <v>Yes</v>
      </c>
    </row>
    <row r="2585" spans="1:26" s="12" customFormat="1" ht="28.8" hidden="1" x14ac:dyDescent="0.3">
      <c r="A2585" s="29" t="s">
        <v>185</v>
      </c>
      <c r="B2585" s="29">
        <v>201900292</v>
      </c>
      <c r="C2585" s="31" t="s">
        <v>1714</v>
      </c>
      <c r="D2585" s="29" t="s">
        <v>179</v>
      </c>
      <c r="E2585" s="139" t="s">
        <v>1713</v>
      </c>
      <c r="F2585" s="30"/>
      <c r="G2585" s="128"/>
      <c r="H2585" s="24" t="str">
        <f>IF(ISNUMBER(F2585), F2585+90, "N/A")</f>
        <v>N/A</v>
      </c>
      <c r="I2585" s="24"/>
      <c r="J2585" s="72">
        <v>43775</v>
      </c>
      <c r="K2585" s="28">
        <v>80</v>
      </c>
      <c r="L2585" s="28">
        <v>20</v>
      </c>
      <c r="M2585" s="28">
        <v>80</v>
      </c>
      <c r="N2585" s="28">
        <v>20</v>
      </c>
      <c r="O2585" s="27">
        <f>IF(ISBLANK(J2585), "", IF(ISNUMBER(F2585), J2585+60, J2585+90))</f>
        <v>43865</v>
      </c>
      <c r="P2585" s="27">
        <v>43859</v>
      </c>
      <c r="Q2585" s="27">
        <f>IF(NOT(ISNUMBER(P2585)),"",P2585+15)</f>
        <v>43874</v>
      </c>
      <c r="R2585" s="25" t="s">
        <v>195</v>
      </c>
      <c r="S2585" s="25"/>
      <c r="T2585" s="26"/>
      <c r="U2585" s="25"/>
      <c r="V2585" s="25"/>
      <c r="W2585" s="25" t="str">
        <f>IF(ISNUMBER(R2585), R2585+120, "")</f>
        <v/>
      </c>
      <c r="X2585" s="24">
        <v>43875</v>
      </c>
      <c r="Y2585" s="23" t="str">
        <f ca="1">IF(ISBLANK(J2585),
        IF(ISBLANK(F2585), "", TODAY() - F2585 &amp; CHAR(10) &amp; "(preapproval)"),
       IF(OR(ISBLANK(Z2585), Z2585 = ""), TODAY() - J2585, X2585 - J2585 &amp; CHAR(10) &amp; "(closed)"))</f>
        <v>100
(closed)</v>
      </c>
      <c r="Z2585" s="6" t="str">
        <f>IF(ISBLANK(X2585), "", "Yes")</f>
        <v>Yes</v>
      </c>
    </row>
    <row r="2586" spans="1:26" s="12" customFormat="1" ht="34.5" hidden="1" customHeight="1" x14ac:dyDescent="0.3">
      <c r="A2586" s="29" t="s">
        <v>185</v>
      </c>
      <c r="B2586" s="29">
        <v>201900293</v>
      </c>
      <c r="C2586" s="31" t="s">
        <v>193</v>
      </c>
      <c r="D2586" s="29" t="s">
        <v>177</v>
      </c>
      <c r="E2586" s="139" t="s">
        <v>710</v>
      </c>
      <c r="F2586" s="30"/>
      <c r="G2586" s="128"/>
      <c r="H2586" s="24" t="str">
        <f>IF(ISNUMBER(F2586), F2586+90, "N/A")</f>
        <v>N/A</v>
      </c>
      <c r="I2586" s="24"/>
      <c r="J2586" s="24">
        <v>43782</v>
      </c>
      <c r="K2586" s="28">
        <v>640</v>
      </c>
      <c r="L2586" s="28">
        <v>135</v>
      </c>
      <c r="M2586" s="28">
        <v>640</v>
      </c>
      <c r="N2586" s="28">
        <v>135</v>
      </c>
      <c r="O2586" s="27">
        <f>IF(ISBLANK(J2586), "", IF(ISNUMBER(F2586), J2586+60, J2586+90))</f>
        <v>43872</v>
      </c>
      <c r="P2586" s="27">
        <v>43859</v>
      </c>
      <c r="Q2586" s="27">
        <f>IF(NOT(ISNUMBER(P2586)),"",P2586+15)</f>
        <v>43874</v>
      </c>
      <c r="R2586" s="25" t="s">
        <v>195</v>
      </c>
      <c r="S2586" s="25"/>
      <c r="T2586" s="26"/>
      <c r="U2586" s="25"/>
      <c r="V2586" s="25"/>
      <c r="W2586" s="25" t="str">
        <f>IF(ISNUMBER(R2586), R2586+120, "")</f>
        <v/>
      </c>
      <c r="X2586" s="24">
        <v>43875</v>
      </c>
      <c r="Y2586" s="23" t="str">
        <f ca="1">IF(ISBLANK(J2586),
        IF(ISBLANK(F2586), "", TODAY() - F2586 &amp; CHAR(10) &amp; "(preapproval)"),
       IF(OR(ISBLANK(Z2586), Z2586 = ""), TODAY() - J2586, X2586 - J2586 &amp; CHAR(10) &amp; "(closed)"))</f>
        <v>93
(closed)</v>
      </c>
      <c r="Z2586" s="6" t="str">
        <f>IF(ISBLANK(X2586), "", "Yes")</f>
        <v>Yes</v>
      </c>
    </row>
    <row r="2587" spans="1:26" s="12" customFormat="1" ht="28.8" hidden="1" x14ac:dyDescent="0.3">
      <c r="A2587" s="29" t="s">
        <v>185</v>
      </c>
      <c r="B2587" s="29">
        <v>201900294</v>
      </c>
      <c r="C2587" s="31" t="s">
        <v>193</v>
      </c>
      <c r="D2587" s="29" t="s">
        <v>179</v>
      </c>
      <c r="E2587" s="139" t="s">
        <v>1712</v>
      </c>
      <c r="F2587" s="30"/>
      <c r="G2587" s="128"/>
      <c r="H2587" s="24" t="str">
        <f>IF(ISNUMBER(F2587), F2587+90, "N/A")</f>
        <v>N/A</v>
      </c>
      <c r="I2587" s="24"/>
      <c r="J2587" s="24">
        <v>43782</v>
      </c>
      <c r="K2587" s="28">
        <v>587.6</v>
      </c>
      <c r="L2587" s="28">
        <v>146.9</v>
      </c>
      <c r="M2587" s="28">
        <v>500</v>
      </c>
      <c r="N2587" s="28">
        <v>125</v>
      </c>
      <c r="O2587" s="27">
        <f>IF(ISBLANK(J2587), "", IF(ISNUMBER(F2587), J2587+60, J2587+90))</f>
        <v>43872</v>
      </c>
      <c r="P2587" s="27">
        <v>43853</v>
      </c>
      <c r="Q2587" s="27">
        <f>IF(NOT(ISNUMBER(P2587)),"",P2587+15)</f>
        <v>43868</v>
      </c>
      <c r="R2587" s="25" t="s">
        <v>195</v>
      </c>
      <c r="S2587" s="25"/>
      <c r="T2587" s="26"/>
      <c r="U2587" s="25"/>
      <c r="V2587" s="25"/>
      <c r="W2587" s="25" t="str">
        <f>IF(ISNUMBER(R2587), R2587+120, "")</f>
        <v/>
      </c>
      <c r="X2587" s="24">
        <v>43871</v>
      </c>
      <c r="Y2587" s="23" t="str">
        <f ca="1">IF(ISBLANK(J2587),
        IF(ISBLANK(F2587), "", TODAY() - F2587 &amp; CHAR(10) &amp; "(preapproval)"),
       IF(OR(ISBLANK(Z2587), Z2587 = ""), TODAY() - J2587, X2587 - J2587 &amp; CHAR(10) &amp; "(closed)"))</f>
        <v>89
(closed)</v>
      </c>
      <c r="Z2587" s="6" t="str">
        <f>IF(ISBLANK(X2587), "", "Yes")</f>
        <v>Yes</v>
      </c>
    </row>
    <row r="2588" spans="1:26" s="12" customFormat="1" ht="28.8" hidden="1" x14ac:dyDescent="0.3">
      <c r="A2588" s="29" t="s">
        <v>185</v>
      </c>
      <c r="B2588" s="29">
        <v>201900295</v>
      </c>
      <c r="C2588" s="31" t="s">
        <v>193</v>
      </c>
      <c r="D2588" s="29" t="s">
        <v>177</v>
      </c>
      <c r="E2588" s="139" t="s">
        <v>1044</v>
      </c>
      <c r="F2588" s="30"/>
      <c r="G2588" s="128"/>
      <c r="H2588" s="24" t="str">
        <f>IF(ISNUMBER(F2588), F2588+90, "N/A")</f>
        <v>N/A</v>
      </c>
      <c r="I2588" s="24"/>
      <c r="J2588" s="24">
        <v>43782</v>
      </c>
      <c r="K2588" s="28">
        <v>176.59</v>
      </c>
      <c r="L2588" s="28">
        <v>131.9</v>
      </c>
      <c r="M2588" s="28">
        <v>176.59</v>
      </c>
      <c r="N2588" s="28">
        <v>131.9</v>
      </c>
      <c r="O2588" s="27">
        <f>IF(ISBLANK(J2588), "", IF(ISNUMBER(F2588), J2588+60, J2588+90))</f>
        <v>43872</v>
      </c>
      <c r="P2588" s="27">
        <v>43867</v>
      </c>
      <c r="Q2588" s="27">
        <f>IF(NOT(ISNUMBER(P2588)),"",P2588+15)</f>
        <v>43882</v>
      </c>
      <c r="R2588" s="25" t="s">
        <v>195</v>
      </c>
      <c r="S2588" s="25"/>
      <c r="T2588" s="26"/>
      <c r="U2588" s="25"/>
      <c r="V2588" s="25"/>
      <c r="W2588" s="25" t="str">
        <f>IF(ISNUMBER(R2588), R2588+120, "")</f>
        <v/>
      </c>
      <c r="X2588" s="24">
        <v>43885</v>
      </c>
      <c r="Y2588" s="23" t="str">
        <f ca="1">IF(ISBLANK(J2588),
        IF(ISBLANK(F2588), "", TODAY() - F2588 &amp; CHAR(10) &amp; "(preapproval)"),
       IF(OR(ISBLANK(Z2588), Z2588 = ""), TODAY() - J2588, X2588 - J2588 &amp; CHAR(10) &amp; "(closed)"))</f>
        <v>103
(closed)</v>
      </c>
      <c r="Z2588" s="6" t="str">
        <f>IF(ISBLANK(X2588), "", "Yes")</f>
        <v>Yes</v>
      </c>
    </row>
    <row r="2589" spans="1:26" s="12" customFormat="1" ht="28.8" hidden="1" x14ac:dyDescent="0.3">
      <c r="A2589" s="29" t="s">
        <v>185</v>
      </c>
      <c r="B2589" s="29">
        <v>201900296</v>
      </c>
      <c r="C2589" s="31" t="s">
        <v>193</v>
      </c>
      <c r="D2589" s="29" t="s">
        <v>179</v>
      </c>
      <c r="E2589" s="139" t="s">
        <v>266</v>
      </c>
      <c r="F2589" s="30"/>
      <c r="G2589" s="128"/>
      <c r="H2589" s="24" t="str">
        <f>IF(ISNUMBER(F2589), F2589+90, "N/A")</f>
        <v>N/A</v>
      </c>
      <c r="I2589" s="24"/>
      <c r="J2589" s="24">
        <v>43782</v>
      </c>
      <c r="K2589" s="28">
        <v>288.73</v>
      </c>
      <c r="L2589" s="28">
        <v>149</v>
      </c>
      <c r="M2589" s="28">
        <v>288.73</v>
      </c>
      <c r="N2589" s="28">
        <v>149</v>
      </c>
      <c r="O2589" s="27">
        <f>IF(ISBLANK(J2589), "", IF(ISNUMBER(F2589), J2589+60, J2589+90))</f>
        <v>43872</v>
      </c>
      <c r="P2589" s="27">
        <v>43854</v>
      </c>
      <c r="Q2589" s="27">
        <f>IF(NOT(ISNUMBER(P2589)),"",P2589+15)</f>
        <v>43869</v>
      </c>
      <c r="R2589" s="25" t="s">
        <v>195</v>
      </c>
      <c r="S2589" s="25"/>
      <c r="T2589" s="26"/>
      <c r="U2589" s="25"/>
      <c r="V2589" s="25"/>
      <c r="W2589" s="25" t="str">
        <f>IF(ISNUMBER(R2589), R2589+120, "")</f>
        <v/>
      </c>
      <c r="X2589" s="24">
        <v>43872</v>
      </c>
      <c r="Y2589" s="23" t="str">
        <f ca="1">IF(ISBLANK(J2589),
        IF(ISBLANK(F2589), "", TODAY() - F2589 &amp; CHAR(10) &amp; "(preapproval)"),
       IF(OR(ISBLANK(Z2589), Z2589 = ""), TODAY() - J2589, X2589 - J2589 &amp; CHAR(10) &amp; "(closed)"))</f>
        <v>90
(closed)</v>
      </c>
      <c r="Z2589" s="6" t="str">
        <f>IF(ISBLANK(X2589), "", "Yes")</f>
        <v>Yes</v>
      </c>
    </row>
    <row r="2590" spans="1:26" s="175" customFormat="1" ht="28.8" hidden="1" x14ac:dyDescent="0.3">
      <c r="A2590" s="29" t="s">
        <v>185</v>
      </c>
      <c r="B2590" s="29">
        <v>201900297</v>
      </c>
      <c r="C2590" s="31" t="s">
        <v>1330</v>
      </c>
      <c r="D2590" s="29" t="s">
        <v>174</v>
      </c>
      <c r="E2590" s="30" t="s">
        <v>1063</v>
      </c>
      <c r="F2590" s="30"/>
      <c r="G2590" s="128"/>
      <c r="H2590" s="24" t="str">
        <f>IF(ISNUMBER(F2590), F2590+90, "N/A")</f>
        <v>N/A</v>
      </c>
      <c r="I2590" s="24"/>
      <c r="J2590" s="24">
        <v>43783</v>
      </c>
      <c r="K2590" s="28">
        <v>1535848.1</v>
      </c>
      <c r="L2590" s="28">
        <v>0</v>
      </c>
      <c r="M2590" s="28">
        <v>1520197.91</v>
      </c>
      <c r="N2590" s="28">
        <v>0</v>
      </c>
      <c r="O2590" s="27">
        <f>IF(ISBLANK(J2590), "", IF(ISNUMBER(F2590), J2590+60, J2590+90))</f>
        <v>43873</v>
      </c>
      <c r="P2590" s="27">
        <v>43854</v>
      </c>
      <c r="Q2590" s="27">
        <f>IF(NOT(ISNUMBER(P2590)),"",P2590+15)</f>
        <v>43869</v>
      </c>
      <c r="R2590" s="25" t="s">
        <v>195</v>
      </c>
      <c r="S2590" s="25"/>
      <c r="T2590" s="26"/>
      <c r="U2590" s="25"/>
      <c r="V2590" s="25"/>
      <c r="W2590" s="25" t="str">
        <f>IF(ISNUMBER(R2590), R2590+120, "")</f>
        <v/>
      </c>
      <c r="X2590" s="24">
        <v>43864</v>
      </c>
      <c r="Y2590" s="23" t="str">
        <f ca="1">IF(ISBLANK(J2590),
        IF(ISBLANK(F2590), "", TODAY() - F2590 &amp; CHAR(10) &amp; "(preapproval)"),
       IF(OR(ISBLANK(Z2590), Z2590 = ""), TODAY() - J2590, X2590 - J2590 &amp; CHAR(10) &amp; "(closed)"))</f>
        <v>81
(closed)</v>
      </c>
      <c r="Z2590" s="6" t="str">
        <f>IF(ISBLANK(X2590), "", "Yes")</f>
        <v>Yes</v>
      </c>
    </row>
    <row r="2591" spans="1:26" s="175" customFormat="1" ht="28.8" hidden="1" x14ac:dyDescent="0.3">
      <c r="A2591" s="29" t="s">
        <v>185</v>
      </c>
      <c r="B2591" s="29">
        <v>201900298</v>
      </c>
      <c r="C2591" s="31" t="s">
        <v>193</v>
      </c>
      <c r="D2591" s="29" t="s">
        <v>177</v>
      </c>
      <c r="E2591" s="139" t="s">
        <v>815</v>
      </c>
      <c r="F2591" s="30"/>
      <c r="G2591" s="128"/>
      <c r="H2591" s="24" t="str">
        <f>IF(ISNUMBER(F2591), F2591+90, "N/A")</f>
        <v>N/A</v>
      </c>
      <c r="I2591" s="24"/>
      <c r="J2591" s="24">
        <v>43789</v>
      </c>
      <c r="K2591" s="28">
        <v>360</v>
      </c>
      <c r="L2591" s="28">
        <v>90</v>
      </c>
      <c r="M2591" s="28">
        <v>360</v>
      </c>
      <c r="N2591" s="28">
        <v>90</v>
      </c>
      <c r="O2591" s="27">
        <f>IF(ISBLANK(J2591), "", IF(LEFT(B2591) = "P", J2591+60, J2591+90))</f>
        <v>43879</v>
      </c>
      <c r="P2591" s="27">
        <v>43864</v>
      </c>
      <c r="Q2591" s="27">
        <f>IF(NOT(ISNUMBER(P2591)),"",P2591+15)</f>
        <v>43879</v>
      </c>
      <c r="R2591" s="25" t="s">
        <v>195</v>
      </c>
      <c r="S2591" s="25"/>
      <c r="T2591" s="26"/>
      <c r="U2591" s="25"/>
      <c r="V2591" s="25"/>
      <c r="W2591" s="25" t="str">
        <f>IF(ISNUMBER(R2591), R2591+120, "")</f>
        <v/>
      </c>
      <c r="X2591" s="24">
        <v>43880</v>
      </c>
      <c r="Y2591" s="23" t="str">
        <f ca="1">IF(ISBLANK(J2591),
        IF(ISBLANK(F2591), "", TODAY() - F2591 &amp; CHAR(10) &amp; "(preapproval)"),
       IF(OR(ISBLANK(Z2591), Z2591 = ""), TODAY() - J2591, X2591 - J2591 &amp; CHAR(10) &amp; "(closed)"))</f>
        <v>91
(closed)</v>
      </c>
      <c r="Z2591" s="6" t="str">
        <f>IF(ISBLANK(X2591), "", "Yes")</f>
        <v>Yes</v>
      </c>
    </row>
    <row r="2592" spans="1:26" s="175" customFormat="1" ht="28.8" hidden="1" x14ac:dyDescent="0.3">
      <c r="A2592" s="29" t="s">
        <v>185</v>
      </c>
      <c r="B2592" s="29">
        <v>201900299</v>
      </c>
      <c r="C2592" s="31" t="s">
        <v>193</v>
      </c>
      <c r="D2592" s="29" t="s">
        <v>179</v>
      </c>
      <c r="E2592" s="139" t="s">
        <v>1711</v>
      </c>
      <c r="F2592" s="161"/>
      <c r="G2592" s="128"/>
      <c r="H2592" s="24" t="s">
        <v>230</v>
      </c>
      <c r="I2592" s="24"/>
      <c r="J2592" s="24">
        <v>43789</v>
      </c>
      <c r="K2592" s="28">
        <v>678.76</v>
      </c>
      <c r="L2592" s="28">
        <v>145.9</v>
      </c>
      <c r="M2592" s="28">
        <v>678.76</v>
      </c>
      <c r="N2592" s="28">
        <v>145.9</v>
      </c>
      <c r="O2592" s="27">
        <f>IF(ISBLANK(J2592), "", IF(LEFT(B2592) = "P", J2592+60, J2592+90))</f>
        <v>43879</v>
      </c>
      <c r="P2592" s="27">
        <v>43872</v>
      </c>
      <c r="Q2592" s="27">
        <f>IF(NOT(ISNUMBER(P2592)),"",P2592+15)</f>
        <v>43887</v>
      </c>
      <c r="R2592" s="25" t="s">
        <v>195</v>
      </c>
      <c r="S2592" s="25"/>
      <c r="T2592" s="26"/>
      <c r="U2592" s="25"/>
      <c r="V2592" s="25"/>
      <c r="W2592" s="25" t="str">
        <f>IF(ISNUMBER(R2592), R2592+120, "")</f>
        <v/>
      </c>
      <c r="X2592" s="24">
        <v>43888</v>
      </c>
      <c r="Y2592" s="23" t="str">
        <f ca="1">IF(ISBLANK(J2592),
        IF(ISBLANK(F2592), "", TODAY() - F2592 &amp; CHAR(10) &amp; "(preapproval)"),
       IF(OR(ISBLANK(Z2592), Z2592 = ""), TODAY() - J2592, X2592 - J2592 &amp; CHAR(10) &amp; "(closed)"))</f>
        <v>99
(closed)</v>
      </c>
      <c r="Z2592" s="6" t="str">
        <f>IF(ISBLANK(X2592), "", "Yes")</f>
        <v>Yes</v>
      </c>
    </row>
    <row r="2593" spans="1:26" s="175" customFormat="1" ht="28.8" hidden="1" x14ac:dyDescent="0.3">
      <c r="A2593" s="29" t="s">
        <v>185</v>
      </c>
      <c r="B2593" s="29">
        <v>201900300</v>
      </c>
      <c r="C2593" s="31" t="s">
        <v>193</v>
      </c>
      <c r="D2593" s="29" t="s">
        <v>179</v>
      </c>
      <c r="E2593" s="139" t="s">
        <v>1710</v>
      </c>
      <c r="F2593" s="30"/>
      <c r="G2593" s="128"/>
      <c r="H2593" s="24" t="str">
        <f>IF(ISNUMBER(F2593), F2593+90, "N/A")</f>
        <v>N/A</v>
      </c>
      <c r="I2593" s="24"/>
      <c r="J2593" s="24">
        <v>43789</v>
      </c>
      <c r="K2593" s="28">
        <v>673.42</v>
      </c>
      <c r="L2593" s="28">
        <v>176</v>
      </c>
      <c r="M2593" s="28">
        <v>673.42</v>
      </c>
      <c r="N2593" s="28">
        <v>176</v>
      </c>
      <c r="O2593" s="27">
        <f>IF(ISBLANK(J2593), "", IF(LEFT(B2593) = "P", J2593+60, J2593+90))</f>
        <v>43879</v>
      </c>
      <c r="P2593" s="27">
        <v>43872</v>
      </c>
      <c r="Q2593" s="27">
        <f>IF(NOT(ISNUMBER(P2593)),"",P2593+15)</f>
        <v>43887</v>
      </c>
      <c r="R2593" s="25" t="s">
        <v>195</v>
      </c>
      <c r="S2593" s="25"/>
      <c r="T2593" s="26"/>
      <c r="U2593" s="25"/>
      <c r="V2593" s="25"/>
      <c r="W2593" s="25" t="str">
        <f>IF(ISNUMBER(R2593), R2593+120, "")</f>
        <v/>
      </c>
      <c r="X2593" s="24">
        <v>43888</v>
      </c>
      <c r="Y2593" s="23" t="str">
        <f ca="1">IF(ISBLANK(J2593),
        IF(ISBLANK(F2593), "", TODAY() - F2593 &amp; CHAR(10) &amp; "(preapproval)"),
       IF(OR(ISBLANK(Z2593), Z2593 = ""), TODAY() - J2593, X2593 - J2593 &amp; CHAR(10) &amp; "(closed)"))</f>
        <v>99
(closed)</v>
      </c>
      <c r="Z2593" s="6" t="str">
        <f>IF(ISBLANK(X2593), "", "Yes")</f>
        <v>Yes</v>
      </c>
    </row>
    <row r="2594" spans="1:26" s="175" customFormat="1" ht="28.8" hidden="1" x14ac:dyDescent="0.3">
      <c r="A2594" s="29" t="s">
        <v>185</v>
      </c>
      <c r="B2594" s="29">
        <v>201900301</v>
      </c>
      <c r="C2594" s="31" t="s">
        <v>1449</v>
      </c>
      <c r="D2594" s="29" t="s">
        <v>179</v>
      </c>
      <c r="E2594" s="139" t="s">
        <v>687</v>
      </c>
      <c r="F2594" s="161"/>
      <c r="G2594" s="128"/>
      <c r="H2594" s="24" t="str">
        <f>IF(ISNUMBER(F2594), F2594+90, "N/A")</f>
        <v>N/A</v>
      </c>
      <c r="I2594" s="24"/>
      <c r="J2594" s="24">
        <v>43790</v>
      </c>
      <c r="K2594" s="28">
        <v>3614.04</v>
      </c>
      <c r="L2594" s="28"/>
      <c r="M2594" s="28"/>
      <c r="N2594" s="28"/>
      <c r="O2594" s="27">
        <f>IF(ISBLANK(J2594), "", IF(LEFT(B2594) = "P", J2594+60, J2594+90))</f>
        <v>43880</v>
      </c>
      <c r="P2594" s="27" t="s">
        <v>849</v>
      </c>
      <c r="Q2594" s="27" t="str">
        <f>IF(NOT(ISNUMBER(P2594)),"",P2594+15)</f>
        <v/>
      </c>
      <c r="R2594" s="25"/>
      <c r="S2594" s="25"/>
      <c r="T2594" s="26"/>
      <c r="U2594" s="25"/>
      <c r="V2594" s="25"/>
      <c r="W2594" s="25" t="str">
        <f>IF(ISNUMBER(R2594), R2594+120, "")</f>
        <v/>
      </c>
      <c r="X2594" s="24">
        <v>43853</v>
      </c>
      <c r="Y2594" s="23" t="str">
        <f ca="1">IF(ISBLANK(J2594),
        IF(ISBLANK(F2594), "", TODAY() - F2594 &amp; CHAR(10) &amp; "(preapproval)"),
       IF(ISBLANK(Z2594), TODAY() - J2594, X2594 - J2594 &amp; CHAR(10) &amp; "(closed)"))</f>
        <v>63
(closed)</v>
      </c>
      <c r="Z2594" s="6" t="str">
        <f>IF(ISBLANK(X2594), "", "Yes")</f>
        <v>Yes</v>
      </c>
    </row>
    <row r="2595" spans="1:26" s="12" customFormat="1" ht="28.8" hidden="1" x14ac:dyDescent="0.3">
      <c r="A2595" s="29" t="s">
        <v>185</v>
      </c>
      <c r="B2595" s="29">
        <v>201900302</v>
      </c>
      <c r="C2595" s="31" t="s">
        <v>1708</v>
      </c>
      <c r="D2595" s="29" t="s">
        <v>179</v>
      </c>
      <c r="E2595" s="139" t="s">
        <v>1709</v>
      </c>
      <c r="F2595" s="30"/>
      <c r="G2595" s="128"/>
      <c r="H2595" s="24" t="str">
        <f>IF(ISNUMBER(F2595), F2595+90, "N/A")</f>
        <v>N/A</v>
      </c>
      <c r="I2595" s="24"/>
      <c r="J2595" s="24">
        <v>43790</v>
      </c>
      <c r="K2595" s="28">
        <v>6600</v>
      </c>
      <c r="L2595" s="28">
        <v>750</v>
      </c>
      <c r="M2595" s="28">
        <v>6600</v>
      </c>
      <c r="N2595" s="28">
        <v>750</v>
      </c>
      <c r="O2595" s="27">
        <f>IF(ISBLANK(J2595), "", IF(LEFT(B2595) = "P", J2595+60, J2595+90))</f>
        <v>43880</v>
      </c>
      <c r="P2595" s="27">
        <v>43872</v>
      </c>
      <c r="Q2595" s="27">
        <f>IF(NOT(ISNUMBER(P2595)),"",P2595+15)</f>
        <v>43887</v>
      </c>
      <c r="R2595" s="25" t="s">
        <v>195</v>
      </c>
      <c r="S2595" s="25"/>
      <c r="T2595" s="26"/>
      <c r="U2595" s="25"/>
      <c r="V2595" s="25"/>
      <c r="W2595" s="25" t="str">
        <f>IF(ISNUMBER(R2595), R2595+120, "")</f>
        <v/>
      </c>
      <c r="X2595" s="24">
        <v>43888</v>
      </c>
      <c r="Y2595" s="23" t="str">
        <f ca="1">IF(ISBLANK(J2595),
        IF(ISBLANK(F2595), "", TODAY() - F2595 &amp; CHAR(10) &amp; "(preapproval)"),
       IF(OR(ISBLANK(Z2595), Z2595 = ""), TODAY() - J2595, X2595 - J2595 &amp; CHAR(10) &amp; "(closed)"))</f>
        <v>98
(closed)</v>
      </c>
      <c r="Z2595" s="6" t="str">
        <f>IF(ISBLANK(X2595), "", "Yes")</f>
        <v>Yes</v>
      </c>
    </row>
    <row r="2596" spans="1:26" s="12" customFormat="1" ht="28.8" hidden="1" x14ac:dyDescent="0.3">
      <c r="A2596" s="29" t="s">
        <v>185</v>
      </c>
      <c r="B2596" s="29">
        <v>201900303</v>
      </c>
      <c r="C2596" s="31" t="s">
        <v>1708</v>
      </c>
      <c r="D2596" s="29" t="s">
        <v>177</v>
      </c>
      <c r="E2596" s="139" t="s">
        <v>1707</v>
      </c>
      <c r="F2596" s="30"/>
      <c r="G2596" s="128"/>
      <c r="H2596" s="24" t="str">
        <f>IF(ISNUMBER(F2596), F2596+90, "N/A")</f>
        <v>N/A</v>
      </c>
      <c r="I2596" s="24"/>
      <c r="J2596" s="24">
        <v>43790</v>
      </c>
      <c r="K2596" s="28">
        <v>339</v>
      </c>
      <c r="L2596" s="28">
        <v>45</v>
      </c>
      <c r="M2596" s="28">
        <v>375</v>
      </c>
      <c r="N2596" s="28">
        <v>45</v>
      </c>
      <c r="O2596" s="27">
        <f>IF(ISBLANK(J2596), "", IF(LEFT(B2596) = "P", J2596+60, J2596+90))</f>
        <v>43880</v>
      </c>
      <c r="P2596" s="27">
        <v>43867</v>
      </c>
      <c r="Q2596" s="27">
        <f>IF(NOT(ISNUMBER(P2596)),"",P2596+15)</f>
        <v>43882</v>
      </c>
      <c r="R2596" s="25" t="s">
        <v>195</v>
      </c>
      <c r="S2596" s="25"/>
      <c r="T2596" s="26"/>
      <c r="U2596" s="25"/>
      <c r="V2596" s="25"/>
      <c r="W2596" s="25" t="str">
        <f>IF(ISNUMBER(R2596), R2596+120, "")</f>
        <v/>
      </c>
      <c r="X2596" s="24">
        <v>43885</v>
      </c>
      <c r="Y2596" s="23" t="str">
        <f ca="1">IF(ISBLANK(J2596),
        IF(ISBLANK(F2596), "", TODAY() - F2596 &amp; CHAR(10) &amp; "(preapproval)"),
       IF(OR(ISBLANK(Z2596), Z2596 = ""), TODAY() - J2596, X2596 - J2596 &amp; CHAR(10) &amp; "(closed)"))</f>
        <v>95
(closed)</v>
      </c>
      <c r="Z2596" s="6" t="str">
        <f>IF(ISBLANK(X2596), "", "Yes")</f>
        <v>Yes</v>
      </c>
    </row>
    <row r="2597" spans="1:26" s="12" customFormat="1" ht="43.2" hidden="1" x14ac:dyDescent="0.3">
      <c r="A2597" s="29" t="s">
        <v>185</v>
      </c>
      <c r="B2597" s="29">
        <v>201900304</v>
      </c>
      <c r="C2597" s="31" t="s">
        <v>1706</v>
      </c>
      <c r="D2597" s="29" t="s">
        <v>177</v>
      </c>
      <c r="E2597" s="139" t="s">
        <v>1441</v>
      </c>
      <c r="F2597" s="30"/>
      <c r="G2597" s="128"/>
      <c r="H2597" s="24" t="str">
        <f>IF(ISNUMBER(F2597), F2597+90, "N/A")</f>
        <v>N/A</v>
      </c>
      <c r="I2597" s="24"/>
      <c r="J2597" s="24">
        <v>43791</v>
      </c>
      <c r="K2597" s="28">
        <v>2546.1999999999998</v>
      </c>
      <c r="L2597" s="28">
        <v>200</v>
      </c>
      <c r="M2597" s="28">
        <v>2916.28</v>
      </c>
      <c r="N2597" s="28">
        <v>230.84</v>
      </c>
      <c r="O2597" s="27">
        <f>IF(ISBLANK(J2597), "", IF(LEFT(B2597) = "P", J2597+60, J2597+90))</f>
        <v>43881</v>
      </c>
      <c r="P2597" s="27">
        <v>43872</v>
      </c>
      <c r="Q2597" s="27">
        <f>IF(NOT(ISNUMBER(P2597)),"",P2597+15)</f>
        <v>43887</v>
      </c>
      <c r="R2597" s="25" t="s">
        <v>195</v>
      </c>
      <c r="S2597" s="25"/>
      <c r="T2597" s="26"/>
      <c r="U2597" s="25"/>
      <c r="V2597" s="25"/>
      <c r="W2597" s="25" t="str">
        <f>IF(ISNUMBER(R2597), R2597+120, "")</f>
        <v/>
      </c>
      <c r="X2597" s="24">
        <v>43888</v>
      </c>
      <c r="Y2597" s="23" t="str">
        <f ca="1">IF(ISBLANK(J2597),
        IF(ISBLANK(F2597), "", TODAY() - F2597 &amp; CHAR(10) &amp; "(preapproval)"),
       IF(OR(ISBLANK(Z2597), Z2597 = ""), TODAY() - J2597, X2597 - J2597 &amp; CHAR(10) &amp; "(closed)"))</f>
        <v>97
(closed)</v>
      </c>
      <c r="Z2597" s="6" t="str">
        <f>IF(ISBLANK(X2597), "", "Yes")</f>
        <v>Yes</v>
      </c>
    </row>
    <row r="2598" spans="1:26" s="12" customFormat="1" ht="28.8" hidden="1" x14ac:dyDescent="0.3">
      <c r="A2598" s="29" t="s">
        <v>185</v>
      </c>
      <c r="B2598" s="29">
        <v>201900305</v>
      </c>
      <c r="C2598" s="31" t="s">
        <v>1690</v>
      </c>
      <c r="D2598" s="29" t="s">
        <v>174</v>
      </c>
      <c r="E2598" s="30" t="s">
        <v>1374</v>
      </c>
      <c r="F2598" s="30"/>
      <c r="G2598" s="128"/>
      <c r="H2598" s="24" t="str">
        <f>IF(ISNUMBER(F2598), F2598+90, "N/A")</f>
        <v>N/A</v>
      </c>
      <c r="I2598" s="24"/>
      <c r="J2598" s="24">
        <v>43794</v>
      </c>
      <c r="K2598" s="28">
        <v>1290858</v>
      </c>
      <c r="L2598" s="28">
        <v>0</v>
      </c>
      <c r="M2598" s="28">
        <v>1073239.08</v>
      </c>
      <c r="N2598" s="28">
        <v>0</v>
      </c>
      <c r="O2598" s="27">
        <f>IF(ISBLANK(J2598), "", IF(LEFT(B2598) = "P", J2598+60, J2598+90))</f>
        <v>43884</v>
      </c>
      <c r="P2598" s="27">
        <v>43875</v>
      </c>
      <c r="Q2598" s="27">
        <f>IF(NOT(ISNUMBER(P2598)),"",P2598+15)</f>
        <v>43890</v>
      </c>
      <c r="R2598" s="25" t="s">
        <v>195</v>
      </c>
      <c r="S2598" s="25"/>
      <c r="T2598" s="26"/>
      <c r="U2598" s="25"/>
      <c r="V2598" s="25"/>
      <c r="W2598" s="25"/>
      <c r="X2598" s="24">
        <v>43893</v>
      </c>
      <c r="Y2598" s="23" t="str">
        <f ca="1">IF(ISBLANK(J2598),
        IF(ISBLANK(F2598), "", TODAY() - F2598 &amp; CHAR(10) &amp; "(preapproval)"),
       IF(OR(ISBLANK(Z2598), Z2598 = ""), TODAY() - J2598, X2598 - J2598 &amp; CHAR(10) &amp; "(closed)"))</f>
        <v>99
(closed)</v>
      </c>
      <c r="Z2598" s="6" t="s">
        <v>360</v>
      </c>
    </row>
    <row r="2599" spans="1:26" s="12" customFormat="1" ht="28.8" hidden="1" x14ac:dyDescent="0.3">
      <c r="A2599" s="29" t="s">
        <v>185</v>
      </c>
      <c r="B2599" s="29">
        <v>201900306</v>
      </c>
      <c r="C2599" s="31" t="s">
        <v>112</v>
      </c>
      <c r="D2599" s="29" t="s">
        <v>179</v>
      </c>
      <c r="E2599" s="139" t="s">
        <v>1705</v>
      </c>
      <c r="F2599" s="30"/>
      <c r="G2599" s="128"/>
      <c r="H2599" s="24" t="str">
        <f>IF(ISNUMBER(F2599), F2599+90, "N/A")</f>
        <v>N/A</v>
      </c>
      <c r="I2599" s="24"/>
      <c r="J2599" s="24">
        <v>43794</v>
      </c>
      <c r="K2599" s="28">
        <v>2499</v>
      </c>
      <c r="L2599" s="28">
        <v>499.8</v>
      </c>
      <c r="M2599" s="28">
        <v>2499</v>
      </c>
      <c r="N2599" s="28">
        <v>499.8</v>
      </c>
      <c r="O2599" s="27">
        <f>IF(ISBLANK(J2599), "", IF(LEFT(B2599) = "P", J2599+60, J2599+90))</f>
        <v>43884</v>
      </c>
      <c r="P2599" s="27">
        <v>43871</v>
      </c>
      <c r="Q2599" s="27">
        <f>IF(NOT(ISNUMBER(P2599)),"",P2599+15)</f>
        <v>43886</v>
      </c>
      <c r="R2599" s="25" t="s">
        <v>195</v>
      </c>
      <c r="S2599" s="25"/>
      <c r="T2599" s="26"/>
      <c r="U2599" s="25"/>
      <c r="V2599" s="25"/>
      <c r="W2599" s="25" t="str">
        <f>IF(ISNUMBER(R2599), R2599+120, "")</f>
        <v/>
      </c>
      <c r="X2599" s="24">
        <v>43887</v>
      </c>
      <c r="Y2599" s="23" t="str">
        <f ca="1">IF(ISBLANK(J2599),
        IF(ISBLANK(F2599), "", TODAY() - F2599 &amp; CHAR(10) &amp; "(preapproval)"),
       IF(OR(ISBLANK(Z2599), Z2599 = ""), TODAY() - J2599, X2599 - J2599 &amp; CHAR(10) &amp; "(closed)"))</f>
        <v>93
(closed)</v>
      </c>
      <c r="Z2599" s="6" t="str">
        <f>IF(ISBLANK(X2599), "", "Yes")</f>
        <v>Yes</v>
      </c>
    </row>
    <row r="2600" spans="1:26" s="12" customFormat="1" ht="28.8" hidden="1" x14ac:dyDescent="0.3">
      <c r="A2600" s="29" t="s">
        <v>185</v>
      </c>
      <c r="B2600" s="29">
        <v>201900307</v>
      </c>
      <c r="C2600" s="50" t="s">
        <v>1704</v>
      </c>
      <c r="D2600" s="29" t="s">
        <v>179</v>
      </c>
      <c r="E2600" s="139" t="s">
        <v>1703</v>
      </c>
      <c r="F2600" s="30"/>
      <c r="G2600" s="128"/>
      <c r="H2600" s="24" t="str">
        <f>IF(ISNUMBER(F2600), F2600+90, "N/A")</f>
        <v>N/A</v>
      </c>
      <c r="I2600" s="24"/>
      <c r="J2600" s="24">
        <v>43796</v>
      </c>
      <c r="K2600" s="28">
        <v>1158.0999999999999</v>
      </c>
      <c r="L2600" s="28">
        <v>0</v>
      </c>
      <c r="M2600" s="28">
        <v>1149.98</v>
      </c>
      <c r="N2600" s="28">
        <v>0</v>
      </c>
      <c r="O2600" s="27">
        <f>IF(ISBLANK(J2600), "", IF(LEFT(B2600) = "P", J2600+60, J2600+90))</f>
        <v>43886</v>
      </c>
      <c r="P2600" s="27">
        <v>43880</v>
      </c>
      <c r="Q2600" s="27">
        <f>IF(NOT(ISNUMBER(P2600)),"",P2600+15)</f>
        <v>43895</v>
      </c>
      <c r="R2600" s="25" t="s">
        <v>195</v>
      </c>
      <c r="S2600" s="25"/>
      <c r="T2600" s="26"/>
      <c r="U2600" s="25"/>
      <c r="V2600" s="25"/>
      <c r="W2600" s="25" t="str">
        <f>IF(ISNUMBER(R2600), R2600+120, "")</f>
        <v/>
      </c>
      <c r="X2600" s="24">
        <v>43896</v>
      </c>
      <c r="Y2600" s="23" t="str">
        <f ca="1">IF(ISBLANK(J2600),
        IF(ISBLANK(F2600), "", TODAY() - F2600 &amp; CHAR(10) &amp; "(preapproval)"),
       IF(OR(ISBLANK(Z2600), Z2600 = ""), TODAY() - J2600, X2600 - J2600 &amp; CHAR(10) &amp; "(closed)"))</f>
        <v>100
(closed)</v>
      </c>
      <c r="Z2600" s="6" t="str">
        <f>IF(ISBLANK(X2600), "", "Yes")</f>
        <v>Yes</v>
      </c>
    </row>
    <row r="2601" spans="1:26" s="12" customFormat="1" ht="28.8" hidden="1" x14ac:dyDescent="0.3">
      <c r="A2601" s="29" t="s">
        <v>185</v>
      </c>
      <c r="B2601" s="29">
        <v>201900308</v>
      </c>
      <c r="C2601" s="31" t="s">
        <v>193</v>
      </c>
      <c r="D2601" s="29" t="s">
        <v>176</v>
      </c>
      <c r="E2601" s="139" t="s">
        <v>1702</v>
      </c>
      <c r="F2601" s="30"/>
      <c r="G2601" s="128"/>
      <c r="H2601" s="24" t="str">
        <f>IF(ISNUMBER(F2601), F2601+90, "N/A")</f>
        <v>N/A</v>
      </c>
      <c r="I2601" s="24"/>
      <c r="J2601" s="24">
        <v>43809</v>
      </c>
      <c r="K2601" s="28">
        <v>1784.42</v>
      </c>
      <c r="L2601" s="28">
        <v>361.55</v>
      </c>
      <c r="M2601" s="28">
        <v>1784.42</v>
      </c>
      <c r="N2601" s="28">
        <v>361.55</v>
      </c>
      <c r="O2601" s="27">
        <f>IF(ISBLANK(J2601), "", IF(LEFT(B2601) = "P", J2601+60, J2601+90))</f>
        <v>43899</v>
      </c>
      <c r="P2601" s="27">
        <v>43881</v>
      </c>
      <c r="Q2601" s="27">
        <f>IF(NOT(ISNUMBER(P2601)),"",P2601+15)</f>
        <v>43896</v>
      </c>
      <c r="R2601" s="25" t="s">
        <v>195</v>
      </c>
      <c r="S2601" s="25"/>
      <c r="T2601" s="26"/>
      <c r="U2601" s="25"/>
      <c r="V2601" s="25"/>
      <c r="W2601" s="25" t="str">
        <f>IF(ISNUMBER(R2601), R2601+120, "")</f>
        <v/>
      </c>
      <c r="X2601" s="24">
        <v>43899</v>
      </c>
      <c r="Y2601" s="23" t="str">
        <f ca="1">IF(ISBLANK(J2601),
        IF(ISBLANK(F2601), "", TODAY() - F2601 &amp; CHAR(10) &amp; "(preapproval)"),
       IF(OR(ISBLANK(Z2601), Z2601 = ""), TODAY() - J2601, X2601 - J2601 &amp; CHAR(10) &amp; "(closed)"))</f>
        <v>90
(closed)</v>
      </c>
      <c r="Z2601" s="6" t="str">
        <f>IF(ISBLANK(X2601), "", "Yes")</f>
        <v>Yes</v>
      </c>
    </row>
    <row r="2602" spans="1:26" s="12" customFormat="1" ht="28.8" hidden="1" x14ac:dyDescent="0.3">
      <c r="A2602" s="29" t="s">
        <v>185</v>
      </c>
      <c r="B2602" s="29">
        <v>201900309</v>
      </c>
      <c r="C2602" s="31" t="s">
        <v>193</v>
      </c>
      <c r="D2602" s="29" t="s">
        <v>179</v>
      </c>
      <c r="E2602" s="139" t="s">
        <v>1440</v>
      </c>
      <c r="F2602" s="30"/>
      <c r="G2602" s="128"/>
      <c r="H2602" s="24" t="str">
        <f>IF(ISNUMBER(F2602), F2602+90, "N/A")</f>
        <v>N/A</v>
      </c>
      <c r="I2602" s="24"/>
      <c r="J2602" s="24">
        <v>43809</v>
      </c>
      <c r="K2602" s="28">
        <v>1103.8699999999999</v>
      </c>
      <c r="L2602" s="28">
        <v>256</v>
      </c>
      <c r="M2602" s="28">
        <v>1103.8699999999999</v>
      </c>
      <c r="N2602" s="28">
        <v>256</v>
      </c>
      <c r="O2602" s="27">
        <f>IF(ISBLANK(J2602), "", IF(LEFT(B2602) = "P", J2602+60, J2602+90))</f>
        <v>43899</v>
      </c>
      <c r="P2602" s="27">
        <v>43889</v>
      </c>
      <c r="Q2602" s="27">
        <f>IF(NOT(ISNUMBER(P2602)),"",P2602+15)</f>
        <v>43904</v>
      </c>
      <c r="R2602" s="25" t="s">
        <v>673</v>
      </c>
      <c r="S2602" s="25"/>
      <c r="T2602" s="26"/>
      <c r="U2602" s="25"/>
      <c r="V2602" s="25"/>
      <c r="W2602" s="25" t="str">
        <f>IF(ISNUMBER(R2602), R2602+120, "")</f>
        <v/>
      </c>
      <c r="X2602" s="24">
        <v>43907</v>
      </c>
      <c r="Y2602" s="23" t="str">
        <f ca="1">IF(ISBLANK(J2602),
        IF(ISBLANK(F2602), "", TODAY() - F2602 &amp; CHAR(10) &amp; "(preapproval)"),
       IF(OR(ISBLANK(Z2602), Z2602 = ""), TODAY() - J2602, X2602 - J2602 &amp; CHAR(10) &amp; "(closed)"))</f>
        <v>98
(closed)</v>
      </c>
      <c r="Z2602" s="6" t="str">
        <f>IF(ISBLANK(X2602), "", "Yes")</f>
        <v>Yes</v>
      </c>
    </row>
    <row r="2603" spans="1:26" s="12" customFormat="1" ht="28.8" hidden="1" x14ac:dyDescent="0.3">
      <c r="A2603" s="29" t="s">
        <v>185</v>
      </c>
      <c r="B2603" s="29">
        <v>201900310</v>
      </c>
      <c r="C2603" s="31" t="s">
        <v>193</v>
      </c>
      <c r="D2603" s="29" t="s">
        <v>179</v>
      </c>
      <c r="E2603" s="139" t="s">
        <v>1701</v>
      </c>
      <c r="F2603" s="30"/>
      <c r="G2603" s="128"/>
      <c r="H2603" s="24" t="str">
        <f>IF(ISNUMBER(F2603), F2603+90, "N/A")</f>
        <v>N/A</v>
      </c>
      <c r="I2603" s="24"/>
      <c r="J2603" s="24">
        <v>43809</v>
      </c>
      <c r="K2603" s="28">
        <v>1380</v>
      </c>
      <c r="L2603" s="28">
        <v>276</v>
      </c>
      <c r="M2603" s="28">
        <v>1380</v>
      </c>
      <c r="N2603" s="28">
        <v>276</v>
      </c>
      <c r="O2603" s="27">
        <f>IF(ISBLANK(J2603), "", IF(LEFT(B2603) = "P", J2603+60, J2603+90))</f>
        <v>43899</v>
      </c>
      <c r="P2603" s="27">
        <v>43874</v>
      </c>
      <c r="Q2603" s="27">
        <f>IF(NOT(ISNUMBER(P2603)),"",P2603+15)</f>
        <v>43889</v>
      </c>
      <c r="R2603" s="25" t="s">
        <v>195</v>
      </c>
      <c r="S2603" s="25"/>
      <c r="T2603" s="26"/>
      <c r="U2603" s="25"/>
      <c r="V2603" s="25"/>
      <c r="W2603" s="25" t="str">
        <f>IF(ISNUMBER(R2603), R2603+120, "")</f>
        <v/>
      </c>
      <c r="X2603" s="24">
        <v>43892</v>
      </c>
      <c r="Y2603" s="23" t="str">
        <f ca="1">IF(ISBLANK(J2603),
        IF(ISBLANK(F2603), "", TODAY() - F2603 &amp; CHAR(10) &amp; "(preapproval)"),
       IF(OR(ISBLANK(Z2603), Z2603 = ""), TODAY() - J2603, X2603 - J2603 &amp; CHAR(10) &amp; "(closed)"))</f>
        <v>83
(closed)</v>
      </c>
      <c r="Z2603" s="6" t="str">
        <f>IF(ISBLANK(X2603), "", "Yes")</f>
        <v>Yes</v>
      </c>
    </row>
    <row r="2604" spans="1:26" s="12" customFormat="1" ht="28.8" hidden="1" x14ac:dyDescent="0.3">
      <c r="A2604" s="29" t="s">
        <v>185</v>
      </c>
      <c r="B2604" s="29">
        <v>201900311</v>
      </c>
      <c r="C2604" s="31" t="s">
        <v>193</v>
      </c>
      <c r="D2604" s="29" t="s">
        <v>179</v>
      </c>
      <c r="E2604" s="139" t="s">
        <v>1700</v>
      </c>
      <c r="F2604" s="30"/>
      <c r="G2604" s="128"/>
      <c r="H2604" s="24" t="str">
        <f>IF(ISNUMBER(F2604), F2604+90, "N/A")</f>
        <v>N/A</v>
      </c>
      <c r="I2604" s="24"/>
      <c r="J2604" s="24">
        <v>43809</v>
      </c>
      <c r="K2604" s="28">
        <v>823.6</v>
      </c>
      <c r="L2604" s="28">
        <v>268</v>
      </c>
      <c r="M2604" s="28">
        <v>823.6</v>
      </c>
      <c r="N2604" s="28">
        <v>268</v>
      </c>
      <c r="O2604" s="27">
        <f>IF(ISBLANK(J2604), "", IF(LEFT(B2604) = "P", J2604+60, J2604+90))</f>
        <v>43899</v>
      </c>
      <c r="P2604" s="27">
        <v>43853</v>
      </c>
      <c r="Q2604" s="27">
        <f>IF(NOT(ISNUMBER(P2604)),"",P2604+15)</f>
        <v>43868</v>
      </c>
      <c r="R2604" s="25" t="s">
        <v>195</v>
      </c>
      <c r="S2604" s="25"/>
      <c r="T2604" s="26"/>
      <c r="U2604" s="25"/>
      <c r="V2604" s="25"/>
      <c r="W2604" s="25" t="str">
        <f>IF(ISNUMBER(R2604), R2604+120, "")</f>
        <v/>
      </c>
      <c r="X2604" s="24">
        <v>43871</v>
      </c>
      <c r="Y2604" s="23" t="str">
        <f ca="1">IF(ISBLANK(J2604),
        IF(ISBLANK(F2604), "", TODAY() - F2604 &amp; CHAR(10) &amp; "(preapproval)"),
       IF(OR(ISBLANK(Z2604), Z2604 = ""), TODAY() - J2604, X2604 - J2604 &amp; CHAR(10) &amp; "(closed)"))</f>
        <v>62
(closed)</v>
      </c>
      <c r="Z2604" s="6" t="str">
        <f>IF(ISBLANK(X2604), "", "Yes")</f>
        <v>Yes</v>
      </c>
    </row>
    <row r="2605" spans="1:26" s="12" customFormat="1" ht="30" hidden="1" customHeight="1" x14ac:dyDescent="0.3">
      <c r="A2605" s="29" t="s">
        <v>185</v>
      </c>
      <c r="B2605" s="29">
        <v>201900312</v>
      </c>
      <c r="C2605" s="31" t="s">
        <v>193</v>
      </c>
      <c r="D2605" s="29" t="s">
        <v>179</v>
      </c>
      <c r="E2605" s="139" t="s">
        <v>1699</v>
      </c>
      <c r="F2605" s="30"/>
      <c r="G2605" s="128"/>
      <c r="H2605" s="24" t="str">
        <f>IF(ISNUMBER(F2605), F2605+90, "N/A")</f>
        <v>N/A</v>
      </c>
      <c r="I2605" s="24"/>
      <c r="J2605" s="24">
        <v>43809</v>
      </c>
      <c r="K2605" s="28">
        <v>1242.04</v>
      </c>
      <c r="L2605" s="28">
        <v>324.8</v>
      </c>
      <c r="M2605" s="28">
        <v>1242.04</v>
      </c>
      <c r="N2605" s="28">
        <v>324.8</v>
      </c>
      <c r="O2605" s="27">
        <f>IF(ISBLANK(J2605), "", IF(LEFT(B2605) = "P", J2605+60, J2605+90))</f>
        <v>43899</v>
      </c>
      <c r="P2605" s="27">
        <v>43874</v>
      </c>
      <c r="Q2605" s="27">
        <f>IF(NOT(ISNUMBER(P2605)),"",P2605+15)</f>
        <v>43889</v>
      </c>
      <c r="R2605" s="25" t="s">
        <v>195</v>
      </c>
      <c r="S2605" s="25"/>
      <c r="T2605" s="26"/>
      <c r="U2605" s="25"/>
      <c r="V2605" s="25"/>
      <c r="W2605" s="25" t="str">
        <f>IF(ISNUMBER(R2605), R2605+120, "")</f>
        <v/>
      </c>
      <c r="X2605" s="24">
        <v>43892</v>
      </c>
      <c r="Y2605" s="23" t="str">
        <f ca="1">IF(ISBLANK(J2605),
        IF(ISBLANK(F2605), "", TODAY() - F2605 &amp; CHAR(10) &amp; "(preapproval)"),
       IF(OR(ISBLANK(Z2605), Z2605 = ""), TODAY() - J2605, X2605 - J2605 &amp; CHAR(10) &amp; "(closed)"))</f>
        <v>83
(closed)</v>
      </c>
      <c r="Z2605" s="6" t="str">
        <f>IF(ISBLANK(X2605), "", "Yes")</f>
        <v>Yes</v>
      </c>
    </row>
    <row r="2606" spans="1:26" s="12" customFormat="1" ht="30" hidden="1" customHeight="1" x14ac:dyDescent="0.3">
      <c r="A2606" s="29" t="s">
        <v>185</v>
      </c>
      <c r="B2606" s="29">
        <v>201900313</v>
      </c>
      <c r="C2606" s="31" t="s">
        <v>193</v>
      </c>
      <c r="D2606" s="29" t="s">
        <v>179</v>
      </c>
      <c r="E2606" s="139" t="s">
        <v>1698</v>
      </c>
      <c r="F2606" s="30"/>
      <c r="G2606" s="128"/>
      <c r="H2606" s="24" t="str">
        <f>IF(ISNUMBER(F2606), F2606+90, "N/A")</f>
        <v>N/A</v>
      </c>
      <c r="I2606" s="24"/>
      <c r="J2606" s="24">
        <v>43809</v>
      </c>
      <c r="K2606" s="28">
        <v>751.89</v>
      </c>
      <c r="L2606" s="28">
        <v>267.89999999999998</v>
      </c>
      <c r="M2606" s="28">
        <v>751.89</v>
      </c>
      <c r="N2606" s="28">
        <v>267.89999999999998</v>
      </c>
      <c r="O2606" s="27">
        <f>IF(ISBLANK(J2606), "", IF(LEFT(B2606) = "P", J2606+60, J2606+90))</f>
        <v>43899</v>
      </c>
      <c r="P2606" s="27">
        <v>43873</v>
      </c>
      <c r="Q2606" s="27">
        <f>IF(NOT(ISNUMBER(P2606)),"",P2606+15)</f>
        <v>43888</v>
      </c>
      <c r="R2606" s="25" t="s">
        <v>195</v>
      </c>
      <c r="S2606" s="25"/>
      <c r="T2606" s="26"/>
      <c r="U2606" s="25"/>
      <c r="V2606" s="25"/>
      <c r="W2606" s="25" t="str">
        <f>IF(ISNUMBER(R2606), R2606+120, "")</f>
        <v/>
      </c>
      <c r="X2606" s="24">
        <v>43889</v>
      </c>
      <c r="Y2606" s="23" t="str">
        <f ca="1">IF(ISBLANK(J2606),
        IF(ISBLANK(F2606), "", TODAY() - F2606 &amp; CHAR(10) &amp; "(preapproval)"),
       IF(OR(ISBLANK(Z2606), Z2606 = ""), TODAY() - J2606, X2606 - J2606 &amp; CHAR(10) &amp; "(closed)"))</f>
        <v>80
(closed)</v>
      </c>
      <c r="Z2606" s="6" t="str">
        <f>IF(ISBLANK(X2606), "", "Yes")</f>
        <v>Yes</v>
      </c>
    </row>
    <row r="2607" spans="1:26" s="12" customFormat="1" ht="30" hidden="1" customHeight="1" x14ac:dyDescent="0.3">
      <c r="A2607" s="29" t="s">
        <v>185</v>
      </c>
      <c r="B2607" s="29">
        <v>201900314</v>
      </c>
      <c r="C2607" s="31" t="s">
        <v>536</v>
      </c>
      <c r="D2607" s="29" t="s">
        <v>179</v>
      </c>
      <c r="E2607" s="139" t="s">
        <v>1697</v>
      </c>
      <c r="F2607" s="30"/>
      <c r="G2607" s="128"/>
      <c r="H2607" s="24" t="str">
        <f>IF(ISNUMBER(F2607), F2607+90, "N/A")</f>
        <v>N/A</v>
      </c>
      <c r="I2607" s="24"/>
      <c r="J2607" s="24">
        <v>43809</v>
      </c>
      <c r="K2607" s="28">
        <v>526.79999999999995</v>
      </c>
      <c r="L2607" s="28">
        <v>702.05</v>
      </c>
      <c r="M2607" s="28">
        <v>526.79999999999995</v>
      </c>
      <c r="N2607" s="28">
        <v>702.05</v>
      </c>
      <c r="O2607" s="27">
        <f>IF(ISBLANK(J2607), "", IF(LEFT(B2607) = "P", J2607+60, J2607+90))</f>
        <v>43899</v>
      </c>
      <c r="P2607" s="27">
        <v>43881</v>
      </c>
      <c r="Q2607" s="27">
        <f>IF(NOT(ISNUMBER(P2607)),"",P2607+15)</f>
        <v>43896</v>
      </c>
      <c r="R2607" s="25" t="s">
        <v>673</v>
      </c>
      <c r="S2607" s="25"/>
      <c r="T2607" s="26"/>
      <c r="U2607" s="25"/>
      <c r="V2607" s="25"/>
      <c r="W2607" s="25" t="str">
        <f>IF(ISNUMBER(R2607), R2607+120, "")</f>
        <v/>
      </c>
      <c r="X2607" s="24">
        <v>43899</v>
      </c>
      <c r="Y2607" s="23" t="str">
        <f ca="1">IF(ISBLANK(J2607),
        IF(ISBLANK(F2607), "", TODAY() - F2607 &amp; CHAR(10) &amp; "(preapproval)"),
       IF(OR(ISBLANK(Z2607), Z2607 = ""), TODAY() - J2607, X2607 - J2607 &amp; CHAR(10) &amp; "(closed)"))</f>
        <v>90
(closed)</v>
      </c>
      <c r="Z2607" s="6" t="str">
        <f>IF(ISBLANK(X2607), "", "Yes")</f>
        <v>Yes</v>
      </c>
    </row>
    <row r="2608" spans="1:26" s="12" customFormat="1" ht="30" hidden="1" customHeight="1" x14ac:dyDescent="0.3">
      <c r="A2608" s="29" t="s">
        <v>185</v>
      </c>
      <c r="B2608" s="29">
        <v>201900315</v>
      </c>
      <c r="C2608" s="71" t="s">
        <v>952</v>
      </c>
      <c r="D2608" s="29" t="s">
        <v>11</v>
      </c>
      <c r="E2608" s="139" t="s">
        <v>1696</v>
      </c>
      <c r="F2608" s="30"/>
      <c r="G2608" s="128"/>
      <c r="H2608" s="24"/>
      <c r="I2608" s="24"/>
      <c r="J2608" s="24">
        <v>43811</v>
      </c>
      <c r="K2608" s="28"/>
      <c r="L2608" s="28"/>
      <c r="M2608" s="28"/>
      <c r="N2608" s="28"/>
      <c r="O2608" s="27" t="s">
        <v>849</v>
      </c>
      <c r="P2608" s="27" t="s">
        <v>849</v>
      </c>
      <c r="Q2608" s="27" t="str">
        <f>IF(NOT(ISNUMBER(P2608)),"",P2608+15)</f>
        <v/>
      </c>
      <c r="R2608" s="25"/>
      <c r="S2608" s="25"/>
      <c r="T2608" s="26"/>
      <c r="U2608" s="25">
        <v>43818</v>
      </c>
      <c r="V2608" s="25"/>
      <c r="W2608" s="25"/>
      <c r="X2608" s="24">
        <v>43977</v>
      </c>
      <c r="Y2608" s="23" t="str">
        <f ca="1">IF(LEFT(B2608) = "P",
        IF(OR(ISBLANK(I2608), I2608 = ""), TODAY() - F2608 &amp; CHAR(10) &amp; "(preapproval)", I2608 - F2608 &amp; CHAR(10) &amp; "(PFL filed)"),
       IF(OR(ISBLANK(Z2608), Z2608 = ""), TODAY() - J2608, X2608 - J2608 &amp; CHAR(10) &amp; "(closed)"))</f>
        <v>166
(closed)</v>
      </c>
      <c r="Z2608" s="6" t="str">
        <f>IF(ISBLANK(X2608), "", "Yes")</f>
        <v>Yes</v>
      </c>
    </row>
    <row r="2609" spans="1:26" ht="30" hidden="1" customHeight="1" x14ac:dyDescent="0.3">
      <c r="A2609" s="29" t="s">
        <v>185</v>
      </c>
      <c r="B2609" s="29">
        <v>2023000166</v>
      </c>
      <c r="C2609" s="31" t="s">
        <v>193</v>
      </c>
      <c r="D2609" s="29" t="s">
        <v>179</v>
      </c>
      <c r="E2609" s="31" t="s">
        <v>754</v>
      </c>
      <c r="F2609" s="43"/>
      <c r="G2609" s="32"/>
      <c r="H2609" s="24" t="s">
        <v>230</v>
      </c>
      <c r="I2609" s="24"/>
      <c r="J2609" s="24">
        <v>45153</v>
      </c>
      <c r="K2609" s="28">
        <v>200</v>
      </c>
      <c r="L2609" s="28">
        <v>200</v>
      </c>
      <c r="M2609" s="28">
        <v>200</v>
      </c>
      <c r="N2609" s="28">
        <v>200</v>
      </c>
      <c r="O2609" s="27">
        <f>IF(ISBLANK(J2609), "", IF(LEFT(B2609) = "P", J2609+60, J2609+90))</f>
        <v>45243</v>
      </c>
      <c r="P2609" s="27">
        <v>45203</v>
      </c>
      <c r="Q2609" s="27">
        <f>IF(NOT(ISNUMBER(P2609)),"",P2609+15)</f>
        <v>45218</v>
      </c>
      <c r="R2609" s="25"/>
      <c r="S2609" s="25"/>
      <c r="T2609" s="42"/>
      <c r="U2609" s="24"/>
      <c r="V2609" s="24"/>
      <c r="W2609" s="24" t="s">
        <v>230</v>
      </c>
      <c r="X2609" s="24">
        <v>45219</v>
      </c>
      <c r="Y2609" s="23" t="str">
        <f ca="1">IF(LEFT(B2609) = "P",
        IF(OR(ISBLANK(I2609), I2609 = ""), TODAY() - F2609 &amp; CHAR(10) &amp; "(preapproval)", I2609 - F2609 &amp; CHAR(10) &amp; "(PFL filed)"),
       IF(OR(ISBLANK(Z2609), Z2609 = ""), TODAY() - J2609, X2609 - J2609 &amp; CHAR(10) &amp; "(closed)"))</f>
        <v>66
(closed)</v>
      </c>
      <c r="Z2609" s="6" t="str">
        <f>IF(ISBLANK(X2609), "", "Yes")</f>
        <v>Yes</v>
      </c>
    </row>
    <row r="2610" spans="1:26" s="175" customFormat="1" ht="30" hidden="1" customHeight="1" x14ac:dyDescent="0.3">
      <c r="A2610" s="29" t="s">
        <v>185</v>
      </c>
      <c r="B2610" s="29">
        <v>201900317</v>
      </c>
      <c r="C2610" s="31" t="s">
        <v>256</v>
      </c>
      <c r="D2610" s="29" t="s">
        <v>179</v>
      </c>
      <c r="E2610" s="139" t="s">
        <v>1494</v>
      </c>
      <c r="F2610" s="30"/>
      <c r="G2610" s="128"/>
      <c r="H2610" s="24" t="s">
        <v>230</v>
      </c>
      <c r="I2610" s="24"/>
      <c r="J2610" s="24">
        <v>43812</v>
      </c>
      <c r="K2610" s="28">
        <v>297.91000000000003</v>
      </c>
      <c r="L2610" s="28">
        <v>0</v>
      </c>
      <c r="M2610" s="28">
        <v>297.91000000000003</v>
      </c>
      <c r="N2610" s="28">
        <v>0</v>
      </c>
      <c r="O2610" s="27">
        <f>IF(ISBLANK(J2610), "", IF(LEFT(B2610) = "P", J2610+60, J2610+90))</f>
        <v>43902</v>
      </c>
      <c r="P2610" s="27">
        <v>43880</v>
      </c>
      <c r="Q2610" s="27">
        <f>IF(NOT(ISNUMBER(P2610)),"",P2610+15)</f>
        <v>43895</v>
      </c>
      <c r="R2610" s="25" t="s">
        <v>195</v>
      </c>
      <c r="S2610" s="25"/>
      <c r="T2610" s="26"/>
      <c r="U2610" s="25"/>
      <c r="V2610" s="25"/>
      <c r="W2610" s="25"/>
      <c r="X2610" s="24">
        <v>43896</v>
      </c>
      <c r="Y2610" s="23" t="str">
        <f ca="1">IF(ISBLANK(J2610),
        IF(ISBLANK(F2610), "", TODAY() - F2610 &amp; CHAR(10) &amp; "(preapproval)"),
       IF(OR(ISBLANK(Z2610), Z2610 = ""), TODAY() - J2610, X2610 - J2610 &amp; CHAR(10) &amp; "(closed)"))</f>
        <v>84
(closed)</v>
      </c>
      <c r="Z2610" s="6" t="str">
        <f>IF(ISBLANK(X2610), "", "Yes")</f>
        <v>Yes</v>
      </c>
    </row>
    <row r="2611" spans="1:26" s="12" customFormat="1" ht="30" hidden="1" customHeight="1" x14ac:dyDescent="0.3">
      <c r="A2611" s="29" t="s">
        <v>185</v>
      </c>
      <c r="B2611" s="29">
        <v>201900318</v>
      </c>
      <c r="C2611" s="71" t="s">
        <v>96</v>
      </c>
      <c r="D2611" s="29" t="s">
        <v>177</v>
      </c>
      <c r="E2611" s="139" t="s">
        <v>1695</v>
      </c>
      <c r="F2611" s="30"/>
      <c r="G2611" s="128"/>
      <c r="H2611" s="24" t="s">
        <v>230</v>
      </c>
      <c r="I2611" s="24"/>
      <c r="J2611" s="24">
        <v>43815</v>
      </c>
      <c r="K2611" s="28">
        <v>1800</v>
      </c>
      <c r="L2611" s="28">
        <v>300</v>
      </c>
      <c r="M2611" s="28">
        <v>1800</v>
      </c>
      <c r="N2611" s="28">
        <v>300</v>
      </c>
      <c r="O2611" s="27">
        <f>IF(ISBLANK(J2611), "", IF(LEFT(B2611) = "P", J2611+60, J2611+90))</f>
        <v>43905</v>
      </c>
      <c r="P2611" s="27">
        <v>43881</v>
      </c>
      <c r="Q2611" s="27">
        <f>IF(NOT(ISNUMBER(P2611)),"",P2611+15)</f>
        <v>43896</v>
      </c>
      <c r="R2611" s="25" t="s">
        <v>195</v>
      </c>
      <c r="S2611" s="25"/>
      <c r="T2611" s="26"/>
      <c r="U2611" s="25"/>
      <c r="V2611" s="25"/>
      <c r="W2611" s="25"/>
      <c r="X2611" s="24">
        <v>43899</v>
      </c>
      <c r="Y2611" s="23" t="str">
        <f ca="1">IF(ISBLANK(J2611),
        IF(ISBLANK(F2611), "", TODAY() - F2611 &amp; CHAR(10) &amp; "(preapproval)"),
       IF(OR(ISBLANK(Z2611), Z2611 = ""), TODAY() - J2611, X2611 - J2611 &amp; CHAR(10) &amp; "(closed)"))</f>
        <v>84
(closed)</v>
      </c>
      <c r="Z2611" s="6" t="str">
        <f>IF(ISBLANK(X2611), "", "Yes")</f>
        <v>Yes</v>
      </c>
    </row>
    <row r="2612" spans="1:26" s="12" customFormat="1" ht="30" hidden="1" customHeight="1" x14ac:dyDescent="0.3">
      <c r="A2612" s="29" t="s">
        <v>185</v>
      </c>
      <c r="B2612" s="29">
        <v>201900319</v>
      </c>
      <c r="C2612" s="71" t="s">
        <v>236</v>
      </c>
      <c r="D2612" s="29" t="s">
        <v>179</v>
      </c>
      <c r="E2612" s="139" t="s">
        <v>346</v>
      </c>
      <c r="F2612" s="30"/>
      <c r="G2612" s="128"/>
      <c r="H2612" s="24" t="s">
        <v>230</v>
      </c>
      <c r="I2612" s="24"/>
      <c r="J2612" s="24">
        <v>43815</v>
      </c>
      <c r="K2612" s="28">
        <v>2040</v>
      </c>
      <c r="L2612" s="28">
        <v>120</v>
      </c>
      <c r="M2612" s="28">
        <v>2040</v>
      </c>
      <c r="N2612" s="28">
        <v>120</v>
      </c>
      <c r="O2612" s="27">
        <f>IF(ISBLANK(J2612), "", IF(LEFT(B2612) = "P", J2612+60, J2612+90))</f>
        <v>43905</v>
      </c>
      <c r="P2612" s="27">
        <v>43873</v>
      </c>
      <c r="Q2612" s="27">
        <f>IF(NOT(ISNUMBER(P2612)),"",P2612+15)</f>
        <v>43888</v>
      </c>
      <c r="R2612" s="25" t="s">
        <v>195</v>
      </c>
      <c r="S2612" s="25"/>
      <c r="T2612" s="26"/>
      <c r="U2612" s="25"/>
      <c r="V2612" s="25"/>
      <c r="W2612" s="25"/>
      <c r="X2612" s="24">
        <v>43888</v>
      </c>
      <c r="Y2612" s="23" t="str">
        <f ca="1">IF(ISBLANK(J2612),
        IF(ISBLANK(F2612), "", TODAY() - F2612 &amp; CHAR(10) &amp; "(preapproval)"),
       IF(OR(ISBLANK(Z2612), Z2612 = ""), TODAY() - J2612, X2612 - J2612 &amp; CHAR(10) &amp; "(closed)"))</f>
        <v>73
(closed)</v>
      </c>
      <c r="Z2612" s="6" t="str">
        <f>IF(ISBLANK(X2612), "", "Yes")</f>
        <v>Yes</v>
      </c>
    </row>
    <row r="2613" spans="1:26" s="12" customFormat="1" ht="30" hidden="1" customHeight="1" x14ac:dyDescent="0.3">
      <c r="A2613" s="29" t="s">
        <v>185</v>
      </c>
      <c r="B2613" s="29">
        <v>201900320</v>
      </c>
      <c r="C2613" s="71" t="s">
        <v>896</v>
      </c>
      <c r="D2613" s="29" t="s">
        <v>179</v>
      </c>
      <c r="E2613" s="139" t="s">
        <v>1076</v>
      </c>
      <c r="F2613" s="30"/>
      <c r="G2613" s="128"/>
      <c r="H2613" s="24" t="s">
        <v>230</v>
      </c>
      <c r="I2613" s="24"/>
      <c r="J2613" s="24">
        <v>43818</v>
      </c>
      <c r="K2613" s="28">
        <v>3400</v>
      </c>
      <c r="L2613" s="28">
        <v>200</v>
      </c>
      <c r="M2613" s="28"/>
      <c r="N2613" s="28"/>
      <c r="O2613" s="27">
        <f>IF(ISBLANK(J2613), "", IF(LEFT(B2613) = "P", J2613+60, J2613+90))</f>
        <v>43908</v>
      </c>
      <c r="P2613" s="27" t="s">
        <v>230</v>
      </c>
      <c r="Q2613" s="27" t="s">
        <v>196</v>
      </c>
      <c r="R2613" s="25"/>
      <c r="S2613" s="25"/>
      <c r="T2613" s="26"/>
      <c r="U2613" s="25"/>
      <c r="V2613" s="25"/>
      <c r="W2613" s="25"/>
      <c r="X2613" s="24">
        <v>43888</v>
      </c>
      <c r="Y2613" s="23" t="str">
        <f ca="1">IF(ISBLANK(J2613),
        IF(ISBLANK(F2613), "", TODAY() - F2613 &amp; CHAR(10) &amp; "(preapproval)"),
       IF(OR(ISBLANK(Z2613), Z2613 = ""), TODAY() - J2613, X2613 - J2613 &amp; CHAR(10) &amp; "(closed)"))</f>
        <v>70
(closed)</v>
      </c>
      <c r="Z2613" s="6" t="str">
        <f>IF(ISBLANK(X2613), "", "Yes")</f>
        <v>Yes</v>
      </c>
    </row>
    <row r="2614" spans="1:26" s="12" customFormat="1" ht="30" hidden="1" customHeight="1" x14ac:dyDescent="0.3">
      <c r="A2614" s="29" t="s">
        <v>185</v>
      </c>
      <c r="B2614" s="29">
        <v>201900321</v>
      </c>
      <c r="C2614" s="71" t="s">
        <v>193</v>
      </c>
      <c r="D2614" s="29" t="s">
        <v>179</v>
      </c>
      <c r="E2614" s="139" t="s">
        <v>279</v>
      </c>
      <c r="F2614" s="30"/>
      <c r="G2614" s="128"/>
      <c r="H2614" s="24"/>
      <c r="I2614" s="24"/>
      <c r="J2614" s="24">
        <v>43818</v>
      </c>
      <c r="K2614" s="28">
        <v>2359</v>
      </c>
      <c r="L2614" s="28">
        <v>471.8</v>
      </c>
      <c r="M2614" s="28">
        <v>2359</v>
      </c>
      <c r="N2614" s="28">
        <v>471.8</v>
      </c>
      <c r="O2614" s="27">
        <f>IF(ISBLANK(J2614), "", IF(LEFT(B2614) = "P", J2614+60, J2614+90))</f>
        <v>43908</v>
      </c>
      <c r="P2614" s="27">
        <v>43894</v>
      </c>
      <c r="Q2614" s="27">
        <f>IF(NOT(ISNUMBER(P2614)),"",P2614+15)</f>
        <v>43909</v>
      </c>
      <c r="R2614" s="25" t="s">
        <v>195</v>
      </c>
      <c r="S2614" s="25"/>
      <c r="T2614" s="26"/>
      <c r="U2614" s="25"/>
      <c r="V2614" s="25"/>
      <c r="W2614" s="25"/>
      <c r="X2614" s="24">
        <v>43910</v>
      </c>
      <c r="Y2614" s="23" t="str">
        <f ca="1">IF(ISBLANK(J2614),
        IF(ISBLANK(F2614), "", TODAY() - F2614 &amp; CHAR(10) &amp; "(preapproval)"),
       IF(OR(ISBLANK(Z2614), Z2614 = ""), TODAY() - J2614, X2614 - J2614 &amp; CHAR(10) &amp; "(closed)"))</f>
        <v>92
(closed)</v>
      </c>
      <c r="Z2614" s="6" t="str">
        <f>IF(ISBLANK(X2614), "", "Yes")</f>
        <v>Yes</v>
      </c>
    </row>
    <row r="2615" spans="1:26" s="12" customFormat="1" ht="30" hidden="1" customHeight="1" x14ac:dyDescent="0.3">
      <c r="A2615" s="29" t="s">
        <v>185</v>
      </c>
      <c r="B2615" s="29">
        <v>201900322</v>
      </c>
      <c r="C2615" s="31" t="s">
        <v>193</v>
      </c>
      <c r="D2615" s="29" t="s">
        <v>179</v>
      </c>
      <c r="E2615" s="139" t="s">
        <v>1541</v>
      </c>
      <c r="F2615" s="30"/>
      <c r="G2615" s="128"/>
      <c r="H2615" s="24" t="str">
        <f>IF(ISNUMBER(F2615), F2615+90, "N/A")</f>
        <v>N/A</v>
      </c>
      <c r="I2615" s="24"/>
      <c r="J2615" s="24">
        <v>43818</v>
      </c>
      <c r="K2615" s="28">
        <v>6040</v>
      </c>
      <c r="L2615" s="28">
        <v>1192</v>
      </c>
      <c r="M2615" s="28">
        <v>6040</v>
      </c>
      <c r="N2615" s="28">
        <v>1192</v>
      </c>
      <c r="O2615" s="27">
        <f>IF(ISBLANK(J2615), "", IF(LEFT(B2615) = "P", J2615+60, J2615+90))</f>
        <v>43908</v>
      </c>
      <c r="P2615" s="27">
        <v>43903</v>
      </c>
      <c r="Q2615" s="27">
        <f>IF(NOT(ISNUMBER(P2615)),"",P2615+15)</f>
        <v>43918</v>
      </c>
      <c r="R2615" s="25" t="s">
        <v>195</v>
      </c>
      <c r="S2615" s="25"/>
      <c r="T2615" s="26"/>
      <c r="U2615" s="25"/>
      <c r="V2615" s="25"/>
      <c r="W2615" s="25" t="str">
        <f>IF(ISNUMBER(R2615), R2615+120, "")</f>
        <v/>
      </c>
      <c r="X2615" s="24">
        <v>43921</v>
      </c>
      <c r="Y2615" s="23" t="str">
        <f ca="1">IF(ISBLANK(J2615),
        IF(ISBLANK(F2615), "", TODAY() - F2615 &amp; CHAR(10) &amp; "(preapproval)"),
       IF(OR(ISBLANK(Z2615), Z2615 = ""), TODAY() - J2615, X2615 - J2615 &amp; CHAR(10) &amp; "(closed)"))</f>
        <v>103
(closed)</v>
      </c>
      <c r="Z2615" s="6" t="str">
        <f>IF(ISBLANK(X2615), "", "Yes")</f>
        <v>Yes</v>
      </c>
    </row>
    <row r="2616" spans="1:26" s="12" customFormat="1" ht="30" hidden="1" customHeight="1" x14ac:dyDescent="0.3">
      <c r="A2616" s="29" t="s">
        <v>185</v>
      </c>
      <c r="B2616" s="29">
        <v>201900323</v>
      </c>
      <c r="C2616" s="31" t="s">
        <v>291</v>
      </c>
      <c r="D2616" s="29" t="s">
        <v>179</v>
      </c>
      <c r="E2616" s="139" t="s">
        <v>1694</v>
      </c>
      <c r="F2616" s="30"/>
      <c r="G2616" s="128"/>
      <c r="H2616" s="24" t="str">
        <f>IF(ISNUMBER(F2616), F2616+90, "N/A")</f>
        <v>N/A</v>
      </c>
      <c r="I2616" s="24"/>
      <c r="J2616" s="24">
        <v>43829</v>
      </c>
      <c r="K2616" s="28">
        <v>266849</v>
      </c>
      <c r="L2616" s="28">
        <v>15697</v>
      </c>
      <c r="M2616" s="28">
        <v>265268</v>
      </c>
      <c r="N2616" s="28">
        <v>15604</v>
      </c>
      <c r="O2616" s="27">
        <f>IF(ISBLANK(J2616), "", IF(LEFT(B2616) = "P", J2616+60, J2616+90))</f>
        <v>43919</v>
      </c>
      <c r="P2616" s="27">
        <v>43888</v>
      </c>
      <c r="Q2616" s="27">
        <f>IF(NOT(ISNUMBER(P2616)),"",P2616+15)</f>
        <v>43903</v>
      </c>
      <c r="R2616" s="25"/>
      <c r="S2616" s="25"/>
      <c r="T2616" s="26"/>
      <c r="U2616" s="25"/>
      <c r="V2616" s="25"/>
      <c r="W2616" s="25" t="str">
        <f>IF(ISNUMBER(R2616), R2616+120, "")</f>
        <v/>
      </c>
      <c r="X2616" s="24">
        <v>43907</v>
      </c>
      <c r="Y2616" s="23" t="str">
        <f ca="1">IF(ISBLANK(J2616),
        IF(ISBLANK(F2616), "", TODAY() - F2616 &amp; CHAR(10) &amp; "(preapproval)"),
       IF(OR(ISBLANK(Z2616), Z2616 = ""), TODAY() - J2616, X2616 - J2616 &amp; CHAR(10) &amp; "(closed)"))</f>
        <v>78
(closed)</v>
      </c>
      <c r="Z2616" s="6" t="str">
        <f>IF(ISBLANK(X2616), "", "Yes")</f>
        <v>Yes</v>
      </c>
    </row>
    <row r="2617" spans="1:26" s="12" customFormat="1" ht="30" hidden="1" customHeight="1" x14ac:dyDescent="0.3">
      <c r="A2617" s="29" t="s">
        <v>185</v>
      </c>
      <c r="B2617" s="29">
        <v>202000001</v>
      </c>
      <c r="C2617" s="31" t="s">
        <v>439</v>
      </c>
      <c r="D2617" s="29" t="s">
        <v>179</v>
      </c>
      <c r="E2617" s="139" t="s">
        <v>841</v>
      </c>
      <c r="F2617" s="161"/>
      <c r="G2617" s="128"/>
      <c r="H2617" s="24" t="str">
        <f>IF(ISNUMBER(F2617), F2617+90, "N/A")</f>
        <v>N/A</v>
      </c>
      <c r="I2617" s="24"/>
      <c r="J2617" s="24">
        <v>43837</v>
      </c>
      <c r="K2617" s="28">
        <v>2850</v>
      </c>
      <c r="L2617" s="28">
        <v>570</v>
      </c>
      <c r="M2617" s="28">
        <v>0</v>
      </c>
      <c r="N2617" s="28">
        <v>0</v>
      </c>
      <c r="O2617" s="27">
        <f>IF(ISBLANK(J2617), "", IF(LEFT(B2617) = "P", J2617+60, J2617+90))</f>
        <v>43927</v>
      </c>
      <c r="P2617" s="27" t="s">
        <v>230</v>
      </c>
      <c r="Q2617" s="27"/>
      <c r="R2617" s="25"/>
      <c r="S2617" s="25"/>
      <c r="T2617" s="26"/>
      <c r="U2617" s="25"/>
      <c r="V2617" s="25"/>
      <c r="W2617" s="25" t="str">
        <f>IF(ISNUMBER(R2617), R2617+120, "")</f>
        <v/>
      </c>
      <c r="X2617" s="24">
        <v>43839</v>
      </c>
      <c r="Y2617" s="23" t="str">
        <f ca="1">IF(ISBLANK(J2617),
        IF(ISBLANK(F2617), "", TODAY() - F2617 &amp; CHAR(10) &amp; "(preapproval)"),
       IF(ISBLANK(Z2617), TODAY() - J2617, X2617 - J2617 &amp; CHAR(10) &amp; "(closed)"))</f>
        <v>2
(closed)</v>
      </c>
      <c r="Z2617" s="6" t="str">
        <f>IF(ISBLANK(X2617), "", "Yes")</f>
        <v>Yes</v>
      </c>
    </row>
    <row r="2618" spans="1:26" s="12" customFormat="1" ht="30" hidden="1" customHeight="1" x14ac:dyDescent="0.3">
      <c r="A2618" s="29" t="s">
        <v>185</v>
      </c>
      <c r="B2618" s="29">
        <v>202000002</v>
      </c>
      <c r="C2618" s="173" t="s">
        <v>804</v>
      </c>
      <c r="D2618" s="29" t="s">
        <v>179</v>
      </c>
      <c r="E2618" s="139" t="s">
        <v>1165</v>
      </c>
      <c r="F2618" s="161"/>
      <c r="G2618" s="128"/>
      <c r="H2618" s="24" t="str">
        <f>IF(ISNUMBER(F2618), F2618+90, "N/A")</f>
        <v>N/A</v>
      </c>
      <c r="I2618" s="24"/>
      <c r="J2618" s="24">
        <v>43839</v>
      </c>
      <c r="K2618" s="28">
        <v>20084.28</v>
      </c>
      <c r="L2618" s="28">
        <v>0</v>
      </c>
      <c r="M2618" s="28">
        <v>20053.62</v>
      </c>
      <c r="N2618" s="28">
        <v>0</v>
      </c>
      <c r="O2618" s="27">
        <f>IF(ISBLANK(J2618), "", IF(LEFT(B2618) = "P", J2618+60, J2618+90))</f>
        <v>43929</v>
      </c>
      <c r="P2618" s="27">
        <v>43924</v>
      </c>
      <c r="Q2618" s="27">
        <f>IF(NOT(ISNUMBER(P2618)),"",P2618+15)</f>
        <v>43939</v>
      </c>
      <c r="R2618" s="25" t="s">
        <v>195</v>
      </c>
      <c r="S2618" s="25"/>
      <c r="T2618" s="26"/>
      <c r="U2618" s="25"/>
      <c r="V2618" s="25"/>
      <c r="W2618" s="25" t="str">
        <f>IF(ISNUMBER(R2618), R2618+120, "")</f>
        <v/>
      </c>
      <c r="X2618" s="24">
        <v>43942</v>
      </c>
      <c r="Y2618" s="23" t="str">
        <f ca="1">IF(ISBLANK(J2618),
        IF(ISBLANK(F2618), "", TODAY() - F2618 &amp; CHAR(10) &amp; "(preapproval)"),
       IF(OR(ISBLANK(Z2618), Z2618 = ""), TODAY() - J2618, X2618 - J2618 &amp; CHAR(10) &amp; "(closed)"))</f>
        <v>103
(closed)</v>
      </c>
      <c r="Z2618" s="6" t="str">
        <f>IF(ISBLANK(X2618), "", "Yes")</f>
        <v>Yes</v>
      </c>
    </row>
    <row r="2619" spans="1:26" s="12" customFormat="1" ht="30" hidden="1" customHeight="1" x14ac:dyDescent="0.3">
      <c r="A2619" s="29" t="s">
        <v>185</v>
      </c>
      <c r="B2619" s="29">
        <v>202000003</v>
      </c>
      <c r="C2619" s="31" t="s">
        <v>291</v>
      </c>
      <c r="D2619" s="29" t="s">
        <v>179</v>
      </c>
      <c r="E2619" s="139" t="s">
        <v>1693</v>
      </c>
      <c r="F2619" s="30"/>
      <c r="G2619" s="128"/>
      <c r="H2619" s="24" t="str">
        <f>IF(ISNUMBER(F2619), F2619+90, "N/A")</f>
        <v>N/A</v>
      </c>
      <c r="I2619" s="24"/>
      <c r="J2619" s="24">
        <v>43839</v>
      </c>
      <c r="K2619" s="28">
        <v>4577.8999999999996</v>
      </c>
      <c r="L2619" s="28">
        <v>311.10000000000002</v>
      </c>
      <c r="M2619" s="28">
        <v>4605.7700000000004</v>
      </c>
      <c r="N2619" s="28">
        <v>301.2</v>
      </c>
      <c r="O2619" s="27">
        <f>IF(ISBLANK(J2619), "", IF(LEFT(B2619) = "P", J2619+60, J2619+90))</f>
        <v>43929</v>
      </c>
      <c r="P2619" s="27">
        <v>43899</v>
      </c>
      <c r="Q2619" s="27">
        <f>IF(NOT(ISNUMBER(P2619)),"",P2619+15)</f>
        <v>43914</v>
      </c>
      <c r="R2619" s="25" t="s">
        <v>195</v>
      </c>
      <c r="S2619" s="25"/>
      <c r="T2619" s="26"/>
      <c r="U2619" s="25"/>
      <c r="V2619" s="25"/>
      <c r="W2619" s="25" t="str">
        <f>IF(ISNUMBER(R2619), R2619+120, "")</f>
        <v/>
      </c>
      <c r="X2619" s="24">
        <v>43915</v>
      </c>
      <c r="Y2619" s="23" t="str">
        <f ca="1">IF(ISBLANK(J2619),
        IF(ISBLANK(F2619), "", TODAY() - F2619 &amp; CHAR(10) &amp; "(preapproval)"),
       IF(OR(ISBLANK(Z2619), Z2619 = ""), TODAY() - J2619, X2619 - J2619 &amp; CHAR(10) &amp; "(closed)"))</f>
        <v>76
(closed)</v>
      </c>
      <c r="Z2619" s="6" t="str">
        <f>IF(ISBLANK(X2619), "", "Yes")</f>
        <v>Yes</v>
      </c>
    </row>
    <row r="2620" spans="1:26" s="12" customFormat="1" ht="30" hidden="1" customHeight="1" x14ac:dyDescent="0.3">
      <c r="A2620" s="29" t="s">
        <v>185</v>
      </c>
      <c r="B2620" s="29">
        <v>202000004</v>
      </c>
      <c r="C2620" s="31" t="s">
        <v>439</v>
      </c>
      <c r="D2620" s="29" t="s">
        <v>179</v>
      </c>
      <c r="E2620" s="139" t="s">
        <v>841</v>
      </c>
      <c r="F2620" s="30"/>
      <c r="G2620" s="128"/>
      <c r="H2620" s="24" t="str">
        <f>IF(ISNUMBER(F2620), F2620+90, "N/A")</f>
        <v>N/A</v>
      </c>
      <c r="I2620" s="24"/>
      <c r="J2620" s="24">
        <v>43839</v>
      </c>
      <c r="K2620" s="28">
        <v>1900</v>
      </c>
      <c r="L2620" s="28">
        <v>380</v>
      </c>
      <c r="M2620" s="28">
        <v>1900</v>
      </c>
      <c r="N2620" s="28">
        <v>380</v>
      </c>
      <c r="O2620" s="27">
        <f>IF(ISBLANK(J2620), "", IF(LEFT(B2620) = "P", J2620+60, J2620+90))</f>
        <v>43929</v>
      </c>
      <c r="P2620" s="27">
        <v>43895</v>
      </c>
      <c r="Q2620" s="27">
        <f>IF(NOT(ISNUMBER(P2620)),"",P2620+15)</f>
        <v>43910</v>
      </c>
      <c r="R2620" s="25" t="s">
        <v>195</v>
      </c>
      <c r="S2620" s="25"/>
      <c r="T2620" s="26"/>
      <c r="U2620" s="25"/>
      <c r="V2620" s="25"/>
      <c r="W2620" s="25" t="str">
        <f>IF(ISNUMBER(R2620), R2620+120, "")</f>
        <v/>
      </c>
      <c r="X2620" s="24">
        <v>43915</v>
      </c>
      <c r="Y2620" s="23" t="str">
        <f ca="1">IF(ISBLANK(J2620),
        IF(ISBLANK(F2620), "", TODAY() - F2620 &amp; CHAR(10) &amp; "(preapproval)"),
       IF(OR(ISBLANK(Z2620), Z2620 = ""), TODAY() - J2620, X2620 - J2620 &amp; CHAR(10) &amp; "(closed)"))</f>
        <v>76
(closed)</v>
      </c>
      <c r="Z2620" s="6" t="str">
        <f>IF(ISBLANK(X2620), "", "Yes")</f>
        <v>Yes</v>
      </c>
    </row>
    <row r="2621" spans="1:26" s="12" customFormat="1" ht="30" hidden="1" customHeight="1" x14ac:dyDescent="0.3">
      <c r="A2621" s="29" t="s">
        <v>185</v>
      </c>
      <c r="B2621" s="29">
        <v>202000005</v>
      </c>
      <c r="C2621" s="31" t="s">
        <v>389</v>
      </c>
      <c r="D2621" s="29" t="s">
        <v>179</v>
      </c>
      <c r="E2621" s="139" t="s">
        <v>1692</v>
      </c>
      <c r="F2621" s="30"/>
      <c r="G2621" s="128"/>
      <c r="H2621" s="24" t="str">
        <f>IF(ISNUMBER(F2621), F2621+90, "N/A")</f>
        <v>N/A</v>
      </c>
      <c r="I2621" s="24"/>
      <c r="J2621" s="24">
        <v>43839</v>
      </c>
      <c r="K2621" s="28">
        <v>1370</v>
      </c>
      <c r="L2621" s="28">
        <v>274</v>
      </c>
      <c r="M2621" s="28">
        <v>1370</v>
      </c>
      <c r="N2621" s="28">
        <v>274</v>
      </c>
      <c r="O2621" s="27">
        <f>IF(ISBLANK(J2621), "", IF(LEFT(B2621) = "P", J2621+60, J2621+90))</f>
        <v>43929</v>
      </c>
      <c r="P2621" s="27">
        <v>43895</v>
      </c>
      <c r="Q2621" s="27">
        <f>IF(NOT(ISNUMBER(P2621)),"",P2621+15)</f>
        <v>43910</v>
      </c>
      <c r="R2621" s="25" t="s">
        <v>195</v>
      </c>
      <c r="S2621" s="25"/>
      <c r="T2621" s="26"/>
      <c r="U2621" s="25"/>
      <c r="V2621" s="25"/>
      <c r="W2621" s="25" t="str">
        <f>IF(ISNUMBER(R2621), R2621+120, "")</f>
        <v/>
      </c>
      <c r="X2621" s="24">
        <v>43915</v>
      </c>
      <c r="Y2621" s="23" t="str">
        <f ca="1">IF(ISBLANK(J2621),
        IF(ISBLANK(F2621), "", TODAY() - F2621 &amp; CHAR(10) &amp; "(preapproval)"),
       IF(OR(ISBLANK(Z2621), Z2621 = ""), TODAY() - J2621, X2621 - J2621 &amp; CHAR(10) &amp; "(closed)"))</f>
        <v>76
(closed)</v>
      </c>
      <c r="Z2621" s="6" t="str">
        <f>IF(ISBLANK(X2621), "", "Yes")</f>
        <v>Yes</v>
      </c>
    </row>
    <row r="2622" spans="1:26" s="12" customFormat="1" ht="30" hidden="1" customHeight="1" x14ac:dyDescent="0.3">
      <c r="A2622" s="29" t="s">
        <v>185</v>
      </c>
      <c r="B2622" s="29">
        <v>202000006</v>
      </c>
      <c r="C2622" s="31" t="s">
        <v>193</v>
      </c>
      <c r="D2622" s="29" t="s">
        <v>179</v>
      </c>
      <c r="E2622" s="139" t="s">
        <v>709</v>
      </c>
      <c r="F2622" s="30"/>
      <c r="G2622" s="128"/>
      <c r="H2622" s="24" t="str">
        <f>IF(ISNUMBER(F2622), F2622+90, "N/A")</f>
        <v>N/A</v>
      </c>
      <c r="I2622" s="24"/>
      <c r="J2622" s="24">
        <v>43839</v>
      </c>
      <c r="K2622" s="28">
        <v>1606.8</v>
      </c>
      <c r="L2622" s="28">
        <v>133.9</v>
      </c>
      <c r="M2622" s="28">
        <v>1606.8</v>
      </c>
      <c r="N2622" s="28">
        <v>133.9</v>
      </c>
      <c r="O2622" s="27">
        <f>IF(ISBLANK(J2622), "", IF(LEFT(B2622) = "P", J2622+60, J2622+90))</f>
        <v>43929</v>
      </c>
      <c r="P2622" s="27">
        <v>43902</v>
      </c>
      <c r="Q2622" s="27">
        <f>IF(NOT(ISNUMBER(P2622)),"",P2622+15)</f>
        <v>43917</v>
      </c>
      <c r="R2622" s="25" t="s">
        <v>195</v>
      </c>
      <c r="S2622" s="25"/>
      <c r="T2622" s="26"/>
      <c r="U2622" s="25"/>
      <c r="V2622" s="25"/>
      <c r="W2622" s="25" t="str">
        <f>IF(ISNUMBER(R2622), R2622+120, "")</f>
        <v/>
      </c>
      <c r="X2622" s="24">
        <v>43920</v>
      </c>
      <c r="Y2622" s="23" t="str">
        <f ca="1">IF(ISBLANK(J2622),
        IF(ISBLANK(F2622), "", TODAY() - F2622 &amp; CHAR(10) &amp; "(preapproval)"),
       IF(OR(ISBLANK(Z2622), Z2622 = ""), TODAY() - J2622, X2622 - J2622 &amp; CHAR(10) &amp; "(closed)"))</f>
        <v>81
(closed)</v>
      </c>
      <c r="Z2622" s="6" t="str">
        <f>IF(ISBLANK(X2622), "", "Yes")</f>
        <v>Yes</v>
      </c>
    </row>
    <row r="2623" spans="1:26" s="12" customFormat="1" ht="30" hidden="1" customHeight="1" x14ac:dyDescent="0.3">
      <c r="A2623" s="29" t="s">
        <v>185</v>
      </c>
      <c r="B2623" s="29">
        <v>202000007</v>
      </c>
      <c r="C2623" s="31" t="s">
        <v>896</v>
      </c>
      <c r="D2623" s="29" t="s">
        <v>179</v>
      </c>
      <c r="E2623" s="139" t="s">
        <v>1691</v>
      </c>
      <c r="F2623" s="30"/>
      <c r="G2623" s="128"/>
      <c r="H2623" s="24" t="str">
        <f>IF(ISNUMBER(F2623), F2623+90, "N/A")</f>
        <v>N/A</v>
      </c>
      <c r="I2623" s="24"/>
      <c r="J2623" s="24">
        <v>43840</v>
      </c>
      <c r="K2623" s="28">
        <v>3950</v>
      </c>
      <c r="L2623" s="28">
        <v>190</v>
      </c>
      <c r="M2623" s="28">
        <v>3964.8</v>
      </c>
      <c r="N2623" s="28">
        <v>192</v>
      </c>
      <c r="O2623" s="27">
        <f>IF(ISBLANK(J2623), "", IF(LEFT(B2623) = "P", J2623+60, J2623+90))</f>
        <v>43930</v>
      </c>
      <c r="P2623" s="27">
        <v>43902</v>
      </c>
      <c r="Q2623" s="27">
        <f>IF(NOT(ISNUMBER(P2623)),"",P2623+15)</f>
        <v>43917</v>
      </c>
      <c r="R2623" s="25" t="s">
        <v>195</v>
      </c>
      <c r="S2623" s="25"/>
      <c r="T2623" s="26"/>
      <c r="U2623" s="25"/>
      <c r="V2623" s="25"/>
      <c r="W2623" s="25" t="str">
        <f>IF(ISNUMBER(R2623), R2623+120, "")</f>
        <v/>
      </c>
      <c r="X2623" s="24">
        <v>43922</v>
      </c>
      <c r="Y2623" s="23" t="str">
        <f ca="1">IF(ISBLANK(J2623),
        IF(ISBLANK(F2623), "", TODAY() - F2623 &amp; CHAR(10) &amp; "(preapproval)"),
       IF(OR(ISBLANK(Z2623), Z2623 = ""), TODAY() - J2623, X2623 - J2623 &amp; CHAR(10) &amp; "(closed)"))</f>
        <v>82
(closed)</v>
      </c>
      <c r="Z2623" s="6" t="str">
        <f>IF(ISBLANK(X2623), "", "Yes")</f>
        <v>Yes</v>
      </c>
    </row>
    <row r="2624" spans="1:26" s="12" customFormat="1" ht="30" hidden="1" customHeight="1" x14ac:dyDescent="0.3">
      <c r="A2624" s="29" t="s">
        <v>185</v>
      </c>
      <c r="B2624" s="29">
        <v>202000008</v>
      </c>
      <c r="C2624" s="31" t="s">
        <v>1690</v>
      </c>
      <c r="D2624" s="29" t="s">
        <v>174</v>
      </c>
      <c r="E2624" s="30" t="s">
        <v>1063</v>
      </c>
      <c r="F2624" s="30"/>
      <c r="G2624" s="128"/>
      <c r="H2624" s="24" t="str">
        <f>IF(ISNUMBER(F2624), F2624+90, "N/A")</f>
        <v>N/A</v>
      </c>
      <c r="I2624" s="24"/>
      <c r="J2624" s="24">
        <v>43852</v>
      </c>
      <c r="K2624" s="28">
        <v>898347</v>
      </c>
      <c r="L2624" s="28">
        <v>0</v>
      </c>
      <c r="M2624" s="28">
        <v>878046.65</v>
      </c>
      <c r="N2624" s="28" t="s">
        <v>230</v>
      </c>
      <c r="O2624" s="27">
        <f>IF(ISBLANK(J2624), "", IF(LEFT(B2624) = "P", J2624+60, J2624+90))</f>
        <v>43942</v>
      </c>
      <c r="P2624" s="27">
        <v>43922</v>
      </c>
      <c r="Q2624" s="27">
        <f>IF(NOT(ISNUMBER(P2624)),"",P2624+15)</f>
        <v>43937</v>
      </c>
      <c r="R2624" s="25" t="s">
        <v>195</v>
      </c>
      <c r="S2624" s="25"/>
      <c r="T2624" s="26"/>
      <c r="U2624" s="25"/>
      <c r="V2624" s="25"/>
      <c r="W2624" s="25" t="str">
        <f>IF(ISNUMBER(R2624), R2624+120, "")</f>
        <v/>
      </c>
      <c r="X2624" s="24">
        <v>43938</v>
      </c>
      <c r="Y2624" s="23" t="str">
        <f ca="1">IF(ISBLANK(J2624),
        IF(ISBLANK(F2624), "", TODAY() - F2624 &amp; CHAR(10) &amp; "(preapproval)"),
       IF(OR(ISBLANK(Z2624), Z2624 = ""), TODAY() - J2624, X2624 - J2624 &amp; CHAR(10) &amp; "(closed)"))</f>
        <v>86
(closed)</v>
      </c>
      <c r="Z2624" s="6" t="str">
        <f>IF(ISBLANK(X2624), "", "Yes")</f>
        <v>Yes</v>
      </c>
    </row>
    <row r="2625" spans="1:26" s="12" customFormat="1" ht="30" hidden="1" customHeight="1" x14ac:dyDescent="0.3">
      <c r="A2625" s="29" t="s">
        <v>185</v>
      </c>
      <c r="B2625" s="29">
        <v>202000009</v>
      </c>
      <c r="C2625" s="31" t="s">
        <v>804</v>
      </c>
      <c r="D2625" s="29" t="s">
        <v>179</v>
      </c>
      <c r="E2625" s="139" t="s">
        <v>1689</v>
      </c>
      <c r="F2625" s="30"/>
      <c r="G2625" s="128"/>
      <c r="H2625" s="24" t="str">
        <f>IF(ISNUMBER(F2625), F2625+90, "N/A")</f>
        <v>N/A</v>
      </c>
      <c r="I2625" s="24"/>
      <c r="J2625" s="24">
        <v>43853</v>
      </c>
      <c r="K2625" s="28">
        <v>1118.95</v>
      </c>
      <c r="L2625" s="28">
        <v>332.36</v>
      </c>
      <c r="M2625" s="28">
        <v>1115.02</v>
      </c>
      <c r="N2625" s="28">
        <v>332.36</v>
      </c>
      <c r="O2625" s="27">
        <f>IF(ISBLANK(J2625), "", IF(LEFT(B2625) = "P", J2625+60, J2625+90))</f>
        <v>43943</v>
      </c>
      <c r="P2625" s="27">
        <v>43899</v>
      </c>
      <c r="Q2625" s="27">
        <f>IF(NOT(ISNUMBER(P2625)),"",P2625+15)</f>
        <v>43914</v>
      </c>
      <c r="R2625" s="25" t="s">
        <v>195</v>
      </c>
      <c r="S2625" s="25"/>
      <c r="T2625" s="26"/>
      <c r="U2625" s="25"/>
      <c r="V2625" s="25"/>
      <c r="W2625" s="25" t="str">
        <f>IF(ISNUMBER(R2625), R2625+120, "")</f>
        <v/>
      </c>
      <c r="X2625" s="24">
        <v>43915</v>
      </c>
      <c r="Y2625" s="23" t="str">
        <f ca="1">IF(ISBLANK(J2625),
        IF(ISBLANK(F2625), "", TODAY() - F2625 &amp; CHAR(10) &amp; "(preapproval)"),
       IF(OR(ISBLANK(Z2625), Z2625 = ""), TODAY() - J2625, X2625 - J2625 &amp; CHAR(10) &amp; "(closed)"))</f>
        <v>62
(closed)</v>
      </c>
      <c r="Z2625" s="6" t="s">
        <v>360</v>
      </c>
    </row>
    <row r="2626" spans="1:26" s="12" customFormat="1" ht="30" hidden="1" customHeight="1" x14ac:dyDescent="0.3">
      <c r="A2626" s="29" t="s">
        <v>185</v>
      </c>
      <c r="B2626" s="29">
        <v>202000010</v>
      </c>
      <c r="C2626" s="31" t="s">
        <v>804</v>
      </c>
      <c r="D2626" s="29" t="s">
        <v>179</v>
      </c>
      <c r="E2626" s="139" t="s">
        <v>829</v>
      </c>
      <c r="F2626" s="30"/>
      <c r="G2626" s="128"/>
      <c r="H2626" s="24" t="str">
        <f>IF(ISNUMBER(F2626), F2626+90, "N/A")</f>
        <v>N/A</v>
      </c>
      <c r="I2626" s="24"/>
      <c r="J2626" s="24">
        <v>43853</v>
      </c>
      <c r="K2626" s="28">
        <v>764.43</v>
      </c>
      <c r="L2626" s="28">
        <v>166.18</v>
      </c>
      <c r="M2626" s="28">
        <v>764.43</v>
      </c>
      <c r="N2626" s="28">
        <v>166.18</v>
      </c>
      <c r="O2626" s="27">
        <f>IF(ISBLANK(J2626), "", IF(LEFT(B2626) = "P", J2626+60, J2626+90))</f>
        <v>43943</v>
      </c>
      <c r="P2626" s="27">
        <v>43902</v>
      </c>
      <c r="Q2626" s="27">
        <f>IF(NOT(ISNUMBER(P2626)),"",P2626+15)</f>
        <v>43917</v>
      </c>
      <c r="R2626" s="25" t="s">
        <v>195</v>
      </c>
      <c r="S2626" s="25"/>
      <c r="T2626" s="26"/>
      <c r="U2626" s="25"/>
      <c r="V2626" s="25"/>
      <c r="W2626" s="25" t="str">
        <f>IF(ISNUMBER(R2626), R2626+120, "")</f>
        <v/>
      </c>
      <c r="X2626" s="24">
        <v>43920</v>
      </c>
      <c r="Y2626" s="23" t="str">
        <f ca="1">IF(ISBLANK(J2626),
        IF(ISBLANK(F2626), "", TODAY() - F2626 &amp; CHAR(10) &amp; "(preapproval)"),
       IF(OR(ISBLANK(Z2626), Z2626 = ""), TODAY() - J2626, X2626 - J2626 &amp; CHAR(10) &amp; "(closed)"))</f>
        <v>67
(closed)</v>
      </c>
      <c r="Z2626" s="6" t="s">
        <v>360</v>
      </c>
    </row>
    <row r="2627" spans="1:26" s="12" customFormat="1" ht="30" hidden="1" customHeight="1" x14ac:dyDescent="0.3">
      <c r="A2627" s="29" t="s">
        <v>185</v>
      </c>
      <c r="B2627" s="29">
        <v>202000011</v>
      </c>
      <c r="C2627" s="31" t="s">
        <v>291</v>
      </c>
      <c r="D2627" s="29" t="s">
        <v>176</v>
      </c>
      <c r="E2627" s="139" t="s">
        <v>1218</v>
      </c>
      <c r="F2627" s="30"/>
      <c r="G2627" s="128"/>
      <c r="H2627" s="24" t="str">
        <f>IF(ISNUMBER(F2627), F2627+90, "N/A")</f>
        <v>N/A</v>
      </c>
      <c r="I2627" s="24"/>
      <c r="J2627" s="24">
        <v>43860</v>
      </c>
      <c r="K2627" s="28">
        <v>13003.73</v>
      </c>
      <c r="L2627" s="28">
        <v>740.25</v>
      </c>
      <c r="M2627" s="28">
        <v>11049.96</v>
      </c>
      <c r="N2627" s="28">
        <v>629.03</v>
      </c>
      <c r="O2627" s="27">
        <f>IF(ISBLANK(J2627), "", IF(LEFT(B2627) = "P", J2627+60, J2627+90))</f>
        <v>43950</v>
      </c>
      <c r="P2627" s="27">
        <v>43938</v>
      </c>
      <c r="Q2627" s="27" t="s">
        <v>1677</v>
      </c>
      <c r="R2627" s="25" t="s">
        <v>195</v>
      </c>
      <c r="S2627" s="25"/>
      <c r="T2627" s="26"/>
      <c r="U2627" s="25"/>
      <c r="V2627" s="25"/>
      <c r="W2627" s="25" t="str">
        <f>IF(ISNUMBER(R2627), R2627+120, "")</f>
        <v/>
      </c>
      <c r="X2627" s="24">
        <v>43956</v>
      </c>
      <c r="Y2627" s="23" t="str">
        <f ca="1">IF(ISBLANK(J2627),
        IF(ISBLANK(F2627), "", TODAY() - F2627 &amp; CHAR(10) &amp; "(preapproval)"),
       IF(OR(ISBLANK(Z2627), Z2627 = ""), TODAY() - J2627, X2627 - J2627 &amp; CHAR(10) &amp; "(closed)"))</f>
        <v>96
(closed)</v>
      </c>
      <c r="Z2627" s="6" t="str">
        <f>IF(ISBLANK(X2627), "", "Yes")</f>
        <v>Yes</v>
      </c>
    </row>
    <row r="2628" spans="1:26" s="12" customFormat="1" ht="30" hidden="1" customHeight="1" x14ac:dyDescent="0.3">
      <c r="A2628" s="29" t="s">
        <v>185</v>
      </c>
      <c r="B2628" s="29">
        <v>202000012</v>
      </c>
      <c r="C2628" s="31" t="s">
        <v>1688</v>
      </c>
      <c r="D2628" s="29" t="s">
        <v>174</v>
      </c>
      <c r="E2628" s="30" t="s">
        <v>1374</v>
      </c>
      <c r="F2628" s="30"/>
      <c r="G2628" s="128"/>
      <c r="H2628" s="24" t="str">
        <f>IF(ISNUMBER(F2628), F2628+90, "N/A")</f>
        <v>N/A</v>
      </c>
      <c r="I2628" s="24"/>
      <c r="J2628" s="24">
        <v>43860</v>
      </c>
      <c r="K2628" s="28">
        <v>205440</v>
      </c>
      <c r="L2628" s="28">
        <v>0</v>
      </c>
      <c r="M2628" s="28">
        <v>0</v>
      </c>
      <c r="N2628" s="28">
        <v>0</v>
      </c>
      <c r="O2628" s="27">
        <f>IF(ISBLANK(J2628), "", IF(LEFT(B2628) = "P", J2628+60, J2628+90))</f>
        <v>43950</v>
      </c>
      <c r="P2628" s="27" t="s">
        <v>230</v>
      </c>
      <c r="Q2628" s="27" t="str">
        <f>IF(NOT(ISNUMBER(P2628)),"",P2628+15)</f>
        <v/>
      </c>
      <c r="R2628" s="25"/>
      <c r="S2628" s="25"/>
      <c r="T2628" s="26"/>
      <c r="U2628" s="25"/>
      <c r="V2628" s="25"/>
      <c r="W2628" s="25" t="str">
        <f>IF(ISNUMBER(R2628), R2628+120, "")</f>
        <v/>
      </c>
      <c r="X2628" s="24">
        <v>43928</v>
      </c>
      <c r="Y2628" s="23" t="str">
        <f ca="1">IF(ISBLANK(J2628),
        IF(ISBLANK(F2628), "", TODAY() - F2628 &amp; CHAR(10) &amp; "(preapproval)"),
       IF(OR(ISBLANK(Z2628), Z2628 = ""), TODAY() - J2628, X2628 - J2628 &amp; CHAR(10) &amp; "(closed)"))</f>
        <v>68
(closed)</v>
      </c>
      <c r="Z2628" s="6" t="str">
        <f>IF(ISBLANK(X2628), "", "Yes")</f>
        <v>Yes</v>
      </c>
    </row>
    <row r="2629" spans="1:26" s="12" customFormat="1" ht="30" hidden="1" customHeight="1" x14ac:dyDescent="0.3">
      <c r="A2629" s="29" t="s">
        <v>185</v>
      </c>
      <c r="B2629" s="29">
        <v>202000013</v>
      </c>
      <c r="C2629" s="31" t="s">
        <v>1688</v>
      </c>
      <c r="D2629" s="29" t="s">
        <v>174</v>
      </c>
      <c r="E2629" s="30" t="s">
        <v>1286</v>
      </c>
      <c r="F2629" s="30"/>
      <c r="G2629" s="128"/>
      <c r="H2629" s="24" t="str">
        <f>IF(ISNUMBER(F2629), F2629+90, "N/A")</f>
        <v>N/A</v>
      </c>
      <c r="I2629" s="24"/>
      <c r="J2629" s="24">
        <v>43860</v>
      </c>
      <c r="K2629" s="28">
        <v>224669</v>
      </c>
      <c r="L2629" s="28">
        <v>0</v>
      </c>
      <c r="M2629" s="28">
        <v>222054.17</v>
      </c>
      <c r="N2629" s="28">
        <v>0</v>
      </c>
      <c r="O2629" s="27">
        <f>IF(ISBLANK(J2629), "", IF(LEFT(B2629) = "P", J2629+60, J2629+90))</f>
        <v>43950</v>
      </c>
      <c r="P2629" s="27">
        <v>43941</v>
      </c>
      <c r="Q2629" s="27">
        <f>IF(NOT(ISNUMBER(P2629)),"",P2629+15)</f>
        <v>43956</v>
      </c>
      <c r="R2629" s="25" t="s">
        <v>195</v>
      </c>
      <c r="S2629" s="25"/>
      <c r="T2629" s="26"/>
      <c r="U2629" s="25"/>
      <c r="V2629" s="25"/>
      <c r="W2629" s="25" t="str">
        <f>IF(ISNUMBER(R2629), R2629+120, "")</f>
        <v/>
      </c>
      <c r="X2629" s="24">
        <v>43957</v>
      </c>
      <c r="Y2629" s="23" t="str">
        <f ca="1">IF(ISBLANK(J2629),
        IF(ISBLANK(F2629), "", TODAY() - F2629 &amp; CHAR(10) &amp; "(preapproval)"),
       IF(OR(ISBLANK(Z2629), Z2629 = ""), TODAY() - J2629, X2629 - J2629 &amp; CHAR(10) &amp; "(closed)"))</f>
        <v>97
(closed)</v>
      </c>
      <c r="Z2629" s="6" t="str">
        <f>IF(ISBLANK(X2629), "", "Yes")</f>
        <v>Yes</v>
      </c>
    </row>
    <row r="2630" spans="1:26" s="12" customFormat="1" ht="30" hidden="1" customHeight="1" x14ac:dyDescent="0.3">
      <c r="A2630" s="29" t="s">
        <v>185</v>
      </c>
      <c r="B2630" s="29">
        <v>202000014</v>
      </c>
      <c r="C2630" s="31" t="s">
        <v>1688</v>
      </c>
      <c r="D2630" s="29" t="s">
        <v>174</v>
      </c>
      <c r="E2630" s="30" t="s">
        <v>1063</v>
      </c>
      <c r="F2630" s="30"/>
      <c r="G2630" s="128"/>
      <c r="H2630" s="24" t="str">
        <f>IF(ISNUMBER(F2630), F2630+90, "N/A")</f>
        <v>N/A</v>
      </c>
      <c r="I2630" s="24"/>
      <c r="J2630" s="24">
        <v>43860</v>
      </c>
      <c r="K2630" s="28">
        <v>225178</v>
      </c>
      <c r="L2630" s="28">
        <v>0</v>
      </c>
      <c r="M2630" s="28">
        <v>218522.64</v>
      </c>
      <c r="N2630" s="28">
        <v>0</v>
      </c>
      <c r="O2630" s="27">
        <f>IF(ISBLANK(J2630), "", IF(LEFT(B2630) = "P", J2630+60, J2630+90))</f>
        <v>43950</v>
      </c>
      <c r="P2630" s="27">
        <v>43941</v>
      </c>
      <c r="Q2630" s="27">
        <f>IF(NOT(ISNUMBER(P2630)),"",P2630+15)</f>
        <v>43956</v>
      </c>
      <c r="R2630" s="25" t="s">
        <v>195</v>
      </c>
      <c r="S2630" s="25"/>
      <c r="T2630" s="26"/>
      <c r="U2630" s="25"/>
      <c r="V2630" s="25"/>
      <c r="W2630" s="25" t="str">
        <f>IF(ISNUMBER(R2630), R2630+120, "")</f>
        <v/>
      </c>
      <c r="X2630" s="24">
        <v>43957</v>
      </c>
      <c r="Y2630" s="23" t="str">
        <f ca="1">IF(ISBLANK(J2630),
        IF(ISBLANK(F2630), "", TODAY() - F2630 &amp; CHAR(10) &amp; "(preapproval)"),
       IF(OR(ISBLANK(Z2630), Z2630 = ""), TODAY() - J2630, X2630 - J2630 &amp; CHAR(10) &amp; "(closed)"))</f>
        <v>97
(closed)</v>
      </c>
      <c r="Z2630" s="6" t="str">
        <f>IF(ISBLANK(X2630), "", "Yes")</f>
        <v>Yes</v>
      </c>
    </row>
    <row r="2631" spans="1:26" s="12" customFormat="1" ht="30" hidden="1" customHeight="1" x14ac:dyDescent="0.3">
      <c r="A2631" s="29" t="s">
        <v>185</v>
      </c>
      <c r="B2631" s="29">
        <v>202000015</v>
      </c>
      <c r="C2631" s="31" t="s">
        <v>1687</v>
      </c>
      <c r="D2631" s="29" t="s">
        <v>176</v>
      </c>
      <c r="E2631" s="139" t="s">
        <v>1241</v>
      </c>
      <c r="F2631" s="30"/>
      <c r="G2631" s="128"/>
      <c r="H2631" s="24" t="str">
        <f>IF(ISNUMBER(F2631), F2631+90, "N/A")</f>
        <v>N/A</v>
      </c>
      <c r="I2631" s="24"/>
      <c r="J2631" s="24">
        <v>43861</v>
      </c>
      <c r="K2631" s="28">
        <v>23102.1</v>
      </c>
      <c r="L2631" s="28">
        <v>1283.45</v>
      </c>
      <c r="M2631" s="28">
        <v>9312.2999999999993</v>
      </c>
      <c r="N2631" s="28">
        <v>517.35</v>
      </c>
      <c r="O2631" s="27">
        <f>IF(ISBLANK(J2631), "", IF(LEFT(B2631) = "P", J2631+60, J2631+90))</f>
        <v>43951</v>
      </c>
      <c r="P2631" s="27">
        <v>43931</v>
      </c>
      <c r="Q2631" s="27">
        <f>IF(NOT(ISNUMBER(P2631)),"",P2631+15)</f>
        <v>43946</v>
      </c>
      <c r="R2631" s="25" t="s">
        <v>195</v>
      </c>
      <c r="S2631" s="25"/>
      <c r="T2631" s="26"/>
      <c r="U2631" s="25"/>
      <c r="V2631" s="25"/>
      <c r="W2631" s="25" t="str">
        <f>IF(ISNUMBER(R2631), R2631+120, "")</f>
        <v/>
      </c>
      <c r="X2631" s="24">
        <v>43949</v>
      </c>
      <c r="Y2631" s="23" t="str">
        <f ca="1">IF(ISBLANK(J2631),
        IF(ISBLANK(F2631), "", TODAY() - F2631 &amp; CHAR(10) &amp; "(preapproval)"),
       IF(OR(ISBLANK(Z2631), Z2631 = ""), TODAY() - J2631, X2631 - J2631 &amp; CHAR(10) &amp; "(closed)"))</f>
        <v>88
(closed)</v>
      </c>
      <c r="Z2631" s="6" t="str">
        <f>IF(ISBLANK(X2631), "", "Yes")</f>
        <v>Yes</v>
      </c>
    </row>
    <row r="2632" spans="1:26" s="12" customFormat="1" ht="30" hidden="1" customHeight="1" x14ac:dyDescent="0.3">
      <c r="A2632" s="33" t="s">
        <v>185</v>
      </c>
      <c r="B2632" s="33">
        <v>202000016</v>
      </c>
      <c r="C2632" s="50" t="s">
        <v>1686</v>
      </c>
      <c r="D2632" s="29" t="s">
        <v>176</v>
      </c>
      <c r="E2632" s="174" t="s">
        <v>1685</v>
      </c>
      <c r="F2632" s="39"/>
      <c r="G2632" s="40"/>
      <c r="H2632" s="24" t="str">
        <f>IF(ISNUMBER(F2632), F2632+90, "N/A")</f>
        <v>N/A</v>
      </c>
      <c r="I2632" s="24"/>
      <c r="J2632" s="34">
        <v>43865</v>
      </c>
      <c r="K2632" s="38">
        <v>14336.72</v>
      </c>
      <c r="L2632" s="38">
        <v>0</v>
      </c>
      <c r="M2632" s="38">
        <v>12137.59</v>
      </c>
      <c r="N2632" s="38">
        <v>0</v>
      </c>
      <c r="O2632" s="27">
        <f>IF(ISBLANK(J2632), "", IF(LEFT(B2632) = "P", J2632+60, J2632+90))</f>
        <v>43955</v>
      </c>
      <c r="P2632" s="27">
        <v>43924</v>
      </c>
      <c r="Q2632" s="27">
        <f>IF(NOT(ISNUMBER(P2632)),"",P2632+15)</f>
        <v>43939</v>
      </c>
      <c r="R2632" s="36" t="s">
        <v>195</v>
      </c>
      <c r="S2632" s="36"/>
      <c r="T2632" s="37"/>
      <c r="U2632" s="36"/>
      <c r="V2632" s="36"/>
      <c r="W2632" s="25" t="str">
        <f>IF(ISNUMBER(R2632), R2632+120, "")</f>
        <v/>
      </c>
      <c r="X2632" s="34">
        <v>43942</v>
      </c>
      <c r="Y2632" s="23" t="str">
        <f ca="1">IF(ISBLANK(J2632),
        IF(ISBLANK(F2632), "", TODAY() - F2632 &amp; CHAR(10) &amp; "(preapproval)"),
       IF(OR(ISBLANK(Z2632), Z2632 = ""), TODAY() - J2632, X2632 - J2632 &amp; CHAR(10) &amp; "(closed)"))</f>
        <v>77
(closed)</v>
      </c>
      <c r="Z2632" s="66" t="s">
        <v>360</v>
      </c>
    </row>
    <row r="2633" spans="1:26" s="12" customFormat="1" ht="30" hidden="1" customHeight="1" x14ac:dyDescent="0.3">
      <c r="A2633" s="33" t="s">
        <v>185</v>
      </c>
      <c r="B2633" s="33">
        <v>202000017</v>
      </c>
      <c r="C2633" s="41" t="s">
        <v>804</v>
      </c>
      <c r="D2633" s="29" t="s">
        <v>179</v>
      </c>
      <c r="E2633" s="174" t="s">
        <v>1684</v>
      </c>
      <c r="F2633" s="39"/>
      <c r="G2633" s="40"/>
      <c r="H2633" s="24" t="str">
        <f>IF(ISNUMBER(F2633), F2633+90, "N/A")</f>
        <v>N/A</v>
      </c>
      <c r="I2633" s="24"/>
      <c r="J2633" s="34">
        <v>43867</v>
      </c>
      <c r="K2633" s="38">
        <v>3700.27</v>
      </c>
      <c r="L2633" s="38">
        <v>664.72</v>
      </c>
      <c r="M2633" s="38">
        <v>3700.27</v>
      </c>
      <c r="N2633" s="38">
        <v>664.72</v>
      </c>
      <c r="O2633" s="27">
        <f>IF(ISBLANK(J2633), "", IF(LEFT(B2633) = "P", J2633+60, J2633+90))</f>
        <v>43957</v>
      </c>
      <c r="P2633" s="27">
        <v>43924</v>
      </c>
      <c r="Q2633" s="27">
        <f>IF(NOT(ISNUMBER(P2633)),"",P2633+15)</f>
        <v>43939</v>
      </c>
      <c r="R2633" s="36" t="s">
        <v>195</v>
      </c>
      <c r="S2633" s="36"/>
      <c r="T2633" s="37"/>
      <c r="U2633" s="36"/>
      <c r="V2633" s="36"/>
      <c r="W2633" s="25" t="str">
        <f>IF(ISNUMBER(R2633), R2633+120, "")</f>
        <v/>
      </c>
      <c r="X2633" s="34">
        <v>43942</v>
      </c>
      <c r="Y2633" s="23" t="str">
        <f ca="1">IF(ISBLANK(J2633),
        IF(ISBLANK(F2633), "", TODAY() - F2633 &amp; CHAR(10) &amp; "(preapproval)"),
       IF(OR(ISBLANK(Z2633), Z2633 = ""), TODAY() - J2633, X2633 - J2633 &amp; CHAR(10) &amp; "(closed)"))</f>
        <v>75
(closed)</v>
      </c>
      <c r="Z2633" s="66" t="s">
        <v>360</v>
      </c>
    </row>
    <row r="2634" spans="1:26" s="12" customFormat="1" ht="30" hidden="1" customHeight="1" x14ac:dyDescent="0.3">
      <c r="A2634" s="33" t="s">
        <v>185</v>
      </c>
      <c r="B2634" s="33">
        <v>202000018</v>
      </c>
      <c r="C2634" s="41" t="s">
        <v>804</v>
      </c>
      <c r="D2634" s="29" t="s">
        <v>179</v>
      </c>
      <c r="E2634" s="174" t="s">
        <v>1683</v>
      </c>
      <c r="F2634" s="39"/>
      <c r="G2634" s="40"/>
      <c r="H2634" s="24" t="str">
        <f>IF(ISNUMBER(F2634), F2634+90, "N/A")</f>
        <v>N/A</v>
      </c>
      <c r="I2634" s="24"/>
      <c r="J2634" s="34">
        <v>43867</v>
      </c>
      <c r="K2634" s="38">
        <v>5370.71</v>
      </c>
      <c r="L2634" s="38">
        <v>664.72</v>
      </c>
      <c r="M2634" s="38">
        <v>5730.13</v>
      </c>
      <c r="N2634" s="38">
        <v>664.72</v>
      </c>
      <c r="O2634" s="27">
        <f>IF(ISBLANK(J2634), "", IF(LEFT(B2634) = "P", J2634+60, J2634+90))</f>
        <v>43957</v>
      </c>
      <c r="P2634" s="27">
        <v>43924</v>
      </c>
      <c r="Q2634" s="27">
        <f>IF(NOT(ISNUMBER(P2634)),"",P2634+15)</f>
        <v>43939</v>
      </c>
      <c r="R2634" s="36" t="s">
        <v>195</v>
      </c>
      <c r="S2634" s="36"/>
      <c r="T2634" s="37"/>
      <c r="U2634" s="36"/>
      <c r="V2634" s="36"/>
      <c r="W2634" s="25" t="str">
        <f>IF(ISNUMBER(R2634), R2634+120, "")</f>
        <v/>
      </c>
      <c r="X2634" s="34">
        <v>43942</v>
      </c>
      <c r="Y2634" s="23" t="str">
        <f ca="1">IF(ISBLANK(J2634),
        IF(ISBLANK(F2634), "", TODAY() - F2634 &amp; CHAR(10) &amp; "(preapproval)"),
       IF(OR(ISBLANK(Z2634), Z2634 = ""), TODAY() - J2634, X2634 - J2634 &amp; CHAR(10) &amp; "(closed)"))</f>
        <v>75
(closed)</v>
      </c>
      <c r="Z2634" s="66" t="s">
        <v>360</v>
      </c>
    </row>
    <row r="2635" spans="1:26" s="12" customFormat="1" ht="30" hidden="1" customHeight="1" x14ac:dyDescent="0.3">
      <c r="A2635" s="33" t="s">
        <v>185</v>
      </c>
      <c r="B2635" s="33">
        <v>202000019</v>
      </c>
      <c r="C2635" s="41" t="s">
        <v>804</v>
      </c>
      <c r="D2635" s="29" t="s">
        <v>179</v>
      </c>
      <c r="E2635" s="174" t="s">
        <v>1240</v>
      </c>
      <c r="F2635" s="39"/>
      <c r="G2635" s="40"/>
      <c r="H2635" s="24" t="s">
        <v>230</v>
      </c>
      <c r="I2635" s="24"/>
      <c r="J2635" s="34">
        <v>43867</v>
      </c>
      <c r="K2635" s="38">
        <v>2991.24</v>
      </c>
      <c r="L2635" s="38">
        <v>332.36</v>
      </c>
      <c r="M2635" s="38">
        <v>1861.22</v>
      </c>
      <c r="N2635" s="38">
        <v>332.36</v>
      </c>
      <c r="O2635" s="27">
        <f>IF(ISBLANK(J2635), "", IF(LEFT(B2635) = "P", J2635+60, J2635+90))</f>
        <v>43957</v>
      </c>
      <c r="P2635" s="27">
        <v>43938</v>
      </c>
      <c r="Q2635" s="27">
        <f>IF(NOT(ISNUMBER(P2635)),"",P2635+15)</f>
        <v>43953</v>
      </c>
      <c r="R2635" s="36" t="s">
        <v>195</v>
      </c>
      <c r="S2635" s="36"/>
      <c r="T2635" s="37"/>
      <c r="U2635" s="36"/>
      <c r="V2635" s="36"/>
      <c r="W2635" s="25"/>
      <c r="X2635" s="34">
        <v>43956</v>
      </c>
      <c r="Y2635" s="23" t="str">
        <f ca="1">IF(ISBLANK(J2635),
        IF(ISBLANK(F2635), "", TODAY() - F2635 &amp; CHAR(10) &amp; "(preapproval)"),
       IF(OR(ISBLANK(Z2635), Z2635 = ""), TODAY() - J2635, X2635 - J2635 &amp; CHAR(10) &amp; "(closed)"))</f>
        <v>89
(closed)</v>
      </c>
      <c r="Z2635" s="66" t="s">
        <v>360</v>
      </c>
    </row>
    <row r="2636" spans="1:26" s="12" customFormat="1" ht="30" hidden="1" customHeight="1" x14ac:dyDescent="0.3">
      <c r="A2636" s="29" t="s">
        <v>185</v>
      </c>
      <c r="B2636" s="29">
        <v>202000020</v>
      </c>
      <c r="C2636" s="173" t="s">
        <v>193</v>
      </c>
      <c r="D2636" s="29" t="s">
        <v>179</v>
      </c>
      <c r="E2636" s="139" t="s">
        <v>274</v>
      </c>
      <c r="F2636" s="30"/>
      <c r="G2636" s="128"/>
      <c r="H2636" s="24" t="str">
        <f>IF(ISNUMBER(F2636), F2636+90, "N/A")</f>
        <v>N/A</v>
      </c>
      <c r="I2636" s="24"/>
      <c r="J2636" s="24">
        <v>43868</v>
      </c>
      <c r="K2636" s="28">
        <v>1463.2</v>
      </c>
      <c r="L2636" s="28">
        <v>315.8</v>
      </c>
      <c r="M2636" s="28">
        <v>1463.2</v>
      </c>
      <c r="N2636" s="28">
        <v>315.8</v>
      </c>
      <c r="O2636" s="27">
        <f>IF(ISBLANK(J2636), "", IF(LEFT(B2636) = "P", J2636+60, J2636+90))</f>
        <v>43958</v>
      </c>
      <c r="P2636" s="27">
        <v>43938</v>
      </c>
      <c r="Q2636" s="27" t="s">
        <v>1677</v>
      </c>
      <c r="R2636" s="25" t="s">
        <v>195</v>
      </c>
      <c r="S2636" s="25"/>
      <c r="T2636" s="26"/>
      <c r="U2636" s="25"/>
      <c r="V2636" s="25"/>
      <c r="W2636" s="25" t="str">
        <f>IF(ISNUMBER(R2636), R2636+120, "")</f>
        <v/>
      </c>
      <c r="X2636" s="24">
        <v>43956</v>
      </c>
      <c r="Y2636" s="23" t="str">
        <f ca="1">IF(ISBLANK(J2636),
        IF(ISBLANK(F2636), "", TODAY() - F2636 &amp; CHAR(10) &amp; "(preapproval)"),
       IF(OR(ISBLANK(Z2636), Z2636 = ""), TODAY() - J2636, X2636 - J2636 &amp; CHAR(10) &amp; "(closed)"))</f>
        <v>88
(closed)</v>
      </c>
      <c r="Z2636" s="6" t="str">
        <f>IF(ISBLANK(X2636), "", "Yes")</f>
        <v>Yes</v>
      </c>
    </row>
    <row r="2637" spans="1:26" s="12" customFormat="1" ht="30" hidden="1" customHeight="1" x14ac:dyDescent="0.3">
      <c r="A2637" s="29" t="s">
        <v>185</v>
      </c>
      <c r="B2637" s="29">
        <v>202000021</v>
      </c>
      <c r="C2637" s="31" t="s">
        <v>193</v>
      </c>
      <c r="D2637" s="29" t="s">
        <v>179</v>
      </c>
      <c r="E2637" s="139" t="s">
        <v>1076</v>
      </c>
      <c r="F2637" s="30"/>
      <c r="G2637" s="128"/>
      <c r="H2637" s="24" t="str">
        <f>IF(ISNUMBER(F2637), F2637+90, "N/A")</f>
        <v>N/A</v>
      </c>
      <c r="I2637" s="24"/>
      <c r="J2637" s="24">
        <v>43868</v>
      </c>
      <c r="K2637" s="28">
        <v>1992.84</v>
      </c>
      <c r="L2637" s="28">
        <v>262</v>
      </c>
      <c r="M2637" s="28">
        <v>1992.84</v>
      </c>
      <c r="N2637" s="28">
        <v>262</v>
      </c>
      <c r="O2637" s="27">
        <f>IF(ISBLANK(J2637), "", IF(LEFT(B2637) = "P", J2637+60, J2637+90))</f>
        <v>43958</v>
      </c>
      <c r="P2637" s="27">
        <v>43909</v>
      </c>
      <c r="Q2637" s="27">
        <f>IF(NOT(ISNUMBER(P2637)),"",P2637+15)</f>
        <v>43924</v>
      </c>
      <c r="R2637" s="25" t="s">
        <v>195</v>
      </c>
      <c r="S2637" s="25"/>
      <c r="T2637" s="26"/>
      <c r="U2637" s="25"/>
      <c r="V2637" s="25"/>
      <c r="W2637" s="25" t="str">
        <f>IF(ISNUMBER(R2637), R2637+120, "")</f>
        <v/>
      </c>
      <c r="X2637" s="24">
        <v>43927</v>
      </c>
      <c r="Y2637" s="23" t="str">
        <f ca="1">IF(ISBLANK(J2637),
        IF(ISBLANK(F2637), "", TODAY() - F2637 &amp; CHAR(10) &amp; "(preapproval)"),
       IF(OR(ISBLANK(Z2637), Z2637 = ""), TODAY() - J2637, X2637 - J2637 &amp; CHAR(10) &amp; "(closed)"))</f>
        <v>59
(closed)</v>
      </c>
      <c r="Z2637" s="6" t="str">
        <f>IF(ISBLANK(X2637), "", "Yes")</f>
        <v>Yes</v>
      </c>
    </row>
    <row r="2638" spans="1:26" s="12" customFormat="1" ht="30" hidden="1" customHeight="1" x14ac:dyDescent="0.3">
      <c r="A2638" s="29" t="s">
        <v>185</v>
      </c>
      <c r="B2638" s="29">
        <v>202000022</v>
      </c>
      <c r="C2638" s="31" t="s">
        <v>193</v>
      </c>
      <c r="D2638" s="29" t="s">
        <v>177</v>
      </c>
      <c r="E2638" s="139" t="s">
        <v>1682</v>
      </c>
      <c r="F2638" s="30"/>
      <c r="G2638" s="128"/>
      <c r="H2638" s="24" t="str">
        <f>IF(ISNUMBER(F2638), F2638+90, "N/A")</f>
        <v>N/A</v>
      </c>
      <c r="I2638" s="24"/>
      <c r="J2638" s="24">
        <v>43868</v>
      </c>
      <c r="K2638" s="28">
        <v>1488</v>
      </c>
      <c r="L2638" s="28">
        <v>184</v>
      </c>
      <c r="M2638" s="28">
        <v>1488</v>
      </c>
      <c r="N2638" s="28">
        <v>184</v>
      </c>
      <c r="O2638" s="27">
        <f>IF(ISBLANK(J2638), "", IF(LEFT(B2638) = "P", J2638+60, J2638+90))</f>
        <v>43958</v>
      </c>
      <c r="P2638" s="27">
        <v>43938</v>
      </c>
      <c r="Q2638" s="27" t="s">
        <v>1677</v>
      </c>
      <c r="R2638" s="25" t="s">
        <v>195</v>
      </c>
      <c r="S2638" s="25"/>
      <c r="T2638" s="26"/>
      <c r="U2638" s="25"/>
      <c r="V2638" s="25"/>
      <c r="W2638" s="25" t="str">
        <f>IF(ISNUMBER(R2638), R2638+120, "")</f>
        <v/>
      </c>
      <c r="X2638" s="24">
        <v>43956</v>
      </c>
      <c r="Y2638" s="23" t="str">
        <f ca="1">IF(ISBLANK(J2638),
        IF(ISBLANK(F2638), "", TODAY() - F2638 &amp; CHAR(10) &amp; "(preapproval)"),
       IF(OR(ISBLANK(Z2638), Z2638 = ""), TODAY() - J2638, X2638 - J2638 &amp; CHAR(10) &amp; "(closed)"))</f>
        <v>88
(closed)</v>
      </c>
      <c r="Z2638" s="6" t="str">
        <f>IF(ISBLANK(X2638), "", "Yes")</f>
        <v>Yes</v>
      </c>
    </row>
    <row r="2639" spans="1:26" s="12" customFormat="1" ht="30" hidden="1" customHeight="1" x14ac:dyDescent="0.3">
      <c r="A2639" s="29" t="s">
        <v>185</v>
      </c>
      <c r="B2639" s="29">
        <v>202000023</v>
      </c>
      <c r="C2639" s="31" t="s">
        <v>291</v>
      </c>
      <c r="D2639" s="29" t="s">
        <v>176</v>
      </c>
      <c r="E2639" s="139" t="s">
        <v>1681</v>
      </c>
      <c r="F2639" s="30"/>
      <c r="G2639" s="128"/>
      <c r="H2639" s="24" t="str">
        <f>IF(ISNUMBER(F2639), F2639+90, "N/A")</f>
        <v>N/A</v>
      </c>
      <c r="I2639" s="24"/>
      <c r="J2639" s="24">
        <v>43873</v>
      </c>
      <c r="K2639" s="28">
        <v>1228.1400000000001</v>
      </c>
      <c r="L2639" s="28">
        <v>68.23</v>
      </c>
      <c r="M2639" s="28">
        <v>2199.58</v>
      </c>
      <c r="N2639" s="28">
        <v>194.94</v>
      </c>
      <c r="O2639" s="27">
        <f>IF(ISBLANK(J2639), "", IF(LEFT(B2639) = "P", J2639+60, J2639+90))</f>
        <v>43963</v>
      </c>
      <c r="P2639" s="27">
        <v>43944</v>
      </c>
      <c r="Q2639" s="27">
        <f>IF(NOT(ISNUMBER(P2639)),"",P2639+15)</f>
        <v>43959</v>
      </c>
      <c r="R2639" s="25" t="s">
        <v>195</v>
      </c>
      <c r="S2639" s="25"/>
      <c r="T2639" s="26"/>
      <c r="U2639" s="25"/>
      <c r="V2639" s="25"/>
      <c r="W2639" s="25" t="str">
        <f>IF(ISNUMBER(R2639), R2639+120, "")</f>
        <v/>
      </c>
      <c r="X2639" s="24">
        <v>43962</v>
      </c>
      <c r="Y2639" s="23" t="str">
        <f ca="1">IF(ISBLANK(J2639),
        IF(ISBLANK(F2639), "", TODAY() - F2639 &amp; CHAR(10) &amp; "(preapproval)"),
       IF(OR(ISBLANK(Z2639), Z2639 = ""), TODAY() - J2639, X2639 - J2639 &amp; CHAR(10) &amp; "(closed)"))</f>
        <v>89
(closed)</v>
      </c>
      <c r="Z2639" s="6" t="str">
        <f>IF(ISBLANK(X2639), "", "Yes")</f>
        <v>Yes</v>
      </c>
    </row>
    <row r="2640" spans="1:26" s="12" customFormat="1" ht="30" hidden="1" customHeight="1" x14ac:dyDescent="0.3">
      <c r="A2640" s="29" t="s">
        <v>185</v>
      </c>
      <c r="B2640" s="29">
        <v>202000024</v>
      </c>
      <c r="C2640" s="31" t="s">
        <v>291</v>
      </c>
      <c r="D2640" s="29" t="s">
        <v>176</v>
      </c>
      <c r="E2640" s="139" t="s">
        <v>1680</v>
      </c>
      <c r="F2640" s="30"/>
      <c r="G2640" s="128"/>
      <c r="H2640" s="24" t="str">
        <f>IF(ISNUMBER(F2640), F2640+90, "N/A")</f>
        <v>N/A</v>
      </c>
      <c r="I2640" s="24"/>
      <c r="J2640" s="24">
        <v>43873</v>
      </c>
      <c r="K2640" s="28">
        <v>2609.4299999999998</v>
      </c>
      <c r="L2640" s="28">
        <v>346.5</v>
      </c>
      <c r="M2640" s="28">
        <v>7227</v>
      </c>
      <c r="N2640" s="28">
        <v>990</v>
      </c>
      <c r="O2640" s="27">
        <f>IF(ISBLANK(J2640), "", IF(LEFT(B2640) = "P", J2640+60, J2640+90))</f>
        <v>43963</v>
      </c>
      <c r="P2640" s="27">
        <v>43956</v>
      </c>
      <c r="Q2640" s="27">
        <f>IF(NOT(ISNUMBER(P2640)),"",P2640+15)</f>
        <v>43971</v>
      </c>
      <c r="R2640" s="25" t="s">
        <v>195</v>
      </c>
      <c r="S2640" s="25"/>
      <c r="T2640" s="26"/>
      <c r="U2640" s="25"/>
      <c r="V2640" s="25"/>
      <c r="W2640" s="25" t="str">
        <f>IF(ISNUMBER(R2640), R2640+120, "")</f>
        <v/>
      </c>
      <c r="X2640" s="24">
        <v>43972</v>
      </c>
      <c r="Y2640" s="23" t="str">
        <f ca="1">IF(ISBLANK(J2640),
        IF(ISBLANK(F2640), "", TODAY() - F2640 &amp; CHAR(10) &amp; "(preapproval)"),
       IF(OR(ISBLANK(Z2640), Z2640 = ""), TODAY() - J2640, X2640 - J2640 &amp; CHAR(10) &amp; "(closed)"))</f>
        <v>99
(closed)</v>
      </c>
      <c r="Z2640" s="6" t="str">
        <f>IF(ISBLANK(X2640), "", "Yes")</f>
        <v>Yes</v>
      </c>
    </row>
    <row r="2641" spans="1:26" s="12" customFormat="1" ht="28.8" hidden="1" x14ac:dyDescent="0.3">
      <c r="A2641" s="29" t="s">
        <v>185</v>
      </c>
      <c r="B2641" s="29">
        <v>202000025</v>
      </c>
      <c r="C2641" s="31" t="s">
        <v>242</v>
      </c>
      <c r="D2641" s="29" t="s">
        <v>179</v>
      </c>
      <c r="E2641" s="139" t="s">
        <v>1679</v>
      </c>
      <c r="F2641" s="30"/>
      <c r="G2641" s="128"/>
      <c r="H2641" s="24" t="str">
        <f>IF(ISNUMBER(F2641), F2641+90, "N/A")</f>
        <v>N/A</v>
      </c>
      <c r="I2641" s="24"/>
      <c r="J2641" s="24">
        <v>43874</v>
      </c>
      <c r="K2641" s="28">
        <v>836.13</v>
      </c>
      <c r="L2641" s="28">
        <v>120</v>
      </c>
      <c r="M2641" s="28">
        <v>836.13</v>
      </c>
      <c r="N2641" s="28">
        <v>120</v>
      </c>
      <c r="O2641" s="27">
        <f>IF(ISBLANK(J2641), "", IF(LEFT(B2641) = "P", J2641+60, J2641+90))</f>
        <v>43964</v>
      </c>
      <c r="P2641" s="27">
        <v>43944</v>
      </c>
      <c r="Q2641" s="27">
        <f>IF(NOT(ISNUMBER(P2641)),"",P2641+15)</f>
        <v>43959</v>
      </c>
      <c r="R2641" s="25" t="s">
        <v>195</v>
      </c>
      <c r="S2641" s="25"/>
      <c r="T2641" s="26"/>
      <c r="U2641" s="25"/>
      <c r="V2641" s="25"/>
      <c r="W2641" s="25" t="str">
        <f>IF(ISNUMBER(R2641), R2641+120, "")</f>
        <v/>
      </c>
      <c r="X2641" s="24">
        <v>43962</v>
      </c>
      <c r="Y2641" s="23" t="str">
        <f ca="1">IF(ISBLANK(J2641),
        IF(ISBLANK(F2641), "", TODAY() - F2641 &amp; CHAR(10) &amp; "(preapproval)"),
       IF(OR(ISBLANK(Z2641), Z2641 = ""), TODAY() - J2641, X2641 - J2641 &amp; CHAR(10) &amp; "(closed)"))</f>
        <v>88
(closed)</v>
      </c>
      <c r="Z2641" s="6" t="str">
        <f>IF(ISBLANK(X2641), "", "Yes")</f>
        <v>Yes</v>
      </c>
    </row>
    <row r="2642" spans="1:26" s="12" customFormat="1" ht="28.8" hidden="1" x14ac:dyDescent="0.3">
      <c r="A2642" s="29" t="s">
        <v>185</v>
      </c>
      <c r="B2642" s="29">
        <v>202000026</v>
      </c>
      <c r="C2642" s="31" t="s">
        <v>242</v>
      </c>
      <c r="D2642" s="29" t="s">
        <v>179</v>
      </c>
      <c r="E2642" s="139" t="s">
        <v>1678</v>
      </c>
      <c r="F2642" s="30"/>
      <c r="G2642" s="128"/>
      <c r="H2642" s="24" t="str">
        <f>IF(ISNUMBER(F2642), F2642+90, "N/A")</f>
        <v>N/A</v>
      </c>
      <c r="I2642" s="24"/>
      <c r="J2642" s="24">
        <v>43874</v>
      </c>
      <c r="K2642" s="28">
        <v>1379.84</v>
      </c>
      <c r="L2642" s="28">
        <v>737.5</v>
      </c>
      <c r="M2642" s="28">
        <v>1379.84</v>
      </c>
      <c r="N2642" s="28">
        <v>737.5</v>
      </c>
      <c r="O2642" s="27">
        <f>IF(ISBLANK(J2642), "", IF(LEFT(B2642) = "P", J2642+60, J2642+90))</f>
        <v>43964</v>
      </c>
      <c r="P2642" s="27">
        <v>43938</v>
      </c>
      <c r="Q2642" s="27" t="s">
        <v>1677</v>
      </c>
      <c r="R2642" s="25" t="s">
        <v>195</v>
      </c>
      <c r="S2642" s="25"/>
      <c r="T2642" s="26"/>
      <c r="U2642" s="25"/>
      <c r="V2642" s="25"/>
      <c r="W2642" s="25" t="str">
        <f>IF(ISNUMBER(R2642), R2642+120, "")</f>
        <v/>
      </c>
      <c r="X2642" s="24">
        <v>43956</v>
      </c>
      <c r="Y2642" s="23" t="str">
        <f ca="1">IF(ISBLANK(J2642),
        IF(ISBLANK(F2642), "", TODAY() - F2642 &amp; CHAR(10) &amp; "(preapproval)"),
       IF(OR(ISBLANK(Z2642), Z2642 = ""), TODAY() - J2642, X2642 - J2642 &amp; CHAR(10) &amp; "(closed)"))</f>
        <v>82
(closed)</v>
      </c>
      <c r="Z2642" s="6" t="str">
        <f>IF(ISBLANK(X2642), "", "Yes")</f>
        <v>Yes</v>
      </c>
    </row>
    <row r="2643" spans="1:26" s="12" customFormat="1" ht="30.75" hidden="1" customHeight="1" x14ac:dyDescent="0.3">
      <c r="A2643" s="29" t="s">
        <v>185</v>
      </c>
      <c r="B2643" s="29">
        <v>202000027</v>
      </c>
      <c r="C2643" s="31" t="s">
        <v>242</v>
      </c>
      <c r="D2643" s="29" t="s">
        <v>179</v>
      </c>
      <c r="E2643" s="139" t="s">
        <v>1676</v>
      </c>
      <c r="F2643" s="30"/>
      <c r="G2643" s="128"/>
      <c r="H2643" s="24" t="str">
        <f>IF(ISNUMBER(F2643), F2643+90, "N/A")</f>
        <v>N/A</v>
      </c>
      <c r="I2643" s="24"/>
      <c r="J2643" s="24">
        <v>43874</v>
      </c>
      <c r="K2643" s="28">
        <v>1050</v>
      </c>
      <c r="L2643" s="28">
        <v>150</v>
      </c>
      <c r="M2643" s="28">
        <v>1050</v>
      </c>
      <c r="N2643" s="28">
        <v>150</v>
      </c>
      <c r="O2643" s="27">
        <f>IF(ISBLANK(J2643), "", IF(LEFT(B2643) = "P", J2643+60, J2643+90))</f>
        <v>43964</v>
      </c>
      <c r="P2643" s="27">
        <v>43931</v>
      </c>
      <c r="Q2643" s="27">
        <f>IF(NOT(ISNUMBER(P2643)),"",P2643+15)</f>
        <v>43946</v>
      </c>
      <c r="R2643" s="25" t="s">
        <v>195</v>
      </c>
      <c r="S2643" s="25"/>
      <c r="T2643" s="26"/>
      <c r="U2643" s="25"/>
      <c r="V2643" s="25"/>
      <c r="W2643" s="25" t="str">
        <f>IF(ISNUMBER(R2643), R2643+120, "")</f>
        <v/>
      </c>
      <c r="X2643" s="24">
        <v>43949</v>
      </c>
      <c r="Y2643" s="23" t="str">
        <f ca="1">IF(ISBLANK(J2643),
        IF(ISBLANK(F2643), "", TODAY() - F2643 &amp; CHAR(10) &amp; "(preapproval)"),
       IF(OR(ISBLANK(Z2643), Z2643 = ""), TODAY() - J2643, X2643 - J2643 &amp; CHAR(10) &amp; "(closed)"))</f>
        <v>75
(closed)</v>
      </c>
      <c r="Z2643" s="6" t="str">
        <f>IF(ISBLANK(X2643), "", "Yes")</f>
        <v>Yes</v>
      </c>
    </row>
    <row r="2644" spans="1:26" s="12" customFormat="1" ht="28.8" hidden="1" x14ac:dyDescent="0.3">
      <c r="A2644" s="29" t="s">
        <v>185</v>
      </c>
      <c r="B2644" s="29">
        <v>202000028</v>
      </c>
      <c r="C2644" s="31" t="s">
        <v>586</v>
      </c>
      <c r="D2644" s="29" t="s">
        <v>174</v>
      </c>
      <c r="E2644" s="30" t="s">
        <v>1063</v>
      </c>
      <c r="F2644" s="30"/>
      <c r="G2644" s="128"/>
      <c r="H2644" s="24" t="str">
        <f>IF(ISNUMBER(F2644), F2644+90, "N/A")</f>
        <v>N/A</v>
      </c>
      <c r="I2644" s="24"/>
      <c r="J2644" s="24">
        <v>43885</v>
      </c>
      <c r="K2644" s="28">
        <v>385372</v>
      </c>
      <c r="L2644" s="28">
        <v>0</v>
      </c>
      <c r="M2644" s="28">
        <v>318948.3</v>
      </c>
      <c r="N2644" s="28">
        <v>0</v>
      </c>
      <c r="O2644" s="27">
        <f>IF(ISBLANK(J2644), "", IF(LEFT(B2644) = "P", J2644+60, J2644+90))</f>
        <v>43975</v>
      </c>
      <c r="P2644" s="27">
        <v>43972</v>
      </c>
      <c r="Q2644" s="27">
        <f>IF(NOT(ISNUMBER(P2644)),"",P2644+15)</f>
        <v>43987</v>
      </c>
      <c r="R2644" s="25" t="s">
        <v>195</v>
      </c>
      <c r="S2644" s="25"/>
      <c r="T2644" s="26"/>
      <c r="U2644" s="25"/>
      <c r="V2644" s="25"/>
      <c r="W2644" s="25" t="str">
        <f>IF(ISNUMBER(R2644), R2644+120, "")</f>
        <v/>
      </c>
      <c r="X2644" s="24">
        <v>43990</v>
      </c>
      <c r="Y2644" s="23" t="str">
        <f ca="1">IF(LEFT(B2644) = "P",
        IF(OR(ISBLANK(I2644), I2644 = ""), TODAY() - F2644 &amp; CHAR(10) &amp; "(preapproval)", I2644 - F2644 &amp; CHAR(10) &amp; "(PFL filed)"),
       IF(OR(ISBLANK(Z2644), Z2644 = ""), TODAY() - J2644, X2644 - J2644 &amp; CHAR(10) &amp; "(closed)"))</f>
        <v>105
(closed)</v>
      </c>
      <c r="Z2644" s="6" t="str">
        <f>IF(ISBLANK(X2644), "", "Yes")</f>
        <v>Yes</v>
      </c>
    </row>
    <row r="2645" spans="1:26" s="12" customFormat="1" ht="28.8" hidden="1" x14ac:dyDescent="0.3">
      <c r="A2645" s="29" t="s">
        <v>185</v>
      </c>
      <c r="B2645" s="29">
        <v>202000029</v>
      </c>
      <c r="C2645" s="31" t="s">
        <v>586</v>
      </c>
      <c r="D2645" s="29" t="s">
        <v>174</v>
      </c>
      <c r="E2645" s="30" t="s">
        <v>1286</v>
      </c>
      <c r="F2645" s="30"/>
      <c r="G2645" s="128"/>
      <c r="H2645" s="24" t="str">
        <f>IF(ISNUMBER(F2645), F2645+90, "N/A")</f>
        <v>N/A</v>
      </c>
      <c r="I2645" s="24"/>
      <c r="J2645" s="24">
        <v>43885</v>
      </c>
      <c r="K2645" s="28">
        <v>745277</v>
      </c>
      <c r="L2645" s="28">
        <v>0</v>
      </c>
      <c r="M2645" s="28">
        <v>691616.52</v>
      </c>
      <c r="N2645" s="28">
        <v>0</v>
      </c>
      <c r="O2645" s="27">
        <f>IF(ISBLANK(J2645), "", IF(LEFT(B2645) = "P", J2645+60, J2645+90))</f>
        <v>43975</v>
      </c>
      <c r="P2645" s="27">
        <v>43972</v>
      </c>
      <c r="Q2645" s="27">
        <f>IF(NOT(ISNUMBER(P2645)),"",P2645+15)</f>
        <v>43987</v>
      </c>
      <c r="R2645" s="25" t="s">
        <v>195</v>
      </c>
      <c r="S2645" s="25"/>
      <c r="T2645" s="26"/>
      <c r="U2645" s="25"/>
      <c r="V2645" s="25"/>
      <c r="W2645" s="25" t="str">
        <f>IF(ISNUMBER(R2645), R2645+120, "")</f>
        <v/>
      </c>
      <c r="X2645" s="24">
        <v>43990</v>
      </c>
      <c r="Y2645" s="23" t="str">
        <f ca="1">IF(LEFT(B2645) = "P",
        IF(OR(ISBLANK(I2645), I2645 = ""), TODAY() - F2645 &amp; CHAR(10) &amp; "(preapproval)", I2645 - F2645 &amp; CHAR(10) &amp; "(PFL filed)"),
       IF(OR(ISBLANK(Z2645), Z2645 = ""), TODAY() - J2645, X2645 - J2645 &amp; CHAR(10) &amp; "(closed)"))</f>
        <v>105
(closed)</v>
      </c>
      <c r="Z2645" s="6" t="str">
        <f>IF(ISBLANK(X2645), "", "Yes")</f>
        <v>Yes</v>
      </c>
    </row>
    <row r="2646" spans="1:26" s="12" customFormat="1" ht="28.8" hidden="1" x14ac:dyDescent="0.3">
      <c r="A2646" s="29" t="s">
        <v>185</v>
      </c>
      <c r="B2646" s="29">
        <v>202000030</v>
      </c>
      <c r="C2646" s="31" t="s">
        <v>291</v>
      </c>
      <c r="D2646" s="29" t="s">
        <v>179</v>
      </c>
      <c r="E2646" s="139" t="s">
        <v>397</v>
      </c>
      <c r="F2646" s="30"/>
      <c r="G2646" s="128"/>
      <c r="H2646" s="24" t="str">
        <f>IF(ISNUMBER(F2646), F2646+90, "N/A")</f>
        <v>N/A</v>
      </c>
      <c r="I2646" s="24"/>
      <c r="J2646" s="24">
        <v>43886</v>
      </c>
      <c r="K2646" s="28">
        <v>1186.22</v>
      </c>
      <c r="L2646" s="28">
        <v>142.1</v>
      </c>
      <c r="M2646" s="28"/>
      <c r="N2646" s="28"/>
      <c r="O2646" s="27">
        <f>IF(ISBLANK(J2646), "", IF(LEFT(B2646) = "P", J2646+60, J2646+90))</f>
        <v>43976</v>
      </c>
      <c r="P2646" s="27" t="s">
        <v>849</v>
      </c>
      <c r="Q2646" s="27" t="s">
        <v>1675</v>
      </c>
      <c r="R2646" s="25"/>
      <c r="S2646" s="25"/>
      <c r="T2646" s="26"/>
      <c r="U2646" s="25"/>
      <c r="V2646" s="25"/>
      <c r="W2646" s="25" t="str">
        <f>IF(ISNUMBER(R2646), R2646+120, "")</f>
        <v/>
      </c>
      <c r="X2646" s="24">
        <v>43966</v>
      </c>
      <c r="Y2646" s="23" t="str">
        <f ca="1">IF(ISBLANK(J2646),
        IF(ISBLANK(F2646), "", TODAY() - F2646 &amp; CHAR(10) &amp; "(preapproval)"),
       IF(OR(ISBLANK(Z2646), Z2646 = ""), TODAY() - J2646, X2646 - J2646 &amp; CHAR(10) &amp; "(closed)"))</f>
        <v>80
(closed)</v>
      </c>
      <c r="Z2646" s="6" t="str">
        <f>IF(ISBLANK(X2646), "", "Yes")</f>
        <v>Yes</v>
      </c>
    </row>
    <row r="2647" spans="1:26" s="12" customFormat="1" ht="28.8" hidden="1" x14ac:dyDescent="0.3">
      <c r="A2647" s="29" t="s">
        <v>185</v>
      </c>
      <c r="B2647" s="29">
        <v>202000031</v>
      </c>
      <c r="C2647" s="31" t="s">
        <v>291</v>
      </c>
      <c r="D2647" s="29" t="s">
        <v>179</v>
      </c>
      <c r="E2647" s="139" t="s">
        <v>1674</v>
      </c>
      <c r="F2647" s="30"/>
      <c r="G2647" s="128"/>
      <c r="H2647" s="24" t="str">
        <f>IF(ISNUMBER(F2647), F2647+90, "N/A")</f>
        <v>N/A</v>
      </c>
      <c r="I2647" s="24"/>
      <c r="J2647" s="24">
        <v>43886</v>
      </c>
      <c r="K2647" s="28">
        <v>12173.34</v>
      </c>
      <c r="L2647" s="28">
        <v>700</v>
      </c>
      <c r="M2647" s="28">
        <v>11542.31</v>
      </c>
      <c r="N2647" s="28">
        <v>700</v>
      </c>
      <c r="O2647" s="27">
        <f>IF(ISBLANK(J2647), "", IF(LEFT(B2647) = "P", J2647+60, J2647+90))</f>
        <v>43976</v>
      </c>
      <c r="P2647" s="27">
        <v>43944</v>
      </c>
      <c r="Q2647" s="27">
        <f>IF(NOT(ISNUMBER(P2647)),"",P2647+15)</f>
        <v>43959</v>
      </c>
      <c r="R2647" s="25" t="s">
        <v>195</v>
      </c>
      <c r="S2647" s="25"/>
      <c r="T2647" s="26"/>
      <c r="U2647" s="25"/>
      <c r="V2647" s="25"/>
      <c r="W2647" s="25" t="str">
        <f>IF(ISNUMBER(R2647), R2647+120, "")</f>
        <v/>
      </c>
      <c r="X2647" s="24">
        <v>43966</v>
      </c>
      <c r="Y2647" s="23" t="str">
        <f ca="1">IF(ISBLANK(J2647),
        IF(ISBLANK(F2647), "", TODAY() - F2647 &amp; CHAR(10) &amp; "(preapproval)"),
       IF(OR(ISBLANK(Z2647), Z2647 = ""), TODAY() - J2647, X2647 - J2647 &amp; CHAR(10) &amp; "(closed)"))</f>
        <v>80
(closed)</v>
      </c>
      <c r="Z2647" s="6" t="str">
        <f>IF(ISBLANK(X2647), "", "Yes")</f>
        <v>Yes</v>
      </c>
    </row>
    <row r="2648" spans="1:26" s="12" customFormat="1" ht="28.8" hidden="1" x14ac:dyDescent="0.3">
      <c r="A2648" s="29" t="s">
        <v>185</v>
      </c>
      <c r="B2648" s="29">
        <v>202000032</v>
      </c>
      <c r="C2648" s="31" t="s">
        <v>291</v>
      </c>
      <c r="D2648" s="29" t="s">
        <v>179</v>
      </c>
      <c r="E2648" s="139" t="s">
        <v>1673</v>
      </c>
      <c r="F2648" s="30"/>
      <c r="G2648" s="128"/>
      <c r="H2648" s="24" t="str">
        <f>IF(ISNUMBER(F2648), F2648+90, "N/A")</f>
        <v>N/A</v>
      </c>
      <c r="I2648" s="24"/>
      <c r="J2648" s="24">
        <v>43886</v>
      </c>
      <c r="K2648" s="28">
        <v>90650</v>
      </c>
      <c r="L2648" s="28">
        <v>12950</v>
      </c>
      <c r="M2648" s="28">
        <v>90615</v>
      </c>
      <c r="N2648" s="28">
        <v>12945</v>
      </c>
      <c r="O2648" s="27">
        <f>IF(ISBLANK(J2648), "", IF(LEFT(B2648) = "P", J2648+60, J2648+90))</f>
        <v>43976</v>
      </c>
      <c r="P2648" s="27">
        <v>43972</v>
      </c>
      <c r="Q2648" s="27">
        <f>IF(NOT(ISNUMBER(P2648)),"",P2648+15)</f>
        <v>43987</v>
      </c>
      <c r="R2648" s="25" t="s">
        <v>195</v>
      </c>
      <c r="S2648" s="25"/>
      <c r="T2648" s="26"/>
      <c r="U2648" s="25"/>
      <c r="V2648" s="25"/>
      <c r="W2648" s="25" t="str">
        <f>IF(ISNUMBER(R2648), R2648+120, "")</f>
        <v/>
      </c>
      <c r="X2648" s="24">
        <v>43990</v>
      </c>
      <c r="Y2648" s="23" t="str">
        <f ca="1">IF(LEFT(B2648) = "P",
        IF(OR(ISBLANK(I2648), I2648 = ""), TODAY() - F2648 &amp; CHAR(10) &amp; "(preapproval)", I2648 - F2648 &amp; CHAR(10) &amp; "(PFL filed)"),
       IF(OR(ISBLANK(Z2648), Z2648 = ""), TODAY() - J2648, X2648 - J2648 &amp; CHAR(10) &amp; "(closed)"))</f>
        <v>104
(closed)</v>
      </c>
      <c r="Z2648" s="6" t="str">
        <f>IF(ISBLANK(X2648), "", "Yes")</f>
        <v>Yes</v>
      </c>
    </row>
    <row r="2649" spans="1:26" s="12" customFormat="1" ht="28.8" hidden="1" x14ac:dyDescent="0.3">
      <c r="A2649" s="29" t="s">
        <v>185</v>
      </c>
      <c r="B2649" s="29">
        <v>202000033</v>
      </c>
      <c r="C2649" s="31" t="s">
        <v>291</v>
      </c>
      <c r="D2649" s="29" t="s">
        <v>176</v>
      </c>
      <c r="E2649" s="139" t="s">
        <v>1672</v>
      </c>
      <c r="F2649" s="30"/>
      <c r="G2649" s="128"/>
      <c r="H2649" s="24" t="str">
        <f>IF(ISNUMBER(F2649), F2649+90, "N/A")</f>
        <v>N/A</v>
      </c>
      <c r="I2649" s="24"/>
      <c r="J2649" s="24">
        <v>43886</v>
      </c>
      <c r="K2649" s="28">
        <v>1603.54</v>
      </c>
      <c r="L2649" s="28">
        <v>194.94</v>
      </c>
      <c r="M2649" s="28">
        <v>1603.54</v>
      </c>
      <c r="N2649" s="28">
        <v>194.94</v>
      </c>
      <c r="O2649" s="27">
        <f>IF(ISBLANK(J2649), "", IF(LEFT(B2649) = "P", J2649+60, J2649+90))</f>
        <v>43976</v>
      </c>
      <c r="P2649" s="27">
        <v>43944</v>
      </c>
      <c r="Q2649" s="27">
        <f>IF(NOT(ISNUMBER(P2649)),"",P2649+15)</f>
        <v>43959</v>
      </c>
      <c r="R2649" s="25" t="s">
        <v>195</v>
      </c>
      <c r="S2649" s="25"/>
      <c r="T2649" s="26"/>
      <c r="U2649" s="25"/>
      <c r="V2649" s="25"/>
      <c r="W2649" s="25" t="str">
        <f>IF(ISNUMBER(R2649), R2649+120, "")</f>
        <v/>
      </c>
      <c r="X2649" s="24">
        <v>43962</v>
      </c>
      <c r="Y2649" s="23" t="str">
        <f ca="1">IF(ISBLANK(J2649),
        IF(ISBLANK(F2649), "", TODAY() - F2649 &amp; CHAR(10) &amp; "(preapproval)"),
       IF(OR(ISBLANK(Z2649), Z2649 = ""), TODAY() - J2649, X2649 - J2649 &amp; CHAR(10) &amp; "(closed)"))</f>
        <v>76
(closed)</v>
      </c>
      <c r="Z2649" s="6" t="str">
        <f>IF(ISBLANK(X2649), "", "Yes")</f>
        <v>Yes</v>
      </c>
    </row>
    <row r="2650" spans="1:26" s="12" customFormat="1" ht="28.8" hidden="1" x14ac:dyDescent="0.3">
      <c r="A2650" s="29" t="s">
        <v>185</v>
      </c>
      <c r="B2650" s="29">
        <v>202000034</v>
      </c>
      <c r="C2650" s="31" t="s">
        <v>291</v>
      </c>
      <c r="D2650" s="29" t="s">
        <v>176</v>
      </c>
      <c r="E2650" s="139" t="s">
        <v>1671</v>
      </c>
      <c r="F2650" s="30"/>
      <c r="G2650" s="128"/>
      <c r="H2650" s="24" t="str">
        <f>IF(ISNUMBER(F2650), F2650+90, "N/A")</f>
        <v>N/A</v>
      </c>
      <c r="I2650" s="24"/>
      <c r="J2650" s="24">
        <v>43886</v>
      </c>
      <c r="K2650" s="28">
        <v>3171.87</v>
      </c>
      <c r="L2650" s="28">
        <v>243.99</v>
      </c>
      <c r="M2650" s="28">
        <v>3171.87</v>
      </c>
      <c r="N2650" s="28">
        <v>243.99</v>
      </c>
      <c r="O2650" s="27">
        <f>IF(ISBLANK(J2650), "", IF(LEFT(B2650) = "P", J2650+60, J2650+90))</f>
        <v>43976</v>
      </c>
      <c r="P2650" s="27">
        <v>43966</v>
      </c>
      <c r="Q2650" s="27">
        <f>IF(NOT(ISNUMBER(P2650)),"",P2650+15)</f>
        <v>43981</v>
      </c>
      <c r="R2650" s="25" t="s">
        <v>195</v>
      </c>
      <c r="S2650" s="25"/>
      <c r="T2650" s="26"/>
      <c r="U2650" s="25"/>
      <c r="V2650" s="25"/>
      <c r="W2650" s="25" t="str">
        <f>IF(ISNUMBER(R2650), R2650+120, "")</f>
        <v/>
      </c>
      <c r="X2650" s="24">
        <v>43984</v>
      </c>
      <c r="Y2650" s="23" t="str">
        <f ca="1">IF(LEFT(B2650) = "P",
        IF(OR(ISBLANK(I2650), I2650 = ""), TODAY() - F2650 &amp; CHAR(10) &amp; "(preapproval)", I2650 - F2650 &amp; CHAR(10) &amp; "(PFL filed)"),
       IF(OR(ISBLANK(Z2650), Z2650 = ""), TODAY() - J2650, X2650 - J2650 &amp; CHAR(10) &amp; "(closed)"))</f>
        <v>98
(closed)</v>
      </c>
      <c r="Z2650" s="6" t="str">
        <f>IF(ISBLANK(X2650), "", "Yes")</f>
        <v>Yes</v>
      </c>
    </row>
    <row r="2651" spans="1:26" s="12" customFormat="1" ht="28.8" hidden="1" x14ac:dyDescent="0.3">
      <c r="A2651" s="29" t="s">
        <v>185</v>
      </c>
      <c r="B2651" s="29">
        <v>202000035</v>
      </c>
      <c r="C2651" s="31" t="s">
        <v>291</v>
      </c>
      <c r="D2651" s="29" t="s">
        <v>176</v>
      </c>
      <c r="E2651" s="139" t="s">
        <v>1670</v>
      </c>
      <c r="F2651" s="30"/>
      <c r="G2651" s="128"/>
      <c r="H2651" s="24" t="str">
        <f>IF(ISNUMBER(F2651), F2651+90, "N/A")</f>
        <v>N/A</v>
      </c>
      <c r="I2651" s="24"/>
      <c r="J2651" s="24">
        <v>43886</v>
      </c>
      <c r="K2651" s="28">
        <v>545.84</v>
      </c>
      <c r="L2651" s="28">
        <v>68.23</v>
      </c>
      <c r="M2651" s="28">
        <v>1507.54</v>
      </c>
      <c r="N2651" s="28">
        <v>194.94</v>
      </c>
      <c r="O2651" s="27">
        <f>IF(ISBLANK(J2651), "", IF(LEFT(B2651) = "P", J2651+60, J2651+90))</f>
        <v>43976</v>
      </c>
      <c r="P2651" s="27">
        <v>43966</v>
      </c>
      <c r="Q2651" s="27">
        <f>IF(NOT(ISNUMBER(P2651)),"",P2651+15)</f>
        <v>43981</v>
      </c>
      <c r="R2651" s="25" t="s">
        <v>195</v>
      </c>
      <c r="S2651" s="25"/>
      <c r="T2651" s="26"/>
      <c r="U2651" s="25"/>
      <c r="V2651" s="25"/>
      <c r="W2651" s="25" t="str">
        <f>IF(ISNUMBER(R2651), R2651+120, "")</f>
        <v/>
      </c>
      <c r="X2651" s="24">
        <v>43984</v>
      </c>
      <c r="Y2651" s="23" t="str">
        <f ca="1">IF(LEFT(B2651) = "P",
        IF(OR(ISBLANK(I2651), I2651 = ""), TODAY() - F2651 &amp; CHAR(10) &amp; "(preapproval)", I2651 - F2651 &amp; CHAR(10) &amp; "(PFL filed)"),
       IF(OR(ISBLANK(Z2651), Z2651 = ""), TODAY() - J2651, X2651 - J2651 &amp; CHAR(10) &amp; "(closed)"))</f>
        <v>98
(closed)</v>
      </c>
      <c r="Z2651" s="6" t="str">
        <f>IF(ISBLANK(X2651), "", "Yes")</f>
        <v>Yes</v>
      </c>
    </row>
    <row r="2652" spans="1:26" s="12" customFormat="1" ht="28.8" hidden="1" x14ac:dyDescent="0.3">
      <c r="A2652" s="29" t="s">
        <v>185</v>
      </c>
      <c r="B2652" s="29">
        <v>202000036</v>
      </c>
      <c r="C2652" s="31" t="s">
        <v>1669</v>
      </c>
      <c r="D2652" s="29" t="s">
        <v>179</v>
      </c>
      <c r="E2652" s="139" t="s">
        <v>1668</v>
      </c>
      <c r="F2652" s="30"/>
      <c r="G2652" s="128"/>
      <c r="H2652" s="24" t="str">
        <f>IF(ISNUMBER(F2652), F2652+90, "N/A")</f>
        <v>N/A</v>
      </c>
      <c r="I2652" s="24"/>
      <c r="J2652" s="24">
        <v>43887</v>
      </c>
      <c r="K2652" s="28">
        <v>2400</v>
      </c>
      <c r="L2652" s="28">
        <v>400</v>
      </c>
      <c r="M2652" s="28">
        <v>2373.48</v>
      </c>
      <c r="N2652" s="28">
        <v>395.58</v>
      </c>
      <c r="O2652" s="27">
        <f>IF(ISBLANK(J2652), "", IF(LEFT(B2652) = "P", J2652+60, J2652+90))</f>
        <v>43977</v>
      </c>
      <c r="P2652" s="27">
        <v>43909</v>
      </c>
      <c r="Q2652" s="27">
        <f>IF(NOT(ISNUMBER(P2652)),"",P2652+15)</f>
        <v>43924</v>
      </c>
      <c r="R2652" s="25" t="s">
        <v>195</v>
      </c>
      <c r="S2652" s="25"/>
      <c r="T2652" s="26"/>
      <c r="U2652" s="25"/>
      <c r="V2652" s="25"/>
      <c r="W2652" s="25" t="str">
        <f>IF(ISNUMBER(R2652), R2652+120, "")</f>
        <v/>
      </c>
      <c r="X2652" s="24">
        <v>43927</v>
      </c>
      <c r="Y2652" s="23" t="str">
        <f ca="1">IF(ISBLANK(J2652),
        IF(ISBLANK(F2652), "", TODAY() - F2652 &amp; CHAR(10) &amp; "(preapproval)"),
       IF(OR(ISBLANK(Z2652), Z2652 = ""), TODAY() - J2652, X2652 - J2652 &amp; CHAR(10) &amp; "(closed)"))</f>
        <v>40
(closed)</v>
      </c>
      <c r="Z2652" s="6" t="str">
        <f>IF(ISBLANK(X2652), "", "Yes")</f>
        <v>Yes</v>
      </c>
    </row>
    <row r="2653" spans="1:26" s="12" customFormat="1" ht="28.8" hidden="1" x14ac:dyDescent="0.3">
      <c r="A2653" s="29" t="s">
        <v>185</v>
      </c>
      <c r="B2653" s="29">
        <v>202000037</v>
      </c>
      <c r="C2653" s="31" t="s">
        <v>193</v>
      </c>
      <c r="D2653" s="29" t="s">
        <v>179</v>
      </c>
      <c r="E2653" s="30" t="s">
        <v>1667</v>
      </c>
      <c r="F2653" s="30"/>
      <c r="G2653" s="128"/>
      <c r="H2653" s="24" t="str">
        <f>IF(ISNUMBER(F2653), F2653+90, "N/A")</f>
        <v>N/A</v>
      </c>
      <c r="I2653" s="24"/>
      <c r="J2653" s="24">
        <v>43887</v>
      </c>
      <c r="K2653" s="28">
        <v>998.67</v>
      </c>
      <c r="L2653" s="28">
        <v>180.9</v>
      </c>
      <c r="M2653" s="28">
        <v>8177.65</v>
      </c>
      <c r="N2653" s="28">
        <v>1809</v>
      </c>
      <c r="O2653" s="27">
        <f>IF(ISBLANK(J2653), "", IF(LEFT(B2653) = "P", J2653+60, J2653+90))</f>
        <v>43977</v>
      </c>
      <c r="P2653" s="27">
        <v>43956</v>
      </c>
      <c r="Q2653" s="27">
        <f>IF(NOT(ISNUMBER(P2653)),"",P2653+15)</f>
        <v>43971</v>
      </c>
      <c r="R2653" s="25" t="s">
        <v>195</v>
      </c>
      <c r="S2653" s="25"/>
      <c r="T2653" s="26"/>
      <c r="U2653" s="25"/>
      <c r="V2653" s="25"/>
      <c r="W2653" s="25" t="str">
        <f>IF(ISNUMBER(R2653), R2653+120, "")</f>
        <v/>
      </c>
      <c r="X2653" s="24">
        <v>43972</v>
      </c>
      <c r="Y2653" s="23" t="str">
        <f ca="1">IF(ISBLANK(J2653),
        IF(ISBLANK(F2653), "", TODAY() - F2653 &amp; CHAR(10) &amp; "(preapproval)"),
       IF(OR(ISBLANK(Z2653), Z2653 = ""), TODAY() - J2653, X2653 - J2653 &amp; CHAR(10) &amp; "(closed)"))</f>
        <v>85
(closed)</v>
      </c>
      <c r="Z2653" s="6" t="str">
        <f>IF(ISBLANK(X2653), "", "Yes")</f>
        <v>Yes</v>
      </c>
    </row>
    <row r="2654" spans="1:26" s="12" customFormat="1" ht="28.8" hidden="1" x14ac:dyDescent="0.3">
      <c r="A2654" s="29" t="s">
        <v>185</v>
      </c>
      <c r="B2654" s="29">
        <v>202000038</v>
      </c>
      <c r="C2654" s="31" t="s">
        <v>193</v>
      </c>
      <c r="D2654" s="29" t="s">
        <v>179</v>
      </c>
      <c r="E2654" s="30" t="s">
        <v>1666</v>
      </c>
      <c r="F2654" s="30"/>
      <c r="G2654" s="128"/>
      <c r="H2654" s="24" t="str">
        <f>IF(ISNUMBER(F2654), F2654+90, "N/A")</f>
        <v>N/A</v>
      </c>
      <c r="I2654" s="24"/>
      <c r="J2654" s="24">
        <v>43887</v>
      </c>
      <c r="K2654" s="28">
        <v>1138.72</v>
      </c>
      <c r="L2654" s="28">
        <v>180.9</v>
      </c>
      <c r="M2654" s="28">
        <v>11387.16</v>
      </c>
      <c r="N2654" s="28">
        <v>1809</v>
      </c>
      <c r="O2654" s="27">
        <f>IF(ISBLANK(J2654), "", IF(LEFT(B2654) = "P", J2654+60, J2654+90))</f>
        <v>43977</v>
      </c>
      <c r="P2654" s="27">
        <v>43956</v>
      </c>
      <c r="Q2654" s="27">
        <f>IF(NOT(ISNUMBER(P2654)),"",P2654+15)</f>
        <v>43971</v>
      </c>
      <c r="R2654" s="25" t="s">
        <v>195</v>
      </c>
      <c r="S2654" s="25"/>
      <c r="T2654" s="26"/>
      <c r="U2654" s="25"/>
      <c r="V2654" s="25"/>
      <c r="W2654" s="25" t="str">
        <f>IF(ISNUMBER(R2654), R2654+120, "")</f>
        <v/>
      </c>
      <c r="X2654" s="24">
        <v>43972</v>
      </c>
      <c r="Y2654" s="23" t="str">
        <f ca="1">IF(ISBLANK(J2654),
        IF(ISBLANK(F2654), "", TODAY() - F2654 &amp; CHAR(10) &amp; "(preapproval)"),
       IF(OR(ISBLANK(Z2654), Z2654 = ""), TODAY() - J2654, X2654 - J2654 &amp; CHAR(10) &amp; "(closed)"))</f>
        <v>85
(closed)</v>
      </c>
      <c r="Z2654" s="6" t="str">
        <f>IF(ISBLANK(X2654), "", "Yes")</f>
        <v>Yes</v>
      </c>
    </row>
    <row r="2655" spans="1:26" s="12" customFormat="1" ht="28.8" hidden="1" x14ac:dyDescent="0.3">
      <c r="A2655" s="29" t="s">
        <v>185</v>
      </c>
      <c r="B2655" s="29">
        <v>202000039</v>
      </c>
      <c r="C2655" s="31" t="s">
        <v>193</v>
      </c>
      <c r="D2655" s="29" t="s">
        <v>179</v>
      </c>
      <c r="E2655" s="139" t="s">
        <v>371</v>
      </c>
      <c r="F2655" s="30"/>
      <c r="G2655" s="128"/>
      <c r="H2655" s="24" t="str">
        <f>IF(ISNUMBER(F2655), F2655+90, "N/A")</f>
        <v>N/A</v>
      </c>
      <c r="I2655" s="24"/>
      <c r="J2655" s="24">
        <v>43887</v>
      </c>
      <c r="K2655" s="28">
        <v>3222.59</v>
      </c>
      <c r="L2655" s="28"/>
      <c r="M2655" s="28"/>
      <c r="N2655" s="28"/>
      <c r="O2655" s="27">
        <f>IF(ISBLANK(J2655), "", IF(LEFT(B2655) = "P", J2655+60, J2655+90))</f>
        <v>43977</v>
      </c>
      <c r="P2655" s="27" t="s">
        <v>230</v>
      </c>
      <c r="Q2655" s="27" t="str">
        <f>IF(NOT(ISNUMBER(P2655)),"",P2655+15)</f>
        <v/>
      </c>
      <c r="R2655" s="25"/>
      <c r="S2655" s="25"/>
      <c r="T2655" s="26"/>
      <c r="U2655" s="25"/>
      <c r="V2655" s="25"/>
      <c r="W2655" s="25" t="str">
        <f>IF(ISNUMBER(R2655), R2655+120, "")</f>
        <v/>
      </c>
      <c r="X2655" s="24">
        <v>43901</v>
      </c>
      <c r="Y2655" s="23" t="str">
        <f ca="1">IF(ISBLANK(J2655),
        IF(ISBLANK(F2655), "", TODAY() - F2655 &amp; CHAR(10) &amp; "(preapproval)"),
       IF(OR(ISBLANK(Z2655), Z2655 = ""), TODAY() - J2655, X2655 - J2655 &amp; CHAR(10) &amp; "(closed)"))</f>
        <v>14
(closed)</v>
      </c>
      <c r="Z2655" s="6" t="str">
        <f>IF(ISBLANK(X2655), "", "Yes")</f>
        <v>Yes</v>
      </c>
    </row>
    <row r="2656" spans="1:26" s="12" customFormat="1" ht="28.8" hidden="1" x14ac:dyDescent="0.3">
      <c r="A2656" s="29" t="s">
        <v>185</v>
      </c>
      <c r="B2656" s="29">
        <v>202000040</v>
      </c>
      <c r="C2656" s="31" t="s">
        <v>291</v>
      </c>
      <c r="D2656" s="29" t="s">
        <v>176</v>
      </c>
      <c r="E2656" s="139" t="s">
        <v>1665</v>
      </c>
      <c r="F2656" s="30"/>
      <c r="G2656" s="128"/>
      <c r="H2656" s="24" t="str">
        <f>IF(ISNUMBER(F2656), F2656+90, "N/A")</f>
        <v>N/A</v>
      </c>
      <c r="I2656" s="24"/>
      <c r="J2656" s="24">
        <v>43888</v>
      </c>
      <c r="K2656" s="28">
        <v>1603.54</v>
      </c>
      <c r="L2656" s="28">
        <v>194.94</v>
      </c>
      <c r="M2656" s="28"/>
      <c r="N2656" s="28"/>
      <c r="O2656" s="27">
        <f>IF(ISBLANK(J2656), "", IF(LEFT(B2656) = "P", J2656+60, J2656+90))</f>
        <v>43978</v>
      </c>
      <c r="P2656" s="25"/>
      <c r="Q2656" s="27" t="str">
        <f>IF(NOT(ISNUMBER(P2656)),"",P2656+15)</f>
        <v/>
      </c>
      <c r="R2656" s="25"/>
      <c r="S2656" s="25"/>
      <c r="T2656" s="26"/>
      <c r="U2656" s="25"/>
      <c r="V2656" s="25"/>
      <c r="W2656" s="25" t="str">
        <f>IF(ISNUMBER(R2656), R2656+120, "")</f>
        <v/>
      </c>
      <c r="X2656" s="172">
        <v>43889</v>
      </c>
      <c r="Y2656" s="23" t="str">
        <f ca="1">IF(ISBLANK(J2656),
        IF(ISBLANK(F2656), "", TODAY() - F2656 &amp; CHAR(10) &amp; "(preapproval)"),
       IF(OR(ISBLANK(Z2656), Z2656 = ""), TODAY() - J2656, X2656 - J2656 &amp; CHAR(10) &amp; "(closed)"))</f>
        <v>1
(closed)</v>
      </c>
      <c r="Z2656" s="6" t="str">
        <f>IF(ISBLANK(X2656), "", "Yes")</f>
        <v>Yes</v>
      </c>
    </row>
    <row r="2657" spans="1:26" s="12" customFormat="1" ht="28.8" hidden="1" x14ac:dyDescent="0.3">
      <c r="A2657" s="29" t="s">
        <v>185</v>
      </c>
      <c r="B2657" s="29">
        <v>202000041</v>
      </c>
      <c r="C2657" s="31" t="s">
        <v>291</v>
      </c>
      <c r="D2657" s="29" t="s">
        <v>179</v>
      </c>
      <c r="E2657" s="139" t="s">
        <v>1664</v>
      </c>
      <c r="F2657" s="30"/>
      <c r="G2657" s="128"/>
      <c r="H2657" s="24" t="str">
        <f>IF(ISNUMBER(F2657), F2657+90, "N/A")</f>
        <v>N/A</v>
      </c>
      <c r="I2657" s="24"/>
      <c r="J2657" s="24">
        <v>43888</v>
      </c>
      <c r="K2657" s="28">
        <v>12995.8</v>
      </c>
      <c r="L2657" s="28">
        <v>81.400000000000006</v>
      </c>
      <c r="M2657" s="28">
        <v>9684.6200000000008</v>
      </c>
      <c r="N2657" s="28">
        <v>81.400000000000006</v>
      </c>
      <c r="O2657" s="27">
        <f>IF(ISBLANK(J2657), "", IF(LEFT(B2657) = "P", J2657+60, J2657+90))</f>
        <v>43978</v>
      </c>
      <c r="P2657" s="27">
        <v>43966</v>
      </c>
      <c r="Q2657" s="27">
        <f>IF(NOT(ISNUMBER(P2657)),"",P2657+15)</f>
        <v>43981</v>
      </c>
      <c r="R2657" s="25" t="s">
        <v>195</v>
      </c>
      <c r="S2657" s="25"/>
      <c r="T2657" s="26"/>
      <c r="U2657" s="25"/>
      <c r="V2657" s="25"/>
      <c r="W2657" s="25" t="str">
        <f>IF(ISNUMBER(R2657), R2657+120, "")</f>
        <v/>
      </c>
      <c r="X2657" s="24">
        <v>43984</v>
      </c>
      <c r="Y2657" s="23" t="str">
        <f ca="1">IF(LEFT(B2657) = "P",
        IF(OR(ISBLANK(I2657), I2657 = ""), TODAY() - F2657 &amp; CHAR(10) &amp; "(preapproval)", I2657 - F2657 &amp; CHAR(10) &amp; "(PFL filed)"),
       IF(OR(ISBLANK(Z2657), Z2657 = ""), TODAY() - J2657, X2657 - J2657 &amp; CHAR(10) &amp; "(closed)"))</f>
        <v>96
(closed)</v>
      </c>
      <c r="Z2657" s="6" t="str">
        <f>IF(ISBLANK(X2657), "", "Yes")</f>
        <v>Yes</v>
      </c>
    </row>
    <row r="2658" spans="1:26" s="12" customFormat="1" ht="28.8" hidden="1" x14ac:dyDescent="0.3">
      <c r="A2658" s="29" t="s">
        <v>185</v>
      </c>
      <c r="B2658" s="29">
        <v>202000042</v>
      </c>
      <c r="C2658" s="31" t="s">
        <v>1111</v>
      </c>
      <c r="D2658" s="29" t="s">
        <v>179</v>
      </c>
      <c r="E2658" s="139" t="s">
        <v>1440</v>
      </c>
      <c r="F2658" s="30"/>
      <c r="G2658" s="128"/>
      <c r="H2658" s="24" t="str">
        <f>IF(ISNUMBER(F2658), F2658+90, "N/A")</f>
        <v>N/A</v>
      </c>
      <c r="I2658" s="24"/>
      <c r="J2658" s="24">
        <v>43888</v>
      </c>
      <c r="K2658" s="28">
        <v>786.24</v>
      </c>
      <c r="L2658" s="28">
        <v>374.4</v>
      </c>
      <c r="M2658" s="28">
        <v>786.24</v>
      </c>
      <c r="N2658" s="28">
        <v>374.4</v>
      </c>
      <c r="O2658" s="27">
        <f>IF(ISBLANK(J2658), "", IF(LEFT(B2658) = "P", J2658+60, J2658+90))</f>
        <v>43978</v>
      </c>
      <c r="P2658" s="27">
        <v>43966</v>
      </c>
      <c r="Q2658" s="27">
        <f>IF(NOT(ISNUMBER(P2658)),"",P2658+15)</f>
        <v>43981</v>
      </c>
      <c r="R2658" s="25" t="s">
        <v>195</v>
      </c>
      <c r="S2658" s="25"/>
      <c r="T2658" s="26"/>
      <c r="U2658" s="25"/>
      <c r="V2658" s="25"/>
      <c r="W2658" s="25" t="str">
        <f>IF(ISNUMBER(R2658), R2658+120, "")</f>
        <v/>
      </c>
      <c r="X2658" s="24">
        <v>43984</v>
      </c>
      <c r="Y2658" s="23" t="str">
        <f ca="1">IF(LEFT(B2658) = "P",
        IF(OR(ISBLANK(I2658), I2658 = ""), TODAY() - F2658 &amp; CHAR(10) &amp; "(preapproval)", I2658 - F2658 &amp; CHAR(10) &amp; "(PFL filed)"),
       IF(OR(ISBLANK(Z2658), Z2658 = ""), TODAY() - J2658, X2658 - J2658 &amp; CHAR(10) &amp; "(closed)"))</f>
        <v>96
(closed)</v>
      </c>
      <c r="Z2658" s="6" t="str">
        <f>IF(ISBLANK(X2658), "", "Yes")</f>
        <v>Yes</v>
      </c>
    </row>
    <row r="2659" spans="1:26" s="12" customFormat="1" ht="28.8" hidden="1" x14ac:dyDescent="0.3">
      <c r="A2659" s="29" t="s">
        <v>185</v>
      </c>
      <c r="B2659" s="29">
        <v>202000043</v>
      </c>
      <c r="C2659" s="31" t="s">
        <v>1111</v>
      </c>
      <c r="D2659" s="29" t="s">
        <v>176</v>
      </c>
      <c r="E2659" s="139" t="s">
        <v>1581</v>
      </c>
      <c r="F2659" s="30"/>
      <c r="G2659" s="128"/>
      <c r="H2659" s="24" t="str">
        <f>IF(ISNUMBER(F2659), F2659+90, "N/A")</f>
        <v>N/A</v>
      </c>
      <c r="I2659" s="24"/>
      <c r="J2659" s="24">
        <v>43888</v>
      </c>
      <c r="K2659" s="28">
        <v>17986.5</v>
      </c>
      <c r="L2659" s="28">
        <v>1029.9000000000001</v>
      </c>
      <c r="M2659" s="28">
        <v>11972.8</v>
      </c>
      <c r="N2659" s="28">
        <v>748.3</v>
      </c>
      <c r="O2659" s="27">
        <f>IF(ISBLANK(J2659), "", IF(LEFT(B2659) = "P", J2659+60, J2659+90))</f>
        <v>43978</v>
      </c>
      <c r="P2659" s="27">
        <v>43972</v>
      </c>
      <c r="Q2659" s="27">
        <f>IF(NOT(ISNUMBER(P2659)),"",P2659+15)</f>
        <v>43987</v>
      </c>
      <c r="R2659" s="25" t="s">
        <v>195</v>
      </c>
      <c r="S2659" s="25"/>
      <c r="T2659" s="26"/>
      <c r="U2659" s="25"/>
      <c r="V2659" s="25"/>
      <c r="W2659" s="25" t="str">
        <f>IF(ISNUMBER(R2659), R2659+120, "")</f>
        <v/>
      </c>
      <c r="X2659" s="24">
        <v>43990</v>
      </c>
      <c r="Y2659" s="23" t="str">
        <f ca="1">IF(LEFT(B2659) = "P",
        IF(OR(ISBLANK(I2659), I2659 = ""), TODAY() - F2659 &amp; CHAR(10) &amp; "(preapproval)", I2659 - F2659 &amp; CHAR(10) &amp; "(PFL filed)"),
       IF(OR(ISBLANK(Z2659), Z2659 = ""), TODAY() - J2659, X2659 - J2659 &amp; CHAR(10) &amp; "(closed)"))</f>
        <v>102
(closed)</v>
      </c>
      <c r="Z2659" s="6" t="str">
        <f>IF(ISBLANK(X2659), "", "Yes")</f>
        <v>Yes</v>
      </c>
    </row>
    <row r="2660" spans="1:26" s="12" customFormat="1" ht="30" hidden="1" customHeight="1" x14ac:dyDescent="0.3">
      <c r="A2660" s="29" t="s">
        <v>185</v>
      </c>
      <c r="B2660" s="29">
        <v>202000044</v>
      </c>
      <c r="C2660" s="31" t="s">
        <v>1111</v>
      </c>
      <c r="D2660" s="29" t="s">
        <v>179</v>
      </c>
      <c r="E2660" s="139" t="s">
        <v>1663</v>
      </c>
      <c r="F2660" s="30"/>
      <c r="G2660" s="128"/>
      <c r="H2660" s="24" t="str">
        <f>IF(ISNUMBER(F2660), F2660+90, "N/A")</f>
        <v>N/A</v>
      </c>
      <c r="I2660" s="24"/>
      <c r="J2660" s="24">
        <v>43888</v>
      </c>
      <c r="K2660" s="28">
        <v>9132</v>
      </c>
      <c r="L2660" s="28">
        <v>1548</v>
      </c>
      <c r="M2660" s="28">
        <v>8931.4</v>
      </c>
      <c r="N2660" s="28">
        <v>1548</v>
      </c>
      <c r="O2660" s="27">
        <f>IF(ISBLANK(J2660), "", IF(LEFT(B2660) = "P", J2660+60, J2660+90))</f>
        <v>43978</v>
      </c>
      <c r="P2660" s="27">
        <v>43966</v>
      </c>
      <c r="Q2660" s="27">
        <f>IF(NOT(ISNUMBER(P2660)),"",P2660+15)</f>
        <v>43981</v>
      </c>
      <c r="R2660" s="25" t="s">
        <v>195</v>
      </c>
      <c r="S2660" s="25"/>
      <c r="T2660" s="26"/>
      <c r="U2660" s="25"/>
      <c r="V2660" s="25"/>
      <c r="W2660" s="25" t="str">
        <f>IF(ISNUMBER(R2660), R2660+120, "")</f>
        <v/>
      </c>
      <c r="X2660" s="24">
        <v>43984</v>
      </c>
      <c r="Y2660" s="23" t="str">
        <f ca="1">IF(LEFT(B2660) = "P",
        IF(OR(ISBLANK(I2660), I2660 = ""), TODAY() - F2660 &amp; CHAR(10) &amp; "(preapproval)", I2660 - F2660 &amp; CHAR(10) &amp; "(PFL filed)"),
       IF(OR(ISBLANK(Z2660), Z2660 = ""), TODAY() - J2660, X2660 - J2660 &amp; CHAR(10) &amp; "(closed)"))</f>
        <v>96
(closed)</v>
      </c>
      <c r="Z2660" s="6" t="str">
        <f>IF(ISBLANK(X2660), "", "Yes")</f>
        <v>Yes</v>
      </c>
    </row>
    <row r="2661" spans="1:26" s="12" customFormat="1" ht="28.8" hidden="1" x14ac:dyDescent="0.3">
      <c r="A2661" s="29" t="s">
        <v>185</v>
      </c>
      <c r="B2661" s="29">
        <v>202000045</v>
      </c>
      <c r="C2661" s="31" t="s">
        <v>804</v>
      </c>
      <c r="D2661" s="29" t="s">
        <v>179</v>
      </c>
      <c r="E2661" s="139" t="s">
        <v>1484</v>
      </c>
      <c r="F2661" s="30"/>
      <c r="G2661" s="128"/>
      <c r="H2661" s="24" t="str">
        <f>IF(ISNUMBER(F2661), F2661+90, "N/A")</f>
        <v>N/A</v>
      </c>
      <c r="I2661" s="24"/>
      <c r="J2661" s="24">
        <v>43888</v>
      </c>
      <c r="K2661" s="28">
        <v>1574.46</v>
      </c>
      <c r="L2661" s="28">
        <v>202.72</v>
      </c>
      <c r="M2661" s="28">
        <v>1504.77</v>
      </c>
      <c r="N2661" s="28">
        <v>202.72</v>
      </c>
      <c r="O2661" s="27">
        <f>IF(ISBLANK(J2661), "", IF(LEFT(B2661) = "P", J2661+60, J2661+90))</f>
        <v>43978</v>
      </c>
      <c r="P2661" s="27">
        <v>43972</v>
      </c>
      <c r="Q2661" s="27">
        <f>IF(NOT(ISNUMBER(P2661)),"",P2661+15)</f>
        <v>43987</v>
      </c>
      <c r="R2661" s="25" t="s">
        <v>195</v>
      </c>
      <c r="S2661" s="25"/>
      <c r="T2661" s="26"/>
      <c r="U2661" s="25"/>
      <c r="V2661" s="25"/>
      <c r="W2661" s="25" t="str">
        <f>IF(ISNUMBER(R2661), R2661+120, "")</f>
        <v/>
      </c>
      <c r="X2661" s="24">
        <v>43990</v>
      </c>
      <c r="Y2661" s="23" t="str">
        <f ca="1">IF(LEFT(B2661) = "P",
        IF(OR(ISBLANK(I2661), I2661 = ""), TODAY() - F2661 &amp; CHAR(10) &amp; "(preapproval)", I2661 - F2661 &amp; CHAR(10) &amp; "(PFL filed)"),
       IF(OR(ISBLANK(Z2661), Z2661 = ""), TODAY() - J2661, X2661 - J2661 &amp; CHAR(10) &amp; "(closed)"))</f>
        <v>102
(closed)</v>
      </c>
      <c r="Z2661" s="6" t="str">
        <f>IF(ISBLANK(X2661), "", "Yes")</f>
        <v>Yes</v>
      </c>
    </row>
    <row r="2662" spans="1:26" s="12" customFormat="1" ht="28.8" hidden="1" x14ac:dyDescent="0.3">
      <c r="A2662" s="29" t="s">
        <v>185</v>
      </c>
      <c r="B2662" s="29">
        <v>202000046</v>
      </c>
      <c r="C2662" s="31" t="s">
        <v>1662</v>
      </c>
      <c r="D2662" s="29" t="s">
        <v>174</v>
      </c>
      <c r="E2662" s="30" t="s">
        <v>767</v>
      </c>
      <c r="F2662" s="30"/>
      <c r="G2662" s="128"/>
      <c r="H2662" s="24" t="str">
        <f>IF(ISNUMBER(F2662), F2662+90, "N/A")</f>
        <v>N/A</v>
      </c>
      <c r="I2662" s="24"/>
      <c r="J2662" s="24">
        <v>43889</v>
      </c>
      <c r="K2662" s="28">
        <v>2391896</v>
      </c>
      <c r="L2662" s="28">
        <v>0</v>
      </c>
      <c r="M2662" s="28">
        <v>2263970.36</v>
      </c>
      <c r="N2662" s="28">
        <v>0</v>
      </c>
      <c r="O2662" s="27">
        <f>IF(ISBLANK(J2662), "", IF(LEFT(B2662) = "P", J2662+60, J2662+90))</f>
        <v>43979</v>
      </c>
      <c r="P2662" s="27">
        <v>43972</v>
      </c>
      <c r="Q2662" s="27">
        <f>IF(NOT(ISNUMBER(P2662)),"",P2662+15)</f>
        <v>43987</v>
      </c>
      <c r="R2662" s="25" t="s">
        <v>195</v>
      </c>
      <c r="S2662" s="25"/>
      <c r="T2662" s="26"/>
      <c r="U2662" s="25"/>
      <c r="V2662" s="25"/>
      <c r="W2662" s="25" t="str">
        <f>IF(ISNUMBER(R2662), R2662+120, "")</f>
        <v/>
      </c>
      <c r="X2662" s="24">
        <v>43990</v>
      </c>
      <c r="Y2662" s="23" t="str">
        <f ca="1">IF(LEFT(B2662) = "P",
        IF(OR(ISBLANK(I2662), I2662 = ""), TODAY() - F2662 &amp; CHAR(10) &amp; "(preapproval)", I2662 - F2662 &amp; CHAR(10) &amp; "(PFL filed)"),
       IF(OR(ISBLANK(Z2662), Z2662 = ""), TODAY() - J2662, X2662 - J2662 &amp; CHAR(10) &amp; "(closed)"))</f>
        <v>101
(closed)</v>
      </c>
      <c r="Z2662" s="6" t="str">
        <f>IF(ISBLANK(X2662), "", "Yes")</f>
        <v>Yes</v>
      </c>
    </row>
    <row r="2663" spans="1:26" s="12" customFormat="1" ht="28.8" hidden="1" x14ac:dyDescent="0.3">
      <c r="A2663" s="29" t="s">
        <v>185</v>
      </c>
      <c r="B2663" s="29">
        <v>202000047</v>
      </c>
      <c r="C2663" s="31" t="s">
        <v>291</v>
      </c>
      <c r="D2663" s="29" t="s">
        <v>176</v>
      </c>
      <c r="E2663" s="139" t="s">
        <v>1661</v>
      </c>
      <c r="F2663" s="30"/>
      <c r="G2663" s="128"/>
      <c r="H2663" s="24" t="str">
        <f>IF(ISNUMBER(F2663), F2663+90, "N/A")</f>
        <v>N/A</v>
      </c>
      <c r="I2663" s="24"/>
      <c r="J2663" s="24">
        <v>43889</v>
      </c>
      <c r="K2663" s="28">
        <v>1597.25</v>
      </c>
      <c r="L2663" s="28">
        <v>194.94</v>
      </c>
      <c r="M2663" s="28">
        <v>1597.25</v>
      </c>
      <c r="N2663" s="28">
        <v>194.94</v>
      </c>
      <c r="O2663" s="27">
        <f>IF(ISBLANK(J2663), "", IF(LEFT(B2663) = "P", J2663+60, J2663+90))</f>
        <v>43979</v>
      </c>
      <c r="P2663" s="27">
        <v>43966</v>
      </c>
      <c r="Q2663" s="27">
        <f>IF(NOT(ISNUMBER(P2663)),"",P2663+15)</f>
        <v>43981</v>
      </c>
      <c r="R2663" s="25" t="s">
        <v>195</v>
      </c>
      <c r="S2663" s="25"/>
      <c r="T2663" s="26"/>
      <c r="U2663" s="25"/>
      <c r="V2663" s="25"/>
      <c r="W2663" s="25" t="str">
        <f>IF(ISNUMBER(R2663), R2663+120, "")</f>
        <v/>
      </c>
      <c r="X2663" s="24">
        <v>43984</v>
      </c>
      <c r="Y2663" s="23" t="str">
        <f ca="1">IF(LEFT(B2663) = "P",
        IF(OR(ISBLANK(I2663), I2663 = ""), TODAY() - F2663 &amp; CHAR(10) &amp; "(preapproval)", I2663 - F2663 &amp; CHAR(10) &amp; "(PFL filed)"),
       IF(OR(ISBLANK(Z2663), Z2663 = ""), TODAY() - J2663, X2663 - J2663 &amp; CHAR(10) &amp; "(closed)"))</f>
        <v>95
(closed)</v>
      </c>
      <c r="Z2663" s="6" t="str">
        <f>IF(ISBLANK(X2663), "", "Yes")</f>
        <v>Yes</v>
      </c>
    </row>
    <row r="2664" spans="1:26" s="12" customFormat="1" ht="14.4" hidden="1" x14ac:dyDescent="0.3">
      <c r="A2664" s="29" t="s">
        <v>185</v>
      </c>
      <c r="B2664" s="29">
        <v>202000048</v>
      </c>
      <c r="C2664" s="30" t="s">
        <v>193</v>
      </c>
      <c r="D2664" s="29" t="s">
        <v>179</v>
      </c>
      <c r="E2664" s="139" t="s">
        <v>1383</v>
      </c>
      <c r="F2664" s="30"/>
      <c r="G2664" s="128"/>
      <c r="H2664" s="24" t="str">
        <f>IF(ISNUMBER(F2664), F2664+90, "N/A")</f>
        <v>N/A</v>
      </c>
      <c r="I2664" s="24"/>
      <c r="J2664" s="24">
        <v>44124</v>
      </c>
      <c r="K2664" s="28"/>
      <c r="L2664" s="28"/>
      <c r="M2664" s="28"/>
      <c r="N2664" s="28"/>
      <c r="O2664" s="27" t="e">
        <f>IF(ISBLANK(#REF!), "", IF(LEFT(B2664) = "P",#REF!+ 60,#REF!+ 90))</f>
        <v>#REF!</v>
      </c>
      <c r="P2664" s="25"/>
      <c r="Q2664" s="27" t="str">
        <f>IF(NOT(ISNUMBER(P2664)),"",P2664+15)</f>
        <v/>
      </c>
      <c r="R2664" s="25"/>
      <c r="S2664" s="25"/>
      <c r="T2664" s="26"/>
      <c r="U2664" s="25"/>
      <c r="V2664" s="25"/>
      <c r="W2664" s="25" t="str">
        <f>IF(ISNUMBER(R2664), R2664+120, "")</f>
        <v/>
      </c>
      <c r="X2664" s="6"/>
      <c r="Y2664" s="23" t="e">
        <f ca="1">IF(LEFT(B2664) = "P",
        IF(OR(ISBLANK(I2664), I2664 = ""), TODAY() - F2664 &amp; CHAR(10) &amp; "(preapproval)", I2664 - F2664 &amp; CHAR(10) &amp; "(PFL filed)"),
       IF(OR(ISBLANK(Z2664), Z2664 = ""), TODAY() -#REF!, J2664 -#REF! &amp; CHAR(10) &amp; "(closed)"))</f>
        <v>#REF!</v>
      </c>
      <c r="Z2664" s="6" t="str">
        <f>IF(ISBLANK(J2664), "", "Yes")</f>
        <v>Yes</v>
      </c>
    </row>
    <row r="2665" spans="1:26" s="12" customFormat="1" ht="28.8" hidden="1" x14ac:dyDescent="0.3">
      <c r="A2665" s="29" t="s">
        <v>185</v>
      </c>
      <c r="B2665" s="29">
        <v>202000050</v>
      </c>
      <c r="C2665" s="31" t="s">
        <v>193</v>
      </c>
      <c r="D2665" s="29" t="s">
        <v>176</v>
      </c>
      <c r="E2665" s="139" t="s">
        <v>1660</v>
      </c>
      <c r="F2665" s="30"/>
      <c r="G2665" s="128"/>
      <c r="H2665" s="24" t="str">
        <f>IF(ISNUMBER(F2665), F2665+90, "N/A")</f>
        <v>N/A</v>
      </c>
      <c r="I2665" s="24"/>
      <c r="J2665" s="24">
        <v>43894</v>
      </c>
      <c r="K2665" s="28">
        <v>3089.74</v>
      </c>
      <c r="L2665" s="28">
        <v>374.15</v>
      </c>
      <c r="M2665" s="28">
        <v>3089.74</v>
      </c>
      <c r="N2665" s="28">
        <v>374.15</v>
      </c>
      <c r="O2665" s="27">
        <f>IF(ISBLANK(J2665), "", IF(LEFT(B2665) = "P", J2665+60, J2665+90))</f>
        <v>43984</v>
      </c>
      <c r="P2665" s="27">
        <v>43972</v>
      </c>
      <c r="Q2665" s="27">
        <f>IF(NOT(ISNUMBER(P2665)),"",P2665+15)</f>
        <v>43987</v>
      </c>
      <c r="R2665" s="25" t="s">
        <v>195</v>
      </c>
      <c r="S2665" s="25"/>
      <c r="T2665" s="26"/>
      <c r="U2665" s="25"/>
      <c r="V2665" s="25"/>
      <c r="W2665" s="25" t="str">
        <f>IF(ISNUMBER(R2665), R2665+120, "")</f>
        <v/>
      </c>
      <c r="X2665" s="14">
        <v>43990</v>
      </c>
      <c r="Y2665" s="23" t="str">
        <f ca="1">IF(LEFT(B2665) = "P",
        IF(OR(ISBLANK(I2665), I2665 = ""), TODAY() - F2665 &amp; CHAR(10) &amp; "(preapproval)", I2665 - F2665 &amp; CHAR(10) &amp; "(PFL filed)"),
       IF(OR(ISBLANK(Z2665), Z2665 = ""), TODAY() - J2665, X2665 - J2665 &amp; CHAR(10) &amp; "(closed)"))</f>
        <v>96
(closed)</v>
      </c>
      <c r="Z2665" s="6" t="str">
        <f>IF(ISBLANK(X2665), "", "Yes")</f>
        <v>Yes</v>
      </c>
    </row>
    <row r="2666" spans="1:26" s="12" customFormat="1" ht="28.8" hidden="1" x14ac:dyDescent="0.3">
      <c r="A2666" s="29" t="s">
        <v>185</v>
      </c>
      <c r="B2666" s="29">
        <v>202000051</v>
      </c>
      <c r="C2666" s="31" t="s">
        <v>193</v>
      </c>
      <c r="D2666" s="29" t="s">
        <v>176</v>
      </c>
      <c r="E2666" s="139" t="s">
        <v>1659</v>
      </c>
      <c r="F2666" s="30"/>
      <c r="G2666" s="128"/>
      <c r="H2666" s="24" t="str">
        <f>IF(ISNUMBER(F2666), F2666+90, "N/A")</f>
        <v>N/A</v>
      </c>
      <c r="I2666" s="24"/>
      <c r="J2666" s="24">
        <v>43894</v>
      </c>
      <c r="K2666" s="28">
        <v>5695.2</v>
      </c>
      <c r="L2666" s="28">
        <v>668.15</v>
      </c>
      <c r="M2666" s="28">
        <v>5695.2</v>
      </c>
      <c r="N2666" s="28">
        <v>668.15</v>
      </c>
      <c r="O2666" s="27">
        <f>IF(ISBLANK(J2666), "", IF(LEFT(B2666) = "P", J2666+60, J2666+90))</f>
        <v>43984</v>
      </c>
      <c r="P2666" s="27">
        <v>43972</v>
      </c>
      <c r="Q2666" s="27">
        <f>IF(NOT(ISNUMBER(P2666)),"",P2666+15)</f>
        <v>43987</v>
      </c>
      <c r="R2666" s="25" t="s">
        <v>195</v>
      </c>
      <c r="S2666" s="25"/>
      <c r="T2666" s="26"/>
      <c r="U2666" s="25"/>
      <c r="V2666" s="25"/>
      <c r="W2666" s="25" t="str">
        <f>IF(ISNUMBER(R2666), R2666+120, "")</f>
        <v/>
      </c>
      <c r="X2666" s="24">
        <v>43990</v>
      </c>
      <c r="Y2666" s="23" t="str">
        <f ca="1">IF(LEFT(B2666) = "P",
        IF(OR(ISBLANK(I2666), I2666 = ""), TODAY() - F2666 &amp; CHAR(10) &amp; "(preapproval)", I2666 - F2666 &amp; CHAR(10) &amp; "(PFL filed)"),
       IF(OR(ISBLANK(Z2666), Z2666 = ""), TODAY() - J2666, X2666 - J2666 &amp; CHAR(10) &amp; "(closed)"))</f>
        <v>96
(closed)</v>
      </c>
      <c r="Z2666" s="6" t="str">
        <f>IF(ISBLANK(X2666), "", "Yes")</f>
        <v>Yes</v>
      </c>
    </row>
    <row r="2667" spans="1:26" s="12" customFormat="1" ht="28.8" hidden="1" x14ac:dyDescent="0.3">
      <c r="A2667" s="29" t="s">
        <v>185</v>
      </c>
      <c r="B2667" s="29">
        <v>202000052</v>
      </c>
      <c r="C2667" s="31" t="s">
        <v>193</v>
      </c>
      <c r="D2667" s="29" t="s">
        <v>176</v>
      </c>
      <c r="E2667" s="139" t="s">
        <v>1658</v>
      </c>
      <c r="F2667" s="30"/>
      <c r="G2667" s="128"/>
      <c r="H2667" s="24" t="str">
        <f>IF(ISNUMBER(F2667), F2667+90, "N/A")</f>
        <v>N/A</v>
      </c>
      <c r="I2667" s="24"/>
      <c r="J2667" s="24">
        <v>43894</v>
      </c>
      <c r="K2667" s="28">
        <v>2825.2</v>
      </c>
      <c r="L2667" s="28">
        <v>353.15</v>
      </c>
      <c r="M2667" s="28">
        <v>2825.2</v>
      </c>
      <c r="N2667" s="28">
        <v>353.15</v>
      </c>
      <c r="O2667" s="27">
        <f>IF(ISBLANK(J2667), "", IF(LEFT(B2667) = "P", J2667+60, J2667+90))</f>
        <v>43984</v>
      </c>
      <c r="P2667" s="27">
        <v>43972</v>
      </c>
      <c r="Q2667" s="27">
        <f>IF(NOT(ISNUMBER(P2667)),"",P2667+15)</f>
        <v>43987</v>
      </c>
      <c r="R2667" s="25" t="s">
        <v>195</v>
      </c>
      <c r="S2667" s="25"/>
      <c r="T2667" s="26"/>
      <c r="U2667" s="25"/>
      <c r="V2667" s="25"/>
      <c r="W2667" s="25" t="str">
        <f>IF(ISNUMBER(R2667), R2667+120, "")</f>
        <v/>
      </c>
      <c r="X2667" s="24">
        <v>43990</v>
      </c>
      <c r="Y2667" s="23" t="str">
        <f ca="1">IF(LEFT(B2667) = "P",
        IF(OR(ISBLANK(I2667), I2667 = ""), TODAY() - F2667 &amp; CHAR(10) &amp; "(preapproval)", I2667 - F2667 &amp; CHAR(10) &amp; "(PFL filed)"),
       IF(OR(ISBLANK(Z2667), Z2667 = ""), TODAY() - J2667, X2667 - J2667 &amp; CHAR(10) &amp; "(closed)"))</f>
        <v>96
(closed)</v>
      </c>
      <c r="Z2667" s="6" t="str">
        <f>IF(ISBLANK(X2667), "", "Yes")</f>
        <v>Yes</v>
      </c>
    </row>
    <row r="2668" spans="1:26" s="12" customFormat="1" ht="28.8" hidden="1" x14ac:dyDescent="0.3">
      <c r="A2668" s="29" t="s">
        <v>185</v>
      </c>
      <c r="B2668" s="29">
        <v>202000053</v>
      </c>
      <c r="C2668" s="31" t="s">
        <v>193</v>
      </c>
      <c r="D2668" s="29" t="s">
        <v>179</v>
      </c>
      <c r="E2668" s="139" t="s">
        <v>479</v>
      </c>
      <c r="F2668" s="30"/>
      <c r="G2668" s="128"/>
      <c r="H2668" s="24" t="s">
        <v>230</v>
      </c>
      <c r="I2668" s="24"/>
      <c r="J2668" s="24">
        <v>43894</v>
      </c>
      <c r="K2668" s="28">
        <v>2056</v>
      </c>
      <c r="L2668" s="28">
        <v>878.4</v>
      </c>
      <c r="M2668" s="28">
        <v>2056</v>
      </c>
      <c r="N2668" s="28">
        <v>878.4</v>
      </c>
      <c r="O2668" s="27">
        <f>IF(ISBLANK(J2668), "", IF(LEFT(B2668) = "P", J2668+60, J2668+90))</f>
        <v>43984</v>
      </c>
      <c r="P2668" s="27">
        <v>43980</v>
      </c>
      <c r="Q2668" s="27">
        <f>IF(NOT(ISNUMBER(P2668)),"",P2668+15)</f>
        <v>43995</v>
      </c>
      <c r="R2668" s="25" t="s">
        <v>195</v>
      </c>
      <c r="S2668" s="25"/>
      <c r="T2668" s="26"/>
      <c r="U2668" s="25"/>
      <c r="V2668" s="25"/>
      <c r="W2668" s="25"/>
      <c r="X2668" s="24">
        <v>43998</v>
      </c>
      <c r="Y2668" s="23" t="str">
        <f ca="1">IF(LEFT(B2668) = "P",
        IF(OR(ISBLANK(I2668), I2668 = ""), TODAY() - F2668 &amp; CHAR(10) &amp; "(preapproval)", I2668 - F2668 &amp; CHAR(10) &amp; "(PFL filed)"),
       IF(OR(ISBLANK(Z2668), Z2668 = ""), TODAY() - J2668, X2668 - J2668 &amp; CHAR(10) &amp; "(closed)"))</f>
        <v>104
(closed)</v>
      </c>
      <c r="Z2668" s="6" t="str">
        <f>IF(ISBLANK(X2668), "", "Yes")</f>
        <v>Yes</v>
      </c>
    </row>
    <row r="2669" spans="1:26" s="12" customFormat="1" ht="28.8" hidden="1" x14ac:dyDescent="0.3">
      <c r="A2669" s="29" t="s">
        <v>185</v>
      </c>
      <c r="B2669" s="29">
        <v>202000054</v>
      </c>
      <c r="C2669" s="31" t="s">
        <v>804</v>
      </c>
      <c r="D2669" s="29" t="s">
        <v>176</v>
      </c>
      <c r="E2669" s="139" t="s">
        <v>1229</v>
      </c>
      <c r="F2669" s="30"/>
      <c r="G2669" s="128"/>
      <c r="H2669" s="24" t="str">
        <f>IF(ISNUMBER(F2669), F2669+90, "N/A")</f>
        <v>N/A</v>
      </c>
      <c r="I2669" s="24"/>
      <c r="J2669" s="24">
        <v>43895</v>
      </c>
      <c r="K2669" s="28">
        <v>5369.11</v>
      </c>
      <c r="L2669" s="28">
        <v>611.01</v>
      </c>
      <c r="M2669" s="28">
        <v>4267.08</v>
      </c>
      <c r="N2669" s="28">
        <v>481.25</v>
      </c>
      <c r="O2669" s="27">
        <f>IF(ISBLANK(J2669), "", IF(LEFT(B2669) = "P", J2669+60, J2669+90))</f>
        <v>43985</v>
      </c>
      <c r="P2669" s="27">
        <v>43984</v>
      </c>
      <c r="Q2669" s="27">
        <f>IF(NOT(ISNUMBER(P2669)),"",P2669+15)</f>
        <v>43999</v>
      </c>
      <c r="R2669" s="25" t="s">
        <v>195</v>
      </c>
      <c r="S2669" s="25"/>
      <c r="T2669" s="26"/>
      <c r="U2669" s="25"/>
      <c r="V2669" s="25"/>
      <c r="W2669" s="25" t="str">
        <f>IF(ISNUMBER(R2669), R2669+120, "")</f>
        <v/>
      </c>
      <c r="X2669" s="24">
        <v>44001</v>
      </c>
      <c r="Y2669" s="23" t="str">
        <f ca="1">IF(LEFT(B2669) = "P",
        IF(OR(ISBLANK(I2669), I2669 = ""), TODAY() - F2669 &amp; CHAR(10) &amp; "(preapproval)", I2669 - F2669 &amp; CHAR(10) &amp; "(PFL filed)"),
       IF(OR(ISBLANK(Z2669), Z2669 = ""), TODAY() - J2669, X2669 - J2669 &amp; CHAR(10) &amp; "(closed)"))</f>
        <v>106
(closed)</v>
      </c>
      <c r="Z2669" s="6" t="str">
        <f>IF(ISBLANK(X2669), "", "Yes")</f>
        <v>Yes</v>
      </c>
    </row>
    <row r="2670" spans="1:26" s="12" customFormat="1" ht="28.8" hidden="1" x14ac:dyDescent="0.3">
      <c r="A2670" s="29" t="s">
        <v>185</v>
      </c>
      <c r="B2670" s="29">
        <v>202000055</v>
      </c>
      <c r="C2670" s="31" t="s">
        <v>804</v>
      </c>
      <c r="D2670" s="29" t="s">
        <v>179</v>
      </c>
      <c r="E2670" s="139" t="s">
        <v>1620</v>
      </c>
      <c r="F2670" s="30"/>
      <c r="G2670" s="128"/>
      <c r="H2670" s="24" t="str">
        <f>IF(ISNUMBER(F2670), F2670+90, "N/A")</f>
        <v>N/A</v>
      </c>
      <c r="I2670" s="24"/>
      <c r="J2670" s="24">
        <v>43895</v>
      </c>
      <c r="K2670" s="28">
        <v>1137.56</v>
      </c>
      <c r="L2670" s="28">
        <v>775.61</v>
      </c>
      <c r="M2670" s="28"/>
      <c r="N2670" s="28"/>
      <c r="O2670" s="27">
        <f>IF(ISBLANK(J2670), "", IF(LEFT(B2670) = "P", J2670+60, J2670+90))</f>
        <v>43985</v>
      </c>
      <c r="P2670" s="27" t="s">
        <v>849</v>
      </c>
      <c r="Q2670" s="27" t="s">
        <v>1657</v>
      </c>
      <c r="R2670" s="25"/>
      <c r="S2670" s="25"/>
      <c r="T2670" s="26"/>
      <c r="U2670" s="25"/>
      <c r="V2670" s="25"/>
      <c r="W2670" s="25" t="str">
        <f>IF(ISNUMBER(R2670), R2670+120, "")</f>
        <v/>
      </c>
      <c r="X2670" s="24">
        <v>43952</v>
      </c>
      <c r="Y2670" s="23" t="str">
        <f ca="1">IF(ISBLANK(J2670),
        IF(ISBLANK(F2670), "", TODAY() - F2670 &amp; CHAR(10) &amp; "(preapproval)"),
       IF(OR(ISBLANK(Z2670), Z2670 = ""), TODAY() - J2670, X2670 - J2670 &amp; CHAR(10) &amp; "(closed)"))</f>
        <v>57
(closed)</v>
      </c>
      <c r="Z2670" s="6" t="str">
        <f>IF(ISBLANK(X2670), "", "Yes")</f>
        <v>Yes</v>
      </c>
    </row>
    <row r="2671" spans="1:26" s="12" customFormat="1" ht="28.8" hidden="1" x14ac:dyDescent="0.3">
      <c r="A2671" s="29" t="s">
        <v>185</v>
      </c>
      <c r="B2671" s="29">
        <v>202000056</v>
      </c>
      <c r="C2671" s="31" t="s">
        <v>804</v>
      </c>
      <c r="D2671" s="29" t="s">
        <v>176</v>
      </c>
      <c r="E2671" s="139" t="s">
        <v>1098</v>
      </c>
      <c r="F2671" s="30"/>
      <c r="G2671" s="128"/>
      <c r="H2671" s="24" t="str">
        <f>IF(ISNUMBER(F2671), F2671+90, "N/A")</f>
        <v>N/A</v>
      </c>
      <c r="I2671" s="24"/>
      <c r="J2671" s="24">
        <v>43895</v>
      </c>
      <c r="K2671" s="28">
        <v>6582.33</v>
      </c>
      <c r="L2671" s="28">
        <v>478.14</v>
      </c>
      <c r="M2671" s="28">
        <v>6582.33</v>
      </c>
      <c r="N2671" s="28">
        <v>478.14</v>
      </c>
      <c r="O2671" s="27">
        <f>IF(ISBLANK(J2671), "", IF(LEFT(B2671) = "P", J2671+60, J2671+90))</f>
        <v>43985</v>
      </c>
      <c r="P2671" s="27">
        <v>43984</v>
      </c>
      <c r="Q2671" s="27">
        <f>IF(NOT(ISNUMBER(P2671)),"",P2671+15)</f>
        <v>43999</v>
      </c>
      <c r="R2671" s="25" t="s">
        <v>195</v>
      </c>
      <c r="S2671" s="25"/>
      <c r="T2671" s="26"/>
      <c r="U2671" s="25"/>
      <c r="V2671" s="25"/>
      <c r="W2671" s="25" t="str">
        <f>IF(ISNUMBER(R2671), R2671+120, "")</f>
        <v/>
      </c>
      <c r="X2671" s="24">
        <v>44001</v>
      </c>
      <c r="Y2671" s="23" t="str">
        <f ca="1">IF(LEFT(B2671) = "P",
        IF(OR(ISBLANK(I2671), I2671 = ""), TODAY() - F2671 &amp; CHAR(10) &amp; "(preapproval)", I2671 - F2671 &amp; CHAR(10) &amp; "(PFL filed)"),
       IF(OR(ISBLANK(Z2671), Z2671 = ""), TODAY() - J2671, X2671 - J2671 &amp; CHAR(10) &amp; "(closed)"))</f>
        <v>106
(closed)</v>
      </c>
      <c r="Z2671" s="6" t="str">
        <f>IF(ISBLANK(X2671), "", "Yes")</f>
        <v>Yes</v>
      </c>
    </row>
    <row r="2672" spans="1:26" s="12" customFormat="1" ht="28.8" hidden="1" x14ac:dyDescent="0.3">
      <c r="A2672" s="29" t="s">
        <v>185</v>
      </c>
      <c r="B2672" s="29">
        <v>202000057</v>
      </c>
      <c r="C2672" s="31" t="s">
        <v>804</v>
      </c>
      <c r="D2672" s="29" t="s">
        <v>176</v>
      </c>
      <c r="E2672" s="139" t="s">
        <v>1656</v>
      </c>
      <c r="F2672" s="30"/>
      <c r="G2672" s="128"/>
      <c r="H2672" s="24" t="str">
        <f>IF(ISNUMBER(F2672), F2672+90, "N/A")</f>
        <v>N/A</v>
      </c>
      <c r="I2672" s="24"/>
      <c r="J2672" s="24">
        <v>43895</v>
      </c>
      <c r="K2672" s="28">
        <v>9148.31</v>
      </c>
      <c r="L2672" s="28">
        <v>1463.1</v>
      </c>
      <c r="M2672" s="28">
        <v>9049.2000000000007</v>
      </c>
      <c r="N2672" s="28">
        <v>1463.1</v>
      </c>
      <c r="O2672" s="27">
        <f>IF(ISBLANK(J2672), "", IF(LEFT(B2672) = "P", J2672+60, J2672+90))</f>
        <v>43985</v>
      </c>
      <c r="P2672" s="27">
        <v>43980</v>
      </c>
      <c r="Q2672" s="27">
        <f>IF(NOT(ISNUMBER(P2672)),"",P2672+15)</f>
        <v>43995</v>
      </c>
      <c r="R2672" s="25"/>
      <c r="S2672" s="25"/>
      <c r="T2672" s="26"/>
      <c r="U2672" s="25"/>
      <c r="V2672" s="25"/>
      <c r="W2672" s="25" t="str">
        <f>IF(ISNUMBER(R2672), R2672+120, "")</f>
        <v/>
      </c>
      <c r="X2672" s="24">
        <v>43998</v>
      </c>
      <c r="Y2672" s="23" t="str">
        <f ca="1">IF(LEFT(B2672) = "P",
        IF(OR(ISBLANK(I2672), I2672 = ""), TODAY() - F2672 &amp; CHAR(10) &amp; "(preapproval)", I2672 - F2672 &amp; CHAR(10) &amp; "(PFL filed)"),
       IF(OR(ISBLANK(Z2672), Z2672 = ""), TODAY() - J2672, X2672 - J2672 &amp; CHAR(10) &amp; "(closed)"))</f>
        <v>103
(closed)</v>
      </c>
      <c r="Z2672" s="6" t="str">
        <f>IF(ISBLANK(X2672), "", "Yes")</f>
        <v>Yes</v>
      </c>
    </row>
    <row r="2673" spans="1:26" s="12" customFormat="1" ht="28.8" hidden="1" x14ac:dyDescent="0.3">
      <c r="A2673" s="29" t="s">
        <v>185</v>
      </c>
      <c r="B2673" s="29">
        <v>202000058</v>
      </c>
      <c r="C2673" s="31" t="s">
        <v>291</v>
      </c>
      <c r="D2673" s="29" t="s">
        <v>179</v>
      </c>
      <c r="E2673" s="139" t="s">
        <v>1473</v>
      </c>
      <c r="F2673" s="30"/>
      <c r="G2673" s="128"/>
      <c r="H2673" s="24" t="str">
        <f>IF(ISNUMBER(F2673), F2673+90, "N/A")</f>
        <v>N/A</v>
      </c>
      <c r="I2673" s="24"/>
      <c r="J2673" s="24">
        <v>43900</v>
      </c>
      <c r="K2673" s="28">
        <v>7600</v>
      </c>
      <c r="L2673" s="28">
        <v>380</v>
      </c>
      <c r="M2673" s="28">
        <v>5320</v>
      </c>
      <c r="N2673" s="28">
        <v>190</v>
      </c>
      <c r="O2673" s="27">
        <f>IF(ISBLANK(J2673), "", IF(LEFT(B2673) = "P", J2673+60, J2673+90))</f>
        <v>43990</v>
      </c>
      <c r="P2673" s="27">
        <v>43972</v>
      </c>
      <c r="Q2673" s="27">
        <f>IF(NOT(ISNUMBER(P2673)),"",P2673+15)</f>
        <v>43987</v>
      </c>
      <c r="R2673" s="25" t="s">
        <v>195</v>
      </c>
      <c r="S2673" s="25"/>
      <c r="T2673" s="26"/>
      <c r="U2673" s="25"/>
      <c r="V2673" s="25"/>
      <c r="W2673" s="25" t="str">
        <f>IF(ISNUMBER(R2673), R2673+120, "")</f>
        <v/>
      </c>
      <c r="X2673" s="24">
        <v>43990</v>
      </c>
      <c r="Y2673" s="23" t="str">
        <f ca="1">IF(LEFT(B2673) = "P",
        IF(OR(ISBLANK(I2673), I2673 = ""), TODAY() - F2673 &amp; CHAR(10) &amp; "(preapproval)", I2673 - F2673 &amp; CHAR(10) &amp; "(PFL filed)"),
       IF(OR(ISBLANK(Z2673), Z2673 = ""), TODAY() - J2673, X2673 - J2673 &amp; CHAR(10) &amp; "(closed)"))</f>
        <v>90
(closed)</v>
      </c>
      <c r="Z2673" s="6" t="str">
        <f>IF(ISBLANK(X2673), "", "Yes")</f>
        <v>Yes</v>
      </c>
    </row>
    <row r="2674" spans="1:26" s="12" customFormat="1" ht="28.8" hidden="1" x14ac:dyDescent="0.3">
      <c r="A2674" s="29" t="s">
        <v>185</v>
      </c>
      <c r="B2674" s="29">
        <v>202000059</v>
      </c>
      <c r="C2674" s="31" t="s">
        <v>193</v>
      </c>
      <c r="D2674" s="29" t="s">
        <v>177</v>
      </c>
      <c r="E2674" s="139" t="s">
        <v>330</v>
      </c>
      <c r="F2674" s="30"/>
      <c r="G2674" s="128"/>
      <c r="H2674" s="24" t="str">
        <f>IF(ISNUMBER(F2674), F2674+90, "N/A")</f>
        <v>N/A</v>
      </c>
      <c r="I2674" s="24"/>
      <c r="J2674" s="24">
        <v>43901</v>
      </c>
      <c r="K2674" s="28">
        <v>1392</v>
      </c>
      <c r="L2674" s="28">
        <v>174</v>
      </c>
      <c r="M2674" s="28">
        <v>1318</v>
      </c>
      <c r="N2674" s="28">
        <v>164.75</v>
      </c>
      <c r="O2674" s="27">
        <f>IF(ISBLANK(J2674), "", IF(LEFT(B2674) = "P", J2674+60, J2674+90))</f>
        <v>43991</v>
      </c>
      <c r="P2674" s="27">
        <v>43972</v>
      </c>
      <c r="Q2674" s="27">
        <f>IF(NOT(ISNUMBER(P2674)),"",P2674+15)</f>
        <v>43987</v>
      </c>
      <c r="R2674" s="25" t="s">
        <v>195</v>
      </c>
      <c r="S2674" s="25"/>
      <c r="T2674" s="26"/>
      <c r="U2674" s="25"/>
      <c r="V2674" s="25"/>
      <c r="W2674" s="25" t="str">
        <f>IF(ISNUMBER(R2674), R2674+120, "")</f>
        <v/>
      </c>
      <c r="X2674" s="24">
        <v>43990</v>
      </c>
      <c r="Y2674" s="23" t="str">
        <f ca="1">IF(LEFT(B2674) = "P",
        IF(OR(ISBLANK(I2674), I2674 = ""), TODAY() - F2674 &amp; CHAR(10) &amp; "(preapproval)", I2674 - F2674 &amp; CHAR(10) &amp; "(PFL filed)"),
       IF(OR(ISBLANK(Z2674), Z2674 = ""), TODAY() - J2674, X2674 - J2674 &amp; CHAR(10) &amp; "(closed)"))</f>
        <v>89
(closed)</v>
      </c>
      <c r="Z2674" s="6" t="str">
        <f>IF(ISBLANK(X2674), "", "Yes")</f>
        <v>Yes</v>
      </c>
    </row>
    <row r="2675" spans="1:26" s="12" customFormat="1" ht="28.8" hidden="1" x14ac:dyDescent="0.3">
      <c r="A2675" s="29" t="s">
        <v>185</v>
      </c>
      <c r="B2675" s="29">
        <v>202000060</v>
      </c>
      <c r="C2675" s="31" t="s">
        <v>193</v>
      </c>
      <c r="D2675" s="29" t="s">
        <v>176</v>
      </c>
      <c r="E2675" s="139" t="s">
        <v>1646</v>
      </c>
      <c r="F2675" s="30"/>
      <c r="G2675" s="128"/>
      <c r="H2675" s="24" t="str">
        <f>IF(ISNUMBER(F2675), F2675+90, "N/A")</f>
        <v>N/A</v>
      </c>
      <c r="I2675" s="24"/>
      <c r="J2675" s="24">
        <v>43901</v>
      </c>
      <c r="K2675" s="28">
        <v>10612</v>
      </c>
      <c r="L2675" s="28">
        <v>1326.5</v>
      </c>
      <c r="M2675" s="28">
        <v>10612</v>
      </c>
      <c r="N2675" s="28">
        <v>1326.5</v>
      </c>
      <c r="O2675" s="27">
        <f>IF(ISBLANK(J2675), "", IF(LEFT(B2675) = "P", J2675+60, J2675+90))</f>
        <v>43991</v>
      </c>
      <c r="P2675" s="27">
        <v>43987</v>
      </c>
      <c r="Q2675" s="27">
        <f>IF(NOT(ISNUMBER(P2675)),"",P2675+15)</f>
        <v>44002</v>
      </c>
      <c r="R2675" s="25" t="s">
        <v>195</v>
      </c>
      <c r="S2675" s="25"/>
      <c r="T2675" s="26"/>
      <c r="U2675" s="25"/>
      <c r="V2675" s="25"/>
      <c r="W2675" s="25" t="str">
        <f>IF(ISNUMBER(R2675), R2675+120, "")</f>
        <v/>
      </c>
      <c r="X2675" s="24">
        <v>44005</v>
      </c>
      <c r="Y2675" s="23" t="str">
        <f ca="1">IF(LEFT(B2675) = "P",
        IF(OR(ISBLANK(I2675), I2675 = ""), TODAY() - F2675 &amp; CHAR(10) &amp; "(preapproval)", I2675 - F2675 &amp; CHAR(10) &amp; "(PFL filed)"),
       IF(OR(ISBLANK(Z2675), Z2675 = ""), TODAY() - J2675, X2675 - J2675 &amp; CHAR(10) &amp; "(closed)"))</f>
        <v>104
(closed)</v>
      </c>
      <c r="Z2675" s="6" t="str">
        <f>IF(ISBLANK(X2675), "", "Yes")</f>
        <v>Yes</v>
      </c>
    </row>
    <row r="2676" spans="1:26" s="12" customFormat="1" ht="28.8" hidden="1" x14ac:dyDescent="0.3">
      <c r="A2676" s="29" t="s">
        <v>185</v>
      </c>
      <c r="B2676" s="29">
        <v>202000061</v>
      </c>
      <c r="C2676" s="31" t="s">
        <v>193</v>
      </c>
      <c r="D2676" s="29" t="s">
        <v>177</v>
      </c>
      <c r="E2676" s="139" t="s">
        <v>1655</v>
      </c>
      <c r="F2676" s="30"/>
      <c r="G2676" s="128"/>
      <c r="H2676" s="24" t="str">
        <f>IF(ISNUMBER(F2676), F2676+90, "N/A")</f>
        <v>N/A</v>
      </c>
      <c r="I2676" s="24"/>
      <c r="J2676" s="24">
        <v>43901</v>
      </c>
      <c r="K2676" s="28">
        <v>1186.04</v>
      </c>
      <c r="L2676" s="28">
        <v>285.8</v>
      </c>
      <c r="M2676" s="28">
        <v>1186.04</v>
      </c>
      <c r="N2676" s="28">
        <v>285.8</v>
      </c>
      <c r="O2676" s="27">
        <f>IF(ISBLANK(J2676), "", IF(LEFT(B2676) = "P", J2676+60, J2676+90))</f>
        <v>43991</v>
      </c>
      <c r="P2676" s="27">
        <v>43972</v>
      </c>
      <c r="Q2676" s="27">
        <f>IF(NOT(ISNUMBER(P2676)),"",P2676+15)</f>
        <v>43987</v>
      </c>
      <c r="R2676" s="25" t="s">
        <v>195</v>
      </c>
      <c r="S2676" s="25"/>
      <c r="T2676" s="26"/>
      <c r="U2676" s="25"/>
      <c r="V2676" s="25"/>
      <c r="W2676" s="25" t="str">
        <f>IF(ISNUMBER(R2676), R2676+120, "")</f>
        <v/>
      </c>
      <c r="X2676" s="24">
        <v>43990</v>
      </c>
      <c r="Y2676" s="23" t="str">
        <f ca="1">IF(LEFT(B2676) = "P",
        IF(OR(ISBLANK(I2676), I2676 = ""), TODAY() - F2676 &amp; CHAR(10) &amp; "(preapproval)", I2676 - F2676 &amp; CHAR(10) &amp; "(PFL filed)"),
       IF(OR(ISBLANK(Z2676), Z2676 = ""), TODAY() - J2676, X2676 - J2676 &amp; CHAR(10) &amp; "(closed)"))</f>
        <v>89
(closed)</v>
      </c>
      <c r="Z2676" s="6" t="str">
        <f>IF(ISBLANK(X2676), "", "Yes")</f>
        <v>Yes</v>
      </c>
    </row>
    <row r="2677" spans="1:26" s="12" customFormat="1" ht="28.8" hidden="1" x14ac:dyDescent="0.3">
      <c r="A2677" s="29" t="s">
        <v>185</v>
      </c>
      <c r="B2677" s="29">
        <v>202000062</v>
      </c>
      <c r="C2677" s="31" t="s">
        <v>193</v>
      </c>
      <c r="D2677" s="29" t="s">
        <v>179</v>
      </c>
      <c r="E2677" s="139" t="s">
        <v>371</v>
      </c>
      <c r="F2677" s="30"/>
      <c r="G2677" s="128"/>
      <c r="H2677" s="24" t="str">
        <f>IF(ISNUMBER(F2677), F2677+90, "N/A")</f>
        <v>N/A</v>
      </c>
      <c r="I2677" s="24"/>
      <c r="J2677" s="24">
        <v>43901</v>
      </c>
      <c r="K2677" s="28">
        <v>6881.39</v>
      </c>
      <c r="L2677" s="28">
        <v>0</v>
      </c>
      <c r="M2677" s="28">
        <v>6881.19</v>
      </c>
      <c r="N2677" s="28">
        <v>0</v>
      </c>
      <c r="O2677" s="27">
        <f>IF(ISBLANK(J2677), "", IF(LEFT(B2677) = "P", J2677+60, J2677+90))</f>
        <v>43991</v>
      </c>
      <c r="P2677" s="27">
        <v>43987</v>
      </c>
      <c r="Q2677" s="27">
        <f>IF(NOT(ISNUMBER(P2677)),"",P2677+15)</f>
        <v>44002</v>
      </c>
      <c r="R2677" s="25" t="s">
        <v>195</v>
      </c>
      <c r="S2677" s="25"/>
      <c r="T2677" s="26"/>
      <c r="U2677" s="25"/>
      <c r="V2677" s="25"/>
      <c r="W2677" s="25" t="str">
        <f>IF(ISNUMBER(R2677), R2677+120, "")</f>
        <v/>
      </c>
      <c r="X2677" s="24">
        <v>44005</v>
      </c>
      <c r="Y2677" s="23" t="str">
        <f ca="1">IF(LEFT(B2677) = "P",
        IF(OR(ISBLANK(I2677), I2677 = ""), TODAY() - F2677 &amp; CHAR(10) &amp; "(preapproval)", I2677 - F2677 &amp; CHAR(10) &amp; "(PFL filed)"),
       IF(OR(ISBLANK(Z2677), Z2677 = ""), TODAY() - J2677, X2677 - J2677 &amp; CHAR(10) &amp; "(closed)"))</f>
        <v>104
(closed)</v>
      </c>
      <c r="Z2677" s="6" t="str">
        <f>IF(ISBLANK(X2677), "", "Yes")</f>
        <v>Yes</v>
      </c>
    </row>
    <row r="2678" spans="1:26" s="12" customFormat="1" ht="28.8" hidden="1" x14ac:dyDescent="0.3">
      <c r="A2678" s="29" t="s">
        <v>185</v>
      </c>
      <c r="B2678" s="29">
        <v>202000063</v>
      </c>
      <c r="C2678" s="31" t="s">
        <v>291</v>
      </c>
      <c r="D2678" s="29" t="s">
        <v>176</v>
      </c>
      <c r="E2678" s="139" t="s">
        <v>1654</v>
      </c>
      <c r="F2678" s="30"/>
      <c r="G2678" s="128"/>
      <c r="H2678" s="24" t="str">
        <f>IF(ISNUMBER(F2678), F2678+90, "N/A")</f>
        <v>N/A</v>
      </c>
      <c r="I2678" s="24"/>
      <c r="J2678" s="24">
        <v>43903</v>
      </c>
      <c r="K2678" s="28">
        <v>630</v>
      </c>
      <c r="L2678" s="28">
        <v>35</v>
      </c>
      <c r="M2678" s="28">
        <v>630</v>
      </c>
      <c r="N2678" s="28">
        <v>35</v>
      </c>
      <c r="O2678" s="27">
        <f>IF(ISBLANK(J2678), "", IF(LEFT(B2678) = "P", J2678+60, J2678+90))</f>
        <v>43993</v>
      </c>
      <c r="P2678" s="27">
        <v>43987</v>
      </c>
      <c r="Q2678" s="27">
        <f>IF(NOT(ISNUMBER(P2678)),"",P2678+15)</f>
        <v>44002</v>
      </c>
      <c r="R2678" s="25" t="s">
        <v>195</v>
      </c>
      <c r="S2678" s="25"/>
      <c r="T2678" s="26"/>
      <c r="U2678" s="25"/>
      <c r="V2678" s="25"/>
      <c r="W2678" s="25" t="str">
        <f>IF(ISNUMBER(R2678), R2678+120, "")</f>
        <v/>
      </c>
      <c r="X2678" s="24">
        <v>44005</v>
      </c>
      <c r="Y2678" s="23" t="str">
        <f ca="1">IF(LEFT(B2678) = "P",
        IF(OR(ISBLANK(I2678), I2678 = ""), TODAY() - F2678 &amp; CHAR(10) &amp; "(preapproval)", I2678 - F2678 &amp; CHAR(10) &amp; "(PFL filed)"),
       IF(OR(ISBLANK(Z2678), Z2678 = ""), TODAY() - J2678, X2678 - J2678 &amp; CHAR(10) &amp; "(closed)"))</f>
        <v>102
(closed)</v>
      </c>
      <c r="Z2678" s="6" t="str">
        <f>IF(ISBLANK(X2678), "", "Yes")</f>
        <v>Yes</v>
      </c>
    </row>
    <row r="2679" spans="1:26" s="12" customFormat="1" ht="28.8" hidden="1" x14ac:dyDescent="0.3">
      <c r="A2679" s="29" t="s">
        <v>185</v>
      </c>
      <c r="B2679" s="29">
        <v>202000064</v>
      </c>
      <c r="C2679" s="31" t="s">
        <v>291</v>
      </c>
      <c r="D2679" s="29" t="s">
        <v>176</v>
      </c>
      <c r="E2679" s="139" t="s">
        <v>1653</v>
      </c>
      <c r="F2679" s="30"/>
      <c r="G2679" s="128"/>
      <c r="H2679" s="24" t="str">
        <f>IF(ISNUMBER(F2679), F2679+90, "N/A")</f>
        <v>N/A</v>
      </c>
      <c r="I2679" s="24"/>
      <c r="J2679" s="24">
        <v>43903</v>
      </c>
      <c r="K2679" s="28">
        <v>630</v>
      </c>
      <c r="L2679" s="28">
        <v>35</v>
      </c>
      <c r="M2679" s="28">
        <v>630</v>
      </c>
      <c r="N2679" s="28">
        <v>35</v>
      </c>
      <c r="O2679" s="27">
        <f>IF(ISBLANK(J2679), "", IF(LEFT(B2679) = "P", J2679+60, J2679+90))</f>
        <v>43993</v>
      </c>
      <c r="P2679" s="27">
        <v>43987</v>
      </c>
      <c r="Q2679" s="27">
        <f>IF(NOT(ISNUMBER(P2679)),"",P2679+15)</f>
        <v>44002</v>
      </c>
      <c r="R2679" s="25" t="s">
        <v>195</v>
      </c>
      <c r="S2679" s="25"/>
      <c r="T2679" s="26"/>
      <c r="U2679" s="25"/>
      <c r="V2679" s="25"/>
      <c r="W2679" s="25" t="str">
        <f>IF(ISNUMBER(R2679), R2679+120, "")</f>
        <v/>
      </c>
      <c r="X2679" s="24">
        <v>44005</v>
      </c>
      <c r="Y2679" s="23" t="str">
        <f ca="1">IF(LEFT(B2679) = "P",
        IF(OR(ISBLANK(I2679), I2679 = ""), TODAY() - F2679 &amp; CHAR(10) &amp; "(preapproval)", I2679 - F2679 &amp; CHAR(10) &amp; "(PFL filed)"),
       IF(OR(ISBLANK(Z2679), Z2679 = ""), TODAY() - J2679, X2679 - J2679 &amp; CHAR(10) &amp; "(closed)"))</f>
        <v>102
(closed)</v>
      </c>
      <c r="Z2679" s="6" t="str">
        <f>IF(ISBLANK(X2679), "", "Yes")</f>
        <v>Yes</v>
      </c>
    </row>
    <row r="2680" spans="1:26" s="12" customFormat="1" ht="28.8" hidden="1" x14ac:dyDescent="0.3">
      <c r="A2680" s="29" t="s">
        <v>185</v>
      </c>
      <c r="B2680" s="29">
        <v>202000065</v>
      </c>
      <c r="C2680" s="31" t="s">
        <v>291</v>
      </c>
      <c r="D2680" s="29" t="s">
        <v>176</v>
      </c>
      <c r="E2680" s="139" t="s">
        <v>1652</v>
      </c>
      <c r="F2680" s="30"/>
      <c r="G2680" s="128"/>
      <c r="H2680" s="24" t="str">
        <f>IF(ISNUMBER(F2680), F2680+90, "N/A")</f>
        <v>N/A</v>
      </c>
      <c r="I2680" s="24"/>
      <c r="J2680" s="24">
        <v>43903</v>
      </c>
      <c r="K2680" s="28">
        <v>630</v>
      </c>
      <c r="L2680" s="28">
        <v>35</v>
      </c>
      <c r="M2680" s="28">
        <v>630</v>
      </c>
      <c r="N2680" s="28">
        <v>35</v>
      </c>
      <c r="O2680" s="27">
        <f>IF(ISBLANK(J2680), "", IF(LEFT(B2680) = "P", J2680+60, J2680+90))</f>
        <v>43993</v>
      </c>
      <c r="P2680" s="27">
        <v>43987</v>
      </c>
      <c r="Q2680" s="27">
        <f>IF(NOT(ISNUMBER(P2680)),"",P2680+15)</f>
        <v>44002</v>
      </c>
      <c r="R2680" s="25" t="s">
        <v>195</v>
      </c>
      <c r="S2680" s="25"/>
      <c r="T2680" s="26"/>
      <c r="U2680" s="25"/>
      <c r="V2680" s="25"/>
      <c r="W2680" s="25" t="str">
        <f>IF(ISNUMBER(R2680), R2680+120, "")</f>
        <v/>
      </c>
      <c r="X2680" s="24">
        <v>44005</v>
      </c>
      <c r="Y2680" s="23" t="str">
        <f ca="1">IF(LEFT(B2680) = "P",
        IF(OR(ISBLANK(I2680), I2680 = ""), TODAY() - F2680 &amp; CHAR(10) &amp; "(preapproval)", I2680 - F2680 &amp; CHAR(10) &amp; "(PFL filed)"),
       IF(OR(ISBLANK(Z2680), Z2680 = ""), TODAY() - J2680, X2680 - J2680 &amp; CHAR(10) &amp; "(closed)"))</f>
        <v>102
(closed)</v>
      </c>
      <c r="Z2680" s="6" t="str">
        <f>IF(ISBLANK(X2680), "", "Yes")</f>
        <v>Yes</v>
      </c>
    </row>
    <row r="2681" spans="1:26" s="12" customFormat="1" ht="28.8" hidden="1" x14ac:dyDescent="0.3">
      <c r="A2681" s="29" t="s">
        <v>185</v>
      </c>
      <c r="B2681" s="29">
        <v>202000066</v>
      </c>
      <c r="C2681" s="31" t="s">
        <v>291</v>
      </c>
      <c r="D2681" s="29" t="s">
        <v>176</v>
      </c>
      <c r="E2681" s="139" t="s">
        <v>1651</v>
      </c>
      <c r="F2681" s="30"/>
      <c r="G2681" s="128"/>
      <c r="H2681" s="24" t="str">
        <f>IF(ISNUMBER(F2681), F2681+90, "N/A")</f>
        <v>N/A</v>
      </c>
      <c r="I2681" s="24"/>
      <c r="J2681" s="24">
        <v>43903</v>
      </c>
      <c r="K2681" s="28">
        <v>630</v>
      </c>
      <c r="L2681" s="28">
        <v>35</v>
      </c>
      <c r="M2681" s="28">
        <v>630</v>
      </c>
      <c r="N2681" s="28">
        <v>35</v>
      </c>
      <c r="O2681" s="27">
        <f>IF(ISBLANK(J2681), "", IF(LEFT(B2681) = "P", J2681+60, J2681+90))</f>
        <v>43993</v>
      </c>
      <c r="P2681" s="27">
        <v>43987</v>
      </c>
      <c r="Q2681" s="27">
        <f>IF(NOT(ISNUMBER(P2681)),"",P2681+15)</f>
        <v>44002</v>
      </c>
      <c r="R2681" s="25" t="s">
        <v>195</v>
      </c>
      <c r="S2681" s="25"/>
      <c r="T2681" s="26"/>
      <c r="U2681" s="25"/>
      <c r="V2681" s="25"/>
      <c r="W2681" s="25" t="str">
        <f>IF(ISNUMBER(R2681), R2681+120, "")</f>
        <v/>
      </c>
      <c r="X2681" s="24">
        <v>44005</v>
      </c>
      <c r="Y2681" s="23" t="str">
        <f ca="1">IF(LEFT(B2681) = "P",
        IF(OR(ISBLANK(I2681), I2681 = ""), TODAY() - F2681 &amp; CHAR(10) &amp; "(preapproval)", I2681 - F2681 &amp; CHAR(10) &amp; "(PFL filed)"),
       IF(OR(ISBLANK(Z2681), Z2681 = ""), TODAY() - J2681, X2681 - J2681 &amp; CHAR(10) &amp; "(closed)"))</f>
        <v>102
(closed)</v>
      </c>
      <c r="Z2681" s="6" t="str">
        <f>IF(ISBLANK(X2681), "", "Yes")</f>
        <v>Yes</v>
      </c>
    </row>
    <row r="2682" spans="1:26" s="12" customFormat="1" ht="28.8" hidden="1" x14ac:dyDescent="0.3">
      <c r="A2682" s="29" t="s">
        <v>185</v>
      </c>
      <c r="B2682" s="29">
        <v>202000067</v>
      </c>
      <c r="C2682" s="31" t="s">
        <v>291</v>
      </c>
      <c r="D2682" s="29" t="s">
        <v>176</v>
      </c>
      <c r="E2682" s="139" t="s">
        <v>1650</v>
      </c>
      <c r="F2682" s="30"/>
      <c r="G2682" s="128"/>
      <c r="H2682" s="24" t="str">
        <f>IF(ISNUMBER(F2682), F2682+90, "N/A")</f>
        <v>N/A</v>
      </c>
      <c r="I2682" s="24"/>
      <c r="J2682" s="24">
        <v>43903</v>
      </c>
      <c r="K2682" s="28">
        <v>20825</v>
      </c>
      <c r="L2682" s="28">
        <v>1172.5</v>
      </c>
      <c r="M2682" s="28">
        <v>13986</v>
      </c>
      <c r="N2682" s="28">
        <v>777</v>
      </c>
      <c r="O2682" s="27">
        <f>IF(ISBLANK(J2682), "", IF(LEFT(B2682) = "P", J2682+60, J2682+90))</f>
        <v>43993</v>
      </c>
      <c r="P2682" s="27">
        <v>43992</v>
      </c>
      <c r="Q2682" s="27">
        <f>IF(NOT(ISNUMBER(P2682)),"",P2682+15)</f>
        <v>44007</v>
      </c>
      <c r="R2682" s="25" t="s">
        <v>195</v>
      </c>
      <c r="S2682" s="25"/>
      <c r="T2682" s="26"/>
      <c r="U2682" s="25"/>
      <c r="V2682" s="25"/>
      <c r="W2682" s="25" t="str">
        <f>IF(ISNUMBER(R2682), R2682+120, "")</f>
        <v/>
      </c>
      <c r="X2682" s="24">
        <v>44008</v>
      </c>
      <c r="Y2682" s="23" t="str">
        <f ca="1">IF(LEFT(B2682) = "P",
        IF(OR(ISBLANK(I2682), I2682 = ""), TODAY() - F2682 &amp; CHAR(10) &amp; "(preapproval)", I2682 - F2682 &amp; CHAR(10) &amp; "(PFL filed)"),
       IF(OR(ISBLANK(Z2682), Z2682 = ""), TODAY() - J2682, X2682 - J2682 &amp; CHAR(10) &amp; "(closed)"))</f>
        <v>105
(closed)</v>
      </c>
      <c r="Z2682" s="6" t="str">
        <f>IF(ISBLANK(X2682), "", "Yes")</f>
        <v>Yes</v>
      </c>
    </row>
    <row r="2683" spans="1:26" s="12" customFormat="1" ht="28.8" hidden="1" x14ac:dyDescent="0.3">
      <c r="A2683" s="29" t="s">
        <v>185</v>
      </c>
      <c r="B2683" s="29">
        <v>202000068</v>
      </c>
      <c r="C2683" s="31" t="s">
        <v>291</v>
      </c>
      <c r="D2683" s="29" t="s">
        <v>176</v>
      </c>
      <c r="E2683" s="139" t="s">
        <v>1649</v>
      </c>
      <c r="F2683" s="30"/>
      <c r="G2683" s="128"/>
      <c r="H2683" s="24" t="str">
        <f>IF(ISNUMBER(F2683), F2683+90, "N/A")</f>
        <v>N/A</v>
      </c>
      <c r="I2683" s="24"/>
      <c r="J2683" s="24">
        <v>43906</v>
      </c>
      <c r="K2683" s="28">
        <v>18553.5</v>
      </c>
      <c r="L2683" s="28">
        <v>2016.5</v>
      </c>
      <c r="M2683" s="28">
        <v>4693.5</v>
      </c>
      <c r="N2683" s="28">
        <v>521.5</v>
      </c>
      <c r="O2683" s="27">
        <f>IF(ISBLANK(J2683), "", IF(LEFT(B2683) = "P", J2683+60, J2683+90))</f>
        <v>43996</v>
      </c>
      <c r="P2683" s="27">
        <v>43994</v>
      </c>
      <c r="Q2683" s="27">
        <f>IF(NOT(ISNUMBER(P2683)),"",P2683+15)</f>
        <v>44009</v>
      </c>
      <c r="R2683" s="25" t="s">
        <v>195</v>
      </c>
      <c r="S2683" s="25"/>
      <c r="T2683" s="26"/>
      <c r="U2683" s="25"/>
      <c r="V2683" s="25"/>
      <c r="W2683" s="25" t="str">
        <f>IF(ISNUMBER(R2683), R2683+120, "")</f>
        <v/>
      </c>
      <c r="X2683" s="24">
        <v>44012</v>
      </c>
      <c r="Y2683" s="23" t="str">
        <f ca="1">IF(LEFT(B2683) = "P",
        IF(OR(ISBLANK(I2683), I2683 = ""), TODAY() - F2683 &amp; CHAR(10) &amp; "(preapproval)", I2683 - F2683 &amp; CHAR(10) &amp; "(PFL filed)"),
       IF(OR(ISBLANK(Z2683), Z2683 = ""), TODAY() - J2683, X2683 - J2683 &amp; CHAR(10) &amp; "(closed)"))</f>
        <v>106
(closed)</v>
      </c>
      <c r="Z2683" s="6" t="str">
        <f>IF(ISBLANK(X2683), "", "Yes")</f>
        <v>Yes</v>
      </c>
    </row>
    <row r="2684" spans="1:26" s="12" customFormat="1" ht="28.8" hidden="1" x14ac:dyDescent="0.3">
      <c r="A2684" s="29" t="s">
        <v>185</v>
      </c>
      <c r="B2684" s="29">
        <v>202000069</v>
      </c>
      <c r="C2684" s="31" t="s">
        <v>291</v>
      </c>
      <c r="D2684" s="29" t="s">
        <v>176</v>
      </c>
      <c r="E2684" s="139" t="s">
        <v>1648</v>
      </c>
      <c r="F2684" s="30"/>
      <c r="G2684" s="128"/>
      <c r="H2684" s="24" t="str">
        <f>IF(ISNUMBER(F2684), F2684+90, "N/A")</f>
        <v>N/A</v>
      </c>
      <c r="I2684" s="24"/>
      <c r="J2684" s="24">
        <v>43906</v>
      </c>
      <c r="K2684" s="28">
        <v>1260</v>
      </c>
      <c r="L2684" s="28">
        <v>35</v>
      </c>
      <c r="M2684" s="28">
        <v>630</v>
      </c>
      <c r="N2684" s="28">
        <v>35</v>
      </c>
      <c r="O2684" s="27">
        <f>IF(ISBLANK(J2684), "", IF(LEFT(B2684) = "P", J2684+60, J2684+90))</f>
        <v>43996</v>
      </c>
      <c r="P2684" s="27">
        <v>43987</v>
      </c>
      <c r="Q2684" s="27">
        <f>IF(NOT(ISNUMBER(P2684)),"",P2684+15)</f>
        <v>44002</v>
      </c>
      <c r="R2684" s="25" t="s">
        <v>195</v>
      </c>
      <c r="S2684" s="25"/>
      <c r="T2684" s="26"/>
      <c r="U2684" s="25"/>
      <c r="V2684" s="25"/>
      <c r="W2684" s="25" t="str">
        <f>IF(ISNUMBER(R2684), R2684+120, "")</f>
        <v/>
      </c>
      <c r="X2684" s="24">
        <v>44005</v>
      </c>
      <c r="Y2684" s="23" t="str">
        <f ca="1">IF(LEFT(B2684) = "P",
        IF(OR(ISBLANK(I2684), I2684 = ""), TODAY() - F2684 &amp; CHAR(10) &amp; "(preapproval)", I2684 - F2684 &amp; CHAR(10) &amp; "(PFL filed)"),
       IF(OR(ISBLANK(Z2684), Z2684 = ""), TODAY() - J2684, X2684 - J2684 &amp; CHAR(10) &amp; "(closed)"))</f>
        <v>99
(closed)</v>
      </c>
      <c r="Z2684" s="6" t="str">
        <f>IF(ISBLANK(X2684), "", "Yes")</f>
        <v>Yes</v>
      </c>
    </row>
    <row r="2685" spans="1:26" s="12" customFormat="1" ht="28.8" hidden="1" x14ac:dyDescent="0.3">
      <c r="A2685" s="29" t="s">
        <v>185</v>
      </c>
      <c r="B2685" s="29">
        <v>202000070</v>
      </c>
      <c r="C2685" s="31" t="s">
        <v>291</v>
      </c>
      <c r="D2685" s="29" t="s">
        <v>176</v>
      </c>
      <c r="E2685" s="139" t="s">
        <v>1647</v>
      </c>
      <c r="F2685" s="30"/>
      <c r="G2685" s="128"/>
      <c r="H2685" s="24" t="str">
        <f>IF(ISNUMBER(F2685), F2685+90, "N/A")</f>
        <v>N/A</v>
      </c>
      <c r="I2685" s="24"/>
      <c r="J2685" s="24">
        <v>43906</v>
      </c>
      <c r="K2685" s="28">
        <v>630</v>
      </c>
      <c r="L2685" s="28">
        <v>35</v>
      </c>
      <c r="M2685" s="28">
        <v>630</v>
      </c>
      <c r="N2685" s="28">
        <v>35</v>
      </c>
      <c r="O2685" s="27">
        <f>IF(ISBLANK(J2685), "", IF(LEFT(B2685) = "P", J2685+60, J2685+90))</f>
        <v>43996</v>
      </c>
      <c r="P2685" s="27">
        <v>43987</v>
      </c>
      <c r="Q2685" s="27">
        <f>IF(NOT(ISNUMBER(P2685)),"",P2685+15)</f>
        <v>44002</v>
      </c>
      <c r="R2685" s="25" t="s">
        <v>195</v>
      </c>
      <c r="S2685" s="25"/>
      <c r="T2685" s="26"/>
      <c r="U2685" s="25"/>
      <c r="V2685" s="25"/>
      <c r="W2685" s="25" t="str">
        <f>IF(ISNUMBER(R2685), R2685+120, "")</f>
        <v/>
      </c>
      <c r="X2685" s="24">
        <v>44005</v>
      </c>
      <c r="Y2685" s="23" t="str">
        <f ca="1">IF(LEFT(B2685) = "P",
        IF(OR(ISBLANK(I2685), I2685 = ""), TODAY() - F2685 &amp; CHAR(10) &amp; "(preapproval)", I2685 - F2685 &amp; CHAR(10) &amp; "(PFL filed)"),
       IF(OR(ISBLANK(Z2685), Z2685 = ""), TODAY() - J2685, X2685 - J2685 &amp; CHAR(10) &amp; "(closed)"))</f>
        <v>99
(closed)</v>
      </c>
      <c r="Z2685" s="6" t="str">
        <f>IF(ISBLANK(X2685), "", "Yes")</f>
        <v>Yes</v>
      </c>
    </row>
    <row r="2686" spans="1:26" s="12" customFormat="1" ht="28.8" hidden="1" x14ac:dyDescent="0.3">
      <c r="A2686" s="29" t="s">
        <v>185</v>
      </c>
      <c r="B2686" s="29">
        <v>202000071</v>
      </c>
      <c r="C2686" s="31" t="s">
        <v>193</v>
      </c>
      <c r="D2686" s="29" t="s">
        <v>176</v>
      </c>
      <c r="E2686" s="139" t="s">
        <v>1646</v>
      </c>
      <c r="F2686" s="30"/>
      <c r="G2686" s="128"/>
      <c r="H2686" s="24" t="str">
        <f>IF(ISNUMBER(F2686), F2686+90, "N/A")</f>
        <v>N/A</v>
      </c>
      <c r="I2686" s="24"/>
      <c r="J2686" s="24">
        <v>43908</v>
      </c>
      <c r="K2686" s="28">
        <v>14859.87</v>
      </c>
      <c r="L2686" s="28">
        <v>1921.5</v>
      </c>
      <c r="M2686" s="28">
        <v>27495.87</v>
      </c>
      <c r="N2686" s="28">
        <v>3501</v>
      </c>
      <c r="O2686" s="27">
        <f>IF(ISBLANK(J2686), "", IF(LEFT(B2686) = "P", J2686+60, J2686+90))</f>
        <v>43998</v>
      </c>
      <c r="P2686" s="27">
        <v>43994</v>
      </c>
      <c r="Q2686" s="27">
        <f>IF(NOT(ISNUMBER(P2686)),"",P2686+15)</f>
        <v>44009</v>
      </c>
      <c r="R2686" s="25" t="s">
        <v>195</v>
      </c>
      <c r="S2686" s="25"/>
      <c r="T2686" s="26"/>
      <c r="U2686" s="25"/>
      <c r="V2686" s="25"/>
      <c r="W2686" s="25" t="str">
        <f>IF(ISNUMBER(R2686), R2686+120, "")</f>
        <v/>
      </c>
      <c r="X2686" s="24">
        <v>44012</v>
      </c>
      <c r="Y2686" s="23" t="str">
        <f ca="1">IF(LEFT(B2686) = "P",
        IF(OR(ISBLANK(I2686), I2686 = ""), TODAY() - F2686 &amp; CHAR(10) &amp; "(preapproval)", I2686 - F2686 &amp; CHAR(10) &amp; "(PFL filed)"),
       IF(OR(ISBLANK(Z2686), Z2686 = ""), TODAY() - J2686, X2686 - J2686 &amp; CHAR(10) &amp; "(closed)"))</f>
        <v>104
(closed)</v>
      </c>
      <c r="Z2686" s="6" t="str">
        <f>IF(ISBLANK(X2686), "", "Yes")</f>
        <v>Yes</v>
      </c>
    </row>
    <row r="2687" spans="1:26" s="12" customFormat="1" ht="28.8" hidden="1" x14ac:dyDescent="0.3">
      <c r="A2687" s="29" t="s">
        <v>185</v>
      </c>
      <c r="B2687" s="29">
        <v>202000072</v>
      </c>
      <c r="C2687" s="31" t="s">
        <v>193</v>
      </c>
      <c r="D2687" s="29" t="s">
        <v>176</v>
      </c>
      <c r="E2687" s="139" t="s">
        <v>1646</v>
      </c>
      <c r="F2687" s="30"/>
      <c r="G2687" s="128"/>
      <c r="H2687" s="24" t="str">
        <f>IF(ISNUMBER(F2687), F2687+90, "N/A")</f>
        <v>N/A</v>
      </c>
      <c r="I2687" s="24"/>
      <c r="J2687" s="24">
        <v>43908</v>
      </c>
      <c r="K2687" s="28">
        <v>12844.41</v>
      </c>
      <c r="L2687" s="28">
        <v>1434.65</v>
      </c>
      <c r="M2687" s="28">
        <v>17202.97</v>
      </c>
      <c r="N2687" s="28">
        <v>1934.5</v>
      </c>
      <c r="O2687" s="27">
        <f>IF(ISBLANK(J2687), "", IF(LEFT(B2687) = "P", J2687+60, J2687+90))</f>
        <v>43998</v>
      </c>
      <c r="P2687" s="27">
        <v>43997</v>
      </c>
      <c r="Q2687" s="27">
        <f>IF(NOT(ISNUMBER(P2687)),"",P2687+15)</f>
        <v>44012</v>
      </c>
      <c r="R2687" s="25" t="s">
        <v>195</v>
      </c>
      <c r="S2687" s="25"/>
      <c r="T2687" s="26"/>
      <c r="U2687" s="25"/>
      <c r="V2687" s="25"/>
      <c r="W2687" s="25" t="str">
        <f>IF(ISNUMBER(R2687), R2687+120, "")</f>
        <v/>
      </c>
      <c r="X2687" s="24">
        <v>44013</v>
      </c>
      <c r="Y2687" s="23" t="str">
        <f ca="1">IF(LEFT(B2687) = "P",
        IF(OR(ISBLANK(I2687), I2687 = ""), TODAY() - F2687 &amp; CHAR(10) &amp; "(preapproval)", I2687 - F2687 &amp; CHAR(10) &amp; "(PFL filed)"),
       IF(OR(ISBLANK(Z2687), Z2687 = ""), TODAY() - J2687, X2687 - J2687 &amp; CHAR(10) &amp; "(closed)"))</f>
        <v>105
(closed)</v>
      </c>
      <c r="Z2687" s="6" t="str">
        <f>IF(ISBLANK(X2687), "", "Yes")</f>
        <v>Yes</v>
      </c>
    </row>
    <row r="2688" spans="1:26" s="12" customFormat="1" ht="28.8" hidden="1" x14ac:dyDescent="0.3">
      <c r="A2688" s="29" t="s">
        <v>185</v>
      </c>
      <c r="B2688" s="29">
        <v>202000073</v>
      </c>
      <c r="C2688" s="31" t="s">
        <v>299</v>
      </c>
      <c r="D2688" s="29" t="s">
        <v>174</v>
      </c>
      <c r="E2688" s="30" t="s">
        <v>1063</v>
      </c>
      <c r="F2688" s="30"/>
      <c r="G2688" s="128"/>
      <c r="H2688" s="24" t="s">
        <v>230</v>
      </c>
      <c r="I2688" s="24"/>
      <c r="J2688" s="24">
        <v>43921</v>
      </c>
      <c r="K2688" s="28">
        <v>1390693</v>
      </c>
      <c r="L2688" s="28">
        <v>0</v>
      </c>
      <c r="M2688" s="28">
        <v>1390693</v>
      </c>
      <c r="N2688" s="28">
        <v>0</v>
      </c>
      <c r="O2688" s="27">
        <f>IF(ISBLANK(J2688), "", IF(LEFT(B2688) = "P", J2688+60, J2688+90))</f>
        <v>44011</v>
      </c>
      <c r="P2688" s="27">
        <v>43979</v>
      </c>
      <c r="Q2688" s="27">
        <f>IF(NOT(ISNUMBER(P2688)),"",P2688+15)</f>
        <v>43994</v>
      </c>
      <c r="R2688" s="25" t="s">
        <v>195</v>
      </c>
      <c r="S2688" s="25"/>
      <c r="T2688" s="26"/>
      <c r="U2688" s="25"/>
      <c r="V2688" s="25"/>
      <c r="W2688" s="25"/>
      <c r="X2688" s="24">
        <v>43997</v>
      </c>
      <c r="Y2688" s="23" t="str">
        <f ca="1">IF(LEFT(B2688) = "P",
        IF(OR(ISBLANK(I2688), I2688 = ""), TODAY() - F2688 &amp; CHAR(10) &amp; "(preapproval)", I2688 - F2688 &amp; CHAR(10) &amp; "(PFL filed)"),
       IF(OR(ISBLANK(Z2688), Z2688 = ""), TODAY() - J2688, X2688 - J2688 &amp; CHAR(10) &amp; "(closed)"))</f>
        <v>76
(closed)</v>
      </c>
      <c r="Z2688" s="6" t="str">
        <f>IF(ISBLANK(X2688), "", "Yes")</f>
        <v>Yes</v>
      </c>
    </row>
    <row r="2689" spans="1:26" s="12" customFormat="1" ht="27.75" hidden="1" customHeight="1" x14ac:dyDescent="0.3">
      <c r="A2689" s="29" t="s">
        <v>185</v>
      </c>
      <c r="B2689" s="29">
        <v>202000074</v>
      </c>
      <c r="C2689" s="31" t="s">
        <v>1449</v>
      </c>
      <c r="D2689" s="29" t="s">
        <v>176</v>
      </c>
      <c r="E2689" s="139" t="s">
        <v>1218</v>
      </c>
      <c r="F2689" s="30"/>
      <c r="G2689" s="128"/>
      <c r="H2689" s="24" t="str">
        <f>IF(ISNUMBER(F2689), F2689+90, "N/A")</f>
        <v>N/A</v>
      </c>
      <c r="I2689" s="24"/>
      <c r="J2689" s="24">
        <v>43915</v>
      </c>
      <c r="K2689" s="28">
        <v>32983.57</v>
      </c>
      <c r="L2689" s="28">
        <v>1940.21</v>
      </c>
      <c r="M2689" s="28">
        <v>32983.57</v>
      </c>
      <c r="N2689" s="28">
        <v>1940.21</v>
      </c>
      <c r="O2689" s="27">
        <f>IF(ISBLANK(J2689), "", IF(LEFT(B2689) = "P", J2689+60, J2689+90))</f>
        <v>44005</v>
      </c>
      <c r="P2689" s="27">
        <v>43993</v>
      </c>
      <c r="Q2689" s="27">
        <f>IF(NOT(ISNUMBER(P2689)),"",P2689+15)</f>
        <v>44008</v>
      </c>
      <c r="R2689" s="25" t="s">
        <v>195</v>
      </c>
      <c r="S2689" s="25"/>
      <c r="T2689" s="26"/>
      <c r="U2689" s="25"/>
      <c r="V2689" s="25"/>
      <c r="W2689" s="25" t="str">
        <f>IF(ISNUMBER(R2689), R2689+120, "")</f>
        <v/>
      </c>
      <c r="X2689" s="24">
        <v>44011</v>
      </c>
      <c r="Y2689" s="23" t="str">
        <f ca="1">IF(LEFT(B2689) = "P",
        IF(OR(ISBLANK(I2689), I2689 = ""), TODAY() - F2689 &amp; CHAR(10) &amp; "(preapproval)", I2689 - F2689 &amp; CHAR(10) &amp; "(PFL filed)"),
       IF(OR(ISBLANK(Z2689), Z2689 = ""), TODAY() - J2689, X2689 - J2689 &amp; CHAR(10) &amp; "(closed)"))</f>
        <v>96
(closed)</v>
      </c>
      <c r="Z2689" s="6" t="str">
        <f>IF(ISBLANK(X2689), "", "Yes")</f>
        <v>Yes</v>
      </c>
    </row>
    <row r="2690" spans="1:26" s="12" customFormat="1" ht="28.8" hidden="1" x14ac:dyDescent="0.3">
      <c r="A2690" s="29" t="s">
        <v>185</v>
      </c>
      <c r="B2690" s="29">
        <v>202000075</v>
      </c>
      <c r="C2690" s="31" t="s">
        <v>1449</v>
      </c>
      <c r="D2690" s="29" t="s">
        <v>176</v>
      </c>
      <c r="E2690" s="139" t="s">
        <v>1546</v>
      </c>
      <c r="F2690" s="30"/>
      <c r="G2690" s="128"/>
      <c r="H2690" s="24" t="str">
        <f>IF(ISNUMBER(F2690), F2690+90, "N/A")</f>
        <v>N/A</v>
      </c>
      <c r="I2690" s="24"/>
      <c r="J2690" s="24">
        <v>43915</v>
      </c>
      <c r="K2690" s="28">
        <v>32983.57</v>
      </c>
      <c r="L2690" s="28">
        <v>1940.21</v>
      </c>
      <c r="M2690" s="28"/>
      <c r="N2690" s="28"/>
      <c r="O2690" s="27">
        <f>IF(ISBLANK(J2690), "", IF(LEFT(B2690) = "P", J2690+60, J2690+90))</f>
        <v>44005</v>
      </c>
      <c r="P2690" s="27" t="s">
        <v>230</v>
      </c>
      <c r="Q2690" s="27" t="str">
        <f>IF(NOT(ISNUMBER(P2690)),"",P2690+15)</f>
        <v/>
      </c>
      <c r="R2690" s="25"/>
      <c r="S2690" s="25"/>
      <c r="T2690" s="26"/>
      <c r="U2690" s="25"/>
      <c r="V2690" s="25"/>
      <c r="W2690" s="25" t="str">
        <f>IF(ISNUMBER(R2690), R2690+120, "")</f>
        <v/>
      </c>
      <c r="X2690" s="24">
        <v>43923</v>
      </c>
      <c r="Y2690" s="23" t="str">
        <f ca="1">IF(ISBLANK(J2690),
        IF(ISBLANK(F2690), "", TODAY() - F2690 &amp; CHAR(10) &amp; "(preapproval)"),
       IF(OR(ISBLANK(Z2690), Z2690 = ""), TODAY() - J2690, X2690 - J2690 &amp; CHAR(10) &amp; "(closed)"))</f>
        <v>8
(closed)</v>
      </c>
      <c r="Z2690" s="6" t="str">
        <f>IF(ISBLANK(X2690), "", "Yes")</f>
        <v>Yes</v>
      </c>
    </row>
    <row r="2691" spans="1:26" s="12" customFormat="1" ht="28.8" hidden="1" x14ac:dyDescent="0.3">
      <c r="A2691" s="29" t="s">
        <v>185</v>
      </c>
      <c r="B2691" s="29">
        <v>202000076</v>
      </c>
      <c r="C2691" s="31" t="s">
        <v>704</v>
      </c>
      <c r="D2691" s="29" t="s">
        <v>176</v>
      </c>
      <c r="E2691" s="139" t="s">
        <v>1645</v>
      </c>
      <c r="F2691" s="30"/>
      <c r="G2691" s="128"/>
      <c r="H2691" s="24" t="str">
        <f>IF(ISNUMBER(F2691), F2691+90, "N/A")</f>
        <v>N/A</v>
      </c>
      <c r="I2691" s="24"/>
      <c r="J2691" s="24">
        <v>43922</v>
      </c>
      <c r="K2691" s="28">
        <v>5460</v>
      </c>
      <c r="L2691" s="28">
        <v>546</v>
      </c>
      <c r="M2691" s="28">
        <v>5133.21</v>
      </c>
      <c r="N2691" s="28">
        <v>509.69</v>
      </c>
      <c r="O2691" s="27">
        <f>IF(ISBLANK(J2691), "", IF(LEFT(B2691) = "P", J2691+60, J2691+90))</f>
        <v>44012</v>
      </c>
      <c r="P2691" s="27">
        <v>44008</v>
      </c>
      <c r="Q2691" s="27">
        <f>IF(NOT(ISNUMBER(P2691)),"",P2691+15)</f>
        <v>44023</v>
      </c>
      <c r="R2691" s="25" t="s">
        <v>195</v>
      </c>
      <c r="S2691" s="25"/>
      <c r="T2691" s="26"/>
      <c r="U2691" s="25"/>
      <c r="V2691" s="25"/>
      <c r="W2691" s="25" t="str">
        <f>IF(ISNUMBER(R2691), R2691+120, "")</f>
        <v/>
      </c>
      <c r="X2691" s="24">
        <v>44026</v>
      </c>
      <c r="Y2691" s="23" t="str">
        <f ca="1">IF(LEFT(B2691) = "P",
        IF(OR(ISBLANK(I2691), I2691 = ""), TODAY() - F2691 &amp; CHAR(10) &amp; "(preapproval)", I2691 - F2691 &amp; CHAR(10) &amp; "(PFL filed)"),
       IF(OR(ISBLANK(Z2691), Z2691 = ""), TODAY() - J2691, X2691 - J2691 &amp; CHAR(10) &amp; "(closed)"))</f>
        <v>104
(closed)</v>
      </c>
      <c r="Z2691" s="6" t="str">
        <f>IF(ISBLANK(X2691), "", "Yes")</f>
        <v>Yes</v>
      </c>
    </row>
    <row r="2692" spans="1:26" s="12" customFormat="1" ht="28.8" hidden="1" x14ac:dyDescent="0.3">
      <c r="A2692" s="29" t="s">
        <v>185</v>
      </c>
      <c r="B2692" s="29">
        <v>202000077</v>
      </c>
      <c r="C2692" s="31" t="s">
        <v>1622</v>
      </c>
      <c r="D2692" s="29" t="s">
        <v>176</v>
      </c>
      <c r="E2692" s="171" t="s">
        <v>984</v>
      </c>
      <c r="F2692" s="30"/>
      <c r="G2692" s="128"/>
      <c r="H2692" s="24" t="str">
        <f>IF(ISNUMBER(F2692), F2692+90, "N/A")</f>
        <v>N/A</v>
      </c>
      <c r="I2692" s="24"/>
      <c r="J2692" s="24">
        <v>43922</v>
      </c>
      <c r="K2692" s="28">
        <v>4919.68</v>
      </c>
      <c r="L2692" s="28">
        <v>279.98</v>
      </c>
      <c r="M2692" s="28">
        <v>4901.9399999999996</v>
      </c>
      <c r="N2692" s="28">
        <v>280</v>
      </c>
      <c r="O2692" s="27">
        <f>IF(ISBLANK(J2692), "", IF(LEFT(B2692) = "P", J2692+60, J2692+90))</f>
        <v>44012</v>
      </c>
      <c r="P2692" s="27">
        <v>44011</v>
      </c>
      <c r="Q2692" s="27">
        <f>IF(NOT(ISNUMBER(P2692)),"",P2692+15)</f>
        <v>44026</v>
      </c>
      <c r="R2692" s="25" t="s">
        <v>195</v>
      </c>
      <c r="S2692" s="25"/>
      <c r="T2692" s="26"/>
      <c r="U2692" s="25"/>
      <c r="V2692" s="25"/>
      <c r="W2692" s="25" t="str">
        <f>IF(ISNUMBER(R2692), R2692+120, "")</f>
        <v/>
      </c>
      <c r="X2692" s="24">
        <v>44027</v>
      </c>
      <c r="Y2692" s="23" t="str">
        <f ca="1">IF(LEFT(B2692) = "P",
        IF(OR(ISBLANK(I2692), I2692 = ""), TODAY() - F2692 &amp; CHAR(10) &amp; "(preapproval)", I2692 - F2692 &amp; CHAR(10) &amp; "(PFL filed)"),
       IF(OR(ISBLANK(Z2692), Z2692 = ""), TODAY() - J2692, X2692 - J2692 &amp; CHAR(10) &amp; "(closed)"))</f>
        <v>105
(closed)</v>
      </c>
      <c r="Z2692" s="6" t="str">
        <f>IF(ISBLANK(X2692), "", "Yes")</f>
        <v>Yes</v>
      </c>
    </row>
    <row r="2693" spans="1:26" s="12" customFormat="1" ht="28.8" hidden="1" x14ac:dyDescent="0.3">
      <c r="A2693" s="29" t="s">
        <v>185</v>
      </c>
      <c r="B2693" s="29">
        <v>202000078</v>
      </c>
      <c r="C2693" s="31" t="s">
        <v>704</v>
      </c>
      <c r="D2693" s="29" t="s">
        <v>176</v>
      </c>
      <c r="E2693" s="139" t="s">
        <v>1644</v>
      </c>
      <c r="F2693" s="30"/>
      <c r="G2693" s="128"/>
      <c r="H2693" s="24" t="str">
        <f>IF(ISNUMBER(F2693), F2693+90, "N/A")</f>
        <v>N/A</v>
      </c>
      <c r="I2693" s="24"/>
      <c r="J2693" s="24">
        <v>43927</v>
      </c>
      <c r="K2693" s="28">
        <v>20743.330000000002</v>
      </c>
      <c r="L2693" s="28">
        <v>1778</v>
      </c>
      <c r="M2693" s="28">
        <v>20743.330000000002</v>
      </c>
      <c r="N2693" s="28">
        <v>1778</v>
      </c>
      <c r="O2693" s="27">
        <f>IF(ISBLANK(J2693), "", IF(LEFT(B2693) = "P", J2693+60, J2693+90))</f>
        <v>44017</v>
      </c>
      <c r="P2693" s="27">
        <v>43993</v>
      </c>
      <c r="Q2693" s="27">
        <f>IF(NOT(ISNUMBER(P2693)),"",P2693+15)</f>
        <v>44008</v>
      </c>
      <c r="R2693" s="25" t="s">
        <v>195</v>
      </c>
      <c r="S2693" s="25"/>
      <c r="T2693" s="26"/>
      <c r="U2693" s="25"/>
      <c r="V2693" s="25"/>
      <c r="W2693" s="25" t="str">
        <f>IF(ISNUMBER(R2693), R2693+120, "")</f>
        <v/>
      </c>
      <c r="X2693" s="24">
        <v>44011</v>
      </c>
      <c r="Y2693" s="23" t="str">
        <f ca="1">IF(LEFT(B2693) = "P",
        IF(OR(ISBLANK(I2693), I2693 = ""), TODAY() - F2693 &amp; CHAR(10) &amp; "(preapproval)", I2693 - F2693 &amp; CHAR(10) &amp; "(PFL filed)"),
       IF(OR(ISBLANK(Z2693), Z2693 = ""), TODAY() - J2693, X2693 - J2693 &amp; CHAR(10) &amp; "(closed)"))</f>
        <v>84
(closed)</v>
      </c>
      <c r="Z2693" s="6" t="str">
        <f>IF(ISBLANK(X2693), "", "Yes")</f>
        <v>Yes</v>
      </c>
    </row>
    <row r="2694" spans="1:26" s="12" customFormat="1" ht="28.8" hidden="1" x14ac:dyDescent="0.3">
      <c r="A2694" s="29" t="s">
        <v>185</v>
      </c>
      <c r="B2694" s="29">
        <v>202000079</v>
      </c>
      <c r="C2694" s="31" t="s">
        <v>704</v>
      </c>
      <c r="D2694" s="29" t="s">
        <v>176</v>
      </c>
      <c r="E2694" s="139" t="s">
        <v>1468</v>
      </c>
      <c r="F2694" s="30"/>
      <c r="G2694" s="128"/>
      <c r="H2694" s="24" t="str">
        <f>IF(ISNUMBER(F2694), F2694+90, "N/A")</f>
        <v>N/A</v>
      </c>
      <c r="I2694" s="24"/>
      <c r="J2694" s="24">
        <v>43927</v>
      </c>
      <c r="K2694" s="28">
        <v>12454.17</v>
      </c>
      <c r="L2694" s="28">
        <v>1067.5</v>
      </c>
      <c r="M2694" s="28">
        <v>12454.17</v>
      </c>
      <c r="N2694" s="28">
        <v>1067.5</v>
      </c>
      <c r="O2694" s="27">
        <f>IF(ISBLANK(J2694), "", IF(LEFT(B2694) = "P", J2694+60, J2694+90))</f>
        <v>44017</v>
      </c>
      <c r="P2694" s="27">
        <v>44001</v>
      </c>
      <c r="Q2694" s="27">
        <f>IF(NOT(ISNUMBER(P2694)),"",P2694+15)</f>
        <v>44016</v>
      </c>
      <c r="R2694" s="25" t="s">
        <v>195</v>
      </c>
      <c r="S2694" s="25"/>
      <c r="T2694" s="26"/>
      <c r="U2694" s="25"/>
      <c r="V2694" s="25"/>
      <c r="W2694" s="25" t="str">
        <f>IF(ISNUMBER(R2694), R2694+120, "")</f>
        <v/>
      </c>
      <c r="X2694" s="24">
        <v>44019</v>
      </c>
      <c r="Y2694" s="23" t="str">
        <f ca="1">IF(LEFT(B2694) = "P",
        IF(OR(ISBLANK(I2694), I2694 = ""), TODAY() - F2694 &amp; CHAR(10) &amp; "(preapproval)", I2694 - F2694 &amp; CHAR(10) &amp; "(PFL filed)"),
       IF(OR(ISBLANK(Z2694), Z2694 = ""), TODAY() - J2694, X2694 - J2694 &amp; CHAR(10) &amp; "(closed)"))</f>
        <v>92
(closed)</v>
      </c>
      <c r="Z2694" s="6" t="str">
        <f>IF(ISBLANK(X2694), "", "Yes")</f>
        <v>Yes</v>
      </c>
    </row>
    <row r="2695" spans="1:26" s="12" customFormat="1" ht="28.8" hidden="1" x14ac:dyDescent="0.3">
      <c r="A2695" s="29" t="s">
        <v>185</v>
      </c>
      <c r="B2695" s="29">
        <v>202000080</v>
      </c>
      <c r="C2695" s="31" t="s">
        <v>704</v>
      </c>
      <c r="D2695" s="29" t="s">
        <v>176</v>
      </c>
      <c r="E2695" s="139" t="s">
        <v>1643</v>
      </c>
      <c r="F2695" s="30"/>
      <c r="G2695" s="128"/>
      <c r="H2695" s="24" t="str">
        <f>IF(ISNUMBER(F2695), F2695+90, "N/A")</f>
        <v>N/A</v>
      </c>
      <c r="I2695" s="24"/>
      <c r="J2695" s="24">
        <v>43927</v>
      </c>
      <c r="K2695" s="28">
        <v>19383.580000000002</v>
      </c>
      <c r="L2695" s="28">
        <v>1661.45</v>
      </c>
      <c r="M2695" s="28">
        <v>19383.580000000002</v>
      </c>
      <c r="N2695" s="28">
        <v>1661.45</v>
      </c>
      <c r="O2695" s="27">
        <f>IF(ISBLANK(J2695), "", IF(LEFT(B2695) = "P", J2695+60, J2695+90))</f>
        <v>44017</v>
      </c>
      <c r="P2695" s="27">
        <v>43994</v>
      </c>
      <c r="Q2695" s="27">
        <f>IF(NOT(ISNUMBER(P2695)),"",P2695+15)</f>
        <v>44009</v>
      </c>
      <c r="R2695" s="25" t="s">
        <v>195</v>
      </c>
      <c r="S2695" s="25"/>
      <c r="T2695" s="26"/>
      <c r="U2695" s="25"/>
      <c r="V2695" s="25"/>
      <c r="W2695" s="25" t="str">
        <f>IF(ISNUMBER(R2695), R2695+120, "")</f>
        <v/>
      </c>
      <c r="X2695" s="24">
        <v>44012</v>
      </c>
      <c r="Y2695" s="23" t="str">
        <f ca="1">IF(LEFT(B2695) = "P",
        IF(OR(ISBLANK(I2695), I2695 = ""), TODAY() - F2695 &amp; CHAR(10) &amp; "(preapproval)", I2695 - F2695 &amp; CHAR(10) &amp; "(PFL filed)"),
       IF(OR(ISBLANK(Z2695), Z2695 = ""), TODAY() - J2695, X2695 - J2695 &amp; CHAR(10) &amp; "(closed)"))</f>
        <v>85
(closed)</v>
      </c>
      <c r="Z2695" s="6" t="str">
        <f>IF(ISBLANK(X2695), "", "Yes")</f>
        <v>Yes</v>
      </c>
    </row>
    <row r="2696" spans="1:26" s="12" customFormat="1" ht="28.8" hidden="1" x14ac:dyDescent="0.3">
      <c r="A2696" s="29" t="s">
        <v>185</v>
      </c>
      <c r="B2696" s="29">
        <v>202000081</v>
      </c>
      <c r="C2696" s="30" t="s">
        <v>1642</v>
      </c>
      <c r="D2696" s="29" t="s">
        <v>174</v>
      </c>
      <c r="E2696" s="170" t="s">
        <v>1374</v>
      </c>
      <c r="F2696" s="30"/>
      <c r="G2696" s="128"/>
      <c r="H2696" s="24" t="str">
        <f>IF(ISNUMBER(F2696), F2696+90, "N/A")</f>
        <v>N/A</v>
      </c>
      <c r="I2696" s="24"/>
      <c r="J2696" s="24">
        <v>43928</v>
      </c>
      <c r="K2696" s="28">
        <v>214401</v>
      </c>
      <c r="L2696" s="28">
        <v>0</v>
      </c>
      <c r="M2696" s="28">
        <v>211145.76</v>
      </c>
      <c r="N2696" s="28">
        <v>0</v>
      </c>
      <c r="O2696" s="27">
        <f>IF(ISBLANK(J2696), "", IF(LEFT(B2696) = "P", J2696+60, J2696+90))</f>
        <v>44018</v>
      </c>
      <c r="P2696" s="27">
        <v>43980</v>
      </c>
      <c r="Q2696" s="27">
        <f>IF(NOT(ISNUMBER(P2696)),"",P2696+15)</f>
        <v>43995</v>
      </c>
      <c r="R2696" s="25" t="s">
        <v>195</v>
      </c>
      <c r="S2696" s="25"/>
      <c r="T2696" s="26"/>
      <c r="U2696" s="25"/>
      <c r="V2696" s="25"/>
      <c r="W2696" s="25" t="str">
        <f>IF(ISNUMBER(R2696), R2696+120, "")</f>
        <v/>
      </c>
      <c r="X2696" s="24">
        <v>43998</v>
      </c>
      <c r="Y2696" s="23" t="str">
        <f ca="1">IF(LEFT(B2696) = "P",
        IF(OR(ISBLANK(I2696), I2696 = ""), TODAY() - F2696 &amp; CHAR(10) &amp; "(preapproval)", I2696 - F2696 &amp; CHAR(10) &amp; "(PFL filed)"),
       IF(OR(ISBLANK(Z2696), Z2696 = ""), TODAY() - J2696, X2696 - J2696 &amp; CHAR(10) &amp; "(closed)"))</f>
        <v>70
(closed)</v>
      </c>
      <c r="Z2696" s="6" t="str">
        <f>IF(ISBLANK(X2696), "", "Yes")</f>
        <v>Yes</v>
      </c>
    </row>
    <row r="2697" spans="1:26" s="12" customFormat="1" ht="28.8" hidden="1" x14ac:dyDescent="0.3">
      <c r="A2697" s="29" t="s">
        <v>185</v>
      </c>
      <c r="B2697" s="29">
        <v>202000082</v>
      </c>
      <c r="C2697" s="31" t="s">
        <v>1641</v>
      </c>
      <c r="D2697" s="29" t="s">
        <v>179</v>
      </c>
      <c r="E2697" s="169" t="s">
        <v>1640</v>
      </c>
      <c r="F2697" s="30"/>
      <c r="G2697" s="128"/>
      <c r="H2697" s="24" t="str">
        <f>IF(ISNUMBER(F2697), F2697+90, "N/A")</f>
        <v>N/A</v>
      </c>
      <c r="I2697" s="24"/>
      <c r="J2697" s="24">
        <v>43929</v>
      </c>
      <c r="K2697" s="28">
        <v>7400</v>
      </c>
      <c r="L2697" s="28">
        <v>200</v>
      </c>
      <c r="M2697" s="28">
        <v>15200</v>
      </c>
      <c r="N2697" s="28">
        <v>400</v>
      </c>
      <c r="O2697" s="27">
        <f>IF(ISBLANK(J2697), "", IF(LEFT(B2697) = "P", J2697+60, J2697+90))</f>
        <v>44019</v>
      </c>
      <c r="P2697" s="27">
        <v>44014</v>
      </c>
      <c r="Q2697" s="27">
        <f>IF(NOT(ISNUMBER(P2697)),"",P2697+15)</f>
        <v>44029</v>
      </c>
      <c r="R2697" s="25" t="s">
        <v>195</v>
      </c>
      <c r="S2697" s="25"/>
      <c r="T2697" s="26"/>
      <c r="U2697" s="25"/>
      <c r="V2697" s="25"/>
      <c r="W2697" s="25" t="str">
        <f>IF(ISNUMBER(R2697), R2697+120, "")</f>
        <v/>
      </c>
      <c r="X2697" s="24">
        <v>44032</v>
      </c>
      <c r="Y2697" s="23" t="str">
        <f ca="1">IF(LEFT(B2697) = "P",
        IF(OR(ISBLANK(I2697), I2697 = ""), TODAY() - F2697 &amp; CHAR(10) &amp; "(preapproval)", I2697 - F2697 &amp; CHAR(10) &amp; "(PFL filed)"),
       IF(OR(ISBLANK(Z2697), Z2697 = ""), TODAY() - J2697, X2697 - J2697 &amp; CHAR(10) &amp; "(closed)"))</f>
        <v>103
(closed)</v>
      </c>
      <c r="Z2697" s="6" t="str">
        <f>IF(ISBLANK(X2697), "", "Yes")</f>
        <v>Yes</v>
      </c>
    </row>
    <row r="2698" spans="1:26" s="12" customFormat="1" ht="28.8" hidden="1" x14ac:dyDescent="0.3">
      <c r="A2698" s="29" t="s">
        <v>185</v>
      </c>
      <c r="B2698" s="29">
        <v>202000083</v>
      </c>
      <c r="C2698" s="31" t="s">
        <v>291</v>
      </c>
      <c r="D2698" s="29" t="s">
        <v>176</v>
      </c>
      <c r="E2698" s="168" t="s">
        <v>1639</v>
      </c>
      <c r="F2698" s="30"/>
      <c r="G2698" s="128"/>
      <c r="H2698" s="24" t="str">
        <f>IF(ISNUMBER(F2698), F2698+90, "N/A")</f>
        <v>N/A</v>
      </c>
      <c r="I2698" s="24"/>
      <c r="J2698" s="24">
        <v>43917</v>
      </c>
      <c r="K2698" s="28">
        <v>630</v>
      </c>
      <c r="L2698" s="28">
        <v>35</v>
      </c>
      <c r="M2698" s="28">
        <v>630</v>
      </c>
      <c r="N2698" s="28">
        <v>35</v>
      </c>
      <c r="O2698" s="27">
        <f>IF(ISBLANK(J2698), "", IF(LEFT(B2698) = "P", J2698+60, J2698+90))</f>
        <v>44007</v>
      </c>
      <c r="P2698" s="27">
        <v>43987</v>
      </c>
      <c r="Q2698" s="27">
        <f>IF(NOT(ISNUMBER(P2698)),"",P2698+15)</f>
        <v>44002</v>
      </c>
      <c r="R2698" s="25" t="s">
        <v>195</v>
      </c>
      <c r="S2698" s="25"/>
      <c r="T2698" s="26"/>
      <c r="U2698" s="25"/>
      <c r="V2698" s="25"/>
      <c r="W2698" s="25" t="str">
        <f>IF(ISNUMBER(R2698), R2698+120, "")</f>
        <v/>
      </c>
      <c r="X2698" s="24">
        <v>44005</v>
      </c>
      <c r="Y2698" s="23" t="str">
        <f ca="1">IF(LEFT(B2698) = "P",
        IF(OR(ISBLANK(I2698), I2698 = ""), TODAY() - F2698 &amp; CHAR(10) &amp; "(preapproval)", I2698 - F2698 &amp; CHAR(10) &amp; "(PFL filed)"),
       IF(OR(ISBLANK(Z2698), Z2698 = ""), TODAY() - J2698, X2698 - J2698 &amp; CHAR(10) &amp; "(closed)"))</f>
        <v>88
(closed)</v>
      </c>
      <c r="Z2698" s="6" t="str">
        <f>IF(ISBLANK(X2698), "", "Yes")</f>
        <v>Yes</v>
      </c>
    </row>
    <row r="2699" spans="1:26" s="12" customFormat="1" ht="28.8" hidden="1" x14ac:dyDescent="0.3">
      <c r="A2699" s="29" t="s">
        <v>185</v>
      </c>
      <c r="B2699" s="29">
        <v>202000084</v>
      </c>
      <c r="C2699" s="31" t="s">
        <v>291</v>
      </c>
      <c r="D2699" s="29" t="s">
        <v>176</v>
      </c>
      <c r="E2699" s="139" t="s">
        <v>1638</v>
      </c>
      <c r="F2699" s="30"/>
      <c r="G2699" s="128"/>
      <c r="H2699" s="24" t="str">
        <f>IF(ISNUMBER(F2699), F2699+90, "N/A")</f>
        <v>N/A</v>
      </c>
      <c r="I2699" s="24"/>
      <c r="J2699" s="24">
        <v>43917</v>
      </c>
      <c r="K2699" s="28">
        <v>630</v>
      </c>
      <c r="L2699" s="28">
        <v>35</v>
      </c>
      <c r="M2699" s="28">
        <v>630</v>
      </c>
      <c r="N2699" s="28">
        <v>35</v>
      </c>
      <c r="O2699" s="27">
        <f>IF(ISBLANK(J2699), "", IF(LEFT(B2699) = "P", J2699+60, J2699+90))</f>
        <v>44007</v>
      </c>
      <c r="P2699" s="27">
        <v>43994</v>
      </c>
      <c r="Q2699" s="27">
        <f>IF(NOT(ISNUMBER(P2699)),"",P2699+15)</f>
        <v>44009</v>
      </c>
      <c r="R2699" s="25" t="s">
        <v>195</v>
      </c>
      <c r="S2699" s="25"/>
      <c r="T2699" s="26"/>
      <c r="U2699" s="25"/>
      <c r="V2699" s="25"/>
      <c r="W2699" s="25" t="str">
        <f>IF(ISNUMBER(R2699), R2699+120, "")</f>
        <v/>
      </c>
      <c r="X2699" s="24">
        <v>44012</v>
      </c>
      <c r="Y2699" s="23" t="str">
        <f ca="1">IF(LEFT(B2699) = "P",
        IF(OR(ISBLANK(I2699), I2699 = ""), TODAY() - F2699 &amp; CHAR(10) &amp; "(preapproval)", I2699 - F2699 &amp; CHAR(10) &amp; "(PFL filed)"),
       IF(OR(ISBLANK(Z2699), Z2699 = ""), TODAY() - J2699, X2699 - J2699 &amp; CHAR(10) &amp; "(closed)"))</f>
        <v>95
(closed)</v>
      </c>
      <c r="Z2699" s="6" t="str">
        <f>IF(ISBLANK(X2699), "", "Yes")</f>
        <v>Yes</v>
      </c>
    </row>
    <row r="2700" spans="1:26" s="12" customFormat="1" ht="28.8" hidden="1" x14ac:dyDescent="0.3">
      <c r="A2700" s="29" t="s">
        <v>185</v>
      </c>
      <c r="B2700" s="29">
        <v>202000085</v>
      </c>
      <c r="C2700" s="31" t="s">
        <v>1449</v>
      </c>
      <c r="D2700" s="29" t="s">
        <v>179</v>
      </c>
      <c r="E2700" s="139" t="s">
        <v>1206</v>
      </c>
      <c r="F2700" s="30"/>
      <c r="G2700" s="128"/>
      <c r="H2700" s="24" t="str">
        <f>IF(ISNUMBER(F2700), F2700+90, "N/A")</f>
        <v>N/A</v>
      </c>
      <c r="I2700" s="24"/>
      <c r="J2700" s="24">
        <v>43929</v>
      </c>
      <c r="K2700" s="28">
        <v>2052.04</v>
      </c>
      <c r="L2700" s="28">
        <v>281.10000000000002</v>
      </c>
      <c r="M2700" s="28">
        <v>2052.04</v>
      </c>
      <c r="N2700" s="28">
        <v>281.10000000000002</v>
      </c>
      <c r="O2700" s="27">
        <f>IF(ISBLANK(J2700), "", IF(LEFT(B2700) = "P", J2700+60, J2700+90))</f>
        <v>44019</v>
      </c>
      <c r="P2700" s="27">
        <v>44008</v>
      </c>
      <c r="Q2700" s="27">
        <f>IF(NOT(ISNUMBER(P2700)),"",P2700+15)</f>
        <v>44023</v>
      </c>
      <c r="R2700" s="25" t="s">
        <v>195</v>
      </c>
      <c r="S2700" s="25"/>
      <c r="T2700" s="26"/>
      <c r="U2700" s="25"/>
      <c r="V2700" s="25"/>
      <c r="W2700" s="25" t="str">
        <f>IF(ISNUMBER(R2700), R2700+120, "")</f>
        <v/>
      </c>
      <c r="X2700" s="24">
        <v>44026</v>
      </c>
      <c r="Y2700" s="23" t="str">
        <f ca="1">IF(LEFT(B2700) = "P",
        IF(OR(ISBLANK(I2700), I2700 = ""), TODAY() - F2700 &amp; CHAR(10) &amp; "(preapproval)", I2700 - F2700 &amp; CHAR(10) &amp; "(PFL filed)"),
       IF(OR(ISBLANK(Z2700), Z2700 = ""), TODAY() - J2700, X2700 - J2700 &amp; CHAR(10) &amp; "(closed)"))</f>
        <v>97
(closed)</v>
      </c>
      <c r="Z2700" s="6" t="str">
        <f>IF(ISBLANK(X2700), "", "Yes")</f>
        <v>Yes</v>
      </c>
    </row>
    <row r="2701" spans="1:26" s="12" customFormat="1" ht="28.8" hidden="1" x14ac:dyDescent="0.3">
      <c r="A2701" s="29" t="s">
        <v>185</v>
      </c>
      <c r="B2701" s="29">
        <v>202000086</v>
      </c>
      <c r="C2701" s="31" t="s">
        <v>291</v>
      </c>
      <c r="D2701" s="29" t="s">
        <v>176</v>
      </c>
      <c r="E2701" s="139" t="s">
        <v>1637</v>
      </c>
      <c r="F2701" s="30"/>
      <c r="G2701" s="128"/>
      <c r="H2701" s="24" t="s">
        <v>230</v>
      </c>
      <c r="I2701" s="24"/>
      <c r="J2701" s="24">
        <v>43930</v>
      </c>
      <c r="K2701" s="28">
        <v>630</v>
      </c>
      <c r="L2701" s="28">
        <v>35</v>
      </c>
      <c r="M2701" s="28">
        <v>630</v>
      </c>
      <c r="N2701" s="28">
        <v>35</v>
      </c>
      <c r="O2701" s="27">
        <f>IF(ISBLANK(J2701), "", IF(LEFT(B2701) = "P", J2701+60, J2701+90))</f>
        <v>44020</v>
      </c>
      <c r="P2701" s="27">
        <v>44001</v>
      </c>
      <c r="Q2701" s="27">
        <f>IF(NOT(ISNUMBER(P2701)),"",P2701+15)</f>
        <v>44016</v>
      </c>
      <c r="R2701" s="25" t="s">
        <v>195</v>
      </c>
      <c r="S2701" s="25"/>
      <c r="T2701" s="26"/>
      <c r="U2701" s="25"/>
      <c r="V2701" s="25"/>
      <c r="W2701" s="25"/>
      <c r="X2701" s="24">
        <v>44019</v>
      </c>
      <c r="Y2701" s="23" t="str">
        <f ca="1">IF(LEFT(B2701) = "P",
        IF(OR(ISBLANK(I2701), I2701 = ""), TODAY() - F2701 &amp; CHAR(10) &amp; "(preapproval)", I2701 - F2701 &amp; CHAR(10) &amp; "(PFL filed)"),
       IF(OR(ISBLANK(Z2701), Z2701 = ""), TODAY() - J2701, X2701 - J2701 &amp; CHAR(10) &amp; "(closed)"))</f>
        <v>89
(closed)</v>
      </c>
      <c r="Z2701" s="6" t="str">
        <f>IF(ISBLANK(X2701), "", "Yes")</f>
        <v>Yes</v>
      </c>
    </row>
    <row r="2702" spans="1:26" s="12" customFormat="1" ht="28.8" hidden="1" x14ac:dyDescent="0.3">
      <c r="A2702" s="29" t="s">
        <v>185</v>
      </c>
      <c r="B2702" s="29">
        <v>202000087</v>
      </c>
      <c r="C2702" s="31" t="s">
        <v>291</v>
      </c>
      <c r="D2702" s="29" t="s">
        <v>176</v>
      </c>
      <c r="E2702" s="139" t="s">
        <v>1636</v>
      </c>
      <c r="F2702" s="30"/>
      <c r="G2702" s="128"/>
      <c r="H2702" s="24" t="str">
        <f>IF(ISNUMBER(F2702), F2702+90, "N/A")</f>
        <v>N/A</v>
      </c>
      <c r="I2702" s="24"/>
      <c r="J2702" s="24">
        <v>43930</v>
      </c>
      <c r="K2702" s="28">
        <v>630</v>
      </c>
      <c r="L2702" s="28">
        <v>35</v>
      </c>
      <c r="M2702" s="28">
        <v>630</v>
      </c>
      <c r="N2702" s="28">
        <v>35</v>
      </c>
      <c r="O2702" s="27">
        <f>IF(ISBLANK(J2702), "", IF(LEFT(B2702) = "P", J2702+60, J2702+90))</f>
        <v>44020</v>
      </c>
      <c r="P2702" s="27">
        <v>43993</v>
      </c>
      <c r="Q2702" s="27">
        <f>IF(NOT(ISNUMBER(P2702)),"",P2702+15)</f>
        <v>44008</v>
      </c>
      <c r="R2702" s="25" t="s">
        <v>195</v>
      </c>
      <c r="S2702" s="25"/>
      <c r="T2702" s="26"/>
      <c r="U2702" s="25"/>
      <c r="V2702" s="25"/>
      <c r="W2702" s="25" t="str">
        <f>IF(ISNUMBER(R2702), R2702+120, "")</f>
        <v/>
      </c>
      <c r="X2702" s="24">
        <v>44011</v>
      </c>
      <c r="Y2702" s="23" t="str">
        <f ca="1">IF(LEFT(B2702) = "P",
        IF(OR(ISBLANK(I2702), I2702 = ""), TODAY() - F2702 &amp; CHAR(10) &amp; "(preapproval)", I2702 - F2702 &amp; CHAR(10) &amp; "(PFL filed)"),
       IF(OR(ISBLANK(Z2702), Z2702 = ""), TODAY() - J2702, X2702 - J2702 &amp; CHAR(10) &amp; "(closed)"))</f>
        <v>81
(closed)</v>
      </c>
      <c r="Z2702" s="6" t="str">
        <f>IF(ISBLANK(X2702), "", "Yes")</f>
        <v>Yes</v>
      </c>
    </row>
    <row r="2703" spans="1:26" s="12" customFormat="1" ht="28.8" hidden="1" x14ac:dyDescent="0.3">
      <c r="A2703" s="29" t="s">
        <v>185</v>
      </c>
      <c r="B2703" s="29">
        <v>202000088</v>
      </c>
      <c r="C2703" s="31" t="s">
        <v>389</v>
      </c>
      <c r="D2703" s="29" t="s">
        <v>179</v>
      </c>
      <c r="E2703" s="139" t="s">
        <v>527</v>
      </c>
      <c r="F2703" s="30"/>
      <c r="G2703" s="128"/>
      <c r="H2703" s="24" t="str">
        <f>IF(ISNUMBER(F2703), F2703+90, "N/A")</f>
        <v>N/A</v>
      </c>
      <c r="I2703" s="24"/>
      <c r="J2703" s="24">
        <v>43931</v>
      </c>
      <c r="K2703" s="28">
        <v>2300</v>
      </c>
      <c r="L2703" s="28">
        <v>230</v>
      </c>
      <c r="M2703" s="28"/>
      <c r="N2703" s="28"/>
      <c r="O2703" s="27">
        <f>IF(ISBLANK(J2703), "", IF(LEFT(B2703) = "P", J2703+60, J2703+90))</f>
        <v>44021</v>
      </c>
      <c r="P2703" s="27" t="s">
        <v>849</v>
      </c>
      <c r="Q2703" s="27" t="str">
        <f>IF(NOT(ISNUMBER(P2703)),"",P2703+15)</f>
        <v/>
      </c>
      <c r="R2703" s="25"/>
      <c r="S2703" s="25"/>
      <c r="T2703" s="26"/>
      <c r="U2703" s="25"/>
      <c r="V2703" s="25"/>
      <c r="W2703" s="25" t="str">
        <f>IF(ISNUMBER(R2703), R2703+120, "")</f>
        <v/>
      </c>
      <c r="X2703" s="24">
        <v>43978</v>
      </c>
      <c r="Y2703" s="23" t="str">
        <f ca="1">IF(ISBLANK(J2703),
        IF(ISBLANK(F2703), "", TODAY() - F2703 &amp; CHAR(10) &amp; "(preapproval)"),
       IF(OR(ISBLANK(Z2703), Z2703 = ""), TODAY() - J2703, X2703 - J2703 &amp; CHAR(10) &amp; "(closed)"))</f>
        <v>47
(closed)</v>
      </c>
      <c r="Z2703" s="6" t="str">
        <f>IF(ISBLANK(X2703), "", "Yes")</f>
        <v>Yes</v>
      </c>
    </row>
    <row r="2704" spans="1:26" s="12" customFormat="1" ht="28.8" hidden="1" x14ac:dyDescent="0.3">
      <c r="A2704" s="29" t="s">
        <v>185</v>
      </c>
      <c r="B2704" s="29">
        <v>202000089</v>
      </c>
      <c r="C2704" s="31" t="s">
        <v>1633</v>
      </c>
      <c r="D2704" s="29" t="s">
        <v>179</v>
      </c>
      <c r="E2704" s="139" t="s">
        <v>1635</v>
      </c>
      <c r="F2704" s="30"/>
      <c r="G2704" s="128"/>
      <c r="H2704" s="24" t="str">
        <f>IF(ISNUMBER(F2704), F2704+90, "N/A")</f>
        <v>N/A</v>
      </c>
      <c r="I2704" s="24"/>
      <c r="J2704" s="24">
        <v>43931</v>
      </c>
      <c r="K2704" s="28">
        <v>1350</v>
      </c>
      <c r="L2704" s="28">
        <v>150</v>
      </c>
      <c r="M2704" s="28">
        <v>1350</v>
      </c>
      <c r="N2704" s="28">
        <v>150</v>
      </c>
      <c r="O2704" s="27">
        <f>IF(ISBLANK(J2704), "", IF(LEFT(B2704) = "P", J2704+60, J2704+90))</f>
        <v>44021</v>
      </c>
      <c r="P2704" s="27">
        <v>44014</v>
      </c>
      <c r="Q2704" s="27">
        <f>IF(NOT(ISNUMBER(P2704)),"",P2704+15)</f>
        <v>44029</v>
      </c>
      <c r="R2704" s="25" t="s">
        <v>195</v>
      </c>
      <c r="S2704" s="25"/>
      <c r="T2704" s="26"/>
      <c r="U2704" s="25"/>
      <c r="V2704" s="25"/>
      <c r="W2704" s="25" t="str">
        <f>IF(ISNUMBER(R2704), R2704+120, "")</f>
        <v/>
      </c>
      <c r="X2704" s="24">
        <v>44032</v>
      </c>
      <c r="Y2704" s="23" t="str">
        <f ca="1">IF(LEFT(B2704) = "P",
        IF(OR(ISBLANK(I2704), I2704 = ""), TODAY() - F2704 &amp; CHAR(10) &amp; "(preapproval)", I2704 - F2704 &amp; CHAR(10) &amp; "(PFL filed)"),
       IF(OR(ISBLANK(Z2704), Z2704 = ""), TODAY() - J2704, X2704 - J2704 &amp; CHAR(10) &amp; "(closed)"))</f>
        <v>101
(closed)</v>
      </c>
      <c r="Z2704" s="6" t="str">
        <f>IF(ISBLANK(X2704), "", "Yes")</f>
        <v>Yes</v>
      </c>
    </row>
    <row r="2705" spans="1:26" s="12" customFormat="1" ht="28.8" hidden="1" x14ac:dyDescent="0.3">
      <c r="A2705" s="29" t="s">
        <v>185</v>
      </c>
      <c r="B2705" s="29">
        <v>202000090</v>
      </c>
      <c r="C2705" s="31" t="s">
        <v>1633</v>
      </c>
      <c r="D2705" s="29" t="s">
        <v>179</v>
      </c>
      <c r="E2705" s="139" t="s">
        <v>1634</v>
      </c>
      <c r="F2705" s="30"/>
      <c r="G2705" s="128"/>
      <c r="H2705" s="24" t="str">
        <f>IF(ISNUMBER(F2705), F2705+90, "N/A")</f>
        <v>N/A</v>
      </c>
      <c r="I2705" s="24"/>
      <c r="J2705" s="24">
        <v>43931</v>
      </c>
      <c r="K2705" s="28">
        <v>2070</v>
      </c>
      <c r="L2705" s="28">
        <v>230</v>
      </c>
      <c r="M2705" s="28">
        <v>2007</v>
      </c>
      <c r="N2705" s="28">
        <v>223</v>
      </c>
      <c r="O2705" s="27">
        <f>IF(ISBLANK(J2705), "", IF(LEFT(B2705) = "P", J2705+60, J2705+90))</f>
        <v>44021</v>
      </c>
      <c r="P2705" s="27">
        <v>44001</v>
      </c>
      <c r="Q2705" s="27">
        <f>IF(NOT(ISNUMBER(P2705)),"",P2705+15)</f>
        <v>44016</v>
      </c>
      <c r="R2705" s="25" t="s">
        <v>195</v>
      </c>
      <c r="S2705" s="25"/>
      <c r="T2705" s="26"/>
      <c r="U2705" s="25"/>
      <c r="V2705" s="25"/>
      <c r="W2705" s="25" t="str">
        <f>IF(ISNUMBER(R2705), R2705+120, "")</f>
        <v/>
      </c>
      <c r="X2705" s="24">
        <v>44019</v>
      </c>
      <c r="Y2705" s="23" t="str">
        <f ca="1">IF(LEFT(B2705) = "P",
        IF(OR(ISBLANK(I2705), I2705 = ""), TODAY() - F2705 &amp; CHAR(10) &amp; "(preapproval)", I2705 - F2705 &amp; CHAR(10) &amp; "(PFL filed)"),
       IF(OR(ISBLANK(Z2705), Z2705 = ""), TODAY() - J2705, X2705 - J2705 &amp; CHAR(10) &amp; "(closed)"))</f>
        <v>88
(closed)</v>
      </c>
      <c r="Z2705" s="6" t="str">
        <f>IF(ISBLANK(X2705), "", "Yes")</f>
        <v>Yes</v>
      </c>
    </row>
    <row r="2706" spans="1:26" s="12" customFormat="1" ht="28.8" hidden="1" x14ac:dyDescent="0.3">
      <c r="A2706" s="29" t="s">
        <v>185</v>
      </c>
      <c r="B2706" s="29">
        <v>202000091</v>
      </c>
      <c r="C2706" s="31" t="s">
        <v>1633</v>
      </c>
      <c r="D2706" s="29" t="s">
        <v>179</v>
      </c>
      <c r="E2706" s="9" t="s">
        <v>600</v>
      </c>
      <c r="F2706" s="30"/>
      <c r="G2706" s="128"/>
      <c r="H2706" s="24" t="str">
        <f>IF(ISNUMBER(F2706), F2706+90, "N/A")</f>
        <v>N/A</v>
      </c>
      <c r="I2706" s="24"/>
      <c r="J2706" s="24">
        <v>43931</v>
      </c>
      <c r="K2706" s="28">
        <v>405</v>
      </c>
      <c r="L2706" s="28">
        <v>45</v>
      </c>
      <c r="M2706" s="28">
        <v>405</v>
      </c>
      <c r="N2706" s="28">
        <v>45</v>
      </c>
      <c r="O2706" s="27">
        <f>IF(ISBLANK(J2706), "", IF(LEFT(B2706) = "P", J2706+60, J2706+90))</f>
        <v>44021</v>
      </c>
      <c r="P2706" s="27">
        <v>44014</v>
      </c>
      <c r="Q2706" s="27">
        <f>IF(NOT(ISNUMBER(P2706)),"",P2706+15)</f>
        <v>44029</v>
      </c>
      <c r="R2706" s="25" t="s">
        <v>195</v>
      </c>
      <c r="S2706" s="25"/>
      <c r="T2706" s="26"/>
      <c r="U2706" s="25"/>
      <c r="V2706" s="25"/>
      <c r="W2706" s="25" t="str">
        <f>IF(ISNUMBER(R2706), R2706+120, "")</f>
        <v/>
      </c>
      <c r="X2706" s="24">
        <v>44032</v>
      </c>
      <c r="Y2706" s="23" t="str">
        <f ca="1">IF(LEFT(B2706) = "P",
        IF(OR(ISBLANK(I2706), I2706 = ""), TODAY() - F2706 &amp; CHAR(10) &amp; "(preapproval)", I2706 - F2706 &amp; CHAR(10) &amp; "(PFL filed)"),
       IF(OR(ISBLANK(Z2706), Z2706 = ""), TODAY() - J2706, X2706 - J2706 &amp; CHAR(10) &amp; "(closed)"))</f>
        <v>101
(closed)</v>
      </c>
      <c r="Z2706" s="6" t="str">
        <f>IF(ISBLANK(X2706), "", "Yes")</f>
        <v>Yes</v>
      </c>
    </row>
    <row r="2707" spans="1:26" s="12" customFormat="1" ht="28.8" hidden="1" x14ac:dyDescent="0.3">
      <c r="A2707" s="29" t="s">
        <v>185</v>
      </c>
      <c r="B2707" s="29">
        <v>202000093</v>
      </c>
      <c r="C2707" s="30" t="s">
        <v>1111</v>
      </c>
      <c r="D2707" s="29" t="s">
        <v>176</v>
      </c>
      <c r="E2707" s="139" t="s">
        <v>1632</v>
      </c>
      <c r="F2707" s="30"/>
      <c r="G2707" s="128"/>
      <c r="H2707" s="24" t="str">
        <f>IF(ISNUMBER(F2707), F2707+90, "N/A")</f>
        <v>N/A</v>
      </c>
      <c r="I2707" s="24"/>
      <c r="J2707" s="24">
        <v>43935</v>
      </c>
      <c r="K2707" s="28">
        <v>920.27</v>
      </c>
      <c r="L2707" s="28">
        <v>190.4</v>
      </c>
      <c r="M2707" s="28">
        <v>2611.1999999999998</v>
      </c>
      <c r="N2707" s="28">
        <v>544</v>
      </c>
      <c r="O2707" s="27">
        <f>IF(ISBLANK(J2707), "", IF(LEFT(B2707) = "P", J2707+60, J2707+90))</f>
        <v>44025</v>
      </c>
      <c r="P2707" s="27">
        <v>44022</v>
      </c>
      <c r="Q2707" s="27">
        <f>IF(NOT(ISNUMBER(P2707)),"",P2707+15)</f>
        <v>44037</v>
      </c>
      <c r="R2707" s="25" t="s">
        <v>195</v>
      </c>
      <c r="S2707" s="25"/>
      <c r="T2707" s="26"/>
      <c r="U2707" s="25"/>
      <c r="V2707" s="25"/>
      <c r="W2707" s="25" t="str">
        <f>IF(ISNUMBER(R2707), R2707+120, "")</f>
        <v/>
      </c>
      <c r="X2707" s="24">
        <v>44040</v>
      </c>
      <c r="Y2707" s="23" t="str">
        <f ca="1">IF(LEFT(B2707) = "P",
        IF(OR(ISBLANK(I2707), I2707 = ""), TODAY() - F2707 &amp; CHAR(10) &amp; "(preapproval)", I2707 - F2707 &amp; CHAR(10) &amp; "(PFL filed)"),
       IF(OR(ISBLANK(Z2707), Z2707 = ""), TODAY() - J2707, X2707 - J2707 &amp; CHAR(10) &amp; "(closed)"))</f>
        <v>105
(closed)</v>
      </c>
      <c r="Z2707" s="6" t="str">
        <f>IF(ISBLANK(X2707), "", "Yes")</f>
        <v>Yes</v>
      </c>
    </row>
    <row r="2708" spans="1:26" s="12" customFormat="1" ht="28.8" hidden="1" x14ac:dyDescent="0.3">
      <c r="A2708" s="29" t="s">
        <v>185</v>
      </c>
      <c r="B2708" s="29">
        <v>202000094</v>
      </c>
      <c r="C2708" s="31" t="s">
        <v>1111</v>
      </c>
      <c r="D2708" s="29" t="s">
        <v>176</v>
      </c>
      <c r="E2708" s="139" t="s">
        <v>1631</v>
      </c>
      <c r="F2708" s="30"/>
      <c r="G2708" s="128"/>
      <c r="H2708" s="24" t="str">
        <f>IF(ISNUMBER(F2708), F2708+90, "N/A")</f>
        <v>N/A</v>
      </c>
      <c r="I2708" s="24"/>
      <c r="J2708" s="24">
        <v>43936</v>
      </c>
      <c r="K2708" s="28">
        <v>920.27</v>
      </c>
      <c r="L2708" s="28">
        <v>190.4</v>
      </c>
      <c r="M2708" s="28">
        <v>2611.1999999999998</v>
      </c>
      <c r="N2708" s="28">
        <v>544</v>
      </c>
      <c r="O2708" s="27">
        <f>IF(ISBLANK(J2708), "", IF(LEFT(B2708) = "P", J2708+60, J2708+90))</f>
        <v>44026</v>
      </c>
      <c r="P2708" s="27">
        <v>44022</v>
      </c>
      <c r="Q2708" s="27">
        <f>IF(NOT(ISNUMBER(P2708)),"",P2708+15)</f>
        <v>44037</v>
      </c>
      <c r="R2708" s="25" t="s">
        <v>195</v>
      </c>
      <c r="S2708" s="25"/>
      <c r="T2708" s="26"/>
      <c r="U2708" s="25"/>
      <c r="V2708" s="25"/>
      <c r="W2708" s="25" t="str">
        <f>IF(ISNUMBER(R2708), R2708+120, "")</f>
        <v/>
      </c>
      <c r="X2708" s="24">
        <v>44040</v>
      </c>
      <c r="Y2708" s="23" t="str">
        <f ca="1">IF(LEFT(B2708) = "P",
        IF(OR(ISBLANK(I2708), I2708 = ""), TODAY() - F2708 &amp; CHAR(10) &amp; "(preapproval)", I2708 - F2708 &amp; CHAR(10) &amp; "(PFL filed)"),
       IF(OR(ISBLANK(Z2708), Z2708 = ""), TODAY() - J2708, X2708 - J2708 &amp; CHAR(10) &amp; "(closed)"))</f>
        <v>104
(closed)</v>
      </c>
      <c r="Z2708" s="6" t="str">
        <f>IF(ISBLANK(X2708), "", "Yes")</f>
        <v>Yes</v>
      </c>
    </row>
    <row r="2709" spans="1:26" s="12" customFormat="1" ht="28.8" hidden="1" x14ac:dyDescent="0.3">
      <c r="A2709" s="29" t="s">
        <v>185</v>
      </c>
      <c r="B2709" s="29">
        <v>202000095</v>
      </c>
      <c r="C2709" s="31" t="s">
        <v>329</v>
      </c>
      <c r="D2709" s="29" t="s">
        <v>174</v>
      </c>
      <c r="E2709" s="30" t="s">
        <v>1374</v>
      </c>
      <c r="F2709" s="30"/>
      <c r="G2709" s="128"/>
      <c r="H2709" s="24" t="str">
        <f>IF(ISNUMBER(F2709), F2709+90, "N/A")</f>
        <v>N/A</v>
      </c>
      <c r="I2709" s="24"/>
      <c r="J2709" s="24">
        <v>43937</v>
      </c>
      <c r="K2709" s="28">
        <v>190904</v>
      </c>
      <c r="L2709" s="28">
        <v>0</v>
      </c>
      <c r="M2709" s="28">
        <v>187986.95</v>
      </c>
      <c r="N2709" s="28">
        <v>0</v>
      </c>
      <c r="O2709" s="27">
        <f>IF(ISBLANK(J2709), "", IF(LEFT(B2709) = "P", J2709+60, J2709+90))</f>
        <v>44027</v>
      </c>
      <c r="P2709" s="27">
        <v>44014</v>
      </c>
      <c r="Q2709" s="27">
        <f>IF(NOT(ISNUMBER(P2709)),"",P2709+15)</f>
        <v>44029</v>
      </c>
      <c r="R2709" s="25" t="s">
        <v>195</v>
      </c>
      <c r="S2709" s="25"/>
      <c r="T2709" s="26"/>
      <c r="U2709" s="25"/>
      <c r="V2709" s="25"/>
      <c r="W2709" s="25" t="str">
        <f>IF(ISNUMBER(R2709), R2709+120, "")</f>
        <v/>
      </c>
      <c r="X2709" s="24">
        <v>44032</v>
      </c>
      <c r="Y2709" s="23" t="str">
        <f ca="1">IF(LEFT(B2709) = "P",
        IF(OR(ISBLANK(I2709), I2709 = ""), TODAY() - F2709 &amp; CHAR(10) &amp; "(preapproval)", I2709 - F2709 &amp; CHAR(10) &amp; "(PFL filed)"),
       IF(OR(ISBLANK(Z2709), Z2709 = ""), TODAY() - J2709, X2709 - J2709 &amp; CHAR(10) &amp; "(closed)"))</f>
        <v>95
(closed)</v>
      </c>
      <c r="Z2709" s="6" t="str">
        <f>IF(ISBLANK(X2709), "", "Yes")</f>
        <v>Yes</v>
      </c>
    </row>
    <row r="2710" spans="1:26" s="12" customFormat="1" ht="28.8" hidden="1" x14ac:dyDescent="0.3">
      <c r="A2710" s="29" t="s">
        <v>185</v>
      </c>
      <c r="B2710" s="29">
        <v>202000096</v>
      </c>
      <c r="C2710" s="31" t="s">
        <v>1111</v>
      </c>
      <c r="D2710" s="29" t="s">
        <v>176</v>
      </c>
      <c r="E2710" s="139" t="s">
        <v>1630</v>
      </c>
      <c r="F2710" s="30"/>
      <c r="G2710" s="128"/>
      <c r="H2710" s="24" t="str">
        <f>IF(ISNUMBER(F2710), F2710+90, "N/A")</f>
        <v>N/A</v>
      </c>
      <c r="I2710" s="24"/>
      <c r="J2710" s="24">
        <v>43937</v>
      </c>
      <c r="K2710" s="28">
        <v>1583.4</v>
      </c>
      <c r="L2710" s="28">
        <v>327.60000000000002</v>
      </c>
      <c r="M2710" s="28">
        <v>3624.06</v>
      </c>
      <c r="N2710" s="28">
        <v>754</v>
      </c>
      <c r="O2710" s="27">
        <f>IF(ISBLANK(J2710), "", IF(LEFT(B2710) = "P", J2710+60, J2710+90))</f>
        <v>44027</v>
      </c>
      <c r="P2710" s="27">
        <v>44022</v>
      </c>
      <c r="Q2710" s="27">
        <f>IF(NOT(ISNUMBER(P2710)),"",P2710+15)</f>
        <v>44037</v>
      </c>
      <c r="R2710" s="25" t="s">
        <v>195</v>
      </c>
      <c r="S2710" s="25"/>
      <c r="T2710" s="26"/>
      <c r="U2710" s="25"/>
      <c r="V2710" s="25"/>
      <c r="W2710" s="25" t="str">
        <f>IF(ISNUMBER(R2710), R2710+120, "")</f>
        <v/>
      </c>
      <c r="X2710" s="24">
        <v>44040</v>
      </c>
      <c r="Y2710" s="23" t="str">
        <f ca="1">IF(LEFT(B2710) = "P",
        IF(OR(ISBLANK(I2710), I2710 = ""), TODAY() - F2710 &amp; CHAR(10) &amp; "(preapproval)", I2710 - F2710 &amp; CHAR(10) &amp; "(PFL filed)"),
       IF(OR(ISBLANK(Z2710), Z2710 = ""), TODAY() - J2710, X2710 - J2710 &amp; CHAR(10) &amp; "(closed)"))</f>
        <v>103
(closed)</v>
      </c>
      <c r="Z2710" s="6" t="str">
        <f>IF(ISBLANK(X2710), "", "Yes")</f>
        <v>Yes</v>
      </c>
    </row>
    <row r="2711" spans="1:26" s="12" customFormat="1" ht="28.8" hidden="1" x14ac:dyDescent="0.3">
      <c r="A2711" s="29" t="s">
        <v>185</v>
      </c>
      <c r="B2711" s="29">
        <v>202000097</v>
      </c>
      <c r="C2711" s="31" t="s">
        <v>193</v>
      </c>
      <c r="D2711" s="29" t="s">
        <v>179</v>
      </c>
      <c r="E2711" s="139" t="s">
        <v>557</v>
      </c>
      <c r="F2711" s="30"/>
      <c r="G2711" s="128"/>
      <c r="H2711" s="24" t="str">
        <f>IF(ISNUMBER(F2711), F2711+90, "N/A")</f>
        <v>N/A</v>
      </c>
      <c r="I2711" s="24"/>
      <c r="J2711" s="24">
        <v>43945</v>
      </c>
      <c r="K2711" s="28">
        <v>680.77</v>
      </c>
      <c r="L2711" s="28">
        <v>552</v>
      </c>
      <c r="M2711" s="28">
        <v>680.77</v>
      </c>
      <c r="N2711" s="28">
        <v>552</v>
      </c>
      <c r="O2711" s="27">
        <f>IF(ISBLANK(J2711), "", IF(LEFT(B2711) = "P", J2711+60, J2711+90))</f>
        <v>44035</v>
      </c>
      <c r="P2711" s="27">
        <v>44028</v>
      </c>
      <c r="Q2711" s="27">
        <f>IF(NOT(ISNUMBER(P2711)),"",P2711+15)</f>
        <v>44043</v>
      </c>
      <c r="R2711" s="25"/>
      <c r="S2711" s="25"/>
      <c r="T2711" s="26"/>
      <c r="U2711" s="25"/>
      <c r="V2711" s="25"/>
      <c r="W2711" s="25" t="str">
        <f>IF(ISNUMBER(R2711), R2711+120, "")</f>
        <v/>
      </c>
      <c r="X2711" s="24">
        <v>44046</v>
      </c>
      <c r="Y2711" s="23" t="str">
        <f ca="1">IF(LEFT(B2711) = "P",
        IF(OR(ISBLANK(I2711), I2711 = ""), TODAY() - F2711 &amp; CHAR(10) &amp; "(preapproval)", I2711 - F2711 &amp; CHAR(10) &amp; "(PFL filed)"),
       IF(OR(ISBLANK(Z2711), Z2711 = ""), TODAY() - J2711, X2711 - J2711 &amp; CHAR(10) &amp; "(closed)"))</f>
        <v>101
(closed)</v>
      </c>
      <c r="Z2711" s="6" t="str">
        <f>IF(ISBLANK(X2711), "", "Yes")</f>
        <v>Yes</v>
      </c>
    </row>
    <row r="2712" spans="1:26" s="12" customFormat="1" ht="28.8" hidden="1" x14ac:dyDescent="0.3">
      <c r="A2712" s="29" t="s">
        <v>185</v>
      </c>
      <c r="B2712" s="29">
        <v>202000098</v>
      </c>
      <c r="C2712" s="31" t="s">
        <v>193</v>
      </c>
      <c r="D2712" s="29" t="s">
        <v>176</v>
      </c>
      <c r="E2712" s="139" t="s">
        <v>1629</v>
      </c>
      <c r="F2712" s="30"/>
      <c r="G2712" s="128"/>
      <c r="H2712" s="24" t="str">
        <f>IF(ISNUMBER(F2712), F2712+90, "N/A")</f>
        <v>N/A</v>
      </c>
      <c r="I2712" s="24"/>
      <c r="J2712" s="24">
        <v>43951</v>
      </c>
      <c r="K2712" s="28">
        <v>2047.04</v>
      </c>
      <c r="L2712" s="28">
        <v>496.65</v>
      </c>
      <c r="M2712" s="28">
        <v>2047.04</v>
      </c>
      <c r="N2712" s="28">
        <v>496.65</v>
      </c>
      <c r="O2712" s="27">
        <f>IF(ISBLANK(J2712), "", IF(LEFT(B2712) = "P", J2712+60, J2712+90))</f>
        <v>44041</v>
      </c>
      <c r="P2712" s="27">
        <v>44028</v>
      </c>
      <c r="Q2712" s="27">
        <f>IF(NOT(ISNUMBER(P2712)),"",P2712+15)</f>
        <v>44043</v>
      </c>
      <c r="R2712" s="25" t="s">
        <v>195</v>
      </c>
      <c r="S2712" s="25"/>
      <c r="T2712" s="26"/>
      <c r="U2712" s="25"/>
      <c r="V2712" s="25"/>
      <c r="W2712" s="25" t="str">
        <f>IF(ISNUMBER(R2712), R2712+120, "")</f>
        <v/>
      </c>
      <c r="X2712" s="24">
        <v>44046</v>
      </c>
      <c r="Y2712" s="23" t="str">
        <f ca="1">IF(LEFT(B2712) = "P",
        IF(OR(ISBLANK(I2712), I2712 = ""), TODAY() - F2712 &amp; CHAR(10) &amp; "(preapproval)", I2712 - F2712 &amp; CHAR(10) &amp; "(PFL filed)"),
       IF(OR(ISBLANK(Z2712), Z2712 = ""), TODAY() - J2712, X2712 - J2712 &amp; CHAR(10) &amp; "(closed)"))</f>
        <v>95
(closed)</v>
      </c>
      <c r="Z2712" s="6" t="str">
        <f>IF(ISBLANK(X2712), "", "Yes")</f>
        <v>Yes</v>
      </c>
    </row>
    <row r="2713" spans="1:26" s="12" customFormat="1" ht="28.8" hidden="1" x14ac:dyDescent="0.3">
      <c r="A2713" s="29" t="s">
        <v>185</v>
      </c>
      <c r="B2713" s="29">
        <v>202000099</v>
      </c>
      <c r="C2713" s="31" t="s">
        <v>193</v>
      </c>
      <c r="D2713" s="29" t="s">
        <v>176</v>
      </c>
      <c r="E2713" s="139" t="s">
        <v>1628</v>
      </c>
      <c r="F2713" s="30"/>
      <c r="G2713" s="128"/>
      <c r="H2713" s="24" t="str">
        <f>IF(ISNUMBER(F2713), F2713+90, "N/A")</f>
        <v>N/A</v>
      </c>
      <c r="I2713" s="24"/>
      <c r="J2713" s="24">
        <v>43951</v>
      </c>
      <c r="K2713" s="28">
        <v>5418</v>
      </c>
      <c r="L2713" s="28">
        <v>602</v>
      </c>
      <c r="M2713" s="28">
        <v>5418</v>
      </c>
      <c r="N2713" s="28">
        <v>602</v>
      </c>
      <c r="O2713" s="27">
        <f>IF(ISBLANK(J2713), "", IF(LEFT(B2713) = "P", J2713+60, J2713+90))</f>
        <v>44041</v>
      </c>
      <c r="P2713" s="27">
        <v>44028</v>
      </c>
      <c r="Q2713" s="27">
        <f>IF(NOT(ISNUMBER(P2713)),"",P2713+15)</f>
        <v>44043</v>
      </c>
      <c r="R2713" s="25" t="s">
        <v>195</v>
      </c>
      <c r="S2713" s="25"/>
      <c r="T2713" s="26"/>
      <c r="U2713" s="25"/>
      <c r="V2713" s="25"/>
      <c r="W2713" s="25" t="str">
        <f>IF(ISNUMBER(R2713), R2713+120, "")</f>
        <v/>
      </c>
      <c r="X2713" s="24">
        <v>44046</v>
      </c>
      <c r="Y2713" s="23" t="str">
        <f ca="1">IF(LEFT(B2713) = "P",
        IF(OR(ISBLANK(I2713), I2713 = ""), TODAY() - F2713 &amp; CHAR(10) &amp; "(preapproval)", I2713 - F2713 &amp; CHAR(10) &amp; "(PFL filed)"),
       IF(OR(ISBLANK(Z2713), Z2713 = ""), TODAY() - J2713, X2713 - J2713 &amp; CHAR(10) &amp; "(closed)"))</f>
        <v>95
(closed)</v>
      </c>
      <c r="Z2713" s="6" t="str">
        <f>IF(ISBLANK(X2713), "", "Yes")</f>
        <v>Yes</v>
      </c>
    </row>
    <row r="2714" spans="1:26" s="12" customFormat="1" ht="28.8" hidden="1" x14ac:dyDescent="0.3">
      <c r="A2714" s="29" t="s">
        <v>185</v>
      </c>
      <c r="B2714" s="29">
        <v>202000100</v>
      </c>
      <c r="C2714" s="31" t="s">
        <v>193</v>
      </c>
      <c r="D2714" s="29" t="s">
        <v>176</v>
      </c>
      <c r="E2714" s="139" t="s">
        <v>1627</v>
      </c>
      <c r="F2714" s="30"/>
      <c r="G2714" s="128"/>
      <c r="H2714" s="24" t="str">
        <f>IF(ISNUMBER(F2714), F2714+90, "N/A")</f>
        <v>N/A</v>
      </c>
      <c r="I2714" s="24"/>
      <c r="J2714" s="24">
        <v>43951</v>
      </c>
      <c r="K2714" s="28">
        <v>535.16</v>
      </c>
      <c r="L2714" s="28">
        <v>717.5</v>
      </c>
      <c r="M2714" s="28">
        <v>535.16</v>
      </c>
      <c r="N2714" s="28">
        <v>717.5</v>
      </c>
      <c r="O2714" s="27">
        <f>IF(ISBLANK(J2714), "", IF(LEFT(B2714) = "P", J2714+60, J2714+90))</f>
        <v>44041</v>
      </c>
      <c r="P2714" s="27">
        <v>44028</v>
      </c>
      <c r="Q2714" s="27">
        <f>IF(NOT(ISNUMBER(P2714)),"",P2714+15)</f>
        <v>44043</v>
      </c>
      <c r="R2714" s="25" t="s">
        <v>195</v>
      </c>
      <c r="S2714" s="25"/>
      <c r="T2714" s="26"/>
      <c r="U2714" s="25"/>
      <c r="V2714" s="25"/>
      <c r="W2714" s="25" t="str">
        <f>IF(ISNUMBER(R2714), R2714+120, "")</f>
        <v/>
      </c>
      <c r="X2714" s="24">
        <v>44046</v>
      </c>
      <c r="Y2714" s="23" t="str">
        <f ca="1">IF(LEFT(B2714) = "P",
        IF(OR(ISBLANK(I2714), I2714 = ""), TODAY() - F2714 &amp; CHAR(10) &amp; "(preapproval)", I2714 - F2714 &amp; CHAR(10) &amp; "(PFL filed)"),
       IF(OR(ISBLANK(Z2714), Z2714 = ""), TODAY() - J2714, X2714 - J2714 &amp; CHAR(10) &amp; "(closed)"))</f>
        <v>95
(closed)</v>
      </c>
      <c r="Z2714" s="6" t="str">
        <f>IF(ISBLANK(X2714), "", "Yes")</f>
        <v>Yes</v>
      </c>
    </row>
    <row r="2715" spans="1:26" s="12" customFormat="1" ht="28.5" hidden="1" customHeight="1" x14ac:dyDescent="0.3">
      <c r="A2715" s="29" t="s">
        <v>185</v>
      </c>
      <c r="B2715" s="29">
        <v>202000101</v>
      </c>
      <c r="C2715" s="31" t="s">
        <v>1622</v>
      </c>
      <c r="D2715" s="29" t="s">
        <v>176</v>
      </c>
      <c r="E2715" s="139" t="s">
        <v>1626</v>
      </c>
      <c r="F2715" s="30"/>
      <c r="G2715" s="128"/>
      <c r="H2715" s="24" t="str">
        <f>IF(ISNUMBER(F2715), F2715+90, "N/A")</f>
        <v>N/A</v>
      </c>
      <c r="I2715" s="24"/>
      <c r="J2715" s="24">
        <v>43956</v>
      </c>
      <c r="K2715" s="28">
        <v>14597.08</v>
      </c>
      <c r="L2715" s="28">
        <v>852.25</v>
      </c>
      <c r="M2715" s="28">
        <v>0</v>
      </c>
      <c r="N2715" s="28">
        <v>0</v>
      </c>
      <c r="O2715" s="27">
        <f>IF(ISBLANK(J2715), "", IF(LEFT(B2715) = "P", J2715+60, J2715+90))</f>
        <v>44046</v>
      </c>
      <c r="P2715" s="27" t="s">
        <v>230</v>
      </c>
      <c r="Q2715" s="27" t="str">
        <f>IF(NOT(ISNUMBER(P2715)),"",P2715+15)</f>
        <v/>
      </c>
      <c r="R2715" s="25" t="s">
        <v>196</v>
      </c>
      <c r="S2715" s="25"/>
      <c r="T2715" s="26"/>
      <c r="U2715" s="25"/>
      <c r="V2715" s="25"/>
      <c r="W2715" s="25" t="str">
        <f>IF(ISNUMBER(R2715), R2715+120, "")</f>
        <v/>
      </c>
      <c r="X2715" s="24">
        <v>43994</v>
      </c>
      <c r="Y2715" s="23" t="str">
        <f ca="1">IF(LEFT(B2715) = "P",
        IF(OR(ISBLANK(I2715), I2715 = ""), TODAY() - F2715 &amp; CHAR(10) &amp; "(preapproval)", I2715 - F2715 &amp; CHAR(10) &amp; "(PFL filed)"),
       IF(OR(ISBLANK(Z2715), Z2715 = ""), TODAY() - J2715, X2715 - J2715 &amp; CHAR(10) &amp; "(closed)"))</f>
        <v>38
(closed)</v>
      </c>
      <c r="Z2715" s="6" t="str">
        <f>IF(ISBLANK(X2715), "", "Yes")</f>
        <v>Yes</v>
      </c>
    </row>
    <row r="2716" spans="1:26" s="12" customFormat="1" ht="28.8" hidden="1" x14ac:dyDescent="0.3">
      <c r="A2716" s="29" t="s">
        <v>185</v>
      </c>
      <c r="B2716" s="29">
        <v>202000102</v>
      </c>
      <c r="C2716" s="31" t="s">
        <v>1622</v>
      </c>
      <c r="D2716" s="29" t="s">
        <v>176</v>
      </c>
      <c r="E2716" s="139" t="s">
        <v>1625</v>
      </c>
      <c r="F2716" s="30"/>
      <c r="G2716" s="128"/>
      <c r="H2716" s="24" t="str">
        <f>IF(ISNUMBER(F2716), F2716+90, "N/A")</f>
        <v>N/A</v>
      </c>
      <c r="I2716" s="24"/>
      <c r="J2716" s="24">
        <v>43956</v>
      </c>
      <c r="K2716" s="28">
        <v>17647.45</v>
      </c>
      <c r="L2716" s="28">
        <v>521.83000000000004</v>
      </c>
      <c r="M2716" s="28">
        <v>16139.9</v>
      </c>
      <c r="N2716" s="28">
        <v>521.83000000000004</v>
      </c>
      <c r="O2716" s="27">
        <f>IF(ISBLANK(J2716), "", IF(LEFT(B2716) = "P", J2716+60, J2716+90))</f>
        <v>44046</v>
      </c>
      <c r="P2716" s="27">
        <v>44043</v>
      </c>
      <c r="Q2716" s="27">
        <f>IF(NOT(ISNUMBER(P2716)),"",P2716+15)</f>
        <v>44058</v>
      </c>
      <c r="R2716" s="25" t="s">
        <v>195</v>
      </c>
      <c r="S2716" s="25"/>
      <c r="T2716" s="26"/>
      <c r="U2716" s="25"/>
      <c r="V2716" s="25"/>
      <c r="W2716" s="25" t="str">
        <f>IF(ISNUMBER(R2716), R2716+120, "")</f>
        <v/>
      </c>
      <c r="X2716" s="24">
        <v>44061</v>
      </c>
      <c r="Y2716" s="23" t="str">
        <f ca="1">IF(LEFT(B2716) = "P",
        IF(OR(ISBLANK(I2716), I2716 = ""), TODAY() - F2716 &amp; CHAR(10) &amp; "(preapproval)", I2716 - F2716 &amp; CHAR(10) &amp; "(PFL filed)"),
       IF(OR(ISBLANK(Z2716), Z2716 = ""), TODAY() - J2716, X2716 - J2716 &amp; CHAR(10) &amp; "(closed)"))</f>
        <v>105
(closed)</v>
      </c>
      <c r="Z2716" s="6" t="str">
        <f>IF(ISBLANK(X2716), "", "Yes")</f>
        <v>Yes</v>
      </c>
    </row>
    <row r="2717" spans="1:26" s="12" customFormat="1" ht="30.75" hidden="1" customHeight="1" x14ac:dyDescent="0.3">
      <c r="A2717" s="29" t="s">
        <v>185</v>
      </c>
      <c r="B2717" s="29">
        <v>202000103</v>
      </c>
      <c r="C2717" s="31" t="s">
        <v>1622</v>
      </c>
      <c r="D2717" s="29" t="s">
        <v>176</v>
      </c>
      <c r="E2717" s="139" t="s">
        <v>1624</v>
      </c>
      <c r="F2717" s="30"/>
      <c r="G2717" s="128"/>
      <c r="H2717" s="24" t="str">
        <f>IF(ISNUMBER(F2717), F2717+90, "N/A")</f>
        <v>N/A</v>
      </c>
      <c r="I2717" s="24"/>
      <c r="J2717" s="24">
        <v>43956</v>
      </c>
      <c r="K2717" s="28">
        <v>8789.5400000000009</v>
      </c>
      <c r="L2717" s="28">
        <v>532.70000000000005</v>
      </c>
      <c r="M2717" s="28">
        <v>8177.48</v>
      </c>
      <c r="N2717" s="28">
        <v>492.45</v>
      </c>
      <c r="O2717" s="27">
        <f>IF(ISBLANK(J2717), "", IF(LEFT(B2717) = "P", J2717+60, J2717+90))</f>
        <v>44046</v>
      </c>
      <c r="P2717" s="27">
        <v>44043</v>
      </c>
      <c r="Q2717" s="27">
        <f>IF(NOT(ISNUMBER(P2717)),"",P2717+15)</f>
        <v>44058</v>
      </c>
      <c r="R2717" s="25" t="s">
        <v>195</v>
      </c>
      <c r="S2717" s="25"/>
      <c r="T2717" s="26"/>
      <c r="U2717" s="25"/>
      <c r="V2717" s="25"/>
      <c r="W2717" s="25" t="str">
        <f>IF(ISNUMBER(R2717), R2717+120, "")</f>
        <v/>
      </c>
      <c r="X2717" s="24">
        <v>44061</v>
      </c>
      <c r="Y2717" s="23" t="str">
        <f ca="1">IF(LEFT(B2717) = "P",
        IF(OR(ISBLANK(I2717), I2717 = ""), TODAY() - F2717 &amp; CHAR(10) &amp; "(preapproval)", I2717 - F2717 &amp; CHAR(10) &amp; "(PFL filed)"),
       IF(OR(ISBLANK(Z2717), Z2717 = ""), TODAY() - J2717, X2717 - J2717 &amp; CHAR(10) &amp; "(closed)"))</f>
        <v>105
(closed)</v>
      </c>
      <c r="Z2717" s="6" t="str">
        <f>IF(ISBLANK(X2717), "", "Yes")</f>
        <v>Yes</v>
      </c>
    </row>
    <row r="2718" spans="1:26" s="12" customFormat="1" ht="28.8" hidden="1" x14ac:dyDescent="0.3">
      <c r="A2718" s="29" t="s">
        <v>185</v>
      </c>
      <c r="B2718" s="29">
        <v>202000104</v>
      </c>
      <c r="C2718" s="31" t="s">
        <v>1622</v>
      </c>
      <c r="D2718" s="29" t="s">
        <v>176</v>
      </c>
      <c r="E2718" s="139" t="s">
        <v>1623</v>
      </c>
      <c r="F2718" s="30"/>
      <c r="G2718" s="128"/>
      <c r="H2718" s="24" t="str">
        <f>IF(ISNUMBER(F2718), F2718+90, "N/A")</f>
        <v>N/A</v>
      </c>
      <c r="I2718" s="24"/>
      <c r="J2718" s="24">
        <v>43956</v>
      </c>
      <c r="K2718" s="28">
        <v>14774.32</v>
      </c>
      <c r="L2718" s="28">
        <v>578.9</v>
      </c>
      <c r="M2718" s="28">
        <v>9566.2099999999991</v>
      </c>
      <c r="N2718" s="28">
        <v>502.6</v>
      </c>
      <c r="O2718" s="27">
        <f>IF(ISBLANK(J2718), "", IF(LEFT(B2718) = "P", J2718+60, J2718+90))</f>
        <v>44046</v>
      </c>
      <c r="P2718" s="27">
        <v>44043</v>
      </c>
      <c r="Q2718" s="27">
        <f>IF(NOT(ISNUMBER(P2718)),"",P2718+15)</f>
        <v>44058</v>
      </c>
      <c r="R2718" s="25" t="s">
        <v>195</v>
      </c>
      <c r="S2718" s="25"/>
      <c r="T2718" s="26"/>
      <c r="U2718" s="25"/>
      <c r="V2718" s="25"/>
      <c r="W2718" s="25" t="str">
        <f>IF(ISNUMBER(R2718), R2718+120, "")</f>
        <v/>
      </c>
      <c r="X2718" s="24">
        <v>44061</v>
      </c>
      <c r="Y2718" s="23" t="str">
        <f ca="1">IF(LEFT(B2718) = "P",
        IF(OR(ISBLANK(I2718), I2718 = ""), TODAY() - F2718 &amp; CHAR(10) &amp; "(preapproval)", I2718 - F2718 &amp; CHAR(10) &amp; "(PFL filed)"),
       IF(OR(ISBLANK(Z2718), Z2718 = ""), TODAY() - J2718, X2718 - J2718 &amp; CHAR(10) &amp; "(closed)"))</f>
        <v>105
(closed)</v>
      </c>
      <c r="Z2718" s="6" t="str">
        <f>IF(ISBLANK(X2718), "", "Yes")</f>
        <v>Yes</v>
      </c>
    </row>
    <row r="2719" spans="1:26" s="12" customFormat="1" ht="28.8" hidden="1" x14ac:dyDescent="0.3">
      <c r="A2719" s="29" t="s">
        <v>185</v>
      </c>
      <c r="B2719" s="29">
        <v>202000105</v>
      </c>
      <c r="C2719" s="31" t="s">
        <v>1622</v>
      </c>
      <c r="D2719" s="29" t="s">
        <v>176</v>
      </c>
      <c r="E2719" s="139" t="s">
        <v>1621</v>
      </c>
      <c r="F2719" s="30"/>
      <c r="G2719" s="128"/>
      <c r="H2719" s="24" t="str">
        <f>IF(ISNUMBER(F2719), F2719+90, "N/A")</f>
        <v>N/A</v>
      </c>
      <c r="I2719" s="24"/>
      <c r="J2719" s="24">
        <v>43956</v>
      </c>
      <c r="K2719" s="28">
        <v>16034.83</v>
      </c>
      <c r="L2719" s="28">
        <v>531.16</v>
      </c>
      <c r="M2719" s="28">
        <v>15665.08</v>
      </c>
      <c r="N2719" s="28">
        <v>518</v>
      </c>
      <c r="O2719" s="27">
        <f>IF(ISBLANK(J2719), "", IF(LEFT(B2719) = "P", J2719+60, J2719+90))</f>
        <v>44046</v>
      </c>
      <c r="P2719" s="27">
        <v>44043</v>
      </c>
      <c r="Q2719" s="27">
        <f>IF(NOT(ISNUMBER(P2719)),"",P2719+15)</f>
        <v>44058</v>
      </c>
      <c r="R2719" s="25" t="s">
        <v>195</v>
      </c>
      <c r="S2719" s="25"/>
      <c r="T2719" s="26"/>
      <c r="U2719" s="25"/>
      <c r="V2719" s="25"/>
      <c r="W2719" s="25" t="str">
        <f>IF(ISNUMBER(R2719), R2719+120, "")</f>
        <v/>
      </c>
      <c r="X2719" s="24">
        <v>44061</v>
      </c>
      <c r="Y2719" s="23" t="str">
        <f ca="1">IF(LEFT(B2719) = "P",
        IF(OR(ISBLANK(I2719), I2719 = ""), TODAY() - F2719 &amp; CHAR(10) &amp; "(preapproval)", I2719 - F2719 &amp; CHAR(10) &amp; "(PFL filed)"),
       IF(OR(ISBLANK(Z2719), Z2719 = ""), TODAY() - J2719, X2719 - J2719 &amp; CHAR(10) &amp; "(closed)"))</f>
        <v>105
(closed)</v>
      </c>
      <c r="Z2719" s="6" t="str">
        <f>IF(ISBLANK(X2719), "", "Yes")</f>
        <v>Yes</v>
      </c>
    </row>
    <row r="2720" spans="1:26" s="12" customFormat="1" ht="28.8" hidden="1" x14ac:dyDescent="0.3">
      <c r="A2720" s="29" t="s">
        <v>185</v>
      </c>
      <c r="B2720" s="29">
        <v>202000106</v>
      </c>
      <c r="C2720" s="31" t="s">
        <v>1449</v>
      </c>
      <c r="D2720" s="29" t="s">
        <v>179</v>
      </c>
      <c r="E2720" s="139" t="s">
        <v>1620</v>
      </c>
      <c r="F2720" s="30"/>
      <c r="G2720" s="128"/>
      <c r="H2720" s="24" t="str">
        <f>IF(ISNUMBER(F2720), F2720+90, "N/A")</f>
        <v>N/A</v>
      </c>
      <c r="I2720" s="24"/>
      <c r="J2720" s="24">
        <v>43956</v>
      </c>
      <c r="K2720" s="28">
        <v>3464.39</v>
      </c>
      <c r="L2720" s="28">
        <v>775.61</v>
      </c>
      <c r="M2720" s="28">
        <v>3452.72</v>
      </c>
      <c r="N2720" s="28">
        <v>775.61</v>
      </c>
      <c r="O2720" s="27">
        <f>IF(ISBLANK(J2720), "", IF(LEFT(B2720) = "P", J2720+60, J2720+90))</f>
        <v>44046</v>
      </c>
      <c r="P2720" s="27">
        <v>44035</v>
      </c>
      <c r="Q2720" s="27">
        <f>IF(NOT(ISNUMBER(P2720)),"",P2720+15)</f>
        <v>44050</v>
      </c>
      <c r="R2720" s="25" t="s">
        <v>195</v>
      </c>
      <c r="S2720" s="25"/>
      <c r="T2720" s="26"/>
      <c r="U2720" s="25"/>
      <c r="V2720" s="25"/>
      <c r="W2720" s="25" t="str">
        <f>IF(ISNUMBER(R2720), R2720+120, "")</f>
        <v/>
      </c>
      <c r="X2720" s="24">
        <v>44053</v>
      </c>
      <c r="Y2720" s="23" t="str">
        <f ca="1">IF(LEFT(B2720) = "P",
        IF(OR(ISBLANK(I2720), I2720 = ""), TODAY() - F2720 &amp; CHAR(10) &amp; "(preapproval)", I2720 - F2720 &amp; CHAR(10) &amp; "(PFL filed)"),
       IF(OR(ISBLANK(Z2720), Z2720 = ""), TODAY() - J2720, X2720 - J2720 &amp; CHAR(10) &amp; "(closed)"))</f>
        <v>97
(closed)</v>
      </c>
      <c r="Z2720" s="6" t="str">
        <f>IF(ISBLANK(X2720), "", "Yes")</f>
        <v>Yes</v>
      </c>
    </row>
    <row r="2721" spans="1:26" s="12" customFormat="1" ht="28.8" hidden="1" x14ac:dyDescent="0.3">
      <c r="A2721" s="29" t="s">
        <v>185</v>
      </c>
      <c r="B2721" s="29">
        <v>202000107</v>
      </c>
      <c r="C2721" s="31" t="s">
        <v>467</v>
      </c>
      <c r="D2721" s="29" t="s">
        <v>179</v>
      </c>
      <c r="E2721" s="139" t="s">
        <v>1615</v>
      </c>
      <c r="F2721" s="30"/>
      <c r="G2721" s="128"/>
      <c r="H2721" s="24" t="str">
        <f>IF(ISNUMBER(F2721), F2721+90, "N/A")</f>
        <v>N/A</v>
      </c>
      <c r="I2721" s="24"/>
      <c r="J2721" s="24">
        <v>43977</v>
      </c>
      <c r="K2721" s="28">
        <v>1925</v>
      </c>
      <c r="L2721" s="28">
        <v>87.5</v>
      </c>
      <c r="M2721" s="28"/>
      <c r="N2721" s="28"/>
      <c r="O2721" s="27">
        <f>IF(ISBLANK(J2721), "", IF(LEFT(B2721) = "P", J2721+60, J2721+90))</f>
        <v>44067</v>
      </c>
      <c r="P2721" s="25"/>
      <c r="Q2721" s="27" t="str">
        <f>IF(NOT(ISNUMBER(P2721)),"",P2721+15)</f>
        <v/>
      </c>
      <c r="R2721" s="25"/>
      <c r="S2721" s="25"/>
      <c r="T2721" s="26"/>
      <c r="U2721" s="25"/>
      <c r="V2721" s="25"/>
      <c r="W2721" s="25" t="str">
        <f>IF(ISNUMBER(R2721), R2721+120, "")</f>
        <v/>
      </c>
      <c r="X2721" s="24">
        <v>43990</v>
      </c>
      <c r="Y2721" s="23" t="str">
        <f ca="1">IF(LEFT(B2721) = "P",
        IF(OR(ISBLANK(I2721), I2721 = ""), TODAY() - F2721 &amp; CHAR(10) &amp; "(preapproval)", I2721 - F2721 &amp; CHAR(10) &amp; "(PFL filed)"),
       IF(OR(ISBLANK(Z2721), Z2721 = ""), TODAY() - J2721, X2721 - J2721 &amp; CHAR(10) &amp; "(closed)"))</f>
        <v>13
(closed)</v>
      </c>
      <c r="Z2721" s="6" t="str">
        <f>IF(ISBLANK(X2721), "", "Yes")</f>
        <v>Yes</v>
      </c>
    </row>
    <row r="2722" spans="1:26" s="12" customFormat="1" ht="28.8" hidden="1" x14ac:dyDescent="0.3">
      <c r="A2722" s="29" t="s">
        <v>185</v>
      </c>
      <c r="B2722" s="29">
        <v>202000108</v>
      </c>
      <c r="C2722" s="31" t="s">
        <v>1619</v>
      </c>
      <c r="D2722" s="29" t="s">
        <v>179</v>
      </c>
      <c r="E2722" s="139" t="s">
        <v>584</v>
      </c>
      <c r="F2722" s="30"/>
      <c r="G2722" s="128"/>
      <c r="H2722" s="24" t="str">
        <f>IF(ISNUMBER(F2722), F2722+90, "N/A")</f>
        <v>N/A</v>
      </c>
      <c r="I2722" s="24"/>
      <c r="J2722" s="24">
        <v>43977</v>
      </c>
      <c r="K2722" s="28">
        <v>2375</v>
      </c>
      <c r="L2722" s="28">
        <v>237.5</v>
      </c>
      <c r="M2722" s="28"/>
      <c r="N2722" s="28"/>
      <c r="O2722" s="27">
        <f>IF(ISBLANK(J2722), "", IF(LEFT(B2722) = "P", J2722+60, J2722+90))</f>
        <v>44067</v>
      </c>
      <c r="P2722" s="27" t="s">
        <v>230</v>
      </c>
      <c r="Q2722" s="27" t="str">
        <f>IF(NOT(ISNUMBER(P2722)),"",P2722+15)</f>
        <v/>
      </c>
      <c r="R2722" s="25"/>
      <c r="S2722" s="25"/>
      <c r="T2722" s="26"/>
      <c r="U2722" s="25"/>
      <c r="V2722" s="25"/>
      <c r="W2722" s="25" t="str">
        <f>IF(ISNUMBER(R2722), R2722+120, "")</f>
        <v/>
      </c>
      <c r="X2722" s="24">
        <v>43998</v>
      </c>
      <c r="Y2722" s="23" t="str">
        <f ca="1">IF(LEFT(B2722) = "P",
        IF(OR(ISBLANK(I2722), I2722 = ""), TODAY() - F2722 &amp; CHAR(10) &amp; "(preapproval)", I2722 - F2722 &amp; CHAR(10) &amp; "(PFL filed)"),
       IF(OR(ISBLANK(Z2722), Z2722 = ""), TODAY() - J2722, X2722 - J2722 &amp; CHAR(10) &amp; "(closed)"))</f>
        <v>21
(closed)</v>
      </c>
      <c r="Z2722" s="6" t="str">
        <f>IF(ISBLANK(X2722), "", "Yes")</f>
        <v>Yes</v>
      </c>
    </row>
    <row r="2723" spans="1:26" s="12" customFormat="1" ht="28.8" hidden="1" x14ac:dyDescent="0.3">
      <c r="A2723" s="29" t="s">
        <v>185</v>
      </c>
      <c r="B2723" s="29">
        <v>202000109</v>
      </c>
      <c r="C2723" s="31" t="s">
        <v>193</v>
      </c>
      <c r="D2723" s="29" t="s">
        <v>176</v>
      </c>
      <c r="E2723" s="139" t="s">
        <v>1618</v>
      </c>
      <c r="F2723" s="30"/>
      <c r="G2723" s="128"/>
      <c r="H2723" s="24" t="str">
        <f>IF(ISNUMBER(F2723), F2723+90, "N/A")</f>
        <v>N/A</v>
      </c>
      <c r="I2723" s="24"/>
      <c r="J2723" s="24">
        <v>43978</v>
      </c>
      <c r="K2723" s="28">
        <v>8501.59</v>
      </c>
      <c r="L2723" s="28">
        <v>552.65</v>
      </c>
      <c r="M2723" s="28">
        <v>11139.25</v>
      </c>
      <c r="N2723" s="28">
        <v>430.15</v>
      </c>
      <c r="O2723" s="27">
        <f>IF(ISBLANK(J2723), "", IF(LEFT(B2723) = "P", J2723+60, J2723+90))</f>
        <v>44068</v>
      </c>
      <c r="P2723" s="27">
        <v>44050</v>
      </c>
      <c r="Q2723" s="27">
        <f>IF(NOT(ISNUMBER(P2723)),"",P2723+15)</f>
        <v>44065</v>
      </c>
      <c r="R2723" s="25" t="s">
        <v>195</v>
      </c>
      <c r="S2723" s="25"/>
      <c r="T2723" s="26"/>
      <c r="U2723" s="25"/>
      <c r="V2723" s="25"/>
      <c r="W2723" s="25" t="str">
        <f>IF(ISNUMBER(R2723), R2723+120, "")</f>
        <v/>
      </c>
      <c r="X2723" s="24">
        <v>44068</v>
      </c>
      <c r="Y2723" s="23" t="str">
        <f ca="1">IF(LEFT(B2723) = "P",
        IF(OR(ISBLANK(I2723), I2723 = ""), TODAY() - F2723 &amp; CHAR(10) &amp; "(preapproval)", I2723 - F2723 &amp; CHAR(10) &amp; "(PFL filed)"),
       IF(OR(ISBLANK(Z2723), Z2723 = ""), TODAY() - J2723, X2723 - J2723 &amp; CHAR(10) &amp; "(closed)"))</f>
        <v>90
(closed)</v>
      </c>
      <c r="Z2723" s="6" t="str">
        <f>IF(ISBLANK(X2723), "", "Yes")</f>
        <v>Yes</v>
      </c>
    </row>
    <row r="2724" spans="1:26" s="12" customFormat="1" ht="28.8" hidden="1" x14ac:dyDescent="0.3">
      <c r="A2724" s="29" t="s">
        <v>185</v>
      </c>
      <c r="B2724" s="29">
        <v>202000110</v>
      </c>
      <c r="C2724" s="31" t="s">
        <v>193</v>
      </c>
      <c r="D2724" s="29" t="s">
        <v>176</v>
      </c>
      <c r="E2724" s="139" t="s">
        <v>1617</v>
      </c>
      <c r="F2724" s="30"/>
      <c r="G2724" s="128"/>
      <c r="H2724" s="24" t="str">
        <f>IF(ISNUMBER(F2724), F2724+90, "N/A")</f>
        <v>N/A</v>
      </c>
      <c r="I2724" s="24"/>
      <c r="J2724" s="24">
        <v>43978</v>
      </c>
      <c r="K2724" s="28">
        <v>2450</v>
      </c>
      <c r="L2724" s="28">
        <v>350</v>
      </c>
      <c r="M2724" s="28">
        <v>2450</v>
      </c>
      <c r="N2724" s="28">
        <v>350</v>
      </c>
      <c r="O2724" s="27">
        <f>IF(ISBLANK(J2724), "", IF(LEFT(B2724) = "P", J2724+60, J2724+90))</f>
        <v>44068</v>
      </c>
      <c r="P2724" s="27">
        <v>44028</v>
      </c>
      <c r="Q2724" s="27">
        <f>IF(NOT(ISNUMBER(P2724)),"",P2724+15)</f>
        <v>44043</v>
      </c>
      <c r="R2724" s="25" t="s">
        <v>195</v>
      </c>
      <c r="S2724" s="25"/>
      <c r="T2724" s="26"/>
      <c r="U2724" s="25"/>
      <c r="V2724" s="25"/>
      <c r="W2724" s="25" t="str">
        <f>IF(ISNUMBER(R2724), R2724+120, "")</f>
        <v/>
      </c>
      <c r="X2724" s="24">
        <v>44046</v>
      </c>
      <c r="Y2724" s="23" t="str">
        <f ca="1">IF(LEFT(B2724) = "P",
        IF(OR(ISBLANK(I2724), I2724 = ""), TODAY() - F2724 &amp; CHAR(10) &amp; "(preapproval)", I2724 - F2724 &amp; CHAR(10) &amp; "(PFL filed)"),
       IF(OR(ISBLANK(Z2724), Z2724 = ""), TODAY() - J2724, X2724 - J2724 &amp; CHAR(10) &amp; "(closed)"))</f>
        <v>68
(closed)</v>
      </c>
      <c r="Z2724" s="6" t="str">
        <f>IF(ISBLANK(X2724), "", "Yes")</f>
        <v>Yes</v>
      </c>
    </row>
    <row r="2725" spans="1:26" s="12" customFormat="1" ht="28.8" hidden="1" x14ac:dyDescent="0.3">
      <c r="A2725" s="29" t="s">
        <v>185</v>
      </c>
      <c r="B2725" s="29">
        <v>202000111</v>
      </c>
      <c r="C2725" s="31" t="s">
        <v>389</v>
      </c>
      <c r="D2725" s="29" t="s">
        <v>179</v>
      </c>
      <c r="E2725" s="139" t="s">
        <v>527</v>
      </c>
      <c r="F2725" s="30"/>
      <c r="G2725" s="128"/>
      <c r="H2725" s="24" t="str">
        <f>IF(ISNUMBER(#REF!),#REF!+ 90, "N/A")</f>
        <v>N/A</v>
      </c>
      <c r="I2725" s="24"/>
      <c r="J2725" s="24">
        <v>43983</v>
      </c>
      <c r="K2725" s="28">
        <v>20700</v>
      </c>
      <c r="L2725" s="28">
        <v>2070</v>
      </c>
      <c r="M2725" s="28">
        <v>20700</v>
      </c>
      <c r="N2725" s="28">
        <v>2070</v>
      </c>
      <c r="O2725" s="27">
        <f>IF(ISBLANK(J2725), "", IF(LEFT(B2725) = "P", J2725+60, J2725+90))</f>
        <v>44073</v>
      </c>
      <c r="P2725" s="27">
        <v>44057</v>
      </c>
      <c r="Q2725" s="27">
        <f>IF(NOT(ISNUMBER(P2725)),"",P2725+15)</f>
        <v>44072</v>
      </c>
      <c r="R2725" s="25" t="s">
        <v>195</v>
      </c>
      <c r="S2725" s="25"/>
      <c r="T2725" s="26"/>
      <c r="U2725" s="25"/>
      <c r="V2725" s="25"/>
      <c r="W2725" s="25" t="str">
        <f>IF(ISNUMBER(R2725), R2725+120, "")</f>
        <v/>
      </c>
      <c r="X2725" s="24">
        <v>44075</v>
      </c>
      <c r="Y2725" s="23" t="str">
        <f ca="1">IF(LEFT(B2725) = "P",
        IF(OR(ISBLANK(I2725), I2725 = ""), TODAY() - F2725 &amp; CHAR(10) &amp; "(preapproval)", I2725 - F2725 &amp; CHAR(10) &amp; "(PFL filed)"),
       IF(OR(ISBLANK(Z2725), Z2725 = ""), TODAY() - J2725, X2725 - J2725 &amp; CHAR(10) &amp; "(closed)"))</f>
        <v>92
(closed)</v>
      </c>
      <c r="Z2725" s="6" t="str">
        <f>IF(ISBLANK(X2725), "", "Yes")</f>
        <v>Yes</v>
      </c>
    </row>
    <row r="2726" spans="1:26" s="12" customFormat="1" ht="28.8" hidden="1" x14ac:dyDescent="0.3">
      <c r="A2726" s="29" t="s">
        <v>185</v>
      </c>
      <c r="B2726" s="29">
        <v>202000112</v>
      </c>
      <c r="C2726" s="31" t="s">
        <v>1616</v>
      </c>
      <c r="D2726" s="29" t="s">
        <v>174</v>
      </c>
      <c r="E2726" s="30" t="s">
        <v>1063</v>
      </c>
      <c r="F2726" s="30"/>
      <c r="G2726" s="128"/>
      <c r="H2726" s="24" t="str">
        <f>IF(ISNUMBER(F2726), F2726+90, "N/A")</f>
        <v>N/A</v>
      </c>
      <c r="I2726" s="24"/>
      <c r="J2726" s="24">
        <v>43984</v>
      </c>
      <c r="K2726" s="28">
        <v>245924</v>
      </c>
      <c r="L2726" s="28">
        <v>0</v>
      </c>
      <c r="M2726" s="28">
        <v>242486.45</v>
      </c>
      <c r="N2726" s="28">
        <v>0</v>
      </c>
      <c r="O2726" s="27">
        <f>IF(ISBLANK(J2726), "", IF(LEFT(B2726) = "P", J2726+60, J2726+90))</f>
        <v>44074</v>
      </c>
      <c r="P2726" s="27">
        <v>44068</v>
      </c>
      <c r="Q2726" s="27">
        <f>IF(NOT(ISNUMBER(P2726)),"",P2726+15)</f>
        <v>44083</v>
      </c>
      <c r="R2726" s="25" t="s">
        <v>195</v>
      </c>
      <c r="S2726" s="25"/>
      <c r="T2726" s="26"/>
      <c r="U2726" s="25"/>
      <c r="V2726" s="25"/>
      <c r="W2726" s="25" t="str">
        <f>IF(ISNUMBER(R2726), R2726+120, "")</f>
        <v/>
      </c>
      <c r="X2726" s="24">
        <v>44084</v>
      </c>
      <c r="Y2726" s="23" t="str">
        <f ca="1">IF(LEFT(B2726) = "P",
        IF(OR(ISBLANK(I2726), I2726 = ""), TODAY() - F2726 &amp; CHAR(10) &amp; "(preapproval)", I2726 - F2726 &amp; CHAR(10) &amp; "(PFL filed)"),
       IF(OR(ISBLANK(Z2726), Z2726 = ""), TODAY() - J2726, X2726 - J2726 &amp; CHAR(10) &amp; "(closed)"))</f>
        <v>100
(closed)</v>
      </c>
      <c r="Z2726" s="6" t="str">
        <f>IF(ISBLANK(X2726), "", "Yes")</f>
        <v>Yes</v>
      </c>
    </row>
    <row r="2727" spans="1:26" s="12" customFormat="1" ht="28.8" hidden="1" x14ac:dyDescent="0.3">
      <c r="A2727" s="29" t="s">
        <v>185</v>
      </c>
      <c r="B2727" s="29">
        <v>202000113</v>
      </c>
      <c r="C2727" s="30" t="s">
        <v>112</v>
      </c>
      <c r="D2727" s="29" t="s">
        <v>179</v>
      </c>
      <c r="E2727" s="139" t="s">
        <v>447</v>
      </c>
      <c r="F2727" s="30"/>
      <c r="G2727" s="128"/>
      <c r="H2727" s="24" t="str">
        <f>IF(ISNUMBER(F2727), F2727+90, "N/A")</f>
        <v>N/A</v>
      </c>
      <c r="I2727" s="24"/>
      <c r="J2727" s="24">
        <v>43987</v>
      </c>
      <c r="K2727" s="28">
        <v>880</v>
      </c>
      <c r="L2727" s="28">
        <v>440</v>
      </c>
      <c r="M2727" s="28">
        <v>799.2</v>
      </c>
      <c r="N2727" s="28">
        <v>399.6</v>
      </c>
      <c r="O2727" s="27">
        <f>IF(ISBLANK(J2727), "", IF(LEFT(B2727) = "P", J2727+60, J2727+90))</f>
        <v>44077</v>
      </c>
      <c r="P2727" s="27">
        <v>44035</v>
      </c>
      <c r="Q2727" s="27">
        <f>IF(NOT(ISNUMBER(P2727)),"",P2727+15)</f>
        <v>44050</v>
      </c>
      <c r="R2727" s="25" t="s">
        <v>195</v>
      </c>
      <c r="S2727" s="25"/>
      <c r="T2727" s="26"/>
      <c r="U2727" s="25"/>
      <c r="V2727" s="25"/>
      <c r="W2727" s="25" t="str">
        <f>IF(ISNUMBER(R2727), R2727+120, "")</f>
        <v/>
      </c>
      <c r="X2727" s="24">
        <v>44053</v>
      </c>
      <c r="Y2727" s="23" t="str">
        <f ca="1">IF(LEFT(B2727) = "P",
        IF(OR(ISBLANK(I2727), I2727 = ""), TODAY() - F2727 &amp; CHAR(10) &amp; "(preapproval)", I2727 - F2727 &amp; CHAR(10) &amp; "(PFL filed)"),
       IF(OR(ISBLANK(Z2727), Z2727 = ""), TODAY() - J2727, X2727 - J2727 &amp; CHAR(10) &amp; "(closed)"))</f>
        <v>66
(closed)</v>
      </c>
      <c r="Z2727" s="6" t="str">
        <f>IF(ISBLANK(X2727), "", "Yes")</f>
        <v>Yes</v>
      </c>
    </row>
    <row r="2728" spans="1:26" s="12" customFormat="1" ht="28.8" hidden="1" x14ac:dyDescent="0.3">
      <c r="A2728" s="29" t="s">
        <v>185</v>
      </c>
      <c r="B2728" s="29">
        <v>202000114</v>
      </c>
      <c r="C2728" s="31" t="s">
        <v>689</v>
      </c>
      <c r="D2728" s="29" t="s">
        <v>179</v>
      </c>
      <c r="E2728" s="139" t="s">
        <v>1615</v>
      </c>
      <c r="F2728" s="30"/>
      <c r="G2728" s="128"/>
      <c r="H2728" s="24" t="str">
        <f>IF(ISNUMBER(F2728), F2728+90, "N/A")</f>
        <v>N/A</v>
      </c>
      <c r="I2728" s="24"/>
      <c r="J2728" s="24">
        <v>43991</v>
      </c>
      <c r="K2728" s="28">
        <v>1925</v>
      </c>
      <c r="L2728" s="28">
        <v>87.5</v>
      </c>
      <c r="M2728" s="28">
        <v>1925</v>
      </c>
      <c r="N2728" s="28">
        <v>87.5</v>
      </c>
      <c r="O2728" s="27">
        <f>IF(ISBLANK(J2728), "", IF(LEFT(B2728) = "P", J2728+60, J2728+90))</f>
        <v>44081</v>
      </c>
      <c r="P2728" s="27">
        <v>44043</v>
      </c>
      <c r="Q2728" s="27">
        <f>IF(NOT(ISNUMBER(P2728)),"",P2728+15)</f>
        <v>44058</v>
      </c>
      <c r="R2728" s="25" t="s">
        <v>195</v>
      </c>
      <c r="S2728" s="25"/>
      <c r="T2728" s="26"/>
      <c r="U2728" s="25"/>
      <c r="V2728" s="25"/>
      <c r="W2728" s="25" t="str">
        <f>IF(ISNUMBER(R2728), R2728+120, "")</f>
        <v/>
      </c>
      <c r="X2728" s="24">
        <v>44061</v>
      </c>
      <c r="Y2728" s="23" t="str">
        <f ca="1">IF(LEFT(B2728) = "P",
        IF(OR(ISBLANK(I2728), I2728 = ""), TODAY() - F2728 &amp; CHAR(10) &amp; "(preapproval)", I2728 - F2728 &amp; CHAR(10) &amp; "(PFL filed)"),
       IF(OR(ISBLANK(Z2728), Z2728 = ""), TODAY() - J2728, X2728 - J2728 &amp; CHAR(10) &amp; "(closed)"))</f>
        <v>70
(closed)</v>
      </c>
      <c r="Z2728" s="6" t="str">
        <f>IF(ISBLANK(X2728), "", "Yes")</f>
        <v>Yes</v>
      </c>
    </row>
    <row r="2729" spans="1:26" s="12" customFormat="1" ht="28.8" hidden="1" x14ac:dyDescent="0.3">
      <c r="A2729" s="29" t="s">
        <v>185</v>
      </c>
      <c r="B2729" s="29">
        <v>202000115</v>
      </c>
      <c r="C2729" s="30" t="s">
        <v>112</v>
      </c>
      <c r="D2729" s="29" t="s">
        <v>179</v>
      </c>
      <c r="E2729" s="139" t="s">
        <v>286</v>
      </c>
      <c r="F2729" s="30"/>
      <c r="G2729" s="128"/>
      <c r="H2729" s="24" t="str">
        <f>IF(ISNUMBER(F2729), F2729+90, "N/A")</f>
        <v>N/A</v>
      </c>
      <c r="I2729" s="24"/>
      <c r="J2729" s="24">
        <v>43991</v>
      </c>
      <c r="K2729" s="28">
        <v>3838.2</v>
      </c>
      <c r="L2729" s="28">
        <v>303.89999999999998</v>
      </c>
      <c r="M2729" s="28">
        <v>3838.2</v>
      </c>
      <c r="N2729" s="28">
        <v>303.89999999999998</v>
      </c>
      <c r="O2729" s="27">
        <f>IF(ISBLANK(J2729), "", IF(LEFT(B2729) = "P", J2729+60, J2729+90))</f>
        <v>44081</v>
      </c>
      <c r="P2729" s="27">
        <v>44057</v>
      </c>
      <c r="Q2729" s="27">
        <f>IF(NOT(ISNUMBER(P2729)),"",P2729+15)</f>
        <v>44072</v>
      </c>
      <c r="R2729" s="25" t="s">
        <v>195</v>
      </c>
      <c r="S2729" s="25"/>
      <c r="T2729" s="26"/>
      <c r="U2729" s="25"/>
      <c r="V2729" s="25"/>
      <c r="W2729" s="25" t="str">
        <f>IF(ISNUMBER(R2729), R2729+120, "")</f>
        <v/>
      </c>
      <c r="X2729" s="24">
        <v>44075</v>
      </c>
      <c r="Y2729" s="23" t="str">
        <f ca="1">IF(LEFT(B2729) = "P",
        IF(OR(ISBLANK(I2729), I2729 = ""), TODAY() - F2729 &amp; CHAR(10) &amp; "(preapproval)", I2729 - F2729 &amp; CHAR(10) &amp; "(PFL filed)"),
       IF(OR(ISBLANK(Z2729), Z2729 = ""), TODAY() - J2729, X2729 - J2729 &amp; CHAR(10) &amp; "(closed)"))</f>
        <v>84
(closed)</v>
      </c>
      <c r="Z2729" s="6" t="str">
        <f>IF(ISBLANK(X2729), "", "Yes")</f>
        <v>Yes</v>
      </c>
    </row>
    <row r="2730" spans="1:26" s="12" customFormat="1" ht="28.8" hidden="1" x14ac:dyDescent="0.3">
      <c r="A2730" s="29" t="s">
        <v>185</v>
      </c>
      <c r="B2730" s="29">
        <v>202000116</v>
      </c>
      <c r="C2730" s="30" t="s">
        <v>193</v>
      </c>
      <c r="D2730" s="29" t="s">
        <v>179</v>
      </c>
      <c r="E2730" s="139" t="s">
        <v>1614</v>
      </c>
      <c r="F2730" s="30"/>
      <c r="G2730" s="128"/>
      <c r="H2730" s="24" t="str">
        <f>IF(ISNUMBER(F2730), F2730+90, "N/A")</f>
        <v>N/A</v>
      </c>
      <c r="I2730" s="24"/>
      <c r="J2730" s="24">
        <v>43994</v>
      </c>
      <c r="K2730" s="28">
        <v>495.23</v>
      </c>
      <c r="L2730" s="28">
        <v>352</v>
      </c>
      <c r="M2730" s="28">
        <v>495.23</v>
      </c>
      <c r="N2730" s="28">
        <v>352</v>
      </c>
      <c r="O2730" s="27">
        <f>IF(ISBLANK(J2730), "", IF(LEFT(B2730) = "P", J2730+60, J2730+90))</f>
        <v>44084</v>
      </c>
      <c r="P2730" s="27">
        <v>44057</v>
      </c>
      <c r="Q2730" s="27">
        <f>IF(NOT(ISNUMBER(P2730)),"",P2730+15)</f>
        <v>44072</v>
      </c>
      <c r="R2730" s="25"/>
      <c r="S2730" s="25"/>
      <c r="T2730" s="26"/>
      <c r="U2730" s="25"/>
      <c r="V2730" s="25"/>
      <c r="W2730" s="25" t="str">
        <f>IF(ISNUMBER(R2730), R2730+120, "")</f>
        <v/>
      </c>
      <c r="X2730" s="24">
        <v>44057</v>
      </c>
      <c r="Y2730" s="23" t="str">
        <f ca="1">IF(LEFT(B2730) = "P",
        IF(OR(ISBLANK(I2730), I2730 = ""), TODAY() - F2730 &amp; CHAR(10) &amp; "(preapproval)", I2730 - F2730 &amp; CHAR(10) &amp; "(PFL filed)"),
       IF(OR(ISBLANK(Z2730), Z2730 = ""), TODAY() - J2730, X2730 - J2730 &amp; CHAR(10) &amp; "(closed)"))</f>
        <v>63
(closed)</v>
      </c>
      <c r="Z2730" s="6" t="str">
        <f>IF(ISBLANK(X2730), "", "Yes")</f>
        <v>Yes</v>
      </c>
    </row>
    <row r="2731" spans="1:26" s="12" customFormat="1" ht="28.8" hidden="1" x14ac:dyDescent="0.3">
      <c r="A2731" s="29" t="s">
        <v>185</v>
      </c>
      <c r="B2731" s="29">
        <v>202000117</v>
      </c>
      <c r="C2731" s="31" t="s">
        <v>193</v>
      </c>
      <c r="D2731" s="29" t="s">
        <v>176</v>
      </c>
      <c r="E2731" s="139" t="s">
        <v>1613</v>
      </c>
      <c r="F2731" s="30"/>
      <c r="G2731" s="128"/>
      <c r="H2731" s="24" t="str">
        <f>IF(ISNUMBER(F2731), F2731+90, "N/A")</f>
        <v>N/A</v>
      </c>
      <c r="I2731" s="24"/>
      <c r="J2731" s="24">
        <v>43994</v>
      </c>
      <c r="K2731" s="28">
        <v>2953.89</v>
      </c>
      <c r="L2731" s="28">
        <v>0</v>
      </c>
      <c r="M2731" s="28">
        <v>2953.89</v>
      </c>
      <c r="N2731" s="28">
        <v>0</v>
      </c>
      <c r="O2731" s="27">
        <f>IF(ISBLANK(J2731), "", IF(LEFT(B2731) = "P", J2731+60, J2731+90))</f>
        <v>44084</v>
      </c>
      <c r="P2731" s="27">
        <v>44068</v>
      </c>
      <c r="Q2731" s="27">
        <f>IF(NOT(ISNUMBER(P2731)),"",P2731+15)</f>
        <v>44083</v>
      </c>
      <c r="R2731" s="25" t="s">
        <v>195</v>
      </c>
      <c r="S2731" s="25"/>
      <c r="T2731" s="26"/>
      <c r="U2731" s="25"/>
      <c r="V2731" s="25"/>
      <c r="W2731" s="25" t="str">
        <f>IF(ISNUMBER(R2731), R2731+120, "")</f>
        <v/>
      </c>
      <c r="X2731" s="24">
        <v>44084</v>
      </c>
      <c r="Y2731" s="23" t="str">
        <f ca="1">IF(LEFT(B2731) = "P",
        IF(OR(ISBLANK(I2731), I2731 = ""), TODAY() - F2731 &amp; CHAR(10) &amp; "(preapproval)", I2731 - F2731 &amp; CHAR(10) &amp; "(PFL filed)"),
       IF(OR(ISBLANK(Z2731), Z2731 = ""), TODAY() - J2731, X2731 - J2731 &amp; CHAR(10) &amp; "(closed)"))</f>
        <v>90
(closed)</v>
      </c>
      <c r="Z2731" s="6" t="str">
        <f>IF(ISBLANK(X2731), "", "Yes")</f>
        <v>Yes</v>
      </c>
    </row>
    <row r="2732" spans="1:26" s="12" customFormat="1" ht="28.8" hidden="1" x14ac:dyDescent="0.3">
      <c r="A2732" s="29" t="s">
        <v>185</v>
      </c>
      <c r="B2732" s="29">
        <v>202000118</v>
      </c>
      <c r="C2732" s="31" t="s">
        <v>193</v>
      </c>
      <c r="D2732" s="29" t="s">
        <v>176</v>
      </c>
      <c r="E2732" s="139" t="s">
        <v>1612</v>
      </c>
      <c r="F2732" s="30"/>
      <c r="G2732" s="128"/>
      <c r="H2732" s="24" t="str">
        <f>IF(ISNUMBER(F2732), F2732+90, "N/A")</f>
        <v>N/A</v>
      </c>
      <c r="I2732" s="24"/>
      <c r="J2732" s="24">
        <v>43994</v>
      </c>
      <c r="K2732" s="28">
        <v>1985.29</v>
      </c>
      <c r="L2732" s="28">
        <v>0</v>
      </c>
      <c r="M2732" s="28">
        <v>1985.29</v>
      </c>
      <c r="N2732" s="28">
        <v>0</v>
      </c>
      <c r="O2732" s="27">
        <f>IF(ISBLANK(J2732), "", IF(LEFT(B2732) = "P", J2732+60, J2732+90))</f>
        <v>44084</v>
      </c>
      <c r="P2732" s="27">
        <v>44068</v>
      </c>
      <c r="Q2732" s="27">
        <f>IF(NOT(ISNUMBER(P2732)),"",P2732+15)</f>
        <v>44083</v>
      </c>
      <c r="R2732" s="25" t="s">
        <v>195</v>
      </c>
      <c r="S2732" s="25"/>
      <c r="T2732" s="26"/>
      <c r="U2732" s="25"/>
      <c r="V2732" s="25"/>
      <c r="W2732" s="25" t="str">
        <f>IF(ISNUMBER(R2732), R2732+120, "")</f>
        <v/>
      </c>
      <c r="X2732" s="24">
        <v>44084</v>
      </c>
      <c r="Y2732" s="23" t="str">
        <f ca="1">IF(LEFT(B2732) = "P",
        IF(OR(ISBLANK(I2732), I2732 = ""), TODAY() - F2732 &amp; CHAR(10) &amp; "(preapproval)", I2732 - F2732 &amp; CHAR(10) &amp; "(PFL filed)"),
       IF(OR(ISBLANK(Z2732), Z2732 = ""), TODAY() - J2732, X2732 - J2732 &amp; CHAR(10) &amp; "(closed)"))</f>
        <v>90
(closed)</v>
      </c>
      <c r="Z2732" s="6" t="str">
        <f>IF(ISBLANK(X2732), "", "Yes")</f>
        <v>Yes</v>
      </c>
    </row>
    <row r="2733" spans="1:26" s="12" customFormat="1" ht="28.8" hidden="1" x14ac:dyDescent="0.3">
      <c r="A2733" s="29" t="s">
        <v>185</v>
      </c>
      <c r="B2733" s="29">
        <v>202000119</v>
      </c>
      <c r="C2733" s="31" t="s">
        <v>193</v>
      </c>
      <c r="D2733" s="29" t="s">
        <v>176</v>
      </c>
      <c r="E2733" s="139" t="s">
        <v>1611</v>
      </c>
      <c r="F2733" s="30"/>
      <c r="G2733" s="128"/>
      <c r="H2733" s="24" t="str">
        <f>IF(ISNUMBER(F2733), F2733+90, "N/A")</f>
        <v>N/A</v>
      </c>
      <c r="I2733" s="24"/>
      <c r="J2733" s="24">
        <v>43994</v>
      </c>
      <c r="K2733" s="28">
        <v>15547.16</v>
      </c>
      <c r="L2733" s="28">
        <v>1450</v>
      </c>
      <c r="M2733" s="28">
        <v>16057.1</v>
      </c>
      <c r="N2733" s="28">
        <v>1450</v>
      </c>
      <c r="O2733" s="27">
        <f>IF(ISBLANK(J2733), "", IF(LEFT(B2733) = "P", J2733+60, J2733+90))</f>
        <v>44084</v>
      </c>
      <c r="P2733" s="27">
        <v>44068</v>
      </c>
      <c r="Q2733" s="27">
        <f>IF(NOT(ISNUMBER(P2733)),"",P2733+15)</f>
        <v>44083</v>
      </c>
      <c r="R2733" s="25" t="s">
        <v>195</v>
      </c>
      <c r="S2733" s="25"/>
      <c r="T2733" s="26"/>
      <c r="U2733" s="25"/>
      <c r="V2733" s="25"/>
      <c r="W2733" s="25" t="str">
        <f>IF(ISNUMBER(R2733), R2733+120, "")</f>
        <v/>
      </c>
      <c r="X2733" s="24">
        <v>44084</v>
      </c>
      <c r="Y2733" s="23" t="str">
        <f ca="1">IF(LEFT(B2733) = "P",
        IF(OR(ISBLANK(I2733), I2733 = ""), TODAY() - F2733 &amp; CHAR(10) &amp; "(preapproval)", I2733 - F2733 &amp; CHAR(10) &amp; "(PFL filed)"),
       IF(OR(ISBLANK(Z2733), Z2733 = ""), TODAY() - J2733, X2733 - J2733 &amp; CHAR(10) &amp; "(closed)"))</f>
        <v>90
(closed)</v>
      </c>
      <c r="Z2733" s="6" t="str">
        <f>IF(ISBLANK(X2733), "", "Yes")</f>
        <v>Yes</v>
      </c>
    </row>
    <row r="2734" spans="1:26" s="12" customFormat="1" ht="28.8" hidden="1" x14ac:dyDescent="0.3">
      <c r="A2734" s="29" t="s">
        <v>185</v>
      </c>
      <c r="B2734" s="29">
        <v>202000120</v>
      </c>
      <c r="C2734" s="31" t="s">
        <v>193</v>
      </c>
      <c r="D2734" s="29" t="s">
        <v>176</v>
      </c>
      <c r="E2734" s="139" t="s">
        <v>1610</v>
      </c>
      <c r="F2734" s="30"/>
      <c r="G2734" s="128"/>
      <c r="H2734" s="24" t="str">
        <f>IF(ISNUMBER(F2734), F2734+90, "N/A")</f>
        <v>N/A</v>
      </c>
      <c r="I2734" s="24"/>
      <c r="J2734" s="24">
        <v>43994</v>
      </c>
      <c r="K2734" s="28">
        <v>2772</v>
      </c>
      <c r="L2734" s="28">
        <v>252</v>
      </c>
      <c r="M2734" s="28">
        <f>2772+609.68</f>
        <v>3381.68</v>
      </c>
      <c r="N2734" s="28">
        <v>252</v>
      </c>
      <c r="O2734" s="27">
        <f>IF(ISBLANK(J2734), "", IF(LEFT(B2734) = "P", J2734+60, J2734+90))</f>
        <v>44084</v>
      </c>
      <c r="P2734" s="27">
        <v>44068</v>
      </c>
      <c r="Q2734" s="27">
        <f>IF(NOT(ISNUMBER(P2734)),"",P2734+15)</f>
        <v>44083</v>
      </c>
      <c r="R2734" s="25" t="s">
        <v>195</v>
      </c>
      <c r="S2734" s="25"/>
      <c r="T2734" s="26"/>
      <c r="U2734" s="25"/>
      <c r="V2734" s="25"/>
      <c r="W2734" s="25" t="str">
        <f>IF(ISNUMBER(R2734), R2734+120, "")</f>
        <v/>
      </c>
      <c r="X2734" s="24">
        <v>44084</v>
      </c>
      <c r="Y2734" s="23" t="str">
        <f ca="1">IF(LEFT(B2734) = "P",
        IF(OR(ISBLANK(I2734), I2734 = ""), TODAY() - F2734 &amp; CHAR(10) &amp; "(preapproval)", I2734 - F2734 &amp; CHAR(10) &amp; "(PFL filed)"),
       IF(OR(ISBLANK(Z2734), Z2734 = ""), TODAY() - J2734, X2734 - J2734 &amp; CHAR(10) &amp; "(closed)"))</f>
        <v>90
(closed)</v>
      </c>
      <c r="Z2734" s="6" t="str">
        <f>IF(ISBLANK(X2734), "", "Yes")</f>
        <v>Yes</v>
      </c>
    </row>
    <row r="2735" spans="1:26" s="12" customFormat="1" ht="28.8" hidden="1" x14ac:dyDescent="0.3">
      <c r="A2735" s="29" t="s">
        <v>185</v>
      </c>
      <c r="B2735" s="29">
        <v>202000121</v>
      </c>
      <c r="C2735" s="30" t="s">
        <v>193</v>
      </c>
      <c r="D2735" s="29" t="s">
        <v>176</v>
      </c>
      <c r="E2735" s="139" t="s">
        <v>1609</v>
      </c>
      <c r="F2735" s="30"/>
      <c r="G2735" s="128"/>
      <c r="H2735" s="24" t="str">
        <f>IF(ISNUMBER(F2735), F2735+90, "N/A")</f>
        <v>N/A</v>
      </c>
      <c r="I2735" s="24"/>
      <c r="J2735" s="24">
        <v>43998</v>
      </c>
      <c r="K2735" s="28">
        <v>7920</v>
      </c>
      <c r="L2735" s="28">
        <v>720</v>
      </c>
      <c r="M2735" s="28">
        <f>7920+192</f>
        <v>8112</v>
      </c>
      <c r="N2735" s="28">
        <v>720</v>
      </c>
      <c r="O2735" s="27">
        <f>IF(ISBLANK(J2735), "", IF(LEFT(B2735) = "P", J2735+60, J2735+90))</f>
        <v>44088</v>
      </c>
      <c r="P2735" s="27">
        <v>44068</v>
      </c>
      <c r="Q2735" s="27">
        <f>IF(NOT(ISNUMBER(P2735)),"",P2735+15)</f>
        <v>44083</v>
      </c>
      <c r="R2735" s="25" t="s">
        <v>230</v>
      </c>
      <c r="S2735" s="25"/>
      <c r="T2735" s="26"/>
      <c r="U2735" s="25"/>
      <c r="V2735" s="25"/>
      <c r="W2735" s="25" t="str">
        <f>IF(ISNUMBER(R2735), R2735+120, "")</f>
        <v/>
      </c>
      <c r="X2735" s="24">
        <v>44084</v>
      </c>
      <c r="Y2735" s="23" t="str">
        <f ca="1">IF(LEFT(B2735) = "P",
        IF(OR(ISBLANK(I2735), I2735 = ""), TODAY() - F2735 &amp; CHAR(10) &amp; "(preapproval)", I2735 - F2735 &amp; CHAR(10) &amp; "(PFL filed)"),
       IF(OR(ISBLANK(Z2735), Z2735 = ""), TODAY() - J2735, X2735 - J2735 &amp; CHAR(10) &amp; "(closed)"))</f>
        <v>86
(closed)</v>
      </c>
      <c r="Z2735" s="6" t="str">
        <f>IF(ISBLANK(X2735), "", "Yes")</f>
        <v>Yes</v>
      </c>
    </row>
    <row r="2736" spans="1:26" s="12" customFormat="1" ht="28.8" hidden="1" x14ac:dyDescent="0.3">
      <c r="A2736" s="29" t="s">
        <v>185</v>
      </c>
      <c r="B2736" s="29">
        <v>202000122</v>
      </c>
      <c r="C2736" s="31" t="s">
        <v>389</v>
      </c>
      <c r="D2736" s="29" t="s">
        <v>179</v>
      </c>
      <c r="E2736" s="139" t="s">
        <v>1597</v>
      </c>
      <c r="F2736" s="30"/>
      <c r="G2736" s="128"/>
      <c r="H2736" s="24" t="str">
        <f>IF(ISNUMBER(F2736), F2736+90, "N/A")</f>
        <v>N/A</v>
      </c>
      <c r="I2736" s="24"/>
      <c r="J2736" s="24">
        <v>43998</v>
      </c>
      <c r="K2736" s="28">
        <v>33020</v>
      </c>
      <c r="L2736" s="28">
        <v>3580</v>
      </c>
      <c r="M2736" s="28">
        <v>0</v>
      </c>
      <c r="N2736" s="28">
        <v>0</v>
      </c>
      <c r="O2736" s="27">
        <f>IF(ISBLANK(J2736), "", IF(LEFT(B2736) = "P", J2736+60, J2736+90))</f>
        <v>44088</v>
      </c>
      <c r="P2736" s="27" t="s">
        <v>230</v>
      </c>
      <c r="Q2736" s="27" t="str">
        <f>IF(NOT(ISNUMBER(P2736)),"",P2736+15)</f>
        <v/>
      </c>
      <c r="R2736" s="25" t="s">
        <v>196</v>
      </c>
      <c r="S2736" s="25"/>
      <c r="T2736" s="26"/>
      <c r="U2736" s="25"/>
      <c r="V2736" s="25"/>
      <c r="W2736" s="25" t="str">
        <f>IF(ISNUMBER(R2736), R2736+120, "")</f>
        <v/>
      </c>
      <c r="X2736" s="24">
        <v>44022</v>
      </c>
      <c r="Y2736" s="23" t="str">
        <f ca="1">IF(LEFT(B2736) = "P",
        IF(OR(ISBLANK(I2736), I2736 = ""), TODAY() - F2736 &amp; CHAR(10) &amp; "(preapproval)", I2736 - F2736 &amp; CHAR(10) &amp; "(PFL filed)"),
       IF(OR(ISBLANK(Z2736), Z2736 = ""), TODAY() - J2736, X2736 - J2736 &amp; CHAR(10) &amp; "(closed)"))</f>
        <v>24
(closed)</v>
      </c>
      <c r="Z2736" s="6" t="str">
        <f>IF(ISBLANK(X2736), "", "Yes")</f>
        <v>Yes</v>
      </c>
    </row>
    <row r="2737" spans="1:26" s="12" customFormat="1" ht="28.8" hidden="1" x14ac:dyDescent="0.3">
      <c r="A2737" s="29" t="s">
        <v>185</v>
      </c>
      <c r="B2737" s="29">
        <v>202000123</v>
      </c>
      <c r="C2737" s="31" t="s">
        <v>689</v>
      </c>
      <c r="D2737" s="29" t="s">
        <v>179</v>
      </c>
      <c r="E2737" s="139" t="s">
        <v>584</v>
      </c>
      <c r="F2737" s="30"/>
      <c r="G2737" s="128"/>
      <c r="H2737" s="24" t="str">
        <f>IF(ISNUMBER(F2737), F2737+90, "N/A")</f>
        <v>N/A</v>
      </c>
      <c r="I2737" s="24"/>
      <c r="J2737" s="24">
        <v>44000</v>
      </c>
      <c r="K2737" s="28">
        <v>2375</v>
      </c>
      <c r="L2737" s="28">
        <v>237.5</v>
      </c>
      <c r="M2737" s="28">
        <v>2475</v>
      </c>
      <c r="N2737" s="28">
        <v>247.5</v>
      </c>
      <c r="O2737" s="27">
        <f>IF(ISBLANK(J2737), "", IF(LEFT(B2737) = "P", J2737+60, J2737+90))</f>
        <v>44090</v>
      </c>
      <c r="P2737" s="27">
        <v>44070</v>
      </c>
      <c r="Q2737" s="27">
        <f>IF(NOT(ISNUMBER(P2737)),"",P2737+15)</f>
        <v>44085</v>
      </c>
      <c r="R2737" s="25"/>
      <c r="S2737" s="25"/>
      <c r="T2737" s="26"/>
      <c r="U2737" s="25"/>
      <c r="V2737" s="25"/>
      <c r="W2737" s="25" t="str">
        <f>IF(ISNUMBER(R2737), R2737+120, "")</f>
        <v/>
      </c>
      <c r="X2737" s="24">
        <v>44088</v>
      </c>
      <c r="Y2737" s="23" t="str">
        <f ca="1">IF(LEFT(B2737) = "P",
        IF(OR(ISBLANK(I2737), I2737 = ""), TODAY() - F2737 &amp; CHAR(10) &amp; "(preapproval)", I2737 - F2737 &amp; CHAR(10) &amp; "(PFL filed)"),
       IF(OR(ISBLANK(Z2737), Z2737 = ""), TODAY() - J2737, X2737 - J2737 &amp; CHAR(10) &amp; "(closed)"))</f>
        <v>88
(closed)</v>
      </c>
      <c r="Z2737" s="6" t="str">
        <f>IF(ISBLANK(X2737), "", "Yes")</f>
        <v>Yes</v>
      </c>
    </row>
    <row r="2738" spans="1:26" s="12" customFormat="1" ht="28.8" hidden="1" x14ac:dyDescent="0.3">
      <c r="A2738" s="29" t="s">
        <v>185</v>
      </c>
      <c r="B2738" s="29">
        <v>202000124</v>
      </c>
      <c r="C2738" s="30" t="s">
        <v>1449</v>
      </c>
      <c r="D2738" s="29" t="s">
        <v>179</v>
      </c>
      <c r="E2738" s="139" t="s">
        <v>1484</v>
      </c>
      <c r="F2738" s="30"/>
      <c r="G2738" s="128"/>
      <c r="H2738" s="24" t="str">
        <f>IF(ISNUMBER(F2738), F2738+90, "N/A")</f>
        <v>N/A</v>
      </c>
      <c r="I2738" s="24"/>
      <c r="J2738" s="24">
        <v>44004</v>
      </c>
      <c r="K2738" s="28">
        <v>202.72</v>
      </c>
      <c r="L2738" s="28">
        <v>0</v>
      </c>
      <c r="M2738" s="28">
        <v>202.72</v>
      </c>
      <c r="N2738" s="28">
        <v>0</v>
      </c>
      <c r="O2738" s="27">
        <f>IF(ISBLANK(J2738), "", IF(LEFT(B2738) = "P", J2738+60, J2738+90))</f>
        <v>44094</v>
      </c>
      <c r="P2738" s="27">
        <v>44078</v>
      </c>
      <c r="Q2738" s="27">
        <f>IF(NOT(ISNUMBER(P2738)),"",P2738+15)</f>
        <v>44093</v>
      </c>
      <c r="R2738" s="25" t="s">
        <v>195</v>
      </c>
      <c r="S2738" s="25"/>
      <c r="T2738" s="26"/>
      <c r="U2738" s="25"/>
      <c r="V2738" s="25"/>
      <c r="W2738" s="25" t="str">
        <f>IF(ISNUMBER(R2738), R2738+120, "")</f>
        <v/>
      </c>
      <c r="X2738" s="24">
        <v>44096</v>
      </c>
      <c r="Y2738" s="23" t="str">
        <f ca="1">IF(LEFT(B2738) = "P",
        IF(OR(ISBLANK(I2738), I2738 = ""), TODAY() - F2738 &amp; CHAR(10) &amp; "(preapproval)", I2738 - F2738 &amp; CHAR(10) &amp; "(PFL filed)"),
       IF(OR(ISBLANK(Z2738), Z2738 = ""), TODAY() - J2738, X2738 - J2738 &amp; CHAR(10) &amp; "(closed)"))</f>
        <v>92
(closed)</v>
      </c>
      <c r="Z2738" s="6" t="str">
        <f>IF(ISBLANK(X2738), "", "Yes")</f>
        <v>Yes</v>
      </c>
    </row>
    <row r="2739" spans="1:26" s="12" customFormat="1" ht="28.8" hidden="1" x14ac:dyDescent="0.3">
      <c r="A2739" s="29" t="s">
        <v>185</v>
      </c>
      <c r="B2739" s="29">
        <v>202000125</v>
      </c>
      <c r="C2739" s="31" t="s">
        <v>1608</v>
      </c>
      <c r="D2739" s="29" t="s">
        <v>172</v>
      </c>
      <c r="E2739" s="30" t="s">
        <v>1607</v>
      </c>
      <c r="F2739" s="30"/>
      <c r="G2739" s="128"/>
      <c r="H2739" s="24" t="str">
        <f>IF(ISNUMBER(F2739), F2739+90, "N/A")</f>
        <v>N/A</v>
      </c>
      <c r="I2739" s="24"/>
      <c r="J2739" s="24">
        <v>44004</v>
      </c>
      <c r="K2739" s="28">
        <v>53467.62</v>
      </c>
      <c r="L2739" s="28">
        <v>0</v>
      </c>
      <c r="M2739" s="28">
        <v>53467.62</v>
      </c>
      <c r="N2739" s="28">
        <v>0</v>
      </c>
      <c r="O2739" s="27">
        <f>IF(ISBLANK(J2739), "", IF(LEFT(B2739) = "P", J2739+60, J2739+90))</f>
        <v>44094</v>
      </c>
      <c r="P2739" s="27">
        <v>44060</v>
      </c>
      <c r="Q2739" s="27">
        <f>IF(NOT(ISNUMBER(P2739)),"",P2739+15)</f>
        <v>44075</v>
      </c>
      <c r="R2739" s="25"/>
      <c r="S2739" s="25"/>
      <c r="T2739" s="26"/>
      <c r="U2739" s="25"/>
      <c r="V2739" s="25"/>
      <c r="W2739" s="25" t="str">
        <f>IF(ISNUMBER(R2739), R2739+120, "")</f>
        <v/>
      </c>
      <c r="X2739" s="24">
        <v>44076</v>
      </c>
      <c r="Y2739" s="23" t="str">
        <f ca="1">IF(LEFT(B2739) = "P",
        IF(OR(ISBLANK(I2739), I2739 = ""), TODAY() - F2739 &amp; CHAR(10) &amp; "(preapproval)", I2739 - F2739 &amp; CHAR(10) &amp; "(PFL filed)"),
       IF(OR(ISBLANK(Z2739), Z2739 = ""), TODAY() - J2739, X2739 - J2739 &amp; CHAR(10) &amp; "(closed)"))</f>
        <v>72
(closed)</v>
      </c>
      <c r="Z2739" s="6" t="str">
        <f>IF(ISBLANK(X2739), "", "Yes")</f>
        <v>Yes</v>
      </c>
    </row>
    <row r="2740" spans="1:26" s="12" customFormat="1" ht="28.8" hidden="1" x14ac:dyDescent="0.3">
      <c r="A2740" s="29" t="s">
        <v>185</v>
      </c>
      <c r="B2740" s="29">
        <v>202000126</v>
      </c>
      <c r="C2740" s="31" t="s">
        <v>1410</v>
      </c>
      <c r="D2740" s="29" t="s">
        <v>179</v>
      </c>
      <c r="E2740" s="139" t="s">
        <v>1606</v>
      </c>
      <c r="F2740" s="30"/>
      <c r="G2740" s="128"/>
      <c r="H2740" s="24" t="str">
        <f>IF(ISNUMBER(F2740), F2740+90, "N/A")</f>
        <v>N/A</v>
      </c>
      <c r="I2740" s="24"/>
      <c r="J2740" s="24">
        <v>44007</v>
      </c>
      <c r="K2740" s="28">
        <v>290.32</v>
      </c>
      <c r="L2740" s="28">
        <v>31.4</v>
      </c>
      <c r="M2740" s="28">
        <f>290.32+62.8</f>
        <v>353.12</v>
      </c>
      <c r="N2740" s="28">
        <v>10.4</v>
      </c>
      <c r="O2740" s="27">
        <f>IF(ISBLANK(J2740), "", IF(LEFT(B2740) = "P", J2740+60, J2740+90))</f>
        <v>44097</v>
      </c>
      <c r="P2740" s="27">
        <v>44082</v>
      </c>
      <c r="Q2740" s="27">
        <f>IF(NOT(ISNUMBER(P2740)),"",P2740+15)</f>
        <v>44097</v>
      </c>
      <c r="R2740" s="25" t="s">
        <v>195</v>
      </c>
      <c r="S2740" s="25"/>
      <c r="T2740" s="26"/>
      <c r="U2740" s="25"/>
      <c r="V2740" s="25"/>
      <c r="W2740" s="25" t="str">
        <f>IF(ISNUMBER(R2740), R2740+120, "")</f>
        <v/>
      </c>
      <c r="X2740" s="24">
        <v>44098</v>
      </c>
      <c r="Y2740" s="23" t="str">
        <f ca="1">IF(LEFT(B2740) = "P",
        IF(OR(ISBLANK(I2740), I2740 = ""), TODAY() - F2740 &amp; CHAR(10) &amp; "(preapproval)", I2740 - F2740 &amp; CHAR(10) &amp; "(PFL filed)"),
       IF(OR(ISBLANK(Z2740), Z2740 = ""), TODAY() - J2740, X2740 - J2740 &amp; CHAR(10) &amp; "(closed)"))</f>
        <v>91
(closed)</v>
      </c>
      <c r="Z2740" s="6" t="str">
        <f>IF(ISBLANK(X2740), "", "Yes")</f>
        <v>Yes</v>
      </c>
    </row>
    <row r="2741" spans="1:26" s="12" customFormat="1" ht="28.8" hidden="1" x14ac:dyDescent="0.3">
      <c r="A2741" s="29" t="s">
        <v>185</v>
      </c>
      <c r="B2741" s="29">
        <v>202000127</v>
      </c>
      <c r="C2741" s="31" t="s">
        <v>1410</v>
      </c>
      <c r="D2741" s="29" t="s">
        <v>179</v>
      </c>
      <c r="E2741" s="139" t="s">
        <v>1605</v>
      </c>
      <c r="F2741" s="30"/>
      <c r="G2741" s="128"/>
      <c r="H2741" s="24" t="str">
        <f>IF(ISNUMBER(F2741), F2741+90, "N/A")</f>
        <v>N/A</v>
      </c>
      <c r="I2741" s="24"/>
      <c r="J2741" s="24">
        <v>44007</v>
      </c>
      <c r="K2741" s="28">
        <v>795</v>
      </c>
      <c r="L2741" s="28">
        <v>79.5</v>
      </c>
      <c r="M2741" s="28">
        <v>773.4</v>
      </c>
      <c r="N2741" s="28">
        <v>79.5</v>
      </c>
      <c r="O2741" s="27">
        <f>IF(ISBLANK(J2741), "", IF(LEFT(B2741) = "P", J2741+60, J2741+90))</f>
        <v>44097</v>
      </c>
      <c r="P2741" s="27">
        <v>44082</v>
      </c>
      <c r="Q2741" s="27">
        <f>IF(NOT(ISNUMBER(P2741)),"",P2741+15)</f>
        <v>44097</v>
      </c>
      <c r="R2741" s="25" t="s">
        <v>195</v>
      </c>
      <c r="S2741" s="25"/>
      <c r="T2741" s="26"/>
      <c r="U2741" s="25"/>
      <c r="V2741" s="25"/>
      <c r="W2741" s="25" t="str">
        <f>IF(ISNUMBER(R2741), R2741+120, "")</f>
        <v/>
      </c>
      <c r="X2741" s="24">
        <v>44098</v>
      </c>
      <c r="Y2741" s="23" t="str">
        <f ca="1">IF(LEFT(B2741) = "P",
        IF(OR(ISBLANK(I2741), I2741 = ""), TODAY() - F2741 &amp; CHAR(10) &amp; "(preapproval)", I2741 - F2741 &amp; CHAR(10) &amp; "(PFL filed)"),
       IF(OR(ISBLANK(Z2741), Z2741 = ""), TODAY() - J2741, X2741 - J2741 &amp; CHAR(10) &amp; "(closed)"))</f>
        <v>91
(closed)</v>
      </c>
      <c r="Z2741" s="6" t="str">
        <f>IF(ISBLANK(X2741), "", "Yes")</f>
        <v>Yes</v>
      </c>
    </row>
    <row r="2742" spans="1:26" s="12" customFormat="1" ht="27.75" hidden="1" customHeight="1" x14ac:dyDescent="0.3">
      <c r="A2742" s="29" t="s">
        <v>185</v>
      </c>
      <c r="B2742" s="29">
        <v>202000128</v>
      </c>
      <c r="C2742" s="31" t="s">
        <v>1410</v>
      </c>
      <c r="D2742" s="29" t="s">
        <v>179</v>
      </c>
      <c r="E2742" s="139" t="s">
        <v>1604</v>
      </c>
      <c r="F2742" s="30"/>
      <c r="G2742" s="128"/>
      <c r="H2742" s="24" t="str">
        <f>IF(ISNUMBER(F2742), F2742+90, "N/A")</f>
        <v>N/A</v>
      </c>
      <c r="I2742" s="24"/>
      <c r="J2742" s="24">
        <v>44007</v>
      </c>
      <c r="K2742" s="28">
        <v>71676.27</v>
      </c>
      <c r="L2742" s="28">
        <v>7785</v>
      </c>
      <c r="M2742" s="28">
        <v>71619.320000000007</v>
      </c>
      <c r="N2742" s="28">
        <v>7785</v>
      </c>
      <c r="O2742" s="27">
        <f>IF(ISBLANK(J2742), "", IF(LEFT(B2742) = "P", J2742+60, J2742+90))</f>
        <v>44097</v>
      </c>
      <c r="P2742" s="27">
        <v>44082</v>
      </c>
      <c r="Q2742" s="27">
        <f>IF(NOT(ISNUMBER(P2742)),"",P2742+15)</f>
        <v>44097</v>
      </c>
      <c r="R2742" s="25" t="s">
        <v>195</v>
      </c>
      <c r="S2742" s="25"/>
      <c r="T2742" s="26"/>
      <c r="U2742" s="25"/>
      <c r="V2742" s="25"/>
      <c r="W2742" s="25" t="str">
        <f>IF(ISNUMBER(R2742), R2742+120, "")</f>
        <v/>
      </c>
      <c r="X2742" s="24">
        <v>44098</v>
      </c>
      <c r="Y2742" s="23" t="str">
        <f ca="1">IF(LEFT(B2742) = "P",
        IF(OR(ISBLANK(I2742), I2742 = ""), TODAY() - F2742 &amp; CHAR(10) &amp; "(preapproval)", I2742 - F2742 &amp; CHAR(10) &amp; "(PFL filed)"),
       IF(OR(ISBLANK(Z2742), Z2742 = ""), TODAY() - J2742, X2742 - J2742 &amp; CHAR(10) &amp; "(closed)"))</f>
        <v>91
(closed)</v>
      </c>
      <c r="Z2742" s="6" t="str">
        <f>IF(ISBLANK(X2742), "", "Yes")</f>
        <v>Yes</v>
      </c>
    </row>
    <row r="2743" spans="1:26" s="12" customFormat="1" ht="26.25" hidden="1" customHeight="1" x14ac:dyDescent="0.3">
      <c r="A2743" s="29" t="s">
        <v>185</v>
      </c>
      <c r="B2743" s="29">
        <v>202000129</v>
      </c>
      <c r="C2743" s="31" t="s">
        <v>1410</v>
      </c>
      <c r="D2743" s="29" t="s">
        <v>179</v>
      </c>
      <c r="E2743" s="139" t="s">
        <v>539</v>
      </c>
      <c r="F2743" s="30"/>
      <c r="G2743" s="128"/>
      <c r="H2743" s="24" t="str">
        <f>IF(ISNUMBER(F2743), F2743+90, "N/A")</f>
        <v>N/A</v>
      </c>
      <c r="I2743" s="24"/>
      <c r="J2743" s="24">
        <v>44007</v>
      </c>
      <c r="K2743" s="28">
        <v>15507.6</v>
      </c>
      <c r="L2743" s="28">
        <v>1369.2</v>
      </c>
      <c r="M2743" s="28">
        <v>15507.6</v>
      </c>
      <c r="N2743" s="28">
        <v>1369.2</v>
      </c>
      <c r="O2743" s="27">
        <f>IF(ISBLANK(J2743), "", IF(LEFT(B2743) = "P", J2743+60, J2743+90))</f>
        <v>44097</v>
      </c>
      <c r="P2743" s="27">
        <v>44082</v>
      </c>
      <c r="Q2743" s="27">
        <f>IF(NOT(ISNUMBER(P2743)),"",P2743+15)</f>
        <v>44097</v>
      </c>
      <c r="R2743" s="25" t="s">
        <v>195</v>
      </c>
      <c r="S2743" s="25"/>
      <c r="T2743" s="26"/>
      <c r="U2743" s="25"/>
      <c r="V2743" s="25"/>
      <c r="W2743" s="25" t="str">
        <f>IF(ISNUMBER(R2743), R2743+120, "")</f>
        <v/>
      </c>
      <c r="X2743" s="24">
        <v>44098</v>
      </c>
      <c r="Y2743" s="23" t="str">
        <f ca="1">IF(LEFT(B2743) = "P",
        IF(OR(ISBLANK(I2743), I2743 = ""), TODAY() - F2743 &amp; CHAR(10) &amp; "(preapproval)", I2743 - F2743 &amp; CHAR(10) &amp; "(PFL filed)"),
       IF(OR(ISBLANK(Z2743), Z2743 = ""), TODAY() - J2743, X2743 - J2743 &amp; CHAR(10) &amp; "(closed)"))</f>
        <v>91
(closed)</v>
      </c>
      <c r="Z2743" s="6" t="str">
        <f>IF(ISBLANK(X2743), "", "Yes")</f>
        <v>Yes</v>
      </c>
    </row>
    <row r="2744" spans="1:26" s="12" customFormat="1" ht="26.25" hidden="1" customHeight="1" x14ac:dyDescent="0.3">
      <c r="A2744" s="29" t="s">
        <v>185</v>
      </c>
      <c r="B2744" s="29">
        <v>202000130</v>
      </c>
      <c r="C2744" s="30" t="s">
        <v>1408</v>
      </c>
      <c r="D2744" s="29" t="s">
        <v>177</v>
      </c>
      <c r="E2744" s="139" t="s">
        <v>1603</v>
      </c>
      <c r="F2744" s="30"/>
      <c r="G2744" s="128"/>
      <c r="H2744" s="24" t="str">
        <f>IF(ISNUMBER(F2744), F2744+90, "N/A")</f>
        <v>N/A</v>
      </c>
      <c r="I2744" s="24"/>
      <c r="J2744" s="24">
        <v>44020</v>
      </c>
      <c r="K2744" s="28">
        <v>97.15</v>
      </c>
      <c r="L2744" s="28">
        <v>87</v>
      </c>
      <c r="M2744" s="28">
        <v>97.15</v>
      </c>
      <c r="N2744" s="28">
        <v>87</v>
      </c>
      <c r="O2744" s="27">
        <f>IF(ISBLANK(J2744), "", IF(LEFT(B2744) = "P", J2744+60, J2744+90))</f>
        <v>44110</v>
      </c>
      <c r="P2744" s="27">
        <v>44070</v>
      </c>
      <c r="Q2744" s="27">
        <f>IF(NOT(ISNUMBER(P2744)),"",P2744+15)</f>
        <v>44085</v>
      </c>
      <c r="R2744" s="25" t="s">
        <v>195</v>
      </c>
      <c r="S2744" s="25"/>
      <c r="T2744" s="26"/>
      <c r="U2744" s="25"/>
      <c r="V2744" s="25"/>
      <c r="W2744" s="25" t="str">
        <f>IF(ISNUMBER(R2744), R2744+120, "")</f>
        <v/>
      </c>
      <c r="X2744" s="24">
        <v>44088</v>
      </c>
      <c r="Y2744" s="23" t="str">
        <f ca="1">IF(LEFT(B2744) = "P",
        IF(OR(ISBLANK(I2744), I2744 = ""), TODAY() - F2744 &amp; CHAR(10) &amp; "(preapproval)", I2744 - F2744 &amp; CHAR(10) &amp; "(PFL filed)"),
       IF(OR(ISBLANK(Z2744), Z2744 = ""), TODAY() - J2744, X2744 - J2744 &amp; CHAR(10) &amp; "(closed)"))</f>
        <v>68
(closed)</v>
      </c>
      <c r="Z2744" s="6" t="str">
        <f>IF(ISBLANK(X2744), "", "Yes")</f>
        <v>Yes</v>
      </c>
    </row>
    <row r="2745" spans="1:26" s="12" customFormat="1" ht="26.25" hidden="1" customHeight="1" x14ac:dyDescent="0.3">
      <c r="A2745" s="29" t="s">
        <v>185</v>
      </c>
      <c r="B2745" s="29">
        <v>202000131</v>
      </c>
      <c r="C2745" s="31" t="s">
        <v>1419</v>
      </c>
      <c r="D2745" s="29" t="s">
        <v>176</v>
      </c>
      <c r="E2745" s="139" t="s">
        <v>1602</v>
      </c>
      <c r="F2745" s="30"/>
      <c r="G2745" s="128"/>
      <c r="H2745" s="24" t="str">
        <f>IF(ISNUMBER(F2745), F2745+90, "N/A")</f>
        <v>N/A</v>
      </c>
      <c r="I2745" s="24"/>
      <c r="J2745" s="24">
        <v>44034</v>
      </c>
      <c r="K2745" s="28">
        <v>2156</v>
      </c>
      <c r="L2745" s="28">
        <v>279.98</v>
      </c>
      <c r="M2745" s="28">
        <v>2156</v>
      </c>
      <c r="N2745" s="28">
        <v>539</v>
      </c>
      <c r="O2745" s="27">
        <f>IF(ISBLANK(J2745), "", IF(LEFT(B2745) = "P", J2745+60, J2745+90))</f>
        <v>44124</v>
      </c>
      <c r="P2745" s="27">
        <v>44104</v>
      </c>
      <c r="Q2745" s="27">
        <f>IF(NOT(ISNUMBER(P2745)),"",P2745+15)</f>
        <v>44119</v>
      </c>
      <c r="R2745" s="25" t="s">
        <v>195</v>
      </c>
      <c r="S2745" s="25"/>
      <c r="T2745" s="26"/>
      <c r="U2745" s="25"/>
      <c r="V2745" s="25"/>
      <c r="W2745" s="25" t="str">
        <f>IF(ISNUMBER(R2745), R2745+120, "")</f>
        <v/>
      </c>
      <c r="X2745" s="24">
        <v>44120</v>
      </c>
      <c r="Y2745" s="23" t="str">
        <f ca="1">IF(LEFT(B2745) = "P",
        IF(OR(ISBLANK(I2745), I2745 = ""), TODAY() - F2745 &amp; CHAR(10) &amp; "(preapproval)", I2745 - F2745 &amp; CHAR(10) &amp; "(PFL filed)"),
       IF(OR(ISBLANK(Z2745), Z2745 = ""), TODAY() - J2745, X2745 - J2745 &amp; CHAR(10) &amp; "(closed)"))</f>
        <v>86
(closed)</v>
      </c>
      <c r="Z2745" s="6" t="str">
        <f>IF(ISBLANK(X2745), "", "Yes")</f>
        <v>Yes</v>
      </c>
    </row>
    <row r="2746" spans="1:26" s="12" customFormat="1" ht="26.25" hidden="1" customHeight="1" x14ac:dyDescent="0.3">
      <c r="A2746" s="29" t="s">
        <v>185</v>
      </c>
      <c r="B2746" s="29">
        <v>202000132</v>
      </c>
      <c r="C2746" s="31" t="s">
        <v>1419</v>
      </c>
      <c r="D2746" s="29" t="s">
        <v>176</v>
      </c>
      <c r="E2746" s="139" t="s">
        <v>1601</v>
      </c>
      <c r="F2746" s="30"/>
      <c r="G2746" s="128"/>
      <c r="H2746" s="24" t="str">
        <f>IF(ISNUMBER(F2746), F2746+90, "N/A")</f>
        <v>N/A</v>
      </c>
      <c r="I2746" s="24"/>
      <c r="J2746" s="24">
        <v>44034</v>
      </c>
      <c r="K2746" s="28">
        <v>7545.46</v>
      </c>
      <c r="L2746" s="28">
        <v>580.41999999999996</v>
      </c>
      <c r="M2746" s="28">
        <v>8051.68</v>
      </c>
      <c r="N2746" s="28">
        <v>619.36</v>
      </c>
      <c r="O2746" s="27">
        <f>IF(ISBLANK(J2746), "", IF(LEFT(B2746) = "P", J2746+60, J2746+90))</f>
        <v>44124</v>
      </c>
      <c r="P2746" s="27">
        <v>44104</v>
      </c>
      <c r="Q2746" s="27">
        <f>IF(NOT(ISNUMBER(P2746)),"",P2746+15)</f>
        <v>44119</v>
      </c>
      <c r="R2746" s="25" t="s">
        <v>195</v>
      </c>
      <c r="S2746" s="25" t="s">
        <v>230</v>
      </c>
      <c r="T2746" s="26" t="s">
        <v>230</v>
      </c>
      <c r="U2746" s="25" t="s">
        <v>230</v>
      </c>
      <c r="V2746" s="25" t="s">
        <v>230</v>
      </c>
      <c r="W2746" s="25" t="s">
        <v>230</v>
      </c>
      <c r="X2746" s="24">
        <v>44120</v>
      </c>
      <c r="Y2746" s="23" t="str">
        <f ca="1">IF(LEFT(B2746) = "P",
        IF(OR(ISBLANK(I2746), I2746 = ""), TODAY() - F2746 &amp; CHAR(10) &amp; "(preapproval)", I2746 - F2746 &amp; CHAR(10) &amp; "(PFL filed)"),
       IF(OR(ISBLANK(Z2746), Z2746 = ""), TODAY() - J2746, X2746 - J2746 &amp; CHAR(10) &amp; "(closed)"))</f>
        <v>86
(closed)</v>
      </c>
      <c r="Z2746" s="6" t="str">
        <f>IF(ISBLANK(X2746), "", "Yes")</f>
        <v>Yes</v>
      </c>
    </row>
    <row r="2747" spans="1:26" s="12" customFormat="1" ht="26.25" hidden="1" customHeight="1" x14ac:dyDescent="0.3">
      <c r="A2747" s="29" t="s">
        <v>185</v>
      </c>
      <c r="B2747" s="29">
        <v>202000133</v>
      </c>
      <c r="C2747" s="31" t="s">
        <v>695</v>
      </c>
      <c r="D2747" s="29" t="s">
        <v>179</v>
      </c>
      <c r="E2747" s="139" t="s">
        <v>1600</v>
      </c>
      <c r="F2747" s="30"/>
      <c r="G2747" s="128"/>
      <c r="H2747" s="24" t="s">
        <v>230</v>
      </c>
      <c r="I2747" s="24"/>
      <c r="J2747" s="24">
        <v>44040</v>
      </c>
      <c r="K2747" s="28">
        <v>1571.15</v>
      </c>
      <c r="L2747" s="28">
        <v>773.7</v>
      </c>
      <c r="M2747" s="28">
        <v>1571.15</v>
      </c>
      <c r="N2747" s="28">
        <v>773.7</v>
      </c>
      <c r="O2747" s="27">
        <f>IF(ISBLANK(J2747), "", IF(LEFT(B2747) = "P", J2747+60, J2747+90))</f>
        <v>44130</v>
      </c>
      <c r="P2747" s="27">
        <v>44113</v>
      </c>
      <c r="Q2747" s="27">
        <f>IF(NOT(ISNUMBER(P2747)),"",P2747+15)</f>
        <v>44128</v>
      </c>
      <c r="R2747" s="25" t="s">
        <v>195</v>
      </c>
      <c r="S2747" s="25"/>
      <c r="T2747" s="26"/>
      <c r="U2747" s="25"/>
      <c r="V2747" s="25"/>
      <c r="W2747" s="25"/>
      <c r="X2747" s="24">
        <v>44131</v>
      </c>
      <c r="Y2747" s="23" t="str">
        <f ca="1">IF(LEFT(B2747) = "P",
        IF(OR(ISBLANK(I2747), I2747 = ""), TODAY() - F2747 &amp; CHAR(10) &amp; "(preapproval)", I2747 - F2747 &amp; CHAR(10) &amp; "(PFL filed)"),
       IF(OR(ISBLANK(Z2747), Z2747 = ""), TODAY() - J2747, X2747 - J2747 &amp; CHAR(10) &amp; "(closed)"))</f>
        <v>91
(closed)</v>
      </c>
      <c r="Z2747" s="6" t="str">
        <f>IF(ISBLANK(X2747), "", "Yes")</f>
        <v>Yes</v>
      </c>
    </row>
    <row r="2748" spans="1:26" s="12" customFormat="1" ht="28.8" hidden="1" x14ac:dyDescent="0.3">
      <c r="A2748" s="29" t="s">
        <v>185</v>
      </c>
      <c r="B2748" s="29">
        <v>202000134</v>
      </c>
      <c r="C2748" s="31" t="s">
        <v>695</v>
      </c>
      <c r="D2748" s="29" t="s">
        <v>179</v>
      </c>
      <c r="E2748" s="139" t="s">
        <v>1599</v>
      </c>
      <c r="F2748" s="30"/>
      <c r="G2748" s="128"/>
      <c r="H2748" s="24" t="str">
        <f>IF(ISNUMBER(F2748), F2748+90, "N/A")</f>
        <v>N/A</v>
      </c>
      <c r="I2748" s="24"/>
      <c r="J2748" s="24">
        <v>44040</v>
      </c>
      <c r="K2748" s="28">
        <v>453.12</v>
      </c>
      <c r="L2748" s="28">
        <v>443.12</v>
      </c>
      <c r="M2748" s="28">
        <v>453.12</v>
      </c>
      <c r="N2748" s="28">
        <v>443.12</v>
      </c>
      <c r="O2748" s="27">
        <f>IF(ISBLANK(J2748), "", IF(LEFT(B2748) = "P", J2748+60, J2748+90))</f>
        <v>44130</v>
      </c>
      <c r="P2748" s="27">
        <v>44113</v>
      </c>
      <c r="Q2748" s="27">
        <f>IF(NOT(ISNUMBER(P2748)),"",P2748+15)</f>
        <v>44128</v>
      </c>
      <c r="R2748" s="25" t="s">
        <v>195</v>
      </c>
      <c r="S2748" s="25"/>
      <c r="T2748" s="26"/>
      <c r="U2748" s="25"/>
      <c r="V2748" s="25"/>
      <c r="W2748" s="25" t="str">
        <f>IF(ISNUMBER(R2748), R2748+120, "")</f>
        <v/>
      </c>
      <c r="X2748" s="24">
        <v>44131</v>
      </c>
      <c r="Y2748" s="23" t="str">
        <f ca="1">IF(LEFT(B2748) = "P",
        IF(OR(ISBLANK(I2748), I2748 = ""), TODAY() - F2748 &amp; CHAR(10) &amp; "(preapproval)", I2748 - F2748 &amp; CHAR(10) &amp; "(PFL filed)"),
       IF(OR(ISBLANK(Z2748), Z2748 = ""), TODAY() - J2748, X2748 - J2748 &amp; CHAR(10) &amp; "(closed)"))</f>
        <v>91
(closed)</v>
      </c>
      <c r="Z2748" s="6" t="str">
        <f>IF(ISBLANK(X2748), "", "Yes")</f>
        <v>Yes</v>
      </c>
    </row>
    <row r="2749" spans="1:26" s="12" customFormat="1" ht="28.8" hidden="1" x14ac:dyDescent="0.3">
      <c r="A2749" s="29" t="s">
        <v>185</v>
      </c>
      <c r="B2749" s="29">
        <v>202000135</v>
      </c>
      <c r="C2749" s="31" t="s">
        <v>1559</v>
      </c>
      <c r="D2749" s="29" t="s">
        <v>179</v>
      </c>
      <c r="E2749" s="139" t="s">
        <v>1598</v>
      </c>
      <c r="F2749" s="30"/>
      <c r="G2749" s="128"/>
      <c r="H2749" s="24" t="str">
        <f>IF(ISNUMBER(F2749), F2749+90, "N/A")</f>
        <v>N/A</v>
      </c>
      <c r="I2749" s="24"/>
      <c r="J2749" s="24">
        <v>44042</v>
      </c>
      <c r="K2749" s="28">
        <v>51.66</v>
      </c>
      <c r="L2749" s="28">
        <v>51.66</v>
      </c>
      <c r="M2749" s="28">
        <v>51.66</v>
      </c>
      <c r="N2749" s="28">
        <v>51.66</v>
      </c>
      <c r="O2749" s="27">
        <f>IF(ISBLANK(J2749), "", IF(LEFT(B2749) = "P", J2749+60, J2749+90))</f>
        <v>44132</v>
      </c>
      <c r="P2749" s="27">
        <v>44113</v>
      </c>
      <c r="Q2749" s="27">
        <f>IF(NOT(ISNUMBER(P2749)),"",P2749+15)</f>
        <v>44128</v>
      </c>
      <c r="R2749" s="25" t="s">
        <v>195</v>
      </c>
      <c r="S2749" s="25"/>
      <c r="T2749" s="26"/>
      <c r="U2749" s="25"/>
      <c r="V2749" s="25"/>
      <c r="W2749" s="25" t="str">
        <f>IF(ISNUMBER(R2749), R2749+120, "")</f>
        <v/>
      </c>
      <c r="X2749" s="24">
        <v>44131</v>
      </c>
      <c r="Y2749" s="23" t="str">
        <f ca="1">IF(LEFT(B2749) = "P",
        IF(OR(ISBLANK(I2749), I2749 = ""), TODAY() - F2749 &amp; CHAR(10) &amp; "(preapproval)", I2749 - F2749 &amp; CHAR(10) &amp; "(PFL filed)"),
       IF(OR(ISBLANK(Z2749), Z2749 = ""), TODAY() - J2749, X2749 - J2749 &amp; CHAR(10) &amp; "(closed)"))</f>
        <v>89
(closed)</v>
      </c>
      <c r="Z2749" s="6" t="str">
        <f>IF(ISBLANK(X2749), "", "Yes")</f>
        <v>Yes</v>
      </c>
    </row>
    <row r="2750" spans="1:26" s="12" customFormat="1" ht="28.8" hidden="1" x14ac:dyDescent="0.3">
      <c r="A2750" s="29" t="s">
        <v>185</v>
      </c>
      <c r="B2750" s="29">
        <v>202000136</v>
      </c>
      <c r="C2750" s="30" t="s">
        <v>389</v>
      </c>
      <c r="D2750" s="29" t="s">
        <v>179</v>
      </c>
      <c r="E2750" s="139" t="s">
        <v>1597</v>
      </c>
      <c r="F2750" s="30"/>
      <c r="G2750" s="128"/>
      <c r="H2750" s="24" t="str">
        <f>IF(ISNUMBER(F2750), F2750+90, "N/A")</f>
        <v>N/A</v>
      </c>
      <c r="I2750" s="24"/>
      <c r="J2750" s="24">
        <v>44057</v>
      </c>
      <c r="K2750" s="28">
        <v>19036</v>
      </c>
      <c r="L2750" s="28">
        <v>1860</v>
      </c>
      <c r="M2750" s="28">
        <v>19036</v>
      </c>
      <c r="N2750" s="28">
        <v>1860</v>
      </c>
      <c r="O2750" s="27">
        <f>IF(ISBLANK(J2750), "", IF(LEFT(B2750) = "P", J2750+60, J2750+90))</f>
        <v>44147</v>
      </c>
      <c r="P2750" s="27">
        <v>44126</v>
      </c>
      <c r="Q2750" s="27">
        <f>IF(NOT(ISNUMBER(P2750)),"",P2750+15)</f>
        <v>44141</v>
      </c>
      <c r="R2750" s="25" t="s">
        <v>195</v>
      </c>
      <c r="S2750" s="25"/>
      <c r="T2750" s="26"/>
      <c r="U2750" s="25"/>
      <c r="V2750" s="25"/>
      <c r="W2750" s="25" t="str">
        <f>IF(ISNUMBER(R2750), R2750+120, "")</f>
        <v/>
      </c>
      <c r="X2750" s="24">
        <v>44144</v>
      </c>
      <c r="Y2750" s="23" t="str">
        <f ca="1">IF(LEFT(B2750) = "P",
        IF(OR(ISBLANK(I2750), I2750 = ""), TODAY() - F2750 &amp; CHAR(10) &amp; "(preapproval)", I2750 - F2750 &amp; CHAR(10) &amp; "(PFL filed)"),
       IF(OR(ISBLANK(Z2750), Z2750 = ""), TODAY() - J2750, X2750 - J2750 &amp; CHAR(10) &amp; "(closed)"))</f>
        <v>87
(closed)</v>
      </c>
      <c r="Z2750" s="6" t="str">
        <f>IF(ISBLANK(X2750), "", "Yes")</f>
        <v>Yes</v>
      </c>
    </row>
    <row r="2751" spans="1:26" s="12" customFormat="1" ht="28.8" hidden="1" x14ac:dyDescent="0.3">
      <c r="A2751" s="29" t="s">
        <v>185</v>
      </c>
      <c r="B2751" s="29">
        <v>202000137</v>
      </c>
      <c r="C2751" s="31" t="s">
        <v>193</v>
      </c>
      <c r="D2751" s="29" t="s">
        <v>179</v>
      </c>
      <c r="E2751" s="139" t="s">
        <v>369</v>
      </c>
      <c r="F2751" s="30"/>
      <c r="G2751" s="128"/>
      <c r="H2751" s="24" t="str">
        <f>IF(ISNUMBER(F2751), F2751+90, "N/A")</f>
        <v>N/A</v>
      </c>
      <c r="I2751" s="24"/>
      <c r="J2751" s="24">
        <v>44061</v>
      </c>
      <c r="K2751" s="28">
        <v>509.03</v>
      </c>
      <c r="L2751" s="28">
        <v>356</v>
      </c>
      <c r="M2751" s="28">
        <v>323.33</v>
      </c>
      <c r="N2751" s="28">
        <v>362.5</v>
      </c>
      <c r="O2751" s="27">
        <f>IF(ISBLANK(J2751), "", IF(LEFT(B2751) = "P", J2751+60, J2751+90))</f>
        <v>44151</v>
      </c>
      <c r="P2751" s="27">
        <v>44133</v>
      </c>
      <c r="Q2751" s="27">
        <f>IF(NOT(ISNUMBER(P2751)),"",P2751+15)</f>
        <v>44148</v>
      </c>
      <c r="R2751" s="25" t="s">
        <v>195</v>
      </c>
      <c r="S2751" s="25"/>
      <c r="T2751" s="26"/>
      <c r="U2751" s="25"/>
      <c r="V2751" s="25"/>
      <c r="W2751" s="25" t="str">
        <f>IF(ISNUMBER(R2751), R2751+120, "")</f>
        <v/>
      </c>
      <c r="X2751" s="24">
        <v>44151</v>
      </c>
      <c r="Y2751" s="23" t="str">
        <f ca="1">IF(LEFT(B2751) = "P",
        IF(OR(ISBLANK(I2751), I2751 = ""), TODAY() - F2751 &amp; CHAR(10) &amp; "(preapproval)", I2751 - F2751 &amp; CHAR(10) &amp; "(PFL filed)"),
       IF(OR(ISBLANK(Z2751), Z2751 = ""), TODAY() - J2751, X2751 - J2751 &amp; CHAR(10) &amp; "(closed)"))</f>
        <v>90
(closed)</v>
      </c>
      <c r="Z2751" s="6" t="str">
        <f>IF(ISBLANK(X2751), "", "Yes")</f>
        <v>Yes</v>
      </c>
    </row>
    <row r="2752" spans="1:26" s="12" customFormat="1" ht="28.8" hidden="1" x14ac:dyDescent="0.3">
      <c r="A2752" s="29" t="s">
        <v>185</v>
      </c>
      <c r="B2752" s="29">
        <v>202000138</v>
      </c>
      <c r="C2752" s="31" t="s">
        <v>193</v>
      </c>
      <c r="D2752" s="29" t="s">
        <v>179</v>
      </c>
      <c r="E2752" s="30" t="s">
        <v>1596</v>
      </c>
      <c r="F2752" s="30"/>
      <c r="G2752" s="128"/>
      <c r="H2752" s="24" t="str">
        <f>IF(ISNUMBER(F2752), F2752+90, "N/A")</f>
        <v>N/A</v>
      </c>
      <c r="I2752" s="24"/>
      <c r="J2752" s="24">
        <v>44061</v>
      </c>
      <c r="K2752" s="28">
        <v>229.1</v>
      </c>
      <c r="L2752" s="28">
        <v>174</v>
      </c>
      <c r="M2752" s="28">
        <v>120.56</v>
      </c>
      <c r="N2752" s="28">
        <v>162.5</v>
      </c>
      <c r="O2752" s="27">
        <f>IF(ISBLANK(J2752), "", IF(LEFT(B2752) = "P", J2752+60, J2752+90))</f>
        <v>44151</v>
      </c>
      <c r="P2752" s="27">
        <v>44137</v>
      </c>
      <c r="Q2752" s="27">
        <f>IF(NOT(ISNUMBER(P2752)),"",P2752+15)</f>
        <v>44152</v>
      </c>
      <c r="R2752" s="25" t="s">
        <v>195</v>
      </c>
      <c r="S2752" s="25"/>
      <c r="T2752" s="26"/>
      <c r="U2752" s="25"/>
      <c r="V2752" s="25"/>
      <c r="W2752" s="25" t="str">
        <f>IF(ISNUMBER(R2752), R2752+120, "")</f>
        <v/>
      </c>
      <c r="X2752" s="24">
        <v>44153</v>
      </c>
      <c r="Y2752" s="23" t="str">
        <f ca="1">IF(LEFT(B2752) = "P",
        IF(OR(ISBLANK(I2752), I2752 = ""), TODAY() - F2752 &amp; CHAR(10) &amp; "(preapproval)", I2752 - F2752 &amp; CHAR(10) &amp; "(PFL filed)"),
       IF(OR(ISBLANK(Z2752), Z2752 = ""), TODAY() - J2752, X2752 - J2752 &amp; CHAR(10) &amp; "(closed)"))</f>
        <v>92
(closed)</v>
      </c>
      <c r="Z2752" s="6" t="str">
        <f>IF(ISBLANK(X2752), "", "Yes")</f>
        <v>Yes</v>
      </c>
    </row>
    <row r="2753" spans="1:26" s="12" customFormat="1" ht="28.8" hidden="1" x14ac:dyDescent="0.3">
      <c r="A2753" s="29" t="s">
        <v>185</v>
      </c>
      <c r="B2753" s="29">
        <v>202000139</v>
      </c>
      <c r="C2753" s="31" t="s">
        <v>193</v>
      </c>
      <c r="D2753" s="29" t="s">
        <v>179</v>
      </c>
      <c r="E2753" s="139" t="s">
        <v>1595</v>
      </c>
      <c r="F2753" s="30"/>
      <c r="G2753" s="128"/>
      <c r="H2753" s="24" t="str">
        <f>IF(ISNUMBER(F2753), F2753+90, "N/A")</f>
        <v>N/A</v>
      </c>
      <c r="I2753" s="24"/>
      <c r="J2753" s="24">
        <v>44061</v>
      </c>
      <c r="K2753" s="28">
        <v>176.9</v>
      </c>
      <c r="L2753" s="28">
        <v>149</v>
      </c>
      <c r="M2753" s="28">
        <v>176.9</v>
      </c>
      <c r="N2753" s="28">
        <v>149</v>
      </c>
      <c r="O2753" s="27">
        <f>IF(ISBLANK(J2753), "", IF(LEFT(B2753) = "P", J2753+60, J2753+90))</f>
        <v>44151</v>
      </c>
      <c r="P2753" s="27">
        <v>44130</v>
      </c>
      <c r="Q2753" s="27">
        <f>IF(NOT(ISNUMBER(P2753)),"",P2753+15)</f>
        <v>44145</v>
      </c>
      <c r="R2753" s="25" t="s">
        <v>195</v>
      </c>
      <c r="S2753" s="25"/>
      <c r="T2753" s="26"/>
      <c r="U2753" s="25"/>
      <c r="V2753" s="25"/>
      <c r="W2753" s="25" t="str">
        <f>IF(ISNUMBER(R2753), R2753+120, "")</f>
        <v/>
      </c>
      <c r="X2753" s="24">
        <v>44148</v>
      </c>
      <c r="Y2753" s="23" t="str">
        <f ca="1">IF(LEFT(B2753) = "P",
        IF(OR(ISBLANK(I2753), I2753 = ""), TODAY() - F2753 &amp; CHAR(10) &amp; "(preapproval)", I2753 - F2753 &amp; CHAR(10) &amp; "(PFL filed)"),
       IF(OR(ISBLANK(Z2753), Z2753 = ""), TODAY() - J2753, X2753 - J2753 &amp; CHAR(10) &amp; "(closed)"))</f>
        <v>87
(closed)</v>
      </c>
      <c r="Z2753" s="6" t="str">
        <f>IF(ISBLANK(X2753), "", "Yes")</f>
        <v>Yes</v>
      </c>
    </row>
    <row r="2754" spans="1:26" s="12" customFormat="1" ht="28.8" hidden="1" x14ac:dyDescent="0.3">
      <c r="A2754" s="29" t="s">
        <v>185</v>
      </c>
      <c r="B2754" s="29">
        <v>202000140</v>
      </c>
      <c r="C2754" s="31" t="s">
        <v>193</v>
      </c>
      <c r="D2754" s="29" t="s">
        <v>177</v>
      </c>
      <c r="E2754" s="139" t="s">
        <v>1575</v>
      </c>
      <c r="F2754" s="30"/>
      <c r="G2754" s="128"/>
      <c r="H2754" s="24" t="str">
        <f>IF(ISNUMBER(F2754), F2754+90, "N/A")</f>
        <v>N/A</v>
      </c>
      <c r="I2754" s="24"/>
      <c r="J2754" s="24">
        <v>44061</v>
      </c>
      <c r="K2754" s="28">
        <v>480</v>
      </c>
      <c r="L2754" s="28">
        <v>280</v>
      </c>
      <c r="M2754" s="28"/>
      <c r="N2754" s="28"/>
      <c r="O2754" s="27">
        <f>IF(ISBLANK(J2754), "", IF(LEFT(B2754) = "P", J2754+60, J2754+90))</f>
        <v>44151</v>
      </c>
      <c r="P2754" s="27" t="s">
        <v>230</v>
      </c>
      <c r="Q2754" s="27" t="str">
        <f>IF(NOT(ISNUMBER(P2754)),"",P2754+15)</f>
        <v/>
      </c>
      <c r="R2754" s="25"/>
      <c r="S2754" s="25"/>
      <c r="T2754" s="26"/>
      <c r="U2754" s="25"/>
      <c r="V2754" s="25"/>
      <c r="W2754" s="25" t="str">
        <f>IF(ISNUMBER(R2754), R2754+120, "")</f>
        <v/>
      </c>
      <c r="X2754" s="24">
        <v>44071</v>
      </c>
      <c r="Y2754" s="23" t="str">
        <f ca="1">IF(LEFT(B2754) = "P",
        IF(OR(ISBLANK(I2754), I2754 = ""), TODAY() - F2754 &amp; CHAR(10) &amp; "(preapproval)", I2754 - F2754 &amp; CHAR(10) &amp; "(PFL filed)"),
       IF(OR(ISBLANK(Z2754), Z2754 = ""), TODAY() - J2754, X2754 - J2754 &amp; CHAR(10) &amp; "(closed)"))</f>
        <v>10
(closed)</v>
      </c>
      <c r="Z2754" s="6" t="str">
        <f>IF(ISBLANK(X2754), "", "Yes")</f>
        <v>Yes</v>
      </c>
    </row>
    <row r="2755" spans="1:26" s="12" customFormat="1" ht="28.5" hidden="1" customHeight="1" x14ac:dyDescent="0.3">
      <c r="A2755" s="29" t="s">
        <v>185</v>
      </c>
      <c r="B2755" s="29">
        <v>202000141</v>
      </c>
      <c r="C2755" s="31" t="s">
        <v>193</v>
      </c>
      <c r="D2755" s="29" t="s">
        <v>177</v>
      </c>
      <c r="E2755" s="139" t="s">
        <v>1594</v>
      </c>
      <c r="F2755" s="30"/>
      <c r="G2755" s="128"/>
      <c r="H2755" s="24" t="str">
        <f>IF(ISNUMBER(F2755), F2755+90, "N/A")</f>
        <v>N/A</v>
      </c>
      <c r="I2755" s="24"/>
      <c r="J2755" s="24">
        <v>44061</v>
      </c>
      <c r="K2755" s="28">
        <v>188</v>
      </c>
      <c r="L2755" s="28">
        <v>88</v>
      </c>
      <c r="M2755" s="28">
        <v>188</v>
      </c>
      <c r="N2755" s="28">
        <v>88</v>
      </c>
      <c r="O2755" s="27">
        <f>IF(ISBLANK(J2755), "", IF(LEFT(B2755) = "P", J2755+60, J2755+90))</f>
        <v>44151</v>
      </c>
      <c r="P2755" s="27">
        <v>44126</v>
      </c>
      <c r="Q2755" s="27">
        <f>IF(NOT(ISNUMBER(P2755)),"",P2755+15)</f>
        <v>44141</v>
      </c>
      <c r="R2755" s="25" t="s">
        <v>195</v>
      </c>
      <c r="S2755" s="25"/>
      <c r="T2755" s="26"/>
      <c r="U2755" s="25"/>
      <c r="V2755" s="25"/>
      <c r="W2755" s="25" t="str">
        <f>IF(ISNUMBER(R2755), R2755+120, "")</f>
        <v/>
      </c>
      <c r="X2755" s="24">
        <v>44144</v>
      </c>
      <c r="Y2755" s="23" t="str">
        <f ca="1">IF(LEFT(B2755) = "P",
        IF(OR(ISBLANK(I2755), I2755 = ""), TODAY() - F2755 &amp; CHAR(10) &amp; "(preapproval)", I2755 - F2755 &amp; CHAR(10) &amp; "(PFL filed)"),
       IF(OR(ISBLANK(Z2755), Z2755 = ""), TODAY() - J2755, X2755 - J2755 &amp; CHAR(10) &amp; "(closed)"))</f>
        <v>83
(closed)</v>
      </c>
      <c r="Z2755" s="6" t="str">
        <f>IF(ISBLANK(X2755), "", "Yes")</f>
        <v>Yes</v>
      </c>
    </row>
    <row r="2756" spans="1:26" s="12" customFormat="1" ht="28.8" hidden="1" x14ac:dyDescent="0.3">
      <c r="A2756" s="29" t="s">
        <v>185</v>
      </c>
      <c r="B2756" s="29">
        <v>202000142</v>
      </c>
      <c r="C2756" s="31" t="s">
        <v>193</v>
      </c>
      <c r="D2756" s="29" t="s">
        <v>179</v>
      </c>
      <c r="E2756" s="139" t="s">
        <v>1593</v>
      </c>
      <c r="F2756" s="30"/>
      <c r="G2756" s="128"/>
      <c r="H2756" s="24" t="str">
        <f>IF(ISNUMBER(F2756), F2756+90, "N/A")</f>
        <v>N/A</v>
      </c>
      <c r="I2756" s="24"/>
      <c r="J2756" s="24">
        <v>44061</v>
      </c>
      <c r="K2756" s="28">
        <v>3118.17</v>
      </c>
      <c r="L2756" s="28">
        <v>223.8</v>
      </c>
      <c r="M2756" s="28">
        <v>3118.17</v>
      </c>
      <c r="N2756" s="28">
        <v>239.8</v>
      </c>
      <c r="O2756" s="27">
        <f>IF(ISBLANK(J2756), "", IF(LEFT(B2756) = "P", J2756+60, J2756+90))</f>
        <v>44151</v>
      </c>
      <c r="P2756" s="27">
        <v>44126</v>
      </c>
      <c r="Q2756" s="27">
        <f>IF(NOT(ISNUMBER(P2756)),"",P2756+15)</f>
        <v>44141</v>
      </c>
      <c r="R2756" s="25" t="s">
        <v>195</v>
      </c>
      <c r="S2756" s="25"/>
      <c r="T2756" s="26"/>
      <c r="U2756" s="25"/>
      <c r="V2756" s="25"/>
      <c r="W2756" s="25" t="str">
        <f>IF(ISNUMBER(R2756), R2756+120, "")</f>
        <v/>
      </c>
      <c r="X2756" s="24">
        <v>44144</v>
      </c>
      <c r="Y2756" s="23" t="str">
        <f ca="1">IF(LEFT(B2756) = "P",
        IF(OR(ISBLANK(I2756), I2756 = ""), TODAY() - F2756 &amp; CHAR(10) &amp; "(preapproval)", I2756 - F2756 &amp; CHAR(10) &amp; "(PFL filed)"),
       IF(OR(ISBLANK(Z2756), Z2756 = ""), TODAY() - J2756, X2756 - J2756 &amp; CHAR(10) &amp; "(closed)"))</f>
        <v>83
(closed)</v>
      </c>
      <c r="Z2756" s="6" t="str">
        <f>IF(ISBLANK(X2756), "", "Yes")</f>
        <v>Yes</v>
      </c>
    </row>
    <row r="2757" spans="1:26" s="12" customFormat="1" ht="28.8" hidden="1" x14ac:dyDescent="0.3">
      <c r="A2757" s="29" t="s">
        <v>185</v>
      </c>
      <c r="B2757" s="29">
        <v>202000143</v>
      </c>
      <c r="C2757" s="31" t="s">
        <v>193</v>
      </c>
      <c r="D2757" s="29" t="s">
        <v>179</v>
      </c>
      <c r="E2757" s="139" t="s">
        <v>1592</v>
      </c>
      <c r="F2757" s="30"/>
      <c r="G2757" s="128"/>
      <c r="H2757" s="24" t="str">
        <f>IF(ISNUMBER(F2757), F2757+90, "N/A")</f>
        <v>N/A</v>
      </c>
      <c r="I2757" s="24"/>
      <c r="J2757" s="24">
        <v>44061</v>
      </c>
      <c r="K2757" s="28">
        <v>3494.03</v>
      </c>
      <c r="L2757" s="28">
        <v>302.89999999999998</v>
      </c>
      <c r="M2757" s="28">
        <v>3494.03</v>
      </c>
      <c r="N2757" s="28">
        <v>302.89999999999998</v>
      </c>
      <c r="O2757" s="27">
        <f>IF(ISBLANK(J2757), "", IF(LEFT(B2757) = "P", J2757+60, J2757+90))</f>
        <v>44151</v>
      </c>
      <c r="P2757" s="27">
        <v>44113</v>
      </c>
      <c r="Q2757" s="27">
        <f>IF(NOT(ISNUMBER(P2757)),"",P2757+15)</f>
        <v>44128</v>
      </c>
      <c r="R2757" s="25" t="s">
        <v>195</v>
      </c>
      <c r="S2757" s="25"/>
      <c r="T2757" s="26"/>
      <c r="U2757" s="25"/>
      <c r="V2757" s="25"/>
      <c r="W2757" s="25" t="str">
        <f>IF(ISNUMBER(R2757), R2757+120, "")</f>
        <v/>
      </c>
      <c r="X2757" s="24">
        <v>44131</v>
      </c>
      <c r="Y2757" s="23" t="str">
        <f ca="1">IF(LEFT(B2757) = "P",
        IF(OR(ISBLANK(I2757), I2757 = ""), TODAY() - F2757 &amp; CHAR(10) &amp; "(preapproval)", I2757 - F2757 &amp; CHAR(10) &amp; "(PFL filed)"),
       IF(OR(ISBLANK(Z2757), Z2757 = ""), TODAY() - J2757, X2757 - J2757 &amp; CHAR(10) &amp; "(closed)"))</f>
        <v>70
(closed)</v>
      </c>
      <c r="Z2757" s="6" t="str">
        <f>IF(ISBLANK(X2757), "", "Yes")</f>
        <v>Yes</v>
      </c>
    </row>
    <row r="2758" spans="1:26" s="12" customFormat="1" ht="28.8" hidden="1" x14ac:dyDescent="0.3">
      <c r="A2758" s="29" t="s">
        <v>185</v>
      </c>
      <c r="B2758" s="29">
        <v>202000144</v>
      </c>
      <c r="C2758" s="31" t="s">
        <v>193</v>
      </c>
      <c r="D2758" s="29" t="s">
        <v>179</v>
      </c>
      <c r="E2758" s="139" t="s">
        <v>1591</v>
      </c>
      <c r="F2758" s="30"/>
      <c r="G2758" s="128"/>
      <c r="H2758" s="24" t="str">
        <f>IF(ISNUMBER(F2758), F2758+90, "N/A")</f>
        <v>N/A</v>
      </c>
      <c r="I2758" s="24"/>
      <c r="J2758" s="24">
        <v>44061</v>
      </c>
      <c r="K2758" s="28">
        <v>94</v>
      </c>
      <c r="L2758" s="28">
        <v>94</v>
      </c>
      <c r="M2758" s="28">
        <v>94</v>
      </c>
      <c r="N2758" s="28">
        <v>94</v>
      </c>
      <c r="O2758" s="27">
        <f>IF(ISBLANK(J2758), "", IF(LEFT(B2758) = "P", J2758+60, J2758+90))</f>
        <v>44151</v>
      </c>
      <c r="P2758" s="27">
        <v>44126</v>
      </c>
      <c r="Q2758" s="27">
        <f>IF(NOT(ISNUMBER(P2758)),"",P2758+15)</f>
        <v>44141</v>
      </c>
      <c r="R2758" s="25" t="s">
        <v>195</v>
      </c>
      <c r="S2758" s="25"/>
      <c r="T2758" s="26"/>
      <c r="U2758" s="25"/>
      <c r="V2758" s="25"/>
      <c r="W2758" s="25" t="str">
        <f>IF(ISNUMBER(R2758), R2758+120, "")</f>
        <v/>
      </c>
      <c r="X2758" s="24">
        <v>44144</v>
      </c>
      <c r="Y2758" s="23" t="str">
        <f ca="1">IF(LEFT(B2758) = "P",
        IF(OR(ISBLANK(I2758), I2758 = ""), TODAY() - F2758 &amp; CHAR(10) &amp; "(preapproval)", I2758 - F2758 &amp; CHAR(10) &amp; "(PFL filed)"),
       IF(OR(ISBLANK(Z2758), Z2758 = ""), TODAY() - J2758, X2758 - J2758 &amp; CHAR(10) &amp; "(closed)"))</f>
        <v>83
(closed)</v>
      </c>
      <c r="Z2758" s="6" t="str">
        <f>IF(ISBLANK(X2758), "", "Yes")</f>
        <v>Yes</v>
      </c>
    </row>
    <row r="2759" spans="1:26" s="12" customFormat="1" ht="28.8" hidden="1" x14ac:dyDescent="0.3">
      <c r="A2759" s="29" t="s">
        <v>185</v>
      </c>
      <c r="B2759" s="29">
        <v>202000145</v>
      </c>
      <c r="C2759" s="31" t="s">
        <v>193</v>
      </c>
      <c r="D2759" s="29" t="s">
        <v>179</v>
      </c>
      <c r="E2759" s="139" t="s">
        <v>278</v>
      </c>
      <c r="F2759" s="30"/>
      <c r="G2759" s="128"/>
      <c r="H2759" s="24" t="str">
        <f>IF(ISNUMBER(F2759), F2759+90, "N/A")</f>
        <v>N/A</v>
      </c>
      <c r="I2759" s="24"/>
      <c r="J2759" s="24">
        <v>44061</v>
      </c>
      <c r="K2759" s="28">
        <v>440</v>
      </c>
      <c r="L2759" s="28">
        <v>340</v>
      </c>
      <c r="M2759" s="28">
        <v>440</v>
      </c>
      <c r="N2759" s="28">
        <v>340</v>
      </c>
      <c r="O2759" s="27">
        <f>IF(ISBLANK(J2759), "", IF(LEFT(B2759) = "P", J2759+60, J2759+90))</f>
        <v>44151</v>
      </c>
      <c r="P2759" s="27">
        <v>44113</v>
      </c>
      <c r="Q2759" s="27">
        <f>IF(NOT(ISNUMBER(P2759)),"",P2759+15)</f>
        <v>44128</v>
      </c>
      <c r="R2759" s="25" t="s">
        <v>195</v>
      </c>
      <c r="S2759" s="25"/>
      <c r="T2759" s="26"/>
      <c r="U2759" s="25"/>
      <c r="V2759" s="25"/>
      <c r="W2759" s="25" t="str">
        <f>IF(ISNUMBER(R2759), R2759+120, "")</f>
        <v/>
      </c>
      <c r="X2759" s="24">
        <v>44131</v>
      </c>
      <c r="Y2759" s="23" t="str">
        <f ca="1">IF(LEFT(B2759) = "P",
        IF(OR(ISBLANK(I2759), I2759 = ""), TODAY() - F2759 &amp; CHAR(10) &amp; "(preapproval)", I2759 - F2759 &amp; CHAR(10) &amp; "(PFL filed)"),
       IF(OR(ISBLANK(Z2759), Z2759 = ""), TODAY() - J2759, X2759 - J2759 &amp; CHAR(10) &amp; "(closed)"))</f>
        <v>70
(closed)</v>
      </c>
      <c r="Z2759" s="6" t="str">
        <f>IF(ISBLANK(X2759), "", "Yes")</f>
        <v>Yes</v>
      </c>
    </row>
    <row r="2760" spans="1:26" s="12" customFormat="1" ht="28.8" hidden="1" x14ac:dyDescent="0.3">
      <c r="A2760" s="29" t="s">
        <v>185</v>
      </c>
      <c r="B2760" s="29">
        <v>202000146</v>
      </c>
      <c r="C2760" s="31" t="s">
        <v>193</v>
      </c>
      <c r="D2760" s="29" t="s">
        <v>179</v>
      </c>
      <c r="E2760" s="139" t="s">
        <v>197</v>
      </c>
      <c r="F2760" s="30"/>
      <c r="G2760" s="128"/>
      <c r="H2760" s="24" t="str">
        <f>IF(ISNUMBER(F2760), F2760+90, "N/A")</f>
        <v>N/A</v>
      </c>
      <c r="I2760" s="24"/>
      <c r="J2760" s="24">
        <v>44061</v>
      </c>
      <c r="K2760" s="28">
        <v>1406</v>
      </c>
      <c r="L2760" s="28">
        <v>1206</v>
      </c>
      <c r="M2760" s="28">
        <v>1406</v>
      </c>
      <c r="N2760" s="28">
        <v>1206</v>
      </c>
      <c r="O2760" s="27">
        <f>IF(ISBLANK(J2760), "", IF(LEFT(B2760) = "P", J2760+60, J2760+90))</f>
        <v>44151</v>
      </c>
      <c r="P2760" s="27">
        <v>44113</v>
      </c>
      <c r="Q2760" s="27">
        <f>IF(NOT(ISNUMBER(P2760)),"",P2760+15)</f>
        <v>44128</v>
      </c>
      <c r="R2760" s="25" t="s">
        <v>195</v>
      </c>
      <c r="S2760" s="25"/>
      <c r="T2760" s="26"/>
      <c r="U2760" s="25"/>
      <c r="V2760" s="25"/>
      <c r="W2760" s="25" t="str">
        <f>IF(ISNUMBER(R2760), R2760+120, "")</f>
        <v/>
      </c>
      <c r="X2760" s="24">
        <v>44131</v>
      </c>
      <c r="Y2760" s="23" t="str">
        <f ca="1">IF(LEFT(B2760) = "P",
        IF(OR(ISBLANK(I2760), I2760 = ""), TODAY() - F2760 &amp; CHAR(10) &amp; "(preapproval)", I2760 - F2760 &amp; CHAR(10) &amp; "(PFL filed)"),
       IF(OR(ISBLANK(Z2760), Z2760 = ""), TODAY() - J2760, X2760 - J2760 &amp; CHAR(10) &amp; "(closed)"))</f>
        <v>70
(closed)</v>
      </c>
      <c r="Z2760" s="6" t="str">
        <f>IF(ISBLANK(X2760), "", "Yes")</f>
        <v>Yes</v>
      </c>
    </row>
    <row r="2761" spans="1:26" s="12" customFormat="1" ht="28.8" hidden="1" x14ac:dyDescent="0.3">
      <c r="A2761" s="29" t="s">
        <v>185</v>
      </c>
      <c r="B2761" s="29">
        <v>202000147</v>
      </c>
      <c r="C2761" s="31" t="s">
        <v>1408</v>
      </c>
      <c r="D2761" s="29" t="s">
        <v>179</v>
      </c>
      <c r="E2761" s="139" t="s">
        <v>1590</v>
      </c>
      <c r="F2761" s="30"/>
      <c r="G2761" s="128"/>
      <c r="H2761" s="24" t="str">
        <f>IF(ISNUMBER(F2761), F2761+90, "N/A")</f>
        <v>N/A</v>
      </c>
      <c r="I2761" s="24"/>
      <c r="J2761" s="24">
        <v>44062</v>
      </c>
      <c r="K2761" s="28">
        <v>376.93</v>
      </c>
      <c r="L2761" s="28">
        <v>184.5</v>
      </c>
      <c r="M2761" s="28">
        <v>376.83</v>
      </c>
      <c r="N2761" s="28">
        <v>184.5</v>
      </c>
      <c r="O2761" s="27">
        <f>IF(ISBLANK(J2761), "", IF(LEFT(B2761) = "P", J2761+60, J2761+90))</f>
        <v>44152</v>
      </c>
      <c r="P2761" s="27">
        <v>44126</v>
      </c>
      <c r="Q2761" s="27">
        <f>IF(NOT(ISNUMBER(P2761)),"",P2761+15)</f>
        <v>44141</v>
      </c>
      <c r="R2761" s="25" t="s">
        <v>195</v>
      </c>
      <c r="S2761" s="25"/>
      <c r="T2761" s="26"/>
      <c r="U2761" s="25"/>
      <c r="V2761" s="25"/>
      <c r="W2761" s="25" t="str">
        <f>IF(ISNUMBER(R2761), R2761+120, "")</f>
        <v/>
      </c>
      <c r="X2761" s="24">
        <v>44144</v>
      </c>
      <c r="Y2761" s="23" t="str">
        <f ca="1">IF(LEFT(B2761) = "P",
        IF(OR(ISBLANK(I2761), I2761 = ""), TODAY() - F2761 &amp; CHAR(10) &amp; "(preapproval)", I2761 - F2761 &amp; CHAR(10) &amp; "(PFL filed)"),
       IF(OR(ISBLANK(Z2761), Z2761 = ""), TODAY() - J2761, X2761 - J2761 &amp; CHAR(10) &amp; "(closed)"))</f>
        <v>82
(closed)</v>
      </c>
      <c r="Z2761" s="6" t="str">
        <f>IF(ISBLANK(X2761), "", "Yes")</f>
        <v>Yes</v>
      </c>
    </row>
    <row r="2762" spans="1:26" s="12" customFormat="1" ht="28.8" hidden="1" x14ac:dyDescent="0.3">
      <c r="A2762" s="29" t="s">
        <v>185</v>
      </c>
      <c r="B2762" s="29">
        <v>202000148</v>
      </c>
      <c r="C2762" s="31" t="s">
        <v>1408</v>
      </c>
      <c r="D2762" s="29" t="s">
        <v>179</v>
      </c>
      <c r="E2762" s="139" t="s">
        <v>956</v>
      </c>
      <c r="F2762" s="30"/>
      <c r="G2762" s="128"/>
      <c r="H2762" s="24" t="str">
        <f>IF(ISNUMBER(F2762), F2762+90, "N/A")</f>
        <v>N/A</v>
      </c>
      <c r="I2762" s="24"/>
      <c r="J2762" s="24">
        <v>44062</v>
      </c>
      <c r="K2762" s="28">
        <v>357.28</v>
      </c>
      <c r="L2762" s="28">
        <v>174</v>
      </c>
      <c r="M2762" s="28">
        <v>357.28</v>
      </c>
      <c r="N2762" s="28">
        <v>174</v>
      </c>
      <c r="O2762" s="27">
        <f>IF(ISBLANK(J2762), "", IF(LEFT(B2762) = "P", J2762+60, J2762+90))</f>
        <v>44152</v>
      </c>
      <c r="P2762" s="27">
        <v>44126</v>
      </c>
      <c r="Q2762" s="27">
        <f>IF(NOT(ISNUMBER(P2762)),"",P2762+15)</f>
        <v>44141</v>
      </c>
      <c r="R2762" s="25" t="s">
        <v>195</v>
      </c>
      <c r="S2762" s="25"/>
      <c r="T2762" s="26"/>
      <c r="U2762" s="25"/>
      <c r="V2762" s="25"/>
      <c r="W2762" s="25" t="str">
        <f>IF(ISNUMBER(R2762), R2762+120, "")</f>
        <v/>
      </c>
      <c r="X2762" s="24">
        <v>44144</v>
      </c>
      <c r="Y2762" s="23" t="str">
        <f ca="1">IF(LEFT(B2762) = "P",
        IF(OR(ISBLANK(I2762), I2762 = ""), TODAY() - F2762 &amp; CHAR(10) &amp; "(preapproval)", I2762 - F2762 &amp; CHAR(10) &amp; "(PFL filed)"),
       IF(OR(ISBLANK(Z2762), Z2762 = ""), TODAY() - J2762, X2762 - J2762 &amp; CHAR(10) &amp; "(closed)"))</f>
        <v>82
(closed)</v>
      </c>
      <c r="Z2762" s="6" t="str">
        <f>IF(ISBLANK(X2762), "", "Yes")</f>
        <v>Yes</v>
      </c>
    </row>
    <row r="2763" spans="1:26" s="12" customFormat="1" ht="28.8" hidden="1" x14ac:dyDescent="0.3">
      <c r="A2763" s="29" t="s">
        <v>185</v>
      </c>
      <c r="B2763" s="29">
        <v>202000149</v>
      </c>
      <c r="C2763" s="31" t="s">
        <v>193</v>
      </c>
      <c r="D2763" s="29" t="s">
        <v>177</v>
      </c>
      <c r="E2763" s="139" t="s">
        <v>1589</v>
      </c>
      <c r="F2763" s="30"/>
      <c r="G2763" s="128"/>
      <c r="H2763" s="24" t="str">
        <f>IF(ISNUMBER(F2763), F2763+90, "N/A")</f>
        <v>N/A</v>
      </c>
      <c r="I2763" s="24"/>
      <c r="J2763" s="24">
        <v>44063</v>
      </c>
      <c r="K2763" s="28">
        <v>2046</v>
      </c>
      <c r="L2763" s="28">
        <v>146</v>
      </c>
      <c r="M2763" s="28">
        <v>2046</v>
      </c>
      <c r="N2763" s="28">
        <v>146</v>
      </c>
      <c r="O2763" s="27">
        <f>IF(ISBLANK(J2763), "", IF(LEFT(B2763) = "P", J2763+60, J2763+90))</f>
        <v>44153</v>
      </c>
      <c r="P2763" s="27">
        <v>44126</v>
      </c>
      <c r="Q2763" s="27">
        <f>IF(NOT(ISNUMBER(P2763)),"",P2763+15)</f>
        <v>44141</v>
      </c>
      <c r="R2763" s="25" t="s">
        <v>195</v>
      </c>
      <c r="S2763" s="25"/>
      <c r="T2763" s="26"/>
      <c r="U2763" s="25"/>
      <c r="V2763" s="25"/>
      <c r="W2763" s="25" t="str">
        <f>IF(ISNUMBER(R2763), R2763+120, "")</f>
        <v/>
      </c>
      <c r="X2763" s="24">
        <v>44144</v>
      </c>
      <c r="Y2763" s="23" t="str">
        <f ca="1">IF(LEFT(B2763) = "P",
        IF(OR(ISBLANK(I2763), I2763 = ""), TODAY() - F2763 &amp; CHAR(10) &amp; "(preapproval)", I2763 - F2763 &amp; CHAR(10) &amp; "(PFL filed)"),
       IF(OR(ISBLANK(Z2763), Z2763 = ""), TODAY() - J2763, X2763 - J2763 &amp; CHAR(10) &amp; "(closed)"))</f>
        <v>81
(closed)</v>
      </c>
      <c r="Z2763" s="6" t="str">
        <f>IF(ISBLANK(X2763), "", "Yes")</f>
        <v>Yes</v>
      </c>
    </row>
    <row r="2764" spans="1:26" s="12" customFormat="1" ht="28.8" hidden="1" x14ac:dyDescent="0.3">
      <c r="A2764" s="29" t="s">
        <v>185</v>
      </c>
      <c r="B2764" s="29">
        <v>202000150</v>
      </c>
      <c r="C2764" s="31" t="s">
        <v>193</v>
      </c>
      <c r="D2764" s="29" t="s">
        <v>179</v>
      </c>
      <c r="E2764" s="139" t="s">
        <v>361</v>
      </c>
      <c r="F2764" s="30"/>
      <c r="G2764" s="128"/>
      <c r="H2764" s="24" t="str">
        <f>IF(ISNUMBER(F2764), F2764+90, "N/A")</f>
        <v>N/A</v>
      </c>
      <c r="I2764" s="24"/>
      <c r="J2764" s="24">
        <v>44070</v>
      </c>
      <c r="K2764" s="28">
        <v>813.87</v>
      </c>
      <c r="L2764" s="28">
        <v>531</v>
      </c>
      <c r="M2764" s="28">
        <v>813.87</v>
      </c>
      <c r="N2764" s="28">
        <v>531</v>
      </c>
      <c r="O2764" s="27">
        <f>IF(ISBLANK(J2764), "", IF(LEFT(B2764) = "P", J2764+60, J2764+90))</f>
        <v>44160</v>
      </c>
      <c r="P2764" s="27">
        <v>44144</v>
      </c>
      <c r="Q2764" s="27">
        <f>IF(NOT(ISNUMBER(P2764)),"",P2764+15)</f>
        <v>44159</v>
      </c>
      <c r="R2764" s="25" t="s">
        <v>195</v>
      </c>
      <c r="S2764" s="25"/>
      <c r="T2764" s="26"/>
      <c r="U2764" s="25"/>
      <c r="V2764" s="25"/>
      <c r="W2764" s="25" t="str">
        <f>IF(ISNUMBER(R2764), R2764+120, "")</f>
        <v/>
      </c>
      <c r="X2764" s="24">
        <v>44160</v>
      </c>
      <c r="Y2764" s="23" t="str">
        <f ca="1">IF(LEFT(B2764) = "P",
        IF(OR(ISBLANK(I2764), I2764 = ""), TODAY() - F2764 &amp; CHAR(10) &amp; "(preapproval)", I2764 - F2764 &amp; CHAR(10) &amp; "(PFL filed)"),
       IF(OR(ISBLANK(Z2764), Z2764 = ""), TODAY() - J2764, X2764 - J2764 &amp; CHAR(10) &amp; "(closed)"))</f>
        <v>90
(closed)</v>
      </c>
      <c r="Z2764" s="6" t="str">
        <f>IF(ISBLANK(X2764), "", "Yes")</f>
        <v>Yes</v>
      </c>
    </row>
    <row r="2765" spans="1:26" s="12" customFormat="1" ht="28.8" hidden="1" x14ac:dyDescent="0.3">
      <c r="A2765" s="29" t="s">
        <v>185</v>
      </c>
      <c r="B2765" s="29">
        <v>202000151</v>
      </c>
      <c r="C2765" s="31" t="s">
        <v>193</v>
      </c>
      <c r="D2765" s="29" t="s">
        <v>176</v>
      </c>
      <c r="E2765" s="139" t="s">
        <v>1588</v>
      </c>
      <c r="F2765" s="30"/>
      <c r="G2765" s="128"/>
      <c r="H2765" s="24" t="str">
        <f>IF(ISNUMBER(F2765), F2765+90, "N/A")</f>
        <v>N/A</v>
      </c>
      <c r="I2765" s="24"/>
      <c r="J2765" s="24">
        <v>44070</v>
      </c>
      <c r="K2765" s="28">
        <v>6387.5</v>
      </c>
      <c r="L2765" s="28">
        <v>255.5</v>
      </c>
      <c r="M2765" s="28">
        <v>6387.5</v>
      </c>
      <c r="N2765" s="28">
        <v>255.5</v>
      </c>
      <c r="O2765" s="27">
        <f>IF(ISBLANK(J2765), "", IF(LEFT(B2765) = "P", J2765+60, J2765+90))</f>
        <v>44160</v>
      </c>
      <c r="P2765" s="27">
        <v>44145</v>
      </c>
      <c r="Q2765" s="27">
        <f>IF(NOT(ISNUMBER(P2765)),"",P2765+15)</f>
        <v>44160</v>
      </c>
      <c r="R2765" s="25" t="s">
        <v>195</v>
      </c>
      <c r="S2765" s="25"/>
      <c r="T2765" s="26"/>
      <c r="U2765" s="25"/>
      <c r="V2765" s="25"/>
      <c r="W2765" s="25" t="str">
        <f>IF(ISNUMBER(R2765), R2765+120, "")</f>
        <v/>
      </c>
      <c r="X2765" s="24">
        <v>44165</v>
      </c>
      <c r="Y2765" s="23" t="str">
        <f ca="1">IF(LEFT(B2765) = "P",
        IF(OR(ISBLANK(I2765), I2765 = ""), TODAY() - F2765 &amp; CHAR(10) &amp; "(preapproval)", I2765 - F2765 &amp; CHAR(10) &amp; "(PFL filed)"),
       IF(OR(ISBLANK(Z2765), Z2765 = ""), TODAY() - J2765, X2765 - J2765 &amp; CHAR(10) &amp; "(closed)"))</f>
        <v>95
(closed)</v>
      </c>
      <c r="Z2765" s="6" t="str">
        <f>IF(ISBLANK(X2765), "", "Yes")</f>
        <v>Yes</v>
      </c>
    </row>
    <row r="2766" spans="1:26" s="12" customFormat="1" ht="28.8" hidden="1" x14ac:dyDescent="0.3">
      <c r="A2766" s="29" t="s">
        <v>185</v>
      </c>
      <c r="B2766" s="29">
        <v>202000152</v>
      </c>
      <c r="C2766" s="31" t="s">
        <v>193</v>
      </c>
      <c r="D2766" s="29" t="s">
        <v>179</v>
      </c>
      <c r="E2766" s="139" t="s">
        <v>399</v>
      </c>
      <c r="F2766" s="30"/>
      <c r="G2766" s="128"/>
      <c r="H2766" s="24" t="str">
        <f>IF(ISNUMBER(F2766), F2766+90, "N/A")</f>
        <v>N/A</v>
      </c>
      <c r="I2766" s="24"/>
      <c r="J2766" s="24">
        <v>44070</v>
      </c>
      <c r="K2766" s="28">
        <v>491.86</v>
      </c>
      <c r="L2766" s="28">
        <v>305.8</v>
      </c>
      <c r="M2766" s="28">
        <v>491.86</v>
      </c>
      <c r="N2766" s="28">
        <v>305.8</v>
      </c>
      <c r="O2766" s="27">
        <f>IF(ISBLANK(J2766), "", IF(LEFT(B2766) = "P", J2766+60, J2766+90))</f>
        <v>44160</v>
      </c>
      <c r="P2766" s="27">
        <v>44130</v>
      </c>
      <c r="Q2766" s="27">
        <f>IF(NOT(ISNUMBER(P2766)),"",P2766+15)</f>
        <v>44145</v>
      </c>
      <c r="R2766" s="25" t="s">
        <v>195</v>
      </c>
      <c r="S2766" s="25"/>
      <c r="T2766" s="26"/>
      <c r="U2766" s="25"/>
      <c r="V2766" s="25"/>
      <c r="W2766" s="25" t="str">
        <f>IF(ISNUMBER(R2766), R2766+120, "")</f>
        <v/>
      </c>
      <c r="X2766" s="24">
        <v>44147</v>
      </c>
      <c r="Y2766" s="23" t="str">
        <f ca="1">IF(LEFT(B2766) = "P",
        IF(OR(ISBLANK(I2766), I2766 = ""), TODAY() - F2766 &amp; CHAR(10) &amp; "(preapproval)", I2766 - F2766 &amp; CHAR(10) &amp; "(PFL filed)"),
       IF(OR(ISBLANK(Z2766), Z2766 = ""), TODAY() - J2766, X2766 - J2766 &amp; CHAR(10) &amp; "(closed)"))</f>
        <v>77
(closed)</v>
      </c>
      <c r="Z2766" s="6" t="str">
        <f>IF(ISBLANK(X2766), "", "Yes")</f>
        <v>Yes</v>
      </c>
    </row>
    <row r="2767" spans="1:26" s="12" customFormat="1" ht="28.8" hidden="1" x14ac:dyDescent="0.3">
      <c r="A2767" s="29" t="s">
        <v>185</v>
      </c>
      <c r="B2767" s="29">
        <v>202000153</v>
      </c>
      <c r="C2767" s="31" t="s">
        <v>193</v>
      </c>
      <c r="D2767" s="29" t="s">
        <v>179</v>
      </c>
      <c r="E2767" s="139" t="s">
        <v>996</v>
      </c>
      <c r="F2767" s="30"/>
      <c r="G2767" s="128"/>
      <c r="H2767" s="24" t="str">
        <f>IF(ISNUMBER(F2767), F2767+90, "N/A")</f>
        <v>N/A</v>
      </c>
      <c r="I2767" s="24"/>
      <c r="J2767" s="24">
        <v>44070</v>
      </c>
      <c r="K2767" s="28">
        <v>322.04000000000002</v>
      </c>
      <c r="L2767" s="28">
        <v>650</v>
      </c>
      <c r="M2767" s="28">
        <v>322.04000000000002</v>
      </c>
      <c r="N2767" s="28">
        <v>650</v>
      </c>
      <c r="O2767" s="27">
        <f>IF(ISBLANK(J2767), "", IF(LEFT(B2767) = "P", J2767+60, J2767+90))</f>
        <v>44160</v>
      </c>
      <c r="P2767" s="27">
        <v>44144</v>
      </c>
      <c r="Q2767" s="27">
        <f>IF(NOT(ISNUMBER(P2767)),"",P2767+15)</f>
        <v>44159</v>
      </c>
      <c r="R2767" s="25" t="s">
        <v>195</v>
      </c>
      <c r="S2767" s="25"/>
      <c r="T2767" s="26"/>
      <c r="U2767" s="25"/>
      <c r="V2767" s="25"/>
      <c r="W2767" s="25" t="str">
        <f>IF(ISNUMBER(R2767), R2767+120, "")</f>
        <v/>
      </c>
      <c r="X2767" s="24">
        <v>44160</v>
      </c>
      <c r="Y2767" s="23" t="str">
        <f ca="1">IF(LEFT(B2767) = "P",
        IF(OR(ISBLANK(I2767), I2767 = ""), TODAY() - F2767 &amp; CHAR(10) &amp; "(preapproval)", I2767 - F2767 &amp; CHAR(10) &amp; "(PFL filed)"),
       IF(OR(ISBLANK(Z2767), Z2767 = ""), TODAY() - J2767, X2767 - J2767 &amp; CHAR(10) &amp; "(closed)"))</f>
        <v>90
(closed)</v>
      </c>
      <c r="Z2767" s="6" t="str">
        <f>IF(ISBLANK(X2767), "", "Yes")</f>
        <v>Yes</v>
      </c>
    </row>
    <row r="2768" spans="1:26" s="12" customFormat="1" ht="28.8" hidden="1" x14ac:dyDescent="0.3">
      <c r="A2768" s="29" t="s">
        <v>185</v>
      </c>
      <c r="B2768" s="29">
        <v>202000154</v>
      </c>
      <c r="C2768" s="31" t="s">
        <v>1410</v>
      </c>
      <c r="D2768" s="29" t="s">
        <v>176</v>
      </c>
      <c r="E2768" s="139" t="s">
        <v>1587</v>
      </c>
      <c r="F2768" s="30"/>
      <c r="G2768" s="128"/>
      <c r="H2768" s="24" t="str">
        <f>IF(ISNUMBER(F2768), F2768+90, "N/A")</f>
        <v>N/A</v>
      </c>
      <c r="I2768" s="24"/>
      <c r="J2768" s="24">
        <v>44070</v>
      </c>
      <c r="K2768" s="28">
        <v>260</v>
      </c>
      <c r="L2768" s="28">
        <v>260</v>
      </c>
      <c r="M2768" s="28">
        <v>385</v>
      </c>
      <c r="N2768" s="28">
        <v>295</v>
      </c>
      <c r="O2768" s="27">
        <f>IF(ISBLANK(J2768), "", IF(LEFT(B2768) = "P", J2768+60, J2768+90))</f>
        <v>44160</v>
      </c>
      <c r="P2768" s="27">
        <v>44144</v>
      </c>
      <c r="Q2768" s="27">
        <f>IF(NOT(ISNUMBER(P2768)),"",P2768+15)</f>
        <v>44159</v>
      </c>
      <c r="R2768" s="25" t="s">
        <v>195</v>
      </c>
      <c r="S2768" s="25"/>
      <c r="T2768" s="26"/>
      <c r="U2768" s="25"/>
      <c r="V2768" s="25"/>
      <c r="W2768" s="25" t="str">
        <f>IF(ISNUMBER(R2768), R2768+120, "")</f>
        <v/>
      </c>
      <c r="X2768" s="24">
        <v>44160</v>
      </c>
      <c r="Y2768" s="23" t="str">
        <f ca="1">IF(LEFT(B2768) = "P",
        IF(OR(ISBLANK(I2768), I2768 = ""), TODAY() - F2768 &amp; CHAR(10) &amp; "(preapproval)", I2768 - F2768 &amp; CHAR(10) &amp; "(PFL filed)"),
       IF(OR(ISBLANK(Z2768), Z2768 = ""), TODAY() - J2768, X2768 - J2768 &amp; CHAR(10) &amp; "(closed)"))</f>
        <v>90
(closed)</v>
      </c>
      <c r="Z2768" s="6" t="str">
        <f>IF(ISBLANK(X2768), "", "Yes")</f>
        <v>Yes</v>
      </c>
    </row>
    <row r="2769" spans="1:26" s="12" customFormat="1" ht="26.25" hidden="1" customHeight="1" x14ac:dyDescent="0.3">
      <c r="A2769" s="29" t="s">
        <v>185</v>
      </c>
      <c r="B2769" s="29">
        <v>202000155</v>
      </c>
      <c r="C2769" s="31" t="s">
        <v>1410</v>
      </c>
      <c r="D2769" s="29" t="s">
        <v>176</v>
      </c>
      <c r="E2769" s="139" t="s">
        <v>1586</v>
      </c>
      <c r="F2769" s="30"/>
      <c r="G2769" s="128"/>
      <c r="H2769" s="24" t="str">
        <f>IF(ISNUMBER(F2769), F2769+90, "N/A")</f>
        <v>N/A</v>
      </c>
      <c r="I2769" s="24"/>
      <c r="J2769" s="24">
        <v>44070</v>
      </c>
      <c r="K2769" s="28">
        <v>4138.68</v>
      </c>
      <c r="L2769" s="28">
        <v>318.36</v>
      </c>
      <c r="M2769" s="28">
        <v>4138.68</v>
      </c>
      <c r="N2769" s="28">
        <v>318.36</v>
      </c>
      <c r="O2769" s="27">
        <f>IF(ISBLANK(J2769), "", IF(LEFT(B2769) = "P", J2769+60, J2769+90))</f>
        <v>44160</v>
      </c>
      <c r="P2769" s="27">
        <v>44145</v>
      </c>
      <c r="Q2769" s="27">
        <f>IF(NOT(ISNUMBER(P2769)),"",P2769+15)</f>
        <v>44160</v>
      </c>
      <c r="R2769" s="25" t="s">
        <v>195</v>
      </c>
      <c r="S2769" s="25"/>
      <c r="T2769" s="26"/>
      <c r="U2769" s="25"/>
      <c r="V2769" s="25"/>
      <c r="W2769" s="25" t="str">
        <f>IF(ISNUMBER(R2769), R2769+120, "")</f>
        <v/>
      </c>
      <c r="X2769" s="24">
        <v>44165</v>
      </c>
      <c r="Y2769" s="23" t="str">
        <f ca="1">IF(LEFT(B2769) = "P",
        IF(OR(ISBLANK(I2769), I2769 = ""), TODAY() - F2769 &amp; CHAR(10) &amp; "(preapproval)", I2769 - F2769 &amp; CHAR(10) &amp; "(PFL filed)"),
       IF(OR(ISBLANK(Z2769), Z2769 = ""), TODAY() - J2769, X2769 - J2769 &amp; CHAR(10) &amp; "(closed)"))</f>
        <v>95
(closed)</v>
      </c>
      <c r="Z2769" s="6" t="str">
        <f>IF(ISBLANK(X2769), "", "Yes")</f>
        <v>Yes</v>
      </c>
    </row>
    <row r="2770" spans="1:26" s="12" customFormat="1" ht="28.8" hidden="1" x14ac:dyDescent="0.3">
      <c r="A2770" s="29" t="s">
        <v>185</v>
      </c>
      <c r="B2770" s="29">
        <v>202000156</v>
      </c>
      <c r="C2770" s="30" t="s">
        <v>1410</v>
      </c>
      <c r="D2770" s="29" t="s">
        <v>176</v>
      </c>
      <c r="E2770" s="139" t="s">
        <v>1585</v>
      </c>
      <c r="F2770" s="30"/>
      <c r="G2770" s="128"/>
      <c r="H2770" s="24" t="str">
        <f>IF(ISNUMBER(F2770), F2770+90, "N/A")</f>
        <v>N/A</v>
      </c>
      <c r="I2770" s="24"/>
      <c r="J2770" s="24">
        <v>44071</v>
      </c>
      <c r="K2770" s="28">
        <v>13469.19</v>
      </c>
      <c r="L2770" s="28">
        <v>769.65</v>
      </c>
      <c r="M2770" s="28">
        <v>25333.32</v>
      </c>
      <c r="N2770" s="28">
        <v>2111.11</v>
      </c>
      <c r="O2770" s="27">
        <f>IF(ISBLANK(J2770), "", IF(LEFT(B2770) = "P", J2770+60, J2770+90))</f>
        <v>44161</v>
      </c>
      <c r="P2770" s="27">
        <v>44151</v>
      </c>
      <c r="Q2770" s="27">
        <f>IF(NOT(ISNUMBER(P2770)),"",P2770+15)</f>
        <v>44166</v>
      </c>
      <c r="R2770" s="25" t="s">
        <v>195</v>
      </c>
      <c r="S2770" s="25"/>
      <c r="T2770" s="26"/>
      <c r="U2770" s="25"/>
      <c r="V2770" s="25"/>
      <c r="W2770" s="25" t="str">
        <f>IF(ISNUMBER(R2770), R2770+120, "")</f>
        <v/>
      </c>
      <c r="X2770" s="24">
        <v>44167</v>
      </c>
      <c r="Y2770" s="23" t="str">
        <f ca="1">IF(LEFT(B2770) = "P",
        IF(OR(ISBLANK(I2770), I2770 = ""), TODAY() - F2770 &amp; CHAR(10) &amp; "(preapproval)", I2770 - F2770 &amp; CHAR(10) &amp; "(PFL filed)"),
       IF(OR(ISBLANK(Z2770), Z2770 = ""), TODAY() - J2770, X2770 - J2770 &amp; CHAR(10) &amp; "(closed)"))</f>
        <v>96
(closed)</v>
      </c>
      <c r="Z2770" s="6" t="str">
        <f>IF(ISBLANK(X2770), "", "Yes")</f>
        <v>Yes</v>
      </c>
    </row>
    <row r="2771" spans="1:26" s="12" customFormat="1" ht="28.8" hidden="1" x14ac:dyDescent="0.3">
      <c r="A2771" s="29" t="s">
        <v>185</v>
      </c>
      <c r="B2771" s="29">
        <v>202000157</v>
      </c>
      <c r="C2771" s="30" t="s">
        <v>1410</v>
      </c>
      <c r="D2771" s="29" t="s">
        <v>176</v>
      </c>
      <c r="E2771" s="139" t="s">
        <v>1584</v>
      </c>
      <c r="F2771" s="30"/>
      <c r="G2771" s="128"/>
      <c r="H2771" s="24" t="str">
        <f>IF(ISNUMBER(F2771), F2771+90, "N/A")</f>
        <v>N/A</v>
      </c>
      <c r="I2771" s="24"/>
      <c r="J2771" s="24">
        <v>44071</v>
      </c>
      <c r="K2771" s="28">
        <v>7627.6</v>
      </c>
      <c r="L2771" s="28">
        <v>560</v>
      </c>
      <c r="M2771" s="28">
        <v>6720</v>
      </c>
      <c r="N2771" s="28">
        <v>560</v>
      </c>
      <c r="O2771" s="27">
        <f>IF(ISBLANK(J2771), "", IF(LEFT(B2771) = "P", J2771+60, J2771+90))</f>
        <v>44161</v>
      </c>
      <c r="P2771" s="27">
        <v>44151</v>
      </c>
      <c r="Q2771" s="27">
        <f>IF(NOT(ISNUMBER(P2771)),"",P2771+15)</f>
        <v>44166</v>
      </c>
      <c r="R2771" s="25" t="s">
        <v>195</v>
      </c>
      <c r="S2771" s="25"/>
      <c r="T2771" s="26"/>
      <c r="U2771" s="25"/>
      <c r="V2771" s="25"/>
      <c r="W2771" s="25" t="str">
        <f>IF(ISNUMBER(R2771), R2771+120, "")</f>
        <v/>
      </c>
      <c r="X2771" s="24">
        <v>44167</v>
      </c>
      <c r="Y2771" s="23" t="str">
        <f ca="1">IF(LEFT(B2771) = "P",
        IF(OR(ISBLANK(I2771), I2771 = ""), TODAY() - F2771 &amp; CHAR(10) &amp; "(preapproval)", I2771 - F2771 &amp; CHAR(10) &amp; "(PFL filed)"),
       IF(OR(ISBLANK(Z2771), Z2771 = ""), TODAY() - J2771, X2771 - J2771 &amp; CHAR(10) &amp; "(closed)"))</f>
        <v>96
(closed)</v>
      </c>
      <c r="Z2771" s="6" t="str">
        <f>IF(ISBLANK(X2771), "", "Yes")</f>
        <v>Yes</v>
      </c>
    </row>
    <row r="2772" spans="1:26" s="12" customFormat="1" ht="28.8" hidden="1" x14ac:dyDescent="0.3">
      <c r="A2772" s="29" t="s">
        <v>185</v>
      </c>
      <c r="B2772" s="29">
        <v>202000158</v>
      </c>
      <c r="C2772" s="30" t="s">
        <v>1449</v>
      </c>
      <c r="D2772" s="29" t="s">
        <v>179</v>
      </c>
      <c r="E2772" s="139" t="s">
        <v>1387</v>
      </c>
      <c r="F2772" s="30"/>
      <c r="G2772" s="128"/>
      <c r="H2772" s="24" t="str">
        <f>IF(ISNUMBER(F2772), F2772+90, "N/A")</f>
        <v>N/A</v>
      </c>
      <c r="I2772" s="24"/>
      <c r="J2772" s="24">
        <v>44076</v>
      </c>
      <c r="K2772" s="28">
        <v>1941.32</v>
      </c>
      <c r="L2772" s="28">
        <v>419.84</v>
      </c>
      <c r="M2772" s="28">
        <v>1937.71</v>
      </c>
      <c r="N2772" s="28">
        <v>419.84</v>
      </c>
      <c r="O2772" s="27">
        <f>IF(ISBLANK(J2772), "", IF(LEFT(B2772) = "P", J2772+60, J2772+90))</f>
        <v>44166</v>
      </c>
      <c r="P2772" s="27">
        <v>44151</v>
      </c>
      <c r="Q2772" s="27">
        <f>IF(NOT(ISNUMBER(P2772)),"",P2772+15)</f>
        <v>44166</v>
      </c>
      <c r="R2772" s="25" t="s">
        <v>195</v>
      </c>
      <c r="S2772" s="25"/>
      <c r="T2772" s="26"/>
      <c r="U2772" s="25"/>
      <c r="V2772" s="25"/>
      <c r="W2772" s="25" t="str">
        <f>IF(ISNUMBER(R2772), R2772+120, "")</f>
        <v/>
      </c>
      <c r="X2772" s="24">
        <v>44167</v>
      </c>
      <c r="Y2772" s="23" t="str">
        <f ca="1">IF(LEFT(B2772) = "P",
        IF(OR(ISBLANK(I2772), I2772 = ""), TODAY() - F2772 &amp; CHAR(10) &amp; "(preapproval)", I2772 - F2772 &amp; CHAR(10) &amp; "(PFL filed)"),
       IF(OR(ISBLANK(Z2772), Z2772 = ""), TODAY() - J2772, X2772 - J2772 &amp; CHAR(10) &amp; "(closed)"))</f>
        <v>91
(closed)</v>
      </c>
      <c r="Z2772" s="6" t="str">
        <f>IF(ISBLANK(X2772), "", "Yes")</f>
        <v>Yes</v>
      </c>
    </row>
    <row r="2773" spans="1:26" s="12" customFormat="1" ht="28.8" hidden="1" x14ac:dyDescent="0.3">
      <c r="A2773" s="29" t="s">
        <v>185</v>
      </c>
      <c r="B2773" s="29">
        <v>202000159</v>
      </c>
      <c r="C2773" s="30" t="s">
        <v>1410</v>
      </c>
      <c r="D2773" s="29" t="s">
        <v>179</v>
      </c>
      <c r="E2773" s="139" t="s">
        <v>1583</v>
      </c>
      <c r="F2773" s="30"/>
      <c r="G2773" s="128"/>
      <c r="H2773" s="24" t="str">
        <f>IF(ISNUMBER(F2773), F2773+90, "N/A")</f>
        <v>N/A</v>
      </c>
      <c r="I2773" s="24"/>
      <c r="J2773" s="24">
        <v>44077</v>
      </c>
      <c r="K2773" s="28">
        <v>87587.199999999997</v>
      </c>
      <c r="L2773" s="28">
        <v>5286</v>
      </c>
      <c r="M2773" s="28">
        <v>87476.37</v>
      </c>
      <c r="N2773" s="28">
        <v>5286</v>
      </c>
      <c r="O2773" s="27">
        <f>IF(ISBLANK(J2773), "", IF(LEFT(B2773) = "P", J2773+60, J2773+90))</f>
        <v>44167</v>
      </c>
      <c r="P2773" s="27">
        <v>44152</v>
      </c>
      <c r="Q2773" s="27">
        <f>IF(NOT(ISNUMBER(P2773)),"",P2773+15)</f>
        <v>44167</v>
      </c>
      <c r="R2773" s="25" t="s">
        <v>195</v>
      </c>
      <c r="S2773" s="25"/>
      <c r="T2773" s="26"/>
      <c r="U2773" s="25"/>
      <c r="V2773" s="25"/>
      <c r="W2773" s="25" t="str">
        <f>IF(ISNUMBER(R2773), R2773+120, "")</f>
        <v/>
      </c>
      <c r="X2773" s="24">
        <v>44168</v>
      </c>
      <c r="Y2773" s="23" t="str">
        <f ca="1">IF(LEFT(B2773) = "P",
        IF(OR(ISBLANK(I2773), I2773 = ""), TODAY() - F2773 &amp; CHAR(10) &amp; "(preapproval)", I2773 - F2773 &amp; CHAR(10) &amp; "(PFL filed)"),
       IF(OR(ISBLANK(Z2773), Z2773 = ""), TODAY() - J2773, X2773 - J2773 &amp; CHAR(10) &amp; "(closed)"))</f>
        <v>91
(closed)</v>
      </c>
      <c r="Z2773" s="6" t="str">
        <f>IF(ISBLANK(X2773), "", "Yes")</f>
        <v>Yes</v>
      </c>
    </row>
    <row r="2774" spans="1:26" s="12" customFormat="1" ht="46.5" hidden="1" customHeight="1" x14ac:dyDescent="0.3">
      <c r="A2774" s="29" t="s">
        <v>185</v>
      </c>
      <c r="B2774" s="29">
        <v>202000160</v>
      </c>
      <c r="C2774" s="30" t="s">
        <v>1410</v>
      </c>
      <c r="D2774" s="29" t="s">
        <v>176</v>
      </c>
      <c r="E2774" s="139" t="s">
        <v>1582</v>
      </c>
      <c r="F2774" s="30"/>
      <c r="G2774" s="128"/>
      <c r="H2774" s="24" t="str">
        <f>IF(ISNUMBER(F2774), F2774+90, "N/A")</f>
        <v>N/A</v>
      </c>
      <c r="I2774" s="24"/>
      <c r="J2774" s="24">
        <v>44077</v>
      </c>
      <c r="K2774" s="28">
        <v>8139.6</v>
      </c>
      <c r="L2774" s="28">
        <v>478.8</v>
      </c>
      <c r="M2774" s="28">
        <v>8139.6</v>
      </c>
      <c r="N2774" s="28">
        <v>478.8</v>
      </c>
      <c r="O2774" s="27">
        <f>IF(ISBLANK(J2774), "", IF(LEFT(B2774) = "P", J2774+60, J2774+90))</f>
        <v>44167</v>
      </c>
      <c r="P2774" s="27">
        <v>44151</v>
      </c>
      <c r="Q2774" s="27">
        <f>IF(NOT(ISNUMBER(P2774)),"",P2774+15)</f>
        <v>44166</v>
      </c>
      <c r="R2774" s="25" t="s">
        <v>195</v>
      </c>
      <c r="S2774" s="25"/>
      <c r="T2774" s="26"/>
      <c r="U2774" s="25"/>
      <c r="V2774" s="25"/>
      <c r="W2774" s="25" t="str">
        <f>IF(ISNUMBER(R2774), R2774+120, "")</f>
        <v/>
      </c>
      <c r="X2774" s="24">
        <v>44167</v>
      </c>
      <c r="Y2774" s="23" t="str">
        <f ca="1">IF(LEFT(B2774) = "P",
        IF(OR(ISBLANK(I2774), I2774 = ""), TODAY() - F2774 &amp; CHAR(10) &amp; "(preapproval)", I2774 - F2774 &amp; CHAR(10) &amp; "(PFL filed)"),
       IF(OR(ISBLANK(Z2774), Z2774 = ""), TODAY() - J2774, X2774 - J2774 &amp; CHAR(10) &amp; "(closed)"))</f>
        <v>90
(closed)</v>
      </c>
      <c r="Z2774" s="6" t="str">
        <f>IF(ISBLANK(X2774), "", "Yes")</f>
        <v>Yes</v>
      </c>
    </row>
    <row r="2775" spans="1:26" s="12" customFormat="1" ht="28.8" hidden="1" x14ac:dyDescent="0.3">
      <c r="A2775" s="29" t="s">
        <v>185</v>
      </c>
      <c r="B2775" s="29">
        <v>202000161</v>
      </c>
      <c r="C2775" s="30" t="s">
        <v>1111</v>
      </c>
      <c r="D2775" s="29" t="s">
        <v>176</v>
      </c>
      <c r="E2775" s="139" t="s">
        <v>1581</v>
      </c>
      <c r="F2775" s="30"/>
      <c r="G2775" s="128"/>
      <c r="H2775" s="24" t="str">
        <f>IF(ISNUMBER(F2775), F2775+90, "N/A")</f>
        <v>N/A</v>
      </c>
      <c r="I2775" s="24"/>
      <c r="J2775" s="24">
        <v>44077</v>
      </c>
      <c r="K2775" s="28">
        <v>8236.7999999999993</v>
      </c>
      <c r="L2775" s="28">
        <v>936</v>
      </c>
      <c r="M2775" s="28">
        <v>7917</v>
      </c>
      <c r="N2775" s="28">
        <v>899</v>
      </c>
      <c r="O2775" s="27">
        <f>IF(ISBLANK(J2775), "", IF(LEFT(B2775) = "P", J2775+60, J2775+90))</f>
        <v>44167</v>
      </c>
      <c r="P2775" s="27">
        <v>44152</v>
      </c>
      <c r="Q2775" s="27">
        <f>IF(NOT(ISNUMBER(P2775)),"",P2775+15)</f>
        <v>44167</v>
      </c>
      <c r="R2775" s="25" t="s">
        <v>195</v>
      </c>
      <c r="S2775" s="25"/>
      <c r="T2775" s="26"/>
      <c r="U2775" s="25"/>
      <c r="V2775" s="25"/>
      <c r="W2775" s="25" t="str">
        <f>IF(ISNUMBER(R2775), R2775+120, "")</f>
        <v/>
      </c>
      <c r="X2775" s="24">
        <v>44168</v>
      </c>
      <c r="Y2775" s="23" t="str">
        <f ca="1">IF(LEFT(B2775) = "P",
        IF(OR(ISBLANK(I2775), I2775 = ""), TODAY() - F2775 &amp; CHAR(10) &amp; "(preapproval)", I2775 - F2775 &amp; CHAR(10) &amp; "(PFL filed)"),
       IF(OR(ISBLANK(Z2775), Z2775 = ""), TODAY() - J2775, X2775 - J2775 &amp; CHAR(10) &amp; "(closed)"))</f>
        <v>91
(closed)</v>
      </c>
      <c r="Z2775" s="6" t="str">
        <f>IF(ISBLANK(X2775), "", "Yes")</f>
        <v>Yes</v>
      </c>
    </row>
    <row r="2776" spans="1:26" s="12" customFormat="1" ht="28.8" hidden="1" x14ac:dyDescent="0.3">
      <c r="A2776" s="29" t="s">
        <v>185</v>
      </c>
      <c r="B2776" s="29">
        <v>202000162</v>
      </c>
      <c r="C2776" s="30" t="s">
        <v>1111</v>
      </c>
      <c r="D2776" s="29" t="s">
        <v>179</v>
      </c>
      <c r="E2776" s="139" t="s">
        <v>1580</v>
      </c>
      <c r="F2776" s="30"/>
      <c r="G2776" s="128"/>
      <c r="H2776" s="24" t="str">
        <f>IF(ISNUMBER(F2776), F2776+90, "N/A")</f>
        <v>N/A</v>
      </c>
      <c r="I2776" s="24"/>
      <c r="J2776" s="24">
        <v>44082</v>
      </c>
      <c r="K2776" s="28">
        <v>430.56</v>
      </c>
      <c r="L2776" s="28">
        <v>561.6</v>
      </c>
      <c r="M2776" s="28">
        <v>430.56</v>
      </c>
      <c r="N2776" s="28">
        <v>561.6</v>
      </c>
      <c r="O2776" s="27">
        <f>IF(ISBLANK(J2776), "", IF(LEFT(B2776) = "P", J2776+60, J2776+90))</f>
        <v>44172</v>
      </c>
      <c r="P2776" s="27">
        <v>44145</v>
      </c>
      <c r="Q2776" s="27">
        <f>IF(NOT(ISNUMBER(P2776)),"",P2776+15)</f>
        <v>44160</v>
      </c>
      <c r="R2776" s="25" t="s">
        <v>195</v>
      </c>
      <c r="S2776" s="25"/>
      <c r="T2776" s="26"/>
      <c r="U2776" s="25"/>
      <c r="V2776" s="25"/>
      <c r="W2776" s="25" t="str">
        <f>IF(ISNUMBER(R2776), R2776+120, "")</f>
        <v/>
      </c>
      <c r="X2776" s="24">
        <v>44165</v>
      </c>
      <c r="Y2776" s="23" t="str">
        <f ca="1">IF(LEFT(B2776) = "P",
        IF(OR(ISBLANK(I2776), I2776 = ""), TODAY() - F2776 &amp; CHAR(10) &amp; "(preapproval)", I2776 - F2776 &amp; CHAR(10) &amp; "(PFL filed)"),
       IF(OR(ISBLANK(Z2776), Z2776 = ""), TODAY() - J2776, X2776 - J2776 &amp; CHAR(10) &amp; "(closed)"))</f>
        <v>83
(closed)</v>
      </c>
      <c r="Z2776" s="6" t="str">
        <f>IF(ISBLANK(X2776), "", "Yes")</f>
        <v>Yes</v>
      </c>
    </row>
    <row r="2777" spans="1:26" s="12" customFormat="1" ht="28.8" hidden="1" x14ac:dyDescent="0.3">
      <c r="A2777" s="29" t="s">
        <v>185</v>
      </c>
      <c r="B2777" s="29">
        <v>202000163</v>
      </c>
      <c r="C2777" s="30" t="s">
        <v>1579</v>
      </c>
      <c r="D2777" s="29" t="s">
        <v>176</v>
      </c>
      <c r="E2777" s="139" t="s">
        <v>1578</v>
      </c>
      <c r="F2777" s="30"/>
      <c r="G2777" s="128"/>
      <c r="H2777" s="24" t="str">
        <f>IF(ISNUMBER(F2777), F2777+90, "N/A")</f>
        <v>N/A</v>
      </c>
      <c r="I2777" s="24"/>
      <c r="J2777" s="24">
        <v>44083</v>
      </c>
      <c r="K2777" s="28">
        <v>4787.2</v>
      </c>
      <c r="L2777" s="28">
        <v>544</v>
      </c>
      <c r="M2777" s="28">
        <v>4787.2</v>
      </c>
      <c r="N2777" s="28">
        <v>544</v>
      </c>
      <c r="O2777" s="27">
        <f>IF(ISBLANK(J2777), "", IF(LEFT(B2777) = "P", J2777+60, J2777+90))</f>
        <v>44173</v>
      </c>
      <c r="P2777" s="27">
        <v>44152</v>
      </c>
      <c r="Q2777" s="27">
        <f>IF(NOT(ISNUMBER(P2777)),"",P2777+15)</f>
        <v>44167</v>
      </c>
      <c r="R2777" s="25" t="s">
        <v>195</v>
      </c>
      <c r="S2777" s="25"/>
      <c r="T2777" s="26"/>
      <c r="U2777" s="25"/>
      <c r="V2777" s="25"/>
      <c r="W2777" s="25" t="str">
        <f>IF(ISNUMBER(R2777), R2777+120, "")</f>
        <v/>
      </c>
      <c r="X2777" s="24">
        <v>44168</v>
      </c>
      <c r="Y2777" s="23" t="str">
        <f ca="1">IF(LEFT(B2777) = "P",
        IF(OR(ISBLANK(I2777), I2777 = ""), TODAY() - F2777 &amp; CHAR(10) &amp; "(preapproval)", I2777 - F2777 &amp; CHAR(10) &amp; "(PFL filed)"),
       IF(OR(ISBLANK(Z2777), Z2777 = ""), TODAY() - J2777, X2777 - J2777 &amp; CHAR(10) &amp; "(closed)"))</f>
        <v>85
(closed)</v>
      </c>
      <c r="Z2777" s="6" t="str">
        <f>IF(ISBLANK(X2777), "", "Yes")</f>
        <v>Yes</v>
      </c>
    </row>
    <row r="2778" spans="1:26" s="12" customFormat="1" ht="28.8" hidden="1" x14ac:dyDescent="0.3">
      <c r="A2778" s="29" t="s">
        <v>185</v>
      </c>
      <c r="B2778" s="29">
        <v>202000164</v>
      </c>
      <c r="C2778" s="30" t="s">
        <v>695</v>
      </c>
      <c r="D2778" s="29" t="s">
        <v>179</v>
      </c>
      <c r="E2778" s="139" t="s">
        <v>1577</v>
      </c>
      <c r="F2778" s="30"/>
      <c r="G2778" s="128"/>
      <c r="H2778" s="24" t="str">
        <f>IF(ISNUMBER(F2778), F2778+90, "N/A")</f>
        <v>N/A</v>
      </c>
      <c r="I2778" s="24"/>
      <c r="J2778" s="24">
        <v>44083</v>
      </c>
      <c r="K2778" s="28">
        <v>574.72</v>
      </c>
      <c r="L2778" s="28">
        <v>564.72</v>
      </c>
      <c r="M2778" s="28">
        <v>574.72</v>
      </c>
      <c r="N2778" s="28">
        <v>564.72</v>
      </c>
      <c r="O2778" s="27">
        <f>IF(ISBLANK(J2778), "", IF(LEFT(B2778) = "P", J2778+60, J2778+90))</f>
        <v>44173</v>
      </c>
      <c r="P2778" s="27">
        <v>44152</v>
      </c>
      <c r="Q2778" s="27">
        <f>IF(NOT(ISNUMBER(P2778)),"",P2778+15)</f>
        <v>44167</v>
      </c>
      <c r="R2778" s="25" t="s">
        <v>195</v>
      </c>
      <c r="S2778" s="25"/>
      <c r="T2778" s="26"/>
      <c r="U2778" s="25"/>
      <c r="V2778" s="25"/>
      <c r="W2778" s="25" t="str">
        <f>IF(ISNUMBER(R2778), R2778+120, "")</f>
        <v/>
      </c>
      <c r="X2778" s="24">
        <v>44168</v>
      </c>
      <c r="Y2778" s="23" t="str">
        <f ca="1">IF(LEFT(B2778) = "P",
        IF(OR(ISBLANK(I2778), I2778 = ""), TODAY() - F2778 &amp; CHAR(10) &amp; "(preapproval)", I2778 - F2778 &amp; CHAR(10) &amp; "(PFL filed)"),
       IF(OR(ISBLANK(Z2778), Z2778 = ""), TODAY() - J2778, X2778 - J2778 &amp; CHAR(10) &amp; "(closed)"))</f>
        <v>85
(closed)</v>
      </c>
      <c r="Z2778" s="6" t="str">
        <f>IF(ISBLANK(X2778), "", "Yes")</f>
        <v>Yes</v>
      </c>
    </row>
    <row r="2779" spans="1:26" s="12" customFormat="1" ht="28.8" hidden="1" x14ac:dyDescent="0.3">
      <c r="A2779" s="29" t="s">
        <v>185</v>
      </c>
      <c r="B2779" s="29">
        <v>202000165</v>
      </c>
      <c r="C2779" s="30" t="s">
        <v>193</v>
      </c>
      <c r="D2779" s="29" t="s">
        <v>179</v>
      </c>
      <c r="E2779" s="139" t="s">
        <v>1576</v>
      </c>
      <c r="F2779" s="30"/>
      <c r="G2779" s="128"/>
      <c r="H2779" s="24" t="str">
        <f>IF(ISNUMBER(F2779), F2779+90, "N/A")</f>
        <v>N/A</v>
      </c>
      <c r="I2779" s="24"/>
      <c r="J2779" s="24">
        <v>44084</v>
      </c>
      <c r="K2779" s="28">
        <v>1346.78</v>
      </c>
      <c r="L2779" s="28">
        <v>750</v>
      </c>
      <c r="M2779" s="28">
        <v>1346.78</v>
      </c>
      <c r="N2779" s="28">
        <v>750</v>
      </c>
      <c r="O2779" s="27">
        <f>IF(ISBLANK(J2779), "", IF(LEFT(B2779) = "P", J2779+60, J2779+90))</f>
        <v>44174</v>
      </c>
      <c r="P2779" s="27">
        <v>44151</v>
      </c>
      <c r="Q2779" s="27">
        <f>IF(NOT(ISNUMBER(P2779)),"",P2779+15)</f>
        <v>44166</v>
      </c>
      <c r="R2779" s="25" t="s">
        <v>195</v>
      </c>
      <c r="S2779" s="25"/>
      <c r="T2779" s="26"/>
      <c r="U2779" s="25"/>
      <c r="V2779" s="25"/>
      <c r="W2779" s="25" t="str">
        <f>IF(ISNUMBER(R2779), R2779+120, "")</f>
        <v/>
      </c>
      <c r="X2779" s="24">
        <v>44167</v>
      </c>
      <c r="Y2779" s="23" t="str">
        <f ca="1">IF(LEFT(B2779) = "P",
        IF(OR(ISBLANK(I2779), I2779 = ""), TODAY() - F2779 &amp; CHAR(10) &amp; "(preapproval)", I2779 - F2779 &amp; CHAR(10) &amp; "(PFL filed)"),
       IF(OR(ISBLANK(Z2779), Z2779 = ""), TODAY() - J2779, X2779 - J2779 &amp; CHAR(10) &amp; "(closed)"))</f>
        <v>83
(closed)</v>
      </c>
      <c r="Z2779" s="6" t="str">
        <f>IF(ISBLANK(X2779), "", "Yes")</f>
        <v>Yes</v>
      </c>
    </row>
    <row r="2780" spans="1:26" s="12" customFormat="1" ht="28.8" hidden="1" x14ac:dyDescent="0.3">
      <c r="A2780" s="29" t="s">
        <v>185</v>
      </c>
      <c r="B2780" s="29">
        <v>202000166</v>
      </c>
      <c r="C2780" s="30" t="s">
        <v>193</v>
      </c>
      <c r="D2780" s="29" t="s">
        <v>179</v>
      </c>
      <c r="E2780" s="139" t="s">
        <v>731</v>
      </c>
      <c r="F2780" s="30"/>
      <c r="G2780" s="128"/>
      <c r="H2780" s="24" t="str">
        <f>IF(ISNUMBER(F2780), F2780+90, "N/A")</f>
        <v>N/A</v>
      </c>
      <c r="I2780" s="24"/>
      <c r="J2780" s="24">
        <v>44084</v>
      </c>
      <c r="K2780" s="28">
        <v>895.48</v>
      </c>
      <c r="L2780" s="28">
        <v>392</v>
      </c>
      <c r="M2780" s="28">
        <v>895.48</v>
      </c>
      <c r="N2780" s="28">
        <v>392</v>
      </c>
      <c r="O2780" s="27">
        <f>IF(ISBLANK(J2780), "", IF(LEFT(B2780) = "P", J2780+60, J2780+90))</f>
        <v>44174</v>
      </c>
      <c r="P2780" s="27">
        <v>44130</v>
      </c>
      <c r="Q2780" s="27">
        <f>IF(NOT(ISNUMBER(P2780)),"",P2780+15)</f>
        <v>44145</v>
      </c>
      <c r="R2780" s="25" t="s">
        <v>195</v>
      </c>
      <c r="S2780" s="25"/>
      <c r="T2780" s="26"/>
      <c r="U2780" s="25"/>
      <c r="V2780" s="25"/>
      <c r="W2780" s="25" t="str">
        <f>IF(ISNUMBER(R2780), R2780+120, "")</f>
        <v/>
      </c>
      <c r="X2780" s="24">
        <v>44147</v>
      </c>
      <c r="Y2780" s="23" t="str">
        <f ca="1">IF(LEFT(B2780) = "P",
        IF(OR(ISBLANK(I2780), I2780 = ""), TODAY() - F2780 &amp; CHAR(10) &amp; "(preapproval)", I2780 - F2780 &amp; CHAR(10) &amp; "(PFL filed)"),
       IF(OR(ISBLANK(Z2780), Z2780 = ""), TODAY() - J2780, X2780 - J2780 &amp; CHAR(10) &amp; "(closed)"))</f>
        <v>63
(closed)</v>
      </c>
      <c r="Z2780" s="6" t="str">
        <f>IF(ISBLANK(X2780), "", "Yes")</f>
        <v>Yes</v>
      </c>
    </row>
    <row r="2781" spans="1:26" s="12" customFormat="1" ht="28.8" hidden="1" x14ac:dyDescent="0.3">
      <c r="A2781" s="29" t="s">
        <v>185</v>
      </c>
      <c r="B2781" s="29">
        <v>202000167</v>
      </c>
      <c r="C2781" s="30" t="s">
        <v>193</v>
      </c>
      <c r="D2781" s="29" t="s">
        <v>177</v>
      </c>
      <c r="E2781" s="139" t="s">
        <v>1575</v>
      </c>
      <c r="F2781" s="30"/>
      <c r="G2781" s="128"/>
      <c r="H2781" s="24" t="str">
        <f>IF(ISNUMBER(F2781), F2781+90, "N/A")</f>
        <v>N/A</v>
      </c>
      <c r="I2781" s="24"/>
      <c r="J2781" s="24">
        <v>44084</v>
      </c>
      <c r="K2781" s="28">
        <v>760</v>
      </c>
      <c r="L2781" s="28">
        <v>280</v>
      </c>
      <c r="M2781" s="28">
        <v>760</v>
      </c>
      <c r="N2781" s="28">
        <v>280</v>
      </c>
      <c r="O2781" s="27">
        <f>IF(ISBLANK(J2781), "", IF(LEFT(B2781) = "P", J2781+60, J2781+90))</f>
        <v>44174</v>
      </c>
      <c r="P2781" s="27">
        <v>44159</v>
      </c>
      <c r="Q2781" s="27">
        <f>IF(NOT(ISNUMBER(P2781)),"",P2781+15)</f>
        <v>44174</v>
      </c>
      <c r="R2781" s="25" t="s">
        <v>195</v>
      </c>
      <c r="S2781" s="25"/>
      <c r="T2781" s="26"/>
      <c r="U2781" s="25"/>
      <c r="V2781" s="25"/>
      <c r="W2781" s="25" t="str">
        <f>IF(ISNUMBER(R2781), R2781+120, "")</f>
        <v/>
      </c>
      <c r="X2781" s="24">
        <v>44175</v>
      </c>
      <c r="Y2781" s="23" t="str">
        <f ca="1">IF(LEFT(B2781) = "P",
        IF(OR(ISBLANK(I2781), I2781 = ""), TODAY() - F2781 &amp; CHAR(10) &amp; "(preapproval)", I2781 - F2781 &amp; CHAR(10) &amp; "(PFL filed)"),
       IF(OR(ISBLANK(Z2781), Z2781 = ""), TODAY() - J2781, X2781 - J2781 &amp; CHAR(10) &amp; "(closed)"))</f>
        <v>91
(closed)</v>
      </c>
      <c r="Z2781" s="6" t="str">
        <f>IF(ISBLANK(X2781), "", "Yes")</f>
        <v>Yes</v>
      </c>
    </row>
    <row r="2782" spans="1:26" s="12" customFormat="1" ht="28.8" hidden="1" x14ac:dyDescent="0.3">
      <c r="A2782" s="29" t="s">
        <v>185</v>
      </c>
      <c r="B2782" s="29">
        <v>202000168</v>
      </c>
      <c r="C2782" s="30" t="s">
        <v>193</v>
      </c>
      <c r="D2782" s="29" t="s">
        <v>176</v>
      </c>
      <c r="E2782" s="139" t="s">
        <v>296</v>
      </c>
      <c r="F2782" s="30"/>
      <c r="G2782" s="128"/>
      <c r="H2782" s="24" t="str">
        <f>IF(ISNUMBER(F2782), F2782+90, "N/A")</f>
        <v>N/A</v>
      </c>
      <c r="I2782" s="24"/>
      <c r="J2782" s="24">
        <v>44084</v>
      </c>
      <c r="K2782" s="28">
        <v>3490.22</v>
      </c>
      <c r="L2782" s="28">
        <v>514.5</v>
      </c>
      <c r="M2782" s="28">
        <v>3490.22</v>
      </c>
      <c r="N2782" s="28">
        <v>514.5</v>
      </c>
      <c r="O2782" s="27">
        <f>IF(ISBLANK(J2782), "", IF(LEFT(B2782) = "P", J2782+60, J2782+90))</f>
        <v>44174</v>
      </c>
      <c r="P2782" s="27">
        <v>44152</v>
      </c>
      <c r="Q2782" s="27">
        <f>IF(NOT(ISNUMBER(P2782)),"",P2782+15)</f>
        <v>44167</v>
      </c>
      <c r="R2782" s="25" t="s">
        <v>195</v>
      </c>
      <c r="S2782" s="25"/>
      <c r="T2782" s="26"/>
      <c r="U2782" s="25"/>
      <c r="V2782" s="25"/>
      <c r="W2782" s="25" t="str">
        <f>IF(ISNUMBER(R2782), R2782+120, "")</f>
        <v/>
      </c>
      <c r="X2782" s="24">
        <v>44168</v>
      </c>
      <c r="Y2782" s="23" t="str">
        <f ca="1">IF(LEFT(B2782) = "P",
        IF(OR(ISBLANK(I2782), I2782 = ""), TODAY() - F2782 &amp; CHAR(10) &amp; "(preapproval)", I2782 - F2782 &amp; CHAR(10) &amp; "(PFL filed)"),
       IF(OR(ISBLANK(Z2782), Z2782 = ""), TODAY() - J2782, X2782 - J2782 &amp; CHAR(10) &amp; "(closed)"))</f>
        <v>84
(closed)</v>
      </c>
      <c r="Z2782" s="6" t="str">
        <f>IF(ISBLANK(X2782), "", "Yes")</f>
        <v>Yes</v>
      </c>
    </row>
    <row r="2783" spans="1:26" s="12" customFormat="1" ht="28.8" hidden="1" x14ac:dyDescent="0.3">
      <c r="A2783" s="29" t="s">
        <v>185</v>
      </c>
      <c r="B2783" s="29">
        <v>202000169</v>
      </c>
      <c r="C2783" s="30" t="s">
        <v>193</v>
      </c>
      <c r="D2783" s="29" t="s">
        <v>179</v>
      </c>
      <c r="E2783" s="139" t="s">
        <v>1574</v>
      </c>
      <c r="F2783" s="30"/>
      <c r="G2783" s="128"/>
      <c r="H2783" s="24" t="str">
        <f>IF(ISNUMBER(F2783), F2783+90, "N/A")</f>
        <v>N/A</v>
      </c>
      <c r="I2783" s="24"/>
      <c r="J2783" s="24">
        <v>44084</v>
      </c>
      <c r="K2783" s="28">
        <v>1240</v>
      </c>
      <c r="L2783" s="28">
        <v>620</v>
      </c>
      <c r="M2783" s="28">
        <v>1240</v>
      </c>
      <c r="N2783" s="28">
        <v>620</v>
      </c>
      <c r="O2783" s="27">
        <f>IF(ISBLANK(J2783), "", IF(LEFT(B2783) = "P", J2783+60, J2783+90))</f>
        <v>44174</v>
      </c>
      <c r="P2783" s="27">
        <v>44159</v>
      </c>
      <c r="Q2783" s="27">
        <f>IF(NOT(ISNUMBER(P2783)),"",P2783+15)</f>
        <v>44174</v>
      </c>
      <c r="R2783" s="25" t="s">
        <v>195</v>
      </c>
      <c r="S2783" s="25"/>
      <c r="T2783" s="26"/>
      <c r="U2783" s="25"/>
      <c r="V2783" s="25"/>
      <c r="W2783" s="25" t="str">
        <f>IF(ISNUMBER(R2783), R2783+120, "")</f>
        <v/>
      </c>
      <c r="X2783" s="24">
        <v>44175</v>
      </c>
      <c r="Y2783" s="23" t="str">
        <f ca="1">IF(LEFT(B2783) = "P",
        IF(OR(ISBLANK(I2783), I2783 = ""), TODAY() - F2783 &amp; CHAR(10) &amp; "(preapproval)", I2783 - F2783 &amp; CHAR(10) &amp; "(PFL filed)"),
       IF(OR(ISBLANK(Z2783), Z2783 = ""), TODAY() - J2783, X2783 - J2783 &amp; CHAR(10) &amp; "(closed)"))</f>
        <v>91
(closed)</v>
      </c>
      <c r="Z2783" s="6" t="str">
        <f>IF(ISBLANK(X2783), "", "Yes")</f>
        <v>Yes</v>
      </c>
    </row>
    <row r="2784" spans="1:26" s="12" customFormat="1" ht="28.8" hidden="1" x14ac:dyDescent="0.3">
      <c r="A2784" s="29" t="s">
        <v>185</v>
      </c>
      <c r="B2784" s="29">
        <v>202000170</v>
      </c>
      <c r="C2784" s="30" t="s">
        <v>1111</v>
      </c>
      <c r="D2784" s="29" t="s">
        <v>176</v>
      </c>
      <c r="E2784" s="139" t="s">
        <v>1573</v>
      </c>
      <c r="F2784" s="30"/>
      <c r="G2784" s="128"/>
      <c r="H2784" s="24" t="str">
        <f>IF(ISNUMBER(F2784), F2784+90, "N/A")</f>
        <v>N/A</v>
      </c>
      <c r="I2784" s="24"/>
      <c r="J2784" s="24">
        <v>44089</v>
      </c>
      <c r="K2784" s="28">
        <v>2882.88</v>
      </c>
      <c r="L2784" s="28">
        <v>327.60000000000002</v>
      </c>
      <c r="M2784" s="28">
        <v>2770.95</v>
      </c>
      <c r="N2784" s="28">
        <v>314.64999999999998</v>
      </c>
      <c r="O2784" s="27">
        <f>IF(ISBLANK(J2784), "", IF(LEFT(B2784) = "P", J2784+60, J2784+90))</f>
        <v>44179</v>
      </c>
      <c r="P2784" s="27">
        <v>44165</v>
      </c>
      <c r="Q2784" s="27">
        <f>IF(NOT(ISNUMBER(P2784)),"",P2784+15)</f>
        <v>44180</v>
      </c>
      <c r="R2784" s="25" t="s">
        <v>195</v>
      </c>
      <c r="S2784" s="25"/>
      <c r="T2784" s="26"/>
      <c r="U2784" s="25"/>
      <c r="V2784" s="25"/>
      <c r="W2784" s="25" t="str">
        <f>IF(ISNUMBER(R2784), R2784+120, "")</f>
        <v/>
      </c>
      <c r="X2784" s="24">
        <v>44181</v>
      </c>
      <c r="Y2784" s="23" t="str">
        <f ca="1">IF(LEFT(B2784) = "P",
        IF(OR(ISBLANK(I2784), I2784 = ""), TODAY() - F2784 &amp; CHAR(10) &amp; "(preapproval)", I2784 - F2784 &amp; CHAR(10) &amp; "(PFL filed)"),
       IF(OR(ISBLANK(Z2784), Z2784 = ""), TODAY() - J2784, X2784 - J2784 &amp; CHAR(10) &amp; "(closed)"))</f>
        <v>92
(closed)</v>
      </c>
      <c r="Z2784" s="6" t="str">
        <f>IF(ISBLANK(X2784), "", "Yes")</f>
        <v>Yes</v>
      </c>
    </row>
    <row r="2785" spans="1:26" s="12" customFormat="1" ht="28.8" hidden="1" x14ac:dyDescent="0.3">
      <c r="A2785" s="29" t="s">
        <v>185</v>
      </c>
      <c r="B2785" s="29">
        <v>202000171</v>
      </c>
      <c r="C2785" s="30" t="s">
        <v>1111</v>
      </c>
      <c r="D2785" s="29" t="s">
        <v>176</v>
      </c>
      <c r="E2785" s="139" t="s">
        <v>1572</v>
      </c>
      <c r="F2785" s="30"/>
      <c r="G2785" s="128"/>
      <c r="H2785" s="24" t="str">
        <f>IF(ISNUMBER(F2785), F2785+90, "N/A")</f>
        <v>N/A</v>
      </c>
      <c r="I2785" s="24"/>
      <c r="J2785" s="24">
        <v>44089</v>
      </c>
      <c r="K2785" s="28">
        <v>4336.8</v>
      </c>
      <c r="L2785" s="28">
        <v>936</v>
      </c>
      <c r="M2785" s="28">
        <v>4188</v>
      </c>
      <c r="N2785" s="28">
        <v>899</v>
      </c>
      <c r="O2785" s="27">
        <f>IF(ISBLANK(J2785), "", IF(LEFT(B2785) = "P", J2785+60, J2785+90))</f>
        <v>44179</v>
      </c>
      <c r="P2785" s="27">
        <v>44165</v>
      </c>
      <c r="Q2785" s="27">
        <f>IF(NOT(ISNUMBER(P2785)),"",P2785+15)</f>
        <v>44180</v>
      </c>
      <c r="R2785" s="25" t="s">
        <v>195</v>
      </c>
      <c r="S2785" s="25"/>
      <c r="T2785" s="26"/>
      <c r="U2785" s="25"/>
      <c r="V2785" s="25"/>
      <c r="W2785" s="25" t="str">
        <f>IF(ISNUMBER(R2785), R2785+120, "")</f>
        <v/>
      </c>
      <c r="X2785" s="24">
        <v>44181</v>
      </c>
      <c r="Y2785" s="23" t="str">
        <f ca="1">IF(LEFT(B2785) = "P",
        IF(OR(ISBLANK(I2785), I2785 = ""), TODAY() - F2785 &amp; CHAR(10) &amp; "(preapproval)", I2785 - F2785 &amp; CHAR(10) &amp; "(PFL filed)"),
       IF(OR(ISBLANK(Z2785), Z2785 = ""), TODAY() - J2785, X2785 - J2785 &amp; CHAR(10) &amp; "(closed)"))</f>
        <v>92
(closed)</v>
      </c>
      <c r="Z2785" s="6" t="str">
        <f>IF(ISBLANK(X2785), "", "Yes")</f>
        <v>Yes</v>
      </c>
    </row>
    <row r="2786" spans="1:26" s="12" customFormat="1" ht="28.8" hidden="1" x14ac:dyDescent="0.3">
      <c r="A2786" s="29" t="s">
        <v>185</v>
      </c>
      <c r="B2786" s="29">
        <v>202000172</v>
      </c>
      <c r="C2786" s="31" t="s">
        <v>1111</v>
      </c>
      <c r="D2786" s="29" t="s">
        <v>176</v>
      </c>
      <c r="E2786" s="139" t="s">
        <v>1571</v>
      </c>
      <c r="F2786" s="30"/>
      <c r="G2786" s="128"/>
      <c r="H2786" s="24" t="str">
        <f>IF(ISNUMBER(F2786), F2786+90, "N/A")</f>
        <v>N/A</v>
      </c>
      <c r="I2786" s="24"/>
      <c r="J2786" s="24">
        <v>44091</v>
      </c>
      <c r="K2786" s="28">
        <v>1675.52</v>
      </c>
      <c r="L2786" s="28">
        <v>190.4</v>
      </c>
      <c r="M2786" s="28">
        <v>1675.52</v>
      </c>
      <c r="N2786" s="28">
        <v>190.4</v>
      </c>
      <c r="O2786" s="27">
        <f>IF(ISBLANK(J2786), "", IF(LEFT(B2786) = "P", J2786+60, J2786+90))</f>
        <v>44181</v>
      </c>
      <c r="P2786" s="27">
        <v>44165</v>
      </c>
      <c r="Q2786" s="27">
        <f>IF(NOT(ISNUMBER(P2786)),"",P2786+15)</f>
        <v>44180</v>
      </c>
      <c r="R2786" s="25" t="s">
        <v>195</v>
      </c>
      <c r="S2786" s="25"/>
      <c r="T2786" s="26"/>
      <c r="U2786" s="25"/>
      <c r="V2786" s="25"/>
      <c r="W2786" s="25" t="str">
        <f>IF(ISNUMBER(R2786), R2786+120, "")</f>
        <v/>
      </c>
      <c r="X2786" s="24">
        <v>44181</v>
      </c>
      <c r="Y2786" s="23" t="str">
        <f ca="1">IF(LEFT(B2786) = "P",
        IF(OR(ISBLANK(I2786), I2786 = ""), TODAY() - F2786 &amp; CHAR(10) &amp; "(preapproval)", I2786 - F2786 &amp; CHAR(10) &amp; "(PFL filed)"),
       IF(OR(ISBLANK(Z2786), Z2786 = ""), TODAY() - J2786, X2786 - J2786 &amp; CHAR(10) &amp; "(closed)"))</f>
        <v>90
(closed)</v>
      </c>
      <c r="Z2786" s="6" t="str">
        <f>IF(ISBLANK(X2786), "", "Yes")</f>
        <v>Yes</v>
      </c>
    </row>
    <row r="2787" spans="1:26" s="12" customFormat="1" ht="28.8" hidden="1" x14ac:dyDescent="0.3">
      <c r="A2787" s="29" t="s">
        <v>185</v>
      </c>
      <c r="B2787" s="29">
        <v>202000173</v>
      </c>
      <c r="C2787" s="31" t="s">
        <v>1449</v>
      </c>
      <c r="D2787" s="29" t="s">
        <v>179</v>
      </c>
      <c r="E2787" s="139" t="s">
        <v>679</v>
      </c>
      <c r="F2787" s="30"/>
      <c r="G2787" s="128"/>
      <c r="H2787" s="24" t="str">
        <f>IF(ISNUMBER(#REF!),#REF!+ 90, "N/A")</f>
        <v>N/A</v>
      </c>
      <c r="I2787" s="24"/>
      <c r="J2787" s="24">
        <v>44091</v>
      </c>
      <c r="K2787" s="28">
        <v>309.20999999999998</v>
      </c>
      <c r="L2787" s="28">
        <v>140.55000000000001</v>
      </c>
      <c r="M2787" s="28">
        <v>309.20999999999998</v>
      </c>
      <c r="N2787" s="28">
        <v>140.55000000000001</v>
      </c>
      <c r="O2787" s="27">
        <f>IF(ISBLANK(J2787), "", IF(LEFT(B2787) = "P", J2787+60, J2787+90))</f>
        <v>44181</v>
      </c>
      <c r="P2787" s="27">
        <v>44165</v>
      </c>
      <c r="Q2787" s="27">
        <f>IF(NOT(ISNUMBER(P2787)),"",P2787+15)</f>
        <v>44180</v>
      </c>
      <c r="R2787" s="25" t="s">
        <v>195</v>
      </c>
      <c r="S2787" s="25"/>
      <c r="T2787" s="26"/>
      <c r="U2787" s="25"/>
      <c r="V2787" s="25"/>
      <c r="W2787" s="25" t="str">
        <f>IF(ISNUMBER(R2787), R2787+120, "")</f>
        <v/>
      </c>
      <c r="X2787" s="24">
        <v>44181</v>
      </c>
      <c r="Y2787" s="23" t="str">
        <f ca="1">IF(LEFT(B2787) = "P",
        IF(OR(ISBLANK(I2787), I2787 = ""), TODAY() - F2787 &amp; CHAR(10) &amp; "(preapproval)", I2787 - F2787 &amp; CHAR(10) &amp; "(PFL filed)"),
       IF(OR(ISBLANK(Z2787), Z2787 = ""), TODAY() - J2787, X2787 - J2787 &amp; CHAR(10) &amp; "(closed)"))</f>
        <v>90
(closed)</v>
      </c>
      <c r="Z2787" s="6" t="str">
        <f>IF(ISBLANK(X2787), "", "Yes")</f>
        <v>Yes</v>
      </c>
    </row>
    <row r="2788" spans="1:26" s="12" customFormat="1" ht="28.8" hidden="1" x14ac:dyDescent="0.3">
      <c r="A2788" s="29" t="s">
        <v>185</v>
      </c>
      <c r="B2788" s="29">
        <v>202000174</v>
      </c>
      <c r="C2788" s="31" t="s">
        <v>1570</v>
      </c>
      <c r="D2788" s="29" t="s">
        <v>176</v>
      </c>
      <c r="E2788" s="139" t="s">
        <v>1266</v>
      </c>
      <c r="F2788" s="30"/>
      <c r="G2788" s="128"/>
      <c r="H2788" s="24" t="s">
        <v>230</v>
      </c>
      <c r="I2788" s="24"/>
      <c r="J2788" s="24">
        <v>44096</v>
      </c>
      <c r="K2788" s="28">
        <v>15065.9</v>
      </c>
      <c r="L2788" s="28">
        <v>1399.95</v>
      </c>
      <c r="M2788" s="28">
        <v>8149.5</v>
      </c>
      <c r="N2788" s="28">
        <v>0</v>
      </c>
      <c r="O2788" s="27">
        <f>IF(ISBLANK(J2788), "", IF(LEFT(B2788) = "P", J2788+60, J2788+90))</f>
        <v>44186</v>
      </c>
      <c r="P2788" s="27">
        <v>44176</v>
      </c>
      <c r="Q2788" s="27">
        <f>IF(NOT(ISNUMBER(P2788)),"",P2788+15)</f>
        <v>44191</v>
      </c>
      <c r="R2788" s="25" t="s">
        <v>195</v>
      </c>
      <c r="S2788" s="25"/>
      <c r="T2788" s="26"/>
      <c r="U2788" s="25"/>
      <c r="V2788" s="25"/>
      <c r="W2788" s="25"/>
      <c r="X2788" s="24">
        <v>44194</v>
      </c>
      <c r="Y2788" s="23" t="str">
        <f ca="1">IF(LEFT(B2788) = "P",
        IF(OR(ISBLANK(I2788), I2788 = ""), TODAY() - F2788 &amp; CHAR(10) &amp; "(preapproval)", I2788 - F2788 &amp; CHAR(10) &amp; "(PFL filed)"),
       IF(OR(ISBLANK(Z2788), Z2788 = ""), TODAY() - J2788, X2788 - J2788 &amp; CHAR(10) &amp; "(closed)"))</f>
        <v>98
(closed)</v>
      </c>
      <c r="Z2788" s="6" t="str">
        <f>IF(ISBLANK(X2788), "", "Yes")</f>
        <v>Yes</v>
      </c>
    </row>
    <row r="2789" spans="1:26" s="12" customFormat="1" ht="28.8" hidden="1" x14ac:dyDescent="0.3">
      <c r="A2789" s="29" t="s">
        <v>185</v>
      </c>
      <c r="B2789" s="29">
        <v>202000175</v>
      </c>
      <c r="C2789" s="30" t="s">
        <v>250</v>
      </c>
      <c r="D2789" s="29" t="s">
        <v>177</v>
      </c>
      <c r="E2789" s="139" t="s">
        <v>1569</v>
      </c>
      <c r="F2789" s="30"/>
      <c r="G2789" s="128"/>
      <c r="H2789" s="24" t="s">
        <v>230</v>
      </c>
      <c r="I2789" s="24"/>
      <c r="J2789" s="24">
        <v>44097</v>
      </c>
      <c r="K2789" s="28">
        <v>15785.4</v>
      </c>
      <c r="L2789" s="28">
        <v>1165.47</v>
      </c>
      <c r="M2789" s="28">
        <v>0</v>
      </c>
      <c r="N2789" s="28">
        <v>0</v>
      </c>
      <c r="O2789" s="27">
        <f>IF(ISBLANK(J2789), "", IF(LEFT(B2789) = "P", J2789+60, J2789+90))</f>
        <v>44187</v>
      </c>
      <c r="P2789" s="27" t="s">
        <v>230</v>
      </c>
      <c r="Q2789" s="25" t="s">
        <v>230</v>
      </c>
      <c r="R2789" s="25" t="s">
        <v>195</v>
      </c>
      <c r="S2789" s="25"/>
      <c r="T2789" s="26"/>
      <c r="U2789" s="25"/>
      <c r="V2789" s="25"/>
      <c r="W2789" s="25"/>
      <c r="X2789" s="24">
        <v>44126</v>
      </c>
      <c r="Y2789" s="23" t="str">
        <f ca="1">IF(LEFT(B2789) = "P",
        IF(OR(ISBLANK(I2789), I2789 = ""), TODAY() - F2789 &amp; CHAR(10) &amp; "(preapproval)", I2789 - F2789 &amp; CHAR(10) &amp; "(PFL filed)"),
       IF(OR(ISBLANK(Z2789), Z2789 = ""), TODAY() - J2789, X2789 - J2789 &amp; CHAR(10) &amp; "(closed)"))</f>
        <v>29
(closed)</v>
      </c>
      <c r="Z2789" s="6" t="str">
        <f>IF(ISBLANK(X2789), "", "Yes")</f>
        <v>Yes</v>
      </c>
    </row>
    <row r="2790" spans="1:26" s="12" customFormat="1" ht="28.8" hidden="1" x14ac:dyDescent="0.3">
      <c r="A2790" s="29" t="s">
        <v>185</v>
      </c>
      <c r="B2790" s="29">
        <v>202000176</v>
      </c>
      <c r="C2790" s="30" t="s">
        <v>291</v>
      </c>
      <c r="D2790" s="29" t="s">
        <v>176</v>
      </c>
      <c r="E2790" s="139" t="s">
        <v>1568</v>
      </c>
      <c r="F2790" s="30"/>
      <c r="G2790" s="128"/>
      <c r="H2790" s="24" t="str">
        <f>IF(ISNUMBER(F2790), F2790+90, "N/A")</f>
        <v>N/A</v>
      </c>
      <c r="I2790" s="24"/>
      <c r="J2790" s="24">
        <v>44098</v>
      </c>
      <c r="K2790" s="28">
        <v>48251.29</v>
      </c>
      <c r="L2790" s="28">
        <v>7993.77</v>
      </c>
      <c r="M2790" s="28">
        <v>36245.29</v>
      </c>
      <c r="N2790" s="28">
        <v>5796</v>
      </c>
      <c r="O2790" s="27">
        <f>IF(ISBLANK(J2790), "", IF(LEFT(B2790) = "P", J2790+60, J2790+90))</f>
        <v>44188</v>
      </c>
      <c r="P2790" s="27">
        <v>44176</v>
      </c>
      <c r="Q2790" s="27">
        <f>IF(NOT(ISNUMBER(P2790)),"",P2790+15)</f>
        <v>44191</v>
      </c>
      <c r="R2790" s="25" t="s">
        <v>195</v>
      </c>
      <c r="S2790" s="25"/>
      <c r="T2790" s="26"/>
      <c r="U2790" s="25"/>
      <c r="V2790" s="25"/>
      <c r="W2790" s="25" t="str">
        <f>IF(ISNUMBER(R2790), R2790+120, "")</f>
        <v/>
      </c>
      <c r="X2790" s="24">
        <v>44194</v>
      </c>
      <c r="Y2790" s="23" t="str">
        <f ca="1">IF(LEFT(B2790) = "P",
        IF(OR(ISBLANK(I2790), I2790 = ""), TODAY() - F2790 &amp; CHAR(10) &amp; "(preapproval)", I2790 - F2790 &amp; CHAR(10) &amp; "(PFL filed)"),
       IF(OR(ISBLANK(Z2790), Z2790 = ""), TODAY() - J2790, X2790 - J2790 &amp; CHAR(10) &amp; "(closed)"))</f>
        <v>96
(closed)</v>
      </c>
      <c r="Z2790" s="6" t="str">
        <f>IF(ISBLANK(X2790), "", "Yes")</f>
        <v>Yes</v>
      </c>
    </row>
    <row r="2791" spans="1:26" ht="28.8" hidden="1" x14ac:dyDescent="0.3">
      <c r="A2791" s="29" t="s">
        <v>185</v>
      </c>
      <c r="B2791" s="29">
        <v>202000177</v>
      </c>
      <c r="C2791" s="30" t="s">
        <v>952</v>
      </c>
      <c r="D2791" s="29" t="s">
        <v>11</v>
      </c>
      <c r="E2791" s="30" t="s">
        <v>1567</v>
      </c>
      <c r="F2791" s="29"/>
      <c r="G2791" s="32"/>
      <c r="H2791" s="24" t="s">
        <v>230</v>
      </c>
      <c r="I2791" s="24"/>
      <c r="J2791" s="24">
        <v>44180</v>
      </c>
      <c r="K2791" s="28">
        <v>0</v>
      </c>
      <c r="L2791" s="28">
        <v>0</v>
      </c>
      <c r="M2791" s="28">
        <v>0</v>
      </c>
      <c r="N2791" s="28">
        <v>0</v>
      </c>
      <c r="O2791" s="27" t="s">
        <v>230</v>
      </c>
      <c r="P2791" s="27" t="s">
        <v>230</v>
      </c>
      <c r="Q2791" s="27" t="s">
        <v>230</v>
      </c>
      <c r="R2791" s="25" t="s">
        <v>195</v>
      </c>
      <c r="S2791" s="25"/>
      <c r="T2791" s="26"/>
      <c r="U2791" s="25"/>
      <c r="V2791" s="25"/>
      <c r="W2791" s="25"/>
      <c r="X2791" s="24" t="s">
        <v>230</v>
      </c>
      <c r="Y2791" s="23" t="e">
        <f ca="1">IF(LEFT(B2791) = "P",
        IF(OR(ISBLANK(I2791), I2791 = ""), TODAY() - F2791 &amp; CHAR(10) &amp; "(preapproval)", I2791 - F2791 &amp; CHAR(10) &amp; "(PFL filed)"),
       IF(OR(ISBLANK(Z2791), Z2791 = ""), TODAY() - J2791, X2791 - J2791 &amp; CHAR(10) &amp; "(closed)"))</f>
        <v>#VALUE!</v>
      </c>
      <c r="Z2791" s="6" t="s">
        <v>360</v>
      </c>
    </row>
    <row r="2792" spans="1:26" s="12" customFormat="1" ht="28.8" hidden="1" x14ac:dyDescent="0.3">
      <c r="A2792" s="29" t="s">
        <v>185</v>
      </c>
      <c r="B2792" s="29">
        <v>202000178</v>
      </c>
      <c r="C2792" s="31" t="s">
        <v>193</v>
      </c>
      <c r="D2792" s="29" t="s">
        <v>179</v>
      </c>
      <c r="E2792" s="139" t="s">
        <v>1566</v>
      </c>
      <c r="F2792" s="30"/>
      <c r="G2792" s="128"/>
      <c r="H2792" s="24" t="s">
        <v>230</v>
      </c>
      <c r="I2792" s="24"/>
      <c r="J2792" s="24">
        <v>44098</v>
      </c>
      <c r="K2792" s="28">
        <v>471.8</v>
      </c>
      <c r="L2792" s="28">
        <v>185.9</v>
      </c>
      <c r="M2792" s="28">
        <v>471.8</v>
      </c>
      <c r="N2792" s="28">
        <v>185.9</v>
      </c>
      <c r="O2792" s="27">
        <f>IF(ISBLANK(J2792), "", IF(LEFT(B2792) = "P", J2792+60, J2792+90))</f>
        <v>44188</v>
      </c>
      <c r="P2792" s="27">
        <v>44173</v>
      </c>
      <c r="Q2792" s="27">
        <f>IF(NOT(ISNUMBER(P2792)),"",P2792+15)</f>
        <v>44188</v>
      </c>
      <c r="R2792" s="25" t="s">
        <v>195</v>
      </c>
      <c r="S2792" s="25"/>
      <c r="T2792" s="26"/>
      <c r="U2792" s="25"/>
      <c r="V2792" s="25"/>
      <c r="W2792" s="25"/>
      <c r="X2792" s="24">
        <v>44193</v>
      </c>
      <c r="Y2792" s="23" t="str">
        <f ca="1">IF(LEFT(B2792) = "P",
        IF(OR(ISBLANK(I2792), I2792 = ""), TODAY() - F2792 &amp; CHAR(10) &amp; "(preapproval)", I2792 - F2792 &amp; CHAR(10) &amp; "(PFL filed)"),
       IF(OR(ISBLANK(Z2792), Z2792 = ""), TODAY() - J2792, X2792 - J2792 &amp; CHAR(10) &amp; "(closed)"))</f>
        <v>95
(closed)</v>
      </c>
      <c r="Z2792" s="6" t="str">
        <f>IF(ISBLANK(X2792), "", "Yes")</f>
        <v>Yes</v>
      </c>
    </row>
    <row r="2793" spans="1:26" s="12" customFormat="1" ht="28.8" hidden="1" x14ac:dyDescent="0.3">
      <c r="A2793" s="29" t="s">
        <v>185</v>
      </c>
      <c r="B2793" s="29">
        <v>202000179</v>
      </c>
      <c r="C2793" s="31" t="s">
        <v>193</v>
      </c>
      <c r="D2793" s="29" t="s">
        <v>177</v>
      </c>
      <c r="E2793" s="139" t="s">
        <v>1565</v>
      </c>
      <c r="F2793" s="30"/>
      <c r="G2793" s="128"/>
      <c r="H2793" s="24" t="s">
        <v>230</v>
      </c>
      <c r="I2793" s="24"/>
      <c r="J2793" s="24">
        <v>44098</v>
      </c>
      <c r="K2793" s="28">
        <v>276</v>
      </c>
      <c r="L2793" s="28">
        <v>138</v>
      </c>
      <c r="M2793" s="28">
        <v>276</v>
      </c>
      <c r="N2793" s="28">
        <v>138</v>
      </c>
      <c r="O2793" s="27">
        <f>IF(ISBLANK(J2793), "", IF(LEFT(B2793) = "P", J2793+60, J2793+90))</f>
        <v>44188</v>
      </c>
      <c r="P2793" s="27">
        <v>44173</v>
      </c>
      <c r="Q2793" s="27">
        <f>IF(NOT(ISNUMBER(P2793)),"",P2793+15)</f>
        <v>44188</v>
      </c>
      <c r="R2793" s="25" t="s">
        <v>195</v>
      </c>
      <c r="S2793" s="25"/>
      <c r="T2793" s="26"/>
      <c r="U2793" s="25"/>
      <c r="V2793" s="25"/>
      <c r="W2793" s="25"/>
      <c r="X2793" s="24">
        <v>44193</v>
      </c>
      <c r="Y2793" s="23" t="str">
        <f ca="1">IF(LEFT(B2793) = "P",
        IF(OR(ISBLANK(I2793), I2793 = ""), TODAY() - F2793 &amp; CHAR(10) &amp; "(preapproval)", I2793 - F2793 &amp; CHAR(10) &amp; "(PFL filed)"),
       IF(OR(ISBLANK(Z2793), Z2793 = ""), TODAY() - J2793, X2793 - J2793 &amp; CHAR(10) &amp; "(closed)"))</f>
        <v>95
(closed)</v>
      </c>
      <c r="Z2793" s="6" t="str">
        <f>IF(ISBLANK(X2793), "", "Yes")</f>
        <v>Yes</v>
      </c>
    </row>
    <row r="2794" spans="1:26" s="12" customFormat="1" ht="28.8" hidden="1" x14ac:dyDescent="0.3">
      <c r="A2794" s="29" t="s">
        <v>185</v>
      </c>
      <c r="B2794" s="29">
        <v>202000180</v>
      </c>
      <c r="C2794" s="30" t="s">
        <v>193</v>
      </c>
      <c r="D2794" s="29" t="s">
        <v>179</v>
      </c>
      <c r="E2794" s="139" t="s">
        <v>1564</v>
      </c>
      <c r="F2794" s="30"/>
      <c r="G2794" s="128"/>
      <c r="H2794" s="24" t="str">
        <f>IF(ISNUMBER(F2794), F2794+90, "N/A")</f>
        <v>N/A</v>
      </c>
      <c r="I2794" s="24"/>
      <c r="J2794" s="24">
        <v>44098</v>
      </c>
      <c r="K2794" s="28">
        <v>505.8</v>
      </c>
      <c r="L2794" s="28">
        <v>305.8</v>
      </c>
      <c r="M2794" s="28">
        <v>359.2</v>
      </c>
      <c r="N2794" s="28">
        <v>305.8</v>
      </c>
      <c r="O2794" s="27">
        <f>IF(ISBLANK(J2794), "", IF(LEFT(B2794) = "P", J2794+60, J2794+90))</f>
        <v>44188</v>
      </c>
      <c r="P2794" s="27">
        <v>44173</v>
      </c>
      <c r="Q2794" s="27">
        <f>IF(NOT(ISNUMBER(P2794)),"",P2794+15)</f>
        <v>44188</v>
      </c>
      <c r="R2794" s="25" t="s">
        <v>195</v>
      </c>
      <c r="S2794" s="25"/>
      <c r="T2794" s="26"/>
      <c r="U2794" s="25"/>
      <c r="V2794" s="25"/>
      <c r="W2794" s="25" t="str">
        <f>IF(ISNUMBER(R2794), R2794+120, "")</f>
        <v/>
      </c>
      <c r="X2794" s="24">
        <v>44193</v>
      </c>
      <c r="Y2794" s="23" t="str">
        <f ca="1">IF(LEFT(B2794) = "P",
        IF(OR(ISBLANK(I2794), I2794 = ""), TODAY() - F2794 &amp; CHAR(10) &amp; "(preapproval)", I2794 - F2794 &amp; CHAR(10) &amp; "(PFL filed)"),
       IF(OR(ISBLANK(Z2794), Z2794 = ""), TODAY() - J2794, X2794 - J2794 &amp; CHAR(10) &amp; "(closed)"))</f>
        <v>95
(closed)</v>
      </c>
      <c r="Z2794" s="6" t="str">
        <f>IF(ISBLANK(X2794), "", "Yes")</f>
        <v>Yes</v>
      </c>
    </row>
    <row r="2795" spans="1:26" s="12" customFormat="1" ht="28.8" hidden="1" x14ac:dyDescent="0.3">
      <c r="A2795" s="29" t="s">
        <v>185</v>
      </c>
      <c r="B2795" s="29">
        <v>202000181</v>
      </c>
      <c r="C2795" s="30" t="s">
        <v>193</v>
      </c>
      <c r="D2795" s="29" t="s">
        <v>179</v>
      </c>
      <c r="E2795" s="139" t="s">
        <v>1563</v>
      </c>
      <c r="F2795" s="30"/>
      <c r="G2795" s="128"/>
      <c r="H2795" s="24" t="str">
        <f>IF(ISNUMBER(F2795), F2795+90, "N/A")</f>
        <v>N/A</v>
      </c>
      <c r="I2795" s="24"/>
      <c r="J2795" s="24">
        <v>44098</v>
      </c>
      <c r="K2795" s="28">
        <v>325.8</v>
      </c>
      <c r="L2795" s="28">
        <v>162.9</v>
      </c>
      <c r="M2795" s="28">
        <v>325.8</v>
      </c>
      <c r="N2795" s="28">
        <v>162.9</v>
      </c>
      <c r="O2795" s="27">
        <f>IF(ISBLANK(J2795), "", IF(LEFT(B2795) = "P", J2795+60, J2795+90))</f>
        <v>44188</v>
      </c>
      <c r="P2795" s="27">
        <v>44172</v>
      </c>
      <c r="Q2795" s="27">
        <f>IF(NOT(ISNUMBER(P2795)),"",P2795+15)</f>
        <v>44187</v>
      </c>
      <c r="R2795" s="25"/>
      <c r="S2795" s="25"/>
      <c r="T2795" s="26"/>
      <c r="U2795" s="25"/>
      <c r="V2795" s="25"/>
      <c r="W2795" s="25" t="str">
        <f>IF(ISNUMBER(R2795), R2795+120, "")</f>
        <v/>
      </c>
      <c r="X2795" s="24">
        <v>44188</v>
      </c>
      <c r="Y2795" s="23" t="str">
        <f ca="1">IF(LEFT(B2795) = "P",
        IF(OR(ISBLANK(I2795), I2795 = ""), TODAY() - F2795 &amp; CHAR(10) &amp; "(preapproval)", I2795 - F2795 &amp; CHAR(10) &amp; "(PFL filed)"),
       IF(OR(ISBLANK(Z2795), Z2795 = ""), TODAY() - J2795, X2795 - J2795 &amp; CHAR(10) &amp; "(closed)"))</f>
        <v>90
(closed)</v>
      </c>
      <c r="Z2795" s="6" t="str">
        <f>IF(ISBLANK(X2795), "", "Yes")</f>
        <v>Yes</v>
      </c>
    </row>
    <row r="2796" spans="1:26" s="12" customFormat="1" ht="28.8" hidden="1" x14ac:dyDescent="0.3">
      <c r="A2796" s="29" t="s">
        <v>185</v>
      </c>
      <c r="B2796" s="29">
        <v>202000182</v>
      </c>
      <c r="C2796" s="30" t="s">
        <v>193</v>
      </c>
      <c r="D2796" s="29" t="s">
        <v>179</v>
      </c>
      <c r="E2796" s="139" t="s">
        <v>1263</v>
      </c>
      <c r="F2796" s="30"/>
      <c r="G2796" s="128"/>
      <c r="H2796" s="24" t="str">
        <f>IF(ISNUMBER(F2796), F2796+90, "N/A")</f>
        <v>N/A</v>
      </c>
      <c r="I2796" s="24"/>
      <c r="J2796" s="24">
        <v>44098</v>
      </c>
      <c r="K2796" s="28">
        <v>3357.2</v>
      </c>
      <c r="L2796" s="28">
        <v>239.8</v>
      </c>
      <c r="M2796" s="28">
        <v>3357.2</v>
      </c>
      <c r="N2796" s="28">
        <v>239.8</v>
      </c>
      <c r="O2796" s="27">
        <f>IF(ISBLANK(J2796), "", IF(LEFT(B2796) = "P", J2796+60, J2796+90))</f>
        <v>44188</v>
      </c>
      <c r="P2796" s="27">
        <v>44172</v>
      </c>
      <c r="Q2796" s="27">
        <f>IF(NOT(ISNUMBER(P2796)),"",P2796+15)</f>
        <v>44187</v>
      </c>
      <c r="R2796" s="25" t="s">
        <v>195</v>
      </c>
      <c r="S2796" s="25"/>
      <c r="T2796" s="26"/>
      <c r="U2796" s="25"/>
      <c r="V2796" s="25"/>
      <c r="W2796" s="25" t="str">
        <f>IF(ISNUMBER(R2796), R2796+120, "")</f>
        <v/>
      </c>
      <c r="X2796" s="24">
        <v>44188</v>
      </c>
      <c r="Y2796" s="23" t="str">
        <f ca="1">IF(LEFT(B2796) = "P",
        IF(OR(ISBLANK(I2796), I2796 = ""), TODAY() - F2796 &amp; CHAR(10) &amp; "(preapproval)", I2796 - F2796 &amp; CHAR(10) &amp; "(PFL filed)"),
       IF(OR(ISBLANK(Z2796), Z2796 = ""), TODAY() - J2796, X2796 - J2796 &amp; CHAR(10) &amp; "(closed)"))</f>
        <v>90
(closed)</v>
      </c>
      <c r="Z2796" s="6" t="str">
        <f>IF(ISBLANK(X2796), "", "Yes")</f>
        <v>Yes</v>
      </c>
    </row>
    <row r="2797" spans="1:26" s="12" customFormat="1" ht="28.8" hidden="1" x14ac:dyDescent="0.3">
      <c r="A2797" s="29" t="s">
        <v>185</v>
      </c>
      <c r="B2797" s="29">
        <v>202000183</v>
      </c>
      <c r="C2797" s="30" t="s">
        <v>291</v>
      </c>
      <c r="D2797" s="29" t="s">
        <v>179</v>
      </c>
      <c r="E2797" s="139" t="s">
        <v>1147</v>
      </c>
      <c r="F2797" s="30"/>
      <c r="G2797" s="128"/>
      <c r="H2797" s="24" t="str">
        <f>IF(ISNUMBER(F2797), F2797+90, "N/A")</f>
        <v>N/A</v>
      </c>
      <c r="I2797" s="24"/>
      <c r="J2797" s="24">
        <v>44098</v>
      </c>
      <c r="K2797" s="28">
        <v>10057.6</v>
      </c>
      <c r="L2797" s="28">
        <v>718.4</v>
      </c>
      <c r="M2797" s="28">
        <v>9112.32</v>
      </c>
      <c r="N2797" s="28">
        <v>650.88</v>
      </c>
      <c r="O2797" s="27">
        <f>IF(ISBLANK(J2797), "", IF(LEFT(B2797) = "P", J2797+60, J2797+90))</f>
        <v>44188</v>
      </c>
      <c r="P2797" s="27">
        <v>44173</v>
      </c>
      <c r="Q2797" s="27">
        <f>IF(NOT(ISNUMBER(P2797)),"",P2797+15)</f>
        <v>44188</v>
      </c>
      <c r="R2797" s="25" t="s">
        <v>195</v>
      </c>
      <c r="S2797" s="25"/>
      <c r="T2797" s="26"/>
      <c r="U2797" s="25"/>
      <c r="V2797" s="25"/>
      <c r="W2797" s="25" t="str">
        <f>IF(ISNUMBER(R2797), R2797+120, "")</f>
        <v/>
      </c>
      <c r="X2797" s="24">
        <v>44193</v>
      </c>
      <c r="Y2797" s="23" t="str">
        <f ca="1">IF(LEFT(B2797) = "P",
        IF(OR(ISBLANK(I2797), I2797 = ""), TODAY() - F2797 &amp; CHAR(10) &amp; "(preapproval)", I2797 - F2797 &amp; CHAR(10) &amp; "(PFL filed)"),
       IF(OR(ISBLANK(Z2797), Z2797 = ""), TODAY() - J2797, X2797 - J2797 &amp; CHAR(10) &amp; "(closed)"))</f>
        <v>95
(closed)</v>
      </c>
      <c r="Z2797" s="6" t="str">
        <f>IF(ISBLANK(X2797), "", "Yes")</f>
        <v>Yes</v>
      </c>
    </row>
    <row r="2798" spans="1:26" s="12" customFormat="1" ht="28.8" hidden="1" x14ac:dyDescent="0.3">
      <c r="A2798" s="29" t="s">
        <v>185</v>
      </c>
      <c r="B2798" s="29">
        <v>202000184</v>
      </c>
      <c r="C2798" s="30" t="s">
        <v>1559</v>
      </c>
      <c r="D2798" s="29" t="s">
        <v>179</v>
      </c>
      <c r="E2798" s="139" t="s">
        <v>1562</v>
      </c>
      <c r="F2798" s="30"/>
      <c r="G2798" s="128"/>
      <c r="H2798" s="24" t="str">
        <f>IF(ISNUMBER(F2798), F2798+90, "N/A")</f>
        <v>N/A</v>
      </c>
      <c r="I2798" s="24"/>
      <c r="J2798" s="24">
        <v>44102</v>
      </c>
      <c r="K2798" s="28">
        <v>180</v>
      </c>
      <c r="L2798" s="28">
        <v>60</v>
      </c>
      <c r="M2798" s="28">
        <v>135</v>
      </c>
      <c r="N2798" s="28">
        <v>45</v>
      </c>
      <c r="O2798" s="27">
        <f>IF(ISBLANK(J2798), "", IF(LEFT(B2798) = "P", J2798+60, J2798+90))</f>
        <v>44192</v>
      </c>
      <c r="P2798" s="27">
        <v>44176</v>
      </c>
      <c r="Q2798" s="27">
        <f>IF(NOT(ISNUMBER(P2798)),"",P2798+15)</f>
        <v>44191</v>
      </c>
      <c r="R2798" s="25" t="s">
        <v>195</v>
      </c>
      <c r="S2798" s="25"/>
      <c r="T2798" s="26"/>
      <c r="U2798" s="25"/>
      <c r="V2798" s="25"/>
      <c r="W2798" s="25" t="str">
        <f>IF(ISNUMBER(R2798), R2798+120, "")</f>
        <v/>
      </c>
      <c r="X2798" s="24">
        <v>44194</v>
      </c>
      <c r="Y2798" s="23" t="str">
        <f ca="1">IF(LEFT(B2798) = "P",
        IF(OR(ISBLANK(I2798), I2798 = ""), TODAY() - F2798 &amp; CHAR(10) &amp; "(preapproval)", I2798 - F2798 &amp; CHAR(10) &amp; "(PFL filed)"),
       IF(OR(ISBLANK(Z2798), Z2798 = ""), TODAY() - J2798, X2798 - J2798 &amp; CHAR(10) &amp; "(closed)"))</f>
        <v>92
(closed)</v>
      </c>
      <c r="Z2798" s="6" t="str">
        <f>IF(ISBLANK(X2798), "", "Yes")</f>
        <v>Yes</v>
      </c>
    </row>
    <row r="2799" spans="1:26" s="12" customFormat="1" ht="28.8" hidden="1" x14ac:dyDescent="0.3">
      <c r="A2799" s="29" t="s">
        <v>185</v>
      </c>
      <c r="B2799" s="29">
        <v>202000185</v>
      </c>
      <c r="C2799" s="30" t="s">
        <v>1449</v>
      </c>
      <c r="D2799" s="29" t="s">
        <v>179</v>
      </c>
      <c r="E2799" s="139" t="s">
        <v>1323</v>
      </c>
      <c r="F2799" s="30"/>
      <c r="G2799" s="128"/>
      <c r="H2799" s="24" t="str">
        <f>IF(ISNUMBER(F2799), F2799+90, "N/A")</f>
        <v>N/A</v>
      </c>
      <c r="I2799" s="24"/>
      <c r="J2799" s="24">
        <v>44105</v>
      </c>
      <c r="K2799" s="28">
        <v>2503.11</v>
      </c>
      <c r="L2799" s="28">
        <v>153.54</v>
      </c>
      <c r="M2799" s="28">
        <v>2502.4499999999998</v>
      </c>
      <c r="N2799" s="28">
        <v>153.54</v>
      </c>
      <c r="O2799" s="27">
        <f>IF(ISBLANK(J2799), "", IF(LEFT(B2799) = "P", J2799+60, J2799+90))</f>
        <v>44195</v>
      </c>
      <c r="P2799" s="27">
        <v>44180</v>
      </c>
      <c r="Q2799" s="27">
        <f>IF(NOT(ISNUMBER(P2799)),"",P2799+15)</f>
        <v>44195</v>
      </c>
      <c r="R2799" s="25" t="s">
        <v>195</v>
      </c>
      <c r="S2799" s="25"/>
      <c r="T2799" s="26"/>
      <c r="U2799" s="25"/>
      <c r="V2799" s="25"/>
      <c r="W2799" s="25" t="str">
        <f>IF(ISNUMBER(R2799), R2799+120, "")</f>
        <v/>
      </c>
      <c r="X2799" s="24">
        <v>44196</v>
      </c>
      <c r="Y2799" s="23" t="str">
        <f ca="1">IF(LEFT(B2799) = "P",
        IF(OR(ISBLANK(I2799), I2799 = ""), TODAY() - F2799 &amp; CHAR(10) &amp; "(preapproval)", I2799 - F2799 &amp; CHAR(10) &amp; "(PFL filed)"),
       IF(OR(ISBLANK(Z2799), Z2799 = ""), TODAY() - J2799, X2799 - J2799 &amp; CHAR(10) &amp; "(closed)"))</f>
        <v>91
(closed)</v>
      </c>
      <c r="Z2799" s="6" t="str">
        <f>IF(ISBLANK(X2799), "", "Yes")</f>
        <v>Yes</v>
      </c>
    </row>
    <row r="2800" spans="1:26" s="12" customFormat="1" ht="28.8" hidden="1" x14ac:dyDescent="0.3">
      <c r="A2800" s="29" t="s">
        <v>185</v>
      </c>
      <c r="B2800" s="29">
        <v>202000186</v>
      </c>
      <c r="C2800" s="30" t="s">
        <v>1449</v>
      </c>
      <c r="D2800" s="29" t="s">
        <v>179</v>
      </c>
      <c r="E2800" s="139" t="s">
        <v>1561</v>
      </c>
      <c r="F2800" s="30"/>
      <c r="G2800" s="128"/>
      <c r="H2800" s="24" t="str">
        <f>IF(ISNUMBER(F2800), F2800+90, "N/A")</f>
        <v>N/A</v>
      </c>
      <c r="I2800" s="24"/>
      <c r="J2800" s="24">
        <v>44105</v>
      </c>
      <c r="K2800" s="28">
        <v>4717.4399999999996</v>
      </c>
      <c r="L2800" s="28">
        <v>374.4</v>
      </c>
      <c r="M2800" s="28">
        <v>5803.2</v>
      </c>
      <c r="N2800" s="28">
        <v>374.4</v>
      </c>
      <c r="O2800" s="27">
        <f>IF(ISBLANK(J2800), "", IF(LEFT(B2800) = "P", J2800+60, J2800+90))</f>
        <v>44195</v>
      </c>
      <c r="P2800" s="27">
        <v>44180</v>
      </c>
      <c r="Q2800" s="27">
        <f>IF(NOT(ISNUMBER(P2800)),"",P2800+15)</f>
        <v>44195</v>
      </c>
      <c r="R2800" s="25" t="s">
        <v>195</v>
      </c>
      <c r="S2800" s="25"/>
      <c r="T2800" s="26"/>
      <c r="U2800" s="25"/>
      <c r="V2800" s="25"/>
      <c r="W2800" s="25" t="str">
        <f>IF(ISNUMBER(R2800), R2800+120, "")</f>
        <v/>
      </c>
      <c r="X2800" s="24">
        <v>44196</v>
      </c>
      <c r="Y2800" s="23" t="str">
        <f ca="1">IF(LEFT(B2800) = "P",
        IF(OR(ISBLANK(I2800), I2800 = ""), TODAY() - F2800 &amp; CHAR(10) &amp; "(preapproval)", I2800 - F2800 &amp; CHAR(10) &amp; "(PFL filed)"),
       IF(OR(ISBLANK(Z2800), Z2800 = ""), TODAY() - J2800, X2800 - J2800 &amp; CHAR(10) &amp; "(closed)"))</f>
        <v>91
(closed)</v>
      </c>
      <c r="Z2800" s="6" t="str">
        <f>IF(ISBLANK(X2800), "", "Yes")</f>
        <v>Yes</v>
      </c>
    </row>
    <row r="2801" spans="1:26" s="12" customFormat="1" ht="28.8" hidden="1" x14ac:dyDescent="0.3">
      <c r="A2801" s="29" t="s">
        <v>185</v>
      </c>
      <c r="B2801" s="29">
        <v>202000187</v>
      </c>
      <c r="C2801" s="30" t="s">
        <v>1449</v>
      </c>
      <c r="D2801" s="29" t="s">
        <v>179</v>
      </c>
      <c r="E2801" s="31" t="s">
        <v>263</v>
      </c>
      <c r="F2801" s="30"/>
      <c r="G2801" s="128"/>
      <c r="H2801" s="24" t="str">
        <f>IF(ISNUMBER(F2801), F2801+90, "N/A")</f>
        <v>N/A</v>
      </c>
      <c r="I2801" s="24"/>
      <c r="J2801" s="24">
        <v>44106</v>
      </c>
      <c r="K2801" s="28">
        <v>3430.37</v>
      </c>
      <c r="L2801" s="28">
        <v>202.72</v>
      </c>
      <c r="M2801" s="28">
        <v>3430.96</v>
      </c>
      <c r="N2801" s="28">
        <v>202.72</v>
      </c>
      <c r="O2801" s="27">
        <f>IF(ISBLANK(J2801), "", IF(LEFT(B2801) = "P", J2801+60, J2801+90))</f>
        <v>44196</v>
      </c>
      <c r="P2801" s="27">
        <v>44181</v>
      </c>
      <c r="Q2801" s="27">
        <f>IF(NOT(ISNUMBER(P2801)),"",P2801+15)</f>
        <v>44196</v>
      </c>
      <c r="R2801" s="25" t="s">
        <v>195</v>
      </c>
      <c r="S2801" s="25"/>
      <c r="T2801" s="26"/>
      <c r="U2801" s="25"/>
      <c r="V2801" s="25"/>
      <c r="W2801" s="25" t="str">
        <f>IF(ISNUMBER(R2801), R2801+120, "")</f>
        <v/>
      </c>
      <c r="X2801" s="24">
        <v>44200</v>
      </c>
      <c r="Y2801" s="23" t="str">
        <f ca="1">IF(LEFT(B2801) = "P",
        IF(OR(ISBLANK(I2801), I2801 = ""), TODAY() - F2801 &amp; CHAR(10) &amp; "(preapproval)", I2801 - F2801 &amp; CHAR(10) &amp; "(PFL filed)"),
       IF(OR(ISBLANK(Z2801), Z2801 = ""), TODAY() - J2801, X2801 - J2801 &amp; CHAR(10) &amp; "(closed)"))</f>
        <v>94
(closed)</v>
      </c>
      <c r="Z2801" s="6" t="str">
        <f>IF(ISBLANK(X2801), "", "Yes")</f>
        <v>Yes</v>
      </c>
    </row>
    <row r="2802" spans="1:26" s="12" customFormat="1" ht="28.8" hidden="1" x14ac:dyDescent="0.3">
      <c r="A2802" s="29" t="s">
        <v>185</v>
      </c>
      <c r="B2802" s="29">
        <v>202000188</v>
      </c>
      <c r="C2802" s="30" t="s">
        <v>1551</v>
      </c>
      <c r="D2802" s="29" t="s">
        <v>179</v>
      </c>
      <c r="E2802" s="139" t="s">
        <v>1560</v>
      </c>
      <c r="F2802" s="30"/>
      <c r="G2802" s="128"/>
      <c r="H2802" s="24" t="str">
        <f>IF(ISNUMBER(F2802), F2802+90, "N/A")</f>
        <v>N/A</v>
      </c>
      <c r="I2802" s="24"/>
      <c r="J2802" s="24">
        <v>44112</v>
      </c>
      <c r="K2802" s="28">
        <v>622.79999999999995</v>
      </c>
      <c r="L2802" s="28">
        <v>207.6</v>
      </c>
      <c r="M2802" s="28">
        <v>622.79999999999995</v>
      </c>
      <c r="N2802" s="28">
        <v>207.6</v>
      </c>
      <c r="O2802" s="27">
        <f>IF(ISBLANK(J2802), "", IF(LEFT(B2802) = "P", J2802+60, J2802+90))</f>
        <v>44202</v>
      </c>
      <c r="P2802" s="27">
        <v>44180</v>
      </c>
      <c r="Q2802" s="27">
        <f>IF(NOT(ISNUMBER(P2802)),"",P2802+15)</f>
        <v>44195</v>
      </c>
      <c r="R2802" s="25" t="s">
        <v>195</v>
      </c>
      <c r="S2802" s="25"/>
      <c r="T2802" s="26"/>
      <c r="U2802" s="25"/>
      <c r="V2802" s="25"/>
      <c r="W2802" s="25" t="str">
        <f>IF(ISNUMBER(R2802), R2802+120, "")</f>
        <v/>
      </c>
      <c r="X2802" s="24">
        <v>44196</v>
      </c>
      <c r="Y2802" s="23" t="str">
        <f ca="1">IF(LEFT(B2802) = "P",
        IF(OR(ISBLANK(I2802), I2802 = ""), TODAY() - F2802 &amp; CHAR(10) &amp; "(preapproval)", I2802 - F2802 &amp; CHAR(10) &amp; "(PFL filed)"),
       IF(OR(ISBLANK(Z2802), Z2802 = ""), TODAY() - J2802, X2802 - J2802 &amp; CHAR(10) &amp; "(closed)"))</f>
        <v>84
(closed)</v>
      </c>
      <c r="Z2802" s="6" t="str">
        <f>IF(ISBLANK(X2802), "", "Yes")</f>
        <v>Yes</v>
      </c>
    </row>
    <row r="2803" spans="1:26" s="12" customFormat="1" ht="28.8" hidden="1" x14ac:dyDescent="0.3">
      <c r="A2803" s="29" t="s">
        <v>185</v>
      </c>
      <c r="B2803" s="29">
        <v>202000189</v>
      </c>
      <c r="C2803" s="30" t="s">
        <v>1559</v>
      </c>
      <c r="D2803" s="29" t="s">
        <v>176</v>
      </c>
      <c r="E2803" s="139" t="s">
        <v>1558</v>
      </c>
      <c r="F2803" s="30"/>
      <c r="G2803" s="128"/>
      <c r="H2803" s="24" t="str">
        <f>IF(ISNUMBER(F2803), F2803+90, "N/A")</f>
        <v>N/A</v>
      </c>
      <c r="I2803" s="24"/>
      <c r="J2803" s="24">
        <v>44120</v>
      </c>
      <c r="K2803" s="28">
        <v>1224.24</v>
      </c>
      <c r="L2803" s="28">
        <v>306.06</v>
      </c>
      <c r="M2803" s="28">
        <v>1224.24</v>
      </c>
      <c r="N2803" s="28">
        <v>306.06</v>
      </c>
      <c r="O2803" s="27">
        <f>IF(ISBLANK(J2803), "", IF(LEFT(B2803) = "P", J2803+60, J2803+90))</f>
        <v>44210</v>
      </c>
      <c r="P2803" s="27">
        <v>44180</v>
      </c>
      <c r="Q2803" s="27">
        <f>IF(NOT(ISNUMBER(P2803)),"",P2803+15)</f>
        <v>44195</v>
      </c>
      <c r="R2803" s="25" t="s">
        <v>195</v>
      </c>
      <c r="S2803" s="25"/>
      <c r="T2803" s="26"/>
      <c r="U2803" s="25"/>
      <c r="V2803" s="25"/>
      <c r="W2803" s="25" t="str">
        <f>IF(ISNUMBER(R2803), R2803+120, "")</f>
        <v/>
      </c>
      <c r="X2803" s="24">
        <v>44196</v>
      </c>
      <c r="Y2803" s="23" t="str">
        <f ca="1">IF(LEFT(B2803) = "P",
        IF(OR(ISBLANK(I2803), I2803 = ""), TODAY() - F2803 &amp; CHAR(10) &amp; "(preapproval)", I2803 - F2803 &amp; CHAR(10) &amp; "(PFL filed)"),
       IF(OR(ISBLANK(Z2803), Z2803 = ""), TODAY() - J2803, X2803 - J2803 &amp; CHAR(10) &amp; "(closed)"))</f>
        <v>76
(closed)</v>
      </c>
      <c r="Z2803" s="6" t="str">
        <f>IF(ISBLANK(X2803), "", "Yes")</f>
        <v>Yes</v>
      </c>
    </row>
    <row r="2804" spans="1:26" s="12" customFormat="1" ht="28.8" hidden="1" x14ac:dyDescent="0.3">
      <c r="A2804" s="29" t="s">
        <v>185</v>
      </c>
      <c r="B2804" s="29">
        <v>202000190</v>
      </c>
      <c r="C2804" s="30" t="s">
        <v>1449</v>
      </c>
      <c r="D2804" s="29" t="s">
        <v>176</v>
      </c>
      <c r="E2804" s="139" t="s">
        <v>1557</v>
      </c>
      <c r="F2804" s="30"/>
      <c r="G2804" s="128"/>
      <c r="H2804" s="24" t="str">
        <f>IF(ISNUMBER(F2804), F2804+90, "N/A")</f>
        <v>N/A</v>
      </c>
      <c r="I2804" s="24"/>
      <c r="J2804" s="24">
        <v>44123</v>
      </c>
      <c r="K2804" s="28">
        <v>2584.42</v>
      </c>
      <c r="L2804" s="28">
        <v>0</v>
      </c>
      <c r="M2804" s="28">
        <v>2823.51</v>
      </c>
      <c r="N2804" s="28">
        <v>0</v>
      </c>
      <c r="O2804" s="27">
        <f>IF(ISBLANK(J2804), "", IF(LEFT(B2804) = "P", J2804+60, J2804+90))</f>
        <v>44213</v>
      </c>
      <c r="P2804" s="27">
        <v>44196</v>
      </c>
      <c r="Q2804" s="27">
        <f>IF(NOT(ISNUMBER(P2804)),"",P2804+15)</f>
        <v>44211</v>
      </c>
      <c r="R2804" s="25" t="s">
        <v>195</v>
      </c>
      <c r="S2804" s="25"/>
      <c r="T2804" s="26"/>
      <c r="U2804" s="25"/>
      <c r="V2804" s="25"/>
      <c r="W2804" s="25" t="str">
        <f>IF(ISNUMBER(R2804), R2804+120, "")</f>
        <v/>
      </c>
      <c r="X2804" s="24">
        <v>44215</v>
      </c>
      <c r="Y2804" s="23" t="str">
        <f ca="1">IF(LEFT(B2804) = "P",
        IF(OR(ISBLANK(I2804), I2804 = ""), TODAY() - F2804 &amp; CHAR(10) &amp; "(preapproval)", I2804 - F2804 &amp; CHAR(10) &amp; "(PFL filed)"),
       IF(OR(ISBLANK(Z2804), Z2804 = ""), TODAY() - J2804, X2804 - J2804 &amp; CHAR(10) &amp; "(closed)"))</f>
        <v>92
(closed)</v>
      </c>
      <c r="Z2804" s="6" t="str">
        <f>IF(ISBLANK(X2804), "", "Yes")</f>
        <v>Yes</v>
      </c>
    </row>
    <row r="2805" spans="1:26" s="12" customFormat="1" ht="28.8" hidden="1" x14ac:dyDescent="0.3">
      <c r="A2805" s="29" t="s">
        <v>185</v>
      </c>
      <c r="B2805" s="29">
        <v>202000191</v>
      </c>
      <c r="C2805" s="30" t="s">
        <v>193</v>
      </c>
      <c r="D2805" s="29" t="s">
        <v>179</v>
      </c>
      <c r="E2805" s="139" t="s">
        <v>378</v>
      </c>
      <c r="F2805" s="30"/>
      <c r="G2805" s="128"/>
      <c r="H2805" s="24" t="str">
        <f>IF(ISNUMBER(F2805), F2805+90, "N/A")</f>
        <v>N/A</v>
      </c>
      <c r="I2805" s="24"/>
      <c r="J2805" s="24">
        <v>44124</v>
      </c>
      <c r="K2805" s="28">
        <v>1878</v>
      </c>
      <c r="L2805" s="28">
        <v>254</v>
      </c>
      <c r="M2805" s="28">
        <v>1878</v>
      </c>
      <c r="N2805" s="28">
        <v>254</v>
      </c>
      <c r="O2805" s="27">
        <f>IF(ISBLANK(J2805), "", IF(LEFT(B2805) = "P", J2805+60, J2805+90))</f>
        <v>44214</v>
      </c>
      <c r="P2805" s="27">
        <v>44194</v>
      </c>
      <c r="Q2805" s="27">
        <f>IF(NOT(ISNUMBER(P2805)),"",P2805+15)</f>
        <v>44209</v>
      </c>
      <c r="R2805" s="25" t="s">
        <v>195</v>
      </c>
      <c r="S2805" s="25"/>
      <c r="T2805" s="26"/>
      <c r="U2805" s="25"/>
      <c r="V2805" s="25"/>
      <c r="W2805" s="25" t="str">
        <f>IF(ISNUMBER(R2805), R2805+120, "")</f>
        <v/>
      </c>
      <c r="X2805" s="24">
        <v>44211</v>
      </c>
      <c r="Y2805" s="23" t="str">
        <f ca="1">IF(LEFT(B2805) = "P",
        IF(OR(ISBLANK(I2805), I2805 = ""), TODAY() - F2805 &amp; CHAR(10) &amp; "(preapproval)", I2805 - F2805 &amp; CHAR(10) &amp; "(PFL filed)"),
       IF(OR(ISBLANK(Z2805), Z2805 = ""), TODAY() - J2805, X2805 - J2805 &amp; CHAR(10) &amp; "(closed)"))</f>
        <v>87
(closed)</v>
      </c>
      <c r="Z2805" s="6" t="str">
        <f>IF(ISBLANK(X2805), "", "Yes")</f>
        <v>Yes</v>
      </c>
    </row>
    <row r="2806" spans="1:26" s="12" customFormat="1" ht="28.8" hidden="1" x14ac:dyDescent="0.3">
      <c r="A2806" s="29" t="s">
        <v>185</v>
      </c>
      <c r="B2806" s="29">
        <v>202000192</v>
      </c>
      <c r="C2806" s="30" t="s">
        <v>193</v>
      </c>
      <c r="D2806" s="29" t="s">
        <v>179</v>
      </c>
      <c r="E2806" s="139" t="s">
        <v>1556</v>
      </c>
      <c r="F2806" s="30"/>
      <c r="G2806" s="128"/>
      <c r="H2806" s="24" t="str">
        <f>IF(ISNUMBER(F2806), F2806+90, "N/A")</f>
        <v>N/A</v>
      </c>
      <c r="I2806" s="24"/>
      <c r="J2806" s="24">
        <v>44124</v>
      </c>
      <c r="K2806" s="28">
        <v>1816.2</v>
      </c>
      <c r="L2806" s="28">
        <v>201.8</v>
      </c>
      <c r="M2806" s="28">
        <v>1816.2</v>
      </c>
      <c r="N2806" s="28">
        <v>201.8</v>
      </c>
      <c r="O2806" s="27">
        <f>IF(ISBLANK(J2806), "", IF(LEFT(B2806) = "P", J2806+60, J2806+90))</f>
        <v>44214</v>
      </c>
      <c r="P2806" s="27">
        <v>44196</v>
      </c>
      <c r="Q2806" s="27">
        <f>IF(NOT(ISNUMBER(P2806)),"",P2806+15)</f>
        <v>44211</v>
      </c>
      <c r="R2806" s="25" t="s">
        <v>195</v>
      </c>
      <c r="S2806" s="25"/>
      <c r="T2806" s="26"/>
      <c r="U2806" s="25"/>
      <c r="V2806" s="25"/>
      <c r="W2806" s="25" t="str">
        <f>IF(ISNUMBER(R2806), R2806+120, "")</f>
        <v/>
      </c>
      <c r="X2806" s="24">
        <v>44215</v>
      </c>
      <c r="Y2806" s="23" t="str">
        <f ca="1">IF(LEFT(B2806) = "P",
        IF(OR(ISBLANK(I2806), I2806 = ""), TODAY() - F2806 &amp; CHAR(10) &amp; "(preapproval)", I2806 - F2806 &amp; CHAR(10) &amp; "(PFL filed)"),
       IF(OR(ISBLANK(Z2806), Z2806 = ""), TODAY() - J2806, X2806 - J2806 &amp; CHAR(10) &amp; "(closed)"))</f>
        <v>91
(closed)</v>
      </c>
      <c r="Z2806" s="6" t="str">
        <f>IF(ISBLANK(X2806), "", "Yes")</f>
        <v>Yes</v>
      </c>
    </row>
    <row r="2807" spans="1:26" s="12" customFormat="1" ht="28.8" hidden="1" x14ac:dyDescent="0.3">
      <c r="A2807" s="29" t="s">
        <v>185</v>
      </c>
      <c r="B2807" s="29">
        <v>202000193</v>
      </c>
      <c r="C2807" s="30" t="s">
        <v>193</v>
      </c>
      <c r="D2807" s="29" t="s">
        <v>179</v>
      </c>
      <c r="E2807" s="139" t="s">
        <v>1555</v>
      </c>
      <c r="F2807" s="30"/>
      <c r="G2807" s="128"/>
      <c r="H2807" s="24" t="str">
        <f>IF(ISNUMBER(F2807), F2807+90, "N/A")</f>
        <v>N/A</v>
      </c>
      <c r="I2807" s="24"/>
      <c r="J2807" s="24">
        <v>44124</v>
      </c>
      <c r="K2807" s="28">
        <v>1785</v>
      </c>
      <c r="L2807" s="28">
        <v>119</v>
      </c>
      <c r="M2807" s="28">
        <v>1785</v>
      </c>
      <c r="N2807" s="28">
        <v>119</v>
      </c>
      <c r="O2807" s="27">
        <f>IF(ISBLANK(J2807), "", IF(LEFT(B2807) = "P", J2807+60, J2807+90))</f>
        <v>44214</v>
      </c>
      <c r="P2807" s="27">
        <v>44196</v>
      </c>
      <c r="Q2807" s="27">
        <f>IF(NOT(ISNUMBER(P2807)),"",P2807+15)</f>
        <v>44211</v>
      </c>
      <c r="R2807" s="25" t="s">
        <v>664</v>
      </c>
      <c r="S2807" s="25"/>
      <c r="T2807" s="26"/>
      <c r="U2807" s="25"/>
      <c r="V2807" s="25"/>
      <c r="W2807" s="25" t="str">
        <f>IF(ISNUMBER(R2807), R2807+120, "")</f>
        <v/>
      </c>
      <c r="X2807" s="24">
        <v>44215</v>
      </c>
      <c r="Y2807" s="23" t="str">
        <f ca="1">IF(LEFT(B2807) = "P",
        IF(OR(ISBLANK(I2807), I2807 = ""), TODAY() - F2807 &amp; CHAR(10) &amp; "(preapproval)", I2807 - F2807 &amp; CHAR(10) &amp; "(PFL filed)"),
       IF(OR(ISBLANK(Z2807), Z2807 = ""), TODAY() - J2807, X2807 - J2807 &amp; CHAR(10) &amp; "(closed)"))</f>
        <v>91
(closed)</v>
      </c>
      <c r="Z2807" s="6" t="str">
        <f>IF(ISBLANK(X2807), "", "Yes")</f>
        <v>Yes</v>
      </c>
    </row>
    <row r="2808" spans="1:26" s="12" customFormat="1" ht="28.8" hidden="1" x14ac:dyDescent="0.3">
      <c r="A2808" s="29" t="s">
        <v>185</v>
      </c>
      <c r="B2808" s="29">
        <v>202000194</v>
      </c>
      <c r="C2808" s="30" t="s">
        <v>193</v>
      </c>
      <c r="D2808" s="29" t="s">
        <v>179</v>
      </c>
      <c r="E2808" s="139" t="s">
        <v>1554</v>
      </c>
      <c r="F2808" s="30"/>
      <c r="G2808" s="128"/>
      <c r="H2808" s="24" t="str">
        <f>IF(ISNUMBER(F2808), F2808+90, "N/A")</f>
        <v>N/A</v>
      </c>
      <c r="I2808" s="24"/>
      <c r="J2808" s="24">
        <v>44124</v>
      </c>
      <c r="K2808" s="28">
        <v>2523.67</v>
      </c>
      <c r="L2808" s="28">
        <v>199.9</v>
      </c>
      <c r="M2808" s="28">
        <v>2523.67</v>
      </c>
      <c r="N2808" s="28">
        <v>199.9</v>
      </c>
      <c r="O2808" s="27">
        <f>IF(ISBLANK(J2808), "", IF(LEFT(B2808) = "P", J2808+60, J2808+90))</f>
        <v>44214</v>
      </c>
      <c r="P2808" s="27">
        <v>44196</v>
      </c>
      <c r="Q2808" s="27">
        <f>IF(NOT(ISNUMBER(P2808)),"",P2808+15)</f>
        <v>44211</v>
      </c>
      <c r="R2808" s="25" t="s">
        <v>195</v>
      </c>
      <c r="S2808" s="25"/>
      <c r="T2808" s="26"/>
      <c r="U2808" s="25"/>
      <c r="V2808" s="25"/>
      <c r="W2808" s="25" t="str">
        <f>IF(ISNUMBER(R2808), R2808+120, "")</f>
        <v/>
      </c>
      <c r="X2808" s="24">
        <v>44215</v>
      </c>
      <c r="Y2808" s="23" t="str">
        <f ca="1">IF(LEFT(B2808) = "P",
        IF(OR(ISBLANK(I2808), I2808 = ""), TODAY() - F2808 &amp; CHAR(10) &amp; "(preapproval)", I2808 - F2808 &amp; CHAR(10) &amp; "(PFL filed)"),
       IF(OR(ISBLANK(Z2808), Z2808 = ""), TODAY() - J2808, X2808 - J2808 &amp; CHAR(10) &amp; "(closed)"))</f>
        <v>91
(closed)</v>
      </c>
      <c r="Z2808" s="6" t="str">
        <f>IF(ISBLANK(X2808), "", "Yes")</f>
        <v>Yes</v>
      </c>
    </row>
    <row r="2809" spans="1:26" s="12" customFormat="1" ht="28.8" hidden="1" x14ac:dyDescent="0.3">
      <c r="A2809" s="29" t="s">
        <v>185</v>
      </c>
      <c r="B2809" s="29">
        <v>202000195</v>
      </c>
      <c r="C2809" s="30" t="s">
        <v>193</v>
      </c>
      <c r="D2809" s="29" t="s">
        <v>179</v>
      </c>
      <c r="E2809" s="139" t="s">
        <v>1553</v>
      </c>
      <c r="F2809" s="30"/>
      <c r="G2809" s="128"/>
      <c r="H2809" s="24" t="str">
        <f>IF(ISNUMBER(F2809), F2809+90, "N/A")</f>
        <v>N/A</v>
      </c>
      <c r="I2809" s="24"/>
      <c r="J2809" s="24">
        <v>44124</v>
      </c>
      <c r="K2809" s="28">
        <v>4032.42</v>
      </c>
      <c r="L2809" s="28">
        <v>270.89999999999998</v>
      </c>
      <c r="M2809" s="28">
        <v>3226.21</v>
      </c>
      <c r="N2809" s="28">
        <v>222.25</v>
      </c>
      <c r="O2809" s="27">
        <f>IF(ISBLANK(J2809), "", IF(LEFT(B2809) = "P", J2809+60, J2809+90))</f>
        <v>44214</v>
      </c>
      <c r="P2809" s="27">
        <v>44196</v>
      </c>
      <c r="Q2809" s="27">
        <f>IF(NOT(ISNUMBER(P2809)),"",P2809+15)</f>
        <v>44211</v>
      </c>
      <c r="R2809" s="25" t="s">
        <v>195</v>
      </c>
      <c r="S2809" s="25"/>
      <c r="T2809" s="26"/>
      <c r="U2809" s="25"/>
      <c r="V2809" s="25"/>
      <c r="W2809" s="25" t="str">
        <f>IF(ISNUMBER(R2809), R2809+120, "")</f>
        <v/>
      </c>
      <c r="X2809" s="24">
        <v>44215</v>
      </c>
      <c r="Y2809" s="23" t="str">
        <f ca="1">IF(LEFT(B2809) = "P",
        IF(OR(ISBLANK(I2809), I2809 = ""), TODAY() - F2809 &amp; CHAR(10) &amp; "(preapproval)", I2809 - F2809 &amp; CHAR(10) &amp; "(PFL filed)"),
       IF(OR(ISBLANK(Z2809), Z2809 = ""), TODAY() - J2809, X2809 - J2809 &amp; CHAR(10) &amp; "(closed)"))</f>
        <v>91
(closed)</v>
      </c>
      <c r="Z2809" s="6" t="str">
        <f>IF(ISBLANK(X2809), "", "Yes")</f>
        <v>Yes</v>
      </c>
    </row>
    <row r="2810" spans="1:26" s="12" customFormat="1" ht="28.8" hidden="1" x14ac:dyDescent="0.3">
      <c r="A2810" s="29" t="s">
        <v>185</v>
      </c>
      <c r="B2810" s="29">
        <v>202000196</v>
      </c>
      <c r="C2810" s="30" t="s">
        <v>193</v>
      </c>
      <c r="D2810" s="29" t="s">
        <v>179</v>
      </c>
      <c r="E2810" s="139" t="s">
        <v>1552</v>
      </c>
      <c r="F2810" s="30"/>
      <c r="G2810" s="128"/>
      <c r="H2810" s="24" t="str">
        <f>IF(ISNUMBER(F2810), F2810+90, "N/A")</f>
        <v>N/A</v>
      </c>
      <c r="I2810" s="24"/>
      <c r="J2810" s="24">
        <v>44124</v>
      </c>
      <c r="K2810" s="28">
        <v>8350.5</v>
      </c>
      <c r="L2810" s="28">
        <v>536.70000000000005</v>
      </c>
      <c r="M2810" s="28">
        <v>7031.25</v>
      </c>
      <c r="N2810" s="28">
        <v>468.75</v>
      </c>
      <c r="O2810" s="27">
        <f>IF(ISBLANK(J2810), "", IF(LEFT(B2810) = "P", J2810+60, J2810+90))</f>
        <v>44214</v>
      </c>
      <c r="P2810" s="27">
        <v>44196</v>
      </c>
      <c r="Q2810" s="27">
        <f>IF(NOT(ISNUMBER(P2810)),"",P2810+15)</f>
        <v>44211</v>
      </c>
      <c r="R2810" s="25" t="s">
        <v>195</v>
      </c>
      <c r="S2810" s="25"/>
      <c r="T2810" s="26"/>
      <c r="U2810" s="25"/>
      <c r="V2810" s="25"/>
      <c r="W2810" s="25" t="str">
        <f>IF(ISNUMBER(R2810), R2810+120, "")</f>
        <v/>
      </c>
      <c r="X2810" s="24">
        <v>44215</v>
      </c>
      <c r="Y2810" s="23" t="str">
        <f ca="1">IF(LEFT(B2810) = "P",
        IF(OR(ISBLANK(I2810), I2810 = ""), TODAY() - F2810 &amp; CHAR(10) &amp; "(preapproval)", I2810 - F2810 &amp; CHAR(10) &amp; "(PFL filed)"),
       IF(OR(ISBLANK(Z2810), Z2810 = ""), TODAY() - J2810, X2810 - J2810 &amp; CHAR(10) &amp; "(closed)"))</f>
        <v>91
(closed)</v>
      </c>
      <c r="Z2810" s="6" t="str">
        <f>IF(ISBLANK(X2810), "", "Yes")</f>
        <v>Yes</v>
      </c>
    </row>
    <row r="2811" spans="1:26" s="12" customFormat="1" ht="28.8" hidden="1" x14ac:dyDescent="0.3">
      <c r="A2811" s="29" t="s">
        <v>185</v>
      </c>
      <c r="B2811" s="29">
        <v>202000197</v>
      </c>
      <c r="C2811" s="30" t="s">
        <v>1449</v>
      </c>
      <c r="D2811" s="29" t="s">
        <v>179</v>
      </c>
      <c r="E2811" s="139" t="s">
        <v>468</v>
      </c>
      <c r="F2811" s="30"/>
      <c r="G2811" s="128"/>
      <c r="H2811" s="24" t="str">
        <f>IF(ISNUMBER(F2811), F2811+90, "N/A")</f>
        <v>N/A</v>
      </c>
      <c r="I2811" s="24"/>
      <c r="J2811" s="24">
        <v>44127</v>
      </c>
      <c r="K2811" s="28">
        <v>2618.7399999999998</v>
      </c>
      <c r="L2811" s="28">
        <v>332.36</v>
      </c>
      <c r="M2811" s="28">
        <v>0</v>
      </c>
      <c r="N2811" s="28">
        <v>0</v>
      </c>
      <c r="O2811" s="27">
        <f>IF(ISBLANK(J2811), "", IF(LEFT(B2811) = "P", J2811+60, J2811+90))</f>
        <v>44217</v>
      </c>
      <c r="P2811" s="27" t="s">
        <v>230</v>
      </c>
      <c r="Q2811" s="27" t="str">
        <f>IF(NOT(ISNUMBER(P2811)),"",P2811+15)</f>
        <v/>
      </c>
      <c r="R2811" s="25"/>
      <c r="S2811" s="25"/>
      <c r="T2811" s="26"/>
      <c r="U2811" s="25"/>
      <c r="V2811" s="25"/>
      <c r="W2811" s="25" t="str">
        <f>IF(ISNUMBER(R2811), R2811+120, "")</f>
        <v/>
      </c>
      <c r="X2811" s="24">
        <v>44145</v>
      </c>
      <c r="Y2811" s="23" t="str">
        <f ca="1">IF(LEFT(B2811) = "P",
        IF(OR(ISBLANK(I2811), I2811 = ""), TODAY() - F2811 &amp; CHAR(10) &amp; "(preapproval)", I2811 - F2811 &amp; CHAR(10) &amp; "(PFL filed)"),
       IF(OR(ISBLANK(Z2811), Z2811 = ""), TODAY() - J2811, X2811 - J2811 &amp; CHAR(10) &amp; "(closed)"))</f>
        <v>18
(closed)</v>
      </c>
      <c r="Z2811" s="6" t="str">
        <f>IF(ISBLANK(X2811), "", "Yes")</f>
        <v>Yes</v>
      </c>
    </row>
    <row r="2812" spans="1:26" s="12" customFormat="1" ht="28.8" hidden="1" x14ac:dyDescent="0.3">
      <c r="A2812" s="29" t="s">
        <v>185</v>
      </c>
      <c r="B2812" s="29">
        <v>202000198</v>
      </c>
      <c r="C2812" s="30" t="s">
        <v>1111</v>
      </c>
      <c r="D2812" s="29" t="s">
        <v>179</v>
      </c>
      <c r="E2812" s="139" t="s">
        <v>468</v>
      </c>
      <c r="F2812" s="30"/>
      <c r="G2812" s="128"/>
      <c r="H2812" s="24" t="str">
        <f>IF(ISNUMBER(F2812), F2812+90, "N/A")</f>
        <v>N/A</v>
      </c>
      <c r="I2812" s="24"/>
      <c r="J2812" s="24">
        <v>44127</v>
      </c>
      <c r="K2812" s="28">
        <v>2623.83</v>
      </c>
      <c r="L2812" s="28">
        <v>1431.2</v>
      </c>
      <c r="M2812" s="28">
        <v>2539.0700000000002</v>
      </c>
      <c r="N2812" s="28">
        <v>1437.2</v>
      </c>
      <c r="O2812" s="27">
        <f>IF(ISBLANK(J2812), "", IF(LEFT(B2812) = "P", J2812+60, J2812+90))</f>
        <v>44217</v>
      </c>
      <c r="P2812" s="27">
        <v>44196</v>
      </c>
      <c r="Q2812" s="27">
        <f>IF(NOT(ISNUMBER(P2812)),"",P2812+15)</f>
        <v>44211</v>
      </c>
      <c r="R2812" s="25" t="s">
        <v>195</v>
      </c>
      <c r="S2812" s="25"/>
      <c r="T2812" s="26"/>
      <c r="U2812" s="25"/>
      <c r="V2812" s="25"/>
      <c r="W2812" s="25" t="str">
        <f>IF(ISNUMBER(R2812), R2812+120, "")</f>
        <v/>
      </c>
      <c r="X2812" s="24">
        <v>44215</v>
      </c>
      <c r="Y2812" s="23" t="str">
        <f ca="1">IF(LEFT(B2812) = "P",
        IF(OR(ISBLANK(I2812), I2812 = ""), TODAY() - F2812 &amp; CHAR(10) &amp; "(preapproval)", I2812 - F2812 &amp; CHAR(10) &amp; "(PFL filed)"),
       IF(OR(ISBLANK(Z2812), Z2812 = ""), TODAY() - J2812, X2812 - J2812 &amp; CHAR(10) &amp; "(closed)"))</f>
        <v>88
(closed)</v>
      </c>
      <c r="Z2812" s="6" t="str">
        <f>IF(ISBLANK(X2812), "", "Yes")</f>
        <v>Yes</v>
      </c>
    </row>
    <row r="2813" spans="1:26" s="12" customFormat="1" ht="28.8" hidden="1" x14ac:dyDescent="0.3">
      <c r="A2813" s="29" t="s">
        <v>185</v>
      </c>
      <c r="B2813" s="29">
        <v>202000199</v>
      </c>
      <c r="C2813" s="30" t="s">
        <v>1330</v>
      </c>
      <c r="D2813" s="29" t="s">
        <v>174</v>
      </c>
      <c r="E2813" s="30" t="s">
        <v>767</v>
      </c>
      <c r="F2813" s="30"/>
      <c r="G2813" s="128"/>
      <c r="H2813" s="24" t="str">
        <f>IF(ISNUMBER(F2813), F2813+90, "N/A")</f>
        <v>N/A</v>
      </c>
      <c r="I2813" s="24"/>
      <c r="J2813" s="24">
        <v>44132</v>
      </c>
      <c r="K2813" s="28">
        <v>1622285</v>
      </c>
      <c r="L2813" s="28">
        <v>0</v>
      </c>
      <c r="M2813" s="28">
        <v>1582467.16</v>
      </c>
      <c r="N2813" s="28">
        <v>0</v>
      </c>
      <c r="O2813" s="27">
        <f>IF(ISBLANK(J2813), "", IF(LEFT(B2813) = "P", J2813+60, J2813+90))</f>
        <v>44222</v>
      </c>
      <c r="P2813" s="27">
        <v>44204</v>
      </c>
      <c r="Q2813" s="27">
        <f>IF(NOT(ISNUMBER(P2813)),"",P2813+15)</f>
        <v>44219</v>
      </c>
      <c r="R2813" s="25" t="s">
        <v>195</v>
      </c>
      <c r="S2813" s="25"/>
      <c r="T2813" s="26"/>
      <c r="U2813" s="25"/>
      <c r="V2813" s="25"/>
      <c r="W2813" s="25" t="str">
        <f>IF(ISNUMBER(R2813), R2813+120, "")</f>
        <v/>
      </c>
      <c r="X2813" s="24">
        <v>44222</v>
      </c>
      <c r="Y2813" s="23" t="str">
        <f ca="1">IF(LEFT(B2813) = "P",
        IF(OR(ISBLANK(I2813), I2813 = ""), TODAY() - F2813 &amp; CHAR(10) &amp; "(preapproval)", I2813 - F2813 &amp; CHAR(10) &amp; "(PFL filed)"),
       IF(OR(ISBLANK(Z2813), Z2813 = ""), TODAY() - J2813, X2813 - J2813 &amp; CHAR(10) &amp; "(closed)"))</f>
        <v>90
(closed)</v>
      </c>
      <c r="Z2813" s="6" t="str">
        <f>IF(ISBLANK(X2813), "", "Yes")</f>
        <v>Yes</v>
      </c>
    </row>
    <row r="2814" spans="1:26" s="12" customFormat="1" ht="28.8" hidden="1" x14ac:dyDescent="0.3">
      <c r="A2814" s="29" t="s">
        <v>185</v>
      </c>
      <c r="B2814" s="29">
        <v>202000200</v>
      </c>
      <c r="C2814" s="30" t="s">
        <v>1551</v>
      </c>
      <c r="D2814" s="29" t="s">
        <v>179</v>
      </c>
      <c r="E2814" s="139" t="s">
        <v>986</v>
      </c>
      <c r="F2814" s="30"/>
      <c r="G2814" s="128"/>
      <c r="H2814" s="24" t="str">
        <f>IF(ISNUMBER(F2814), F2814+90, "N/A")</f>
        <v>N/A</v>
      </c>
      <c r="I2814" s="24"/>
      <c r="J2814" s="24">
        <v>44131</v>
      </c>
      <c r="K2814" s="28">
        <v>1735.2</v>
      </c>
      <c r="L2814" s="28">
        <v>433.8</v>
      </c>
      <c r="M2814" s="28">
        <v>1485</v>
      </c>
      <c r="N2814" s="28">
        <v>371.25</v>
      </c>
      <c r="O2814" s="27">
        <f>IF(ISBLANK(J2814), "", IF(LEFT(B2814) = "P", J2814+60, J2814+90))</f>
        <v>44221</v>
      </c>
      <c r="P2814" s="27">
        <v>44208</v>
      </c>
      <c r="Q2814" s="27">
        <f>IF(NOT(ISNUMBER(P2814)),"",P2814+15)</f>
        <v>44223</v>
      </c>
      <c r="R2814" s="25" t="s">
        <v>195</v>
      </c>
      <c r="S2814" s="25"/>
      <c r="T2814" s="26"/>
      <c r="U2814" s="25"/>
      <c r="V2814" s="25"/>
      <c r="W2814" s="25" t="str">
        <f>IF(ISNUMBER(R2814), R2814+120, "")</f>
        <v/>
      </c>
      <c r="X2814" s="24">
        <v>44224</v>
      </c>
      <c r="Y2814" s="23" t="str">
        <f ca="1">IF(LEFT(B2814) = "P",
        IF(OR(ISBLANK(I2814), I2814 = ""), TODAY() - F2814 &amp; CHAR(10) &amp; "(preapproval)", I2814 - F2814 &amp; CHAR(10) &amp; "(PFL filed)"),
       IF(OR(ISBLANK(Z2814), Z2814 = ""), TODAY() - J2814, X2814 - J2814 &amp; CHAR(10) &amp; "(closed)"))</f>
        <v>93
(closed)</v>
      </c>
      <c r="Z2814" s="6" t="str">
        <f>IF(ISBLANK(X2814), "", "Yes")</f>
        <v>Yes</v>
      </c>
    </row>
    <row r="2815" spans="1:26" s="12" customFormat="1" ht="28.8" hidden="1" x14ac:dyDescent="0.3">
      <c r="A2815" s="29" t="s">
        <v>185</v>
      </c>
      <c r="B2815" s="29">
        <v>202000201</v>
      </c>
      <c r="C2815" s="31" t="s">
        <v>291</v>
      </c>
      <c r="D2815" s="29" t="s">
        <v>176</v>
      </c>
      <c r="E2815" s="139" t="s">
        <v>1546</v>
      </c>
      <c r="F2815" s="30"/>
      <c r="G2815" s="128"/>
      <c r="H2815" s="24" t="str">
        <f>IF(ISNUMBER(F2815), F2815+90, "N/A")</f>
        <v>N/A</v>
      </c>
      <c r="I2815" s="24"/>
      <c r="J2815" s="24">
        <v>44138</v>
      </c>
      <c r="K2815" s="28">
        <v>9810.5</v>
      </c>
      <c r="L2815" s="28">
        <v>981.05</v>
      </c>
      <c r="M2815" s="28">
        <v>0</v>
      </c>
      <c r="N2815" s="28">
        <v>0</v>
      </c>
      <c r="O2815" s="27">
        <f>IF(ISBLANK(J2815), "", IF(LEFT(B2815) = "P", J2815+60, J2815+90))</f>
        <v>44228</v>
      </c>
      <c r="P2815" s="27" t="s">
        <v>230</v>
      </c>
      <c r="Q2815" s="27" t="str">
        <f>IF(NOT(ISNUMBER(P2815)),"",P2815+15)</f>
        <v/>
      </c>
      <c r="R2815" s="25"/>
      <c r="S2815" s="25"/>
      <c r="T2815" s="26"/>
      <c r="U2815" s="25"/>
      <c r="V2815" s="25"/>
      <c r="W2815" s="25" t="str">
        <f>IF(ISNUMBER(R2815), R2815+120, "")</f>
        <v/>
      </c>
      <c r="X2815" s="24">
        <v>44148</v>
      </c>
      <c r="Y2815" s="23" t="str">
        <f ca="1">IF(LEFT(B2815) = "P",
        IF(OR(ISBLANK(I2815), I2815 = ""), TODAY() - F2815 &amp; CHAR(10) &amp; "(preapproval)", I2815 - F2815 &amp; CHAR(10) &amp; "(PFL filed)"),
       IF(OR(ISBLANK(Z2815), Z2815 = ""), TODAY() - J2815, X2815 - J2815 &amp; CHAR(10) &amp; "(closed)"))</f>
        <v>10
(closed)</v>
      </c>
      <c r="Z2815" s="6" t="str">
        <f>IF(ISBLANK(X2815), "", "Yes")</f>
        <v>Yes</v>
      </c>
    </row>
    <row r="2816" spans="1:26" s="12" customFormat="1" ht="28.8" hidden="1" x14ac:dyDescent="0.3">
      <c r="A2816" s="29" t="s">
        <v>185</v>
      </c>
      <c r="B2816" s="29">
        <v>202000202</v>
      </c>
      <c r="C2816" s="31" t="s">
        <v>193</v>
      </c>
      <c r="D2816" s="29" t="s">
        <v>177</v>
      </c>
      <c r="E2816" s="139" t="s">
        <v>1550</v>
      </c>
      <c r="F2816" s="30"/>
      <c r="G2816" s="128"/>
      <c r="H2816" s="24" t="str">
        <f>IF(ISNUMBER(#REF!),#REF!+ 90, "N/A")</f>
        <v>N/A</v>
      </c>
      <c r="I2816" s="24"/>
      <c r="J2816" s="24">
        <v>44139</v>
      </c>
      <c r="K2816" s="28">
        <v>3975.12</v>
      </c>
      <c r="L2816" s="28">
        <v>267.8</v>
      </c>
      <c r="M2816" s="28">
        <v>3975.12</v>
      </c>
      <c r="N2816" s="28">
        <v>267.8</v>
      </c>
      <c r="O2816" s="27">
        <f>IF(ISBLANK(J2816), "", IF(LEFT(B2816) = "P", J2816+60, J2816+90))</f>
        <v>44229</v>
      </c>
      <c r="P2816" s="27">
        <v>44211</v>
      </c>
      <c r="Q2816" s="27">
        <f>IF(NOT(ISNUMBER(P2816)),"",P2816+15)</f>
        <v>44226</v>
      </c>
      <c r="R2816" s="25" t="s">
        <v>195</v>
      </c>
      <c r="S2816" s="25"/>
      <c r="T2816" s="26"/>
      <c r="U2816" s="25"/>
      <c r="V2816" s="25"/>
      <c r="W2816" s="25" t="str">
        <f>IF(ISNUMBER(R2816), R2816+120, "")</f>
        <v/>
      </c>
      <c r="X2816" s="24">
        <v>44229</v>
      </c>
      <c r="Y2816" s="23" t="str">
        <f ca="1">IF(LEFT(B2816) = "P",
        IF(OR(ISBLANK(I2816), I2816 = ""), TODAY() - F2816 &amp; CHAR(10) &amp; "(preapproval)", I2816 - F2816 &amp; CHAR(10) &amp; "(PFL filed)"),
       IF(OR(ISBLANK(Z2816), Z2816 = ""), TODAY() - J2816, X2816 - J2816 &amp; CHAR(10) &amp; "(closed)"))</f>
        <v>90
(closed)</v>
      </c>
      <c r="Z2816" s="6" t="str">
        <f>IF(ISBLANK(X2816), "", "Yes")</f>
        <v>Yes</v>
      </c>
    </row>
    <row r="2817" spans="1:26" s="12" customFormat="1" ht="28.8" hidden="1" x14ac:dyDescent="0.3">
      <c r="A2817" s="29" t="s">
        <v>185</v>
      </c>
      <c r="B2817" s="29">
        <v>202000203</v>
      </c>
      <c r="C2817" s="31" t="s">
        <v>193</v>
      </c>
      <c r="D2817" s="29" t="s">
        <v>177</v>
      </c>
      <c r="E2817" s="139" t="s">
        <v>1549</v>
      </c>
      <c r="F2817" s="30"/>
      <c r="G2817" s="128"/>
      <c r="H2817" s="24" t="str">
        <f>IF(ISNUMBER(F2817), F2817+90, "N/A")</f>
        <v>N/A</v>
      </c>
      <c r="I2817" s="24"/>
      <c r="J2817" s="24">
        <v>44139</v>
      </c>
      <c r="K2817" s="28">
        <v>3040</v>
      </c>
      <c r="L2817" s="28">
        <v>190</v>
      </c>
      <c r="M2817" s="28">
        <v>3040</v>
      </c>
      <c r="N2817" s="28">
        <v>190</v>
      </c>
      <c r="O2817" s="27">
        <f>IF(ISBLANK(J2817), "", IF(LEFT(B2817) = "P", J2817+60, J2817+90))</f>
        <v>44229</v>
      </c>
      <c r="P2817" s="27">
        <v>44211</v>
      </c>
      <c r="Q2817" s="27">
        <f>IF(NOT(ISNUMBER(P2817)),"",P2817+15)</f>
        <v>44226</v>
      </c>
      <c r="R2817" s="25" t="s">
        <v>195</v>
      </c>
      <c r="S2817" s="25"/>
      <c r="T2817" s="26"/>
      <c r="U2817" s="25"/>
      <c r="V2817" s="25"/>
      <c r="W2817" s="25" t="str">
        <f>IF(ISNUMBER(R2817), R2817+120, "")</f>
        <v/>
      </c>
      <c r="X2817" s="24">
        <v>44230</v>
      </c>
      <c r="Y2817" s="23" t="str">
        <f ca="1">IF(LEFT(B2817) = "P",
        IF(OR(ISBLANK(I2817), I2817 = ""), TODAY() - F2817 &amp; CHAR(10) &amp; "(preapproval)", I2817 - F2817 &amp; CHAR(10) &amp; "(PFL filed)"),
       IF(OR(ISBLANK(Z2817), Z2817 = ""), TODAY() - J2817, X2817 - J2817 &amp; CHAR(10) &amp; "(closed)"))</f>
        <v>91
(closed)</v>
      </c>
      <c r="Z2817" s="6" t="str">
        <f>IF(ISBLANK(X2817), "", "Yes")</f>
        <v>Yes</v>
      </c>
    </row>
    <row r="2818" spans="1:26" s="12" customFormat="1" ht="28.8" hidden="1" x14ac:dyDescent="0.3">
      <c r="A2818" s="29" t="s">
        <v>185</v>
      </c>
      <c r="B2818" s="29">
        <v>202000204</v>
      </c>
      <c r="C2818" s="31" t="s">
        <v>193</v>
      </c>
      <c r="D2818" s="29" t="s">
        <v>179</v>
      </c>
      <c r="E2818" s="139" t="s">
        <v>1548</v>
      </c>
      <c r="F2818" s="30"/>
      <c r="G2818" s="128"/>
      <c r="H2818" s="24" t="str">
        <f>IF(ISNUMBER(F2818), F2818+90, "N/A")</f>
        <v>N/A</v>
      </c>
      <c r="I2818" s="24"/>
      <c r="J2818" s="24">
        <v>44139</v>
      </c>
      <c r="K2818" s="28">
        <v>1796</v>
      </c>
      <c r="L2818" s="28">
        <v>424</v>
      </c>
      <c r="M2818" s="28">
        <v>1796</v>
      </c>
      <c r="N2818" s="28">
        <v>424</v>
      </c>
      <c r="O2818" s="27">
        <f>IF(ISBLANK(J2818), "", IF(LEFT(B2818) = "P", J2818+60, J2818+90))</f>
        <v>44229</v>
      </c>
      <c r="P2818" s="27">
        <v>44211</v>
      </c>
      <c r="Q2818" s="27">
        <f>IF(NOT(ISNUMBER(P2818)),"",P2818+15)</f>
        <v>44226</v>
      </c>
      <c r="R2818" s="25" t="s">
        <v>195</v>
      </c>
      <c r="S2818" s="25"/>
      <c r="T2818" s="26"/>
      <c r="U2818" s="25"/>
      <c r="V2818" s="25"/>
      <c r="W2818" s="25" t="str">
        <f>IF(ISNUMBER(R2818), R2818+120, "")</f>
        <v/>
      </c>
      <c r="X2818" s="24">
        <v>44229</v>
      </c>
      <c r="Y2818" s="23" t="str">
        <f ca="1">IF(LEFT(B2818) = "P",
        IF(OR(ISBLANK(I2818), I2818 = ""), TODAY() - F2818 &amp; CHAR(10) &amp; "(preapproval)", I2818 - F2818 &amp; CHAR(10) &amp; "(PFL filed)"),
       IF(OR(ISBLANK(Z2818), Z2818 = ""), TODAY() - J2818, X2818 - J2818 &amp; CHAR(10) &amp; "(closed)"))</f>
        <v>90
(closed)</v>
      </c>
      <c r="Z2818" s="6" t="str">
        <f>IF(ISBLANK(X2818), "", "Yes")</f>
        <v>Yes</v>
      </c>
    </row>
    <row r="2819" spans="1:26" s="12" customFormat="1" ht="28.8" hidden="1" x14ac:dyDescent="0.3">
      <c r="A2819" s="29" t="s">
        <v>185</v>
      </c>
      <c r="B2819" s="29">
        <v>202000205</v>
      </c>
      <c r="C2819" s="31" t="s">
        <v>193</v>
      </c>
      <c r="D2819" s="29" t="s">
        <v>179</v>
      </c>
      <c r="E2819" s="139" t="s">
        <v>1547</v>
      </c>
      <c r="F2819" s="30"/>
      <c r="G2819" s="128"/>
      <c r="H2819" s="24" t="str">
        <f>IF(ISNUMBER(F2819), F2819+90, "N/A")</f>
        <v>N/A</v>
      </c>
      <c r="I2819" s="24"/>
      <c r="J2819" s="24">
        <v>44139</v>
      </c>
      <c r="K2819" s="28">
        <v>6568</v>
      </c>
      <c r="L2819" s="28">
        <v>398</v>
      </c>
      <c r="M2819" s="28">
        <v>6568</v>
      </c>
      <c r="N2819" s="28">
        <v>398</v>
      </c>
      <c r="O2819" s="27">
        <f>IF(ISBLANK(J2819), "", IF(LEFT(B2819) = "P", J2819+60, J2819+90))</f>
        <v>44229</v>
      </c>
      <c r="P2819" s="27">
        <v>44211</v>
      </c>
      <c r="Q2819" s="27">
        <f>IF(NOT(ISNUMBER(P2819)),"",P2819+15)</f>
        <v>44226</v>
      </c>
      <c r="R2819" s="25" t="s">
        <v>195</v>
      </c>
      <c r="S2819" s="25"/>
      <c r="T2819" s="26"/>
      <c r="U2819" s="25"/>
      <c r="V2819" s="25"/>
      <c r="W2819" s="25" t="str">
        <f>IF(ISNUMBER(R2819), R2819+120, "")</f>
        <v/>
      </c>
      <c r="X2819" s="24">
        <v>44229</v>
      </c>
      <c r="Y2819" s="23" t="str">
        <f ca="1">IF(LEFT(B2819) = "P",
        IF(OR(ISBLANK(I2819), I2819 = ""), TODAY() - F2819 &amp; CHAR(10) &amp; "(preapproval)", I2819 - F2819 &amp; CHAR(10) &amp; "(PFL filed)"),
       IF(OR(ISBLANK(Z2819), Z2819 = ""), TODAY() - J2819, X2819 - J2819 &amp; CHAR(10) &amp; "(closed)"))</f>
        <v>90
(closed)</v>
      </c>
      <c r="Z2819" s="6" t="str">
        <f>IF(ISBLANK(X2819), "", "Yes")</f>
        <v>Yes</v>
      </c>
    </row>
    <row r="2820" spans="1:26" s="12" customFormat="1" ht="28.8" hidden="1" x14ac:dyDescent="0.3">
      <c r="A2820" s="29" t="s">
        <v>185</v>
      </c>
      <c r="B2820" s="29">
        <v>202000206</v>
      </c>
      <c r="C2820" s="31" t="s">
        <v>193</v>
      </c>
      <c r="D2820" s="29" t="s">
        <v>179</v>
      </c>
      <c r="E2820" s="139" t="s">
        <v>411</v>
      </c>
      <c r="F2820" s="30"/>
      <c r="G2820" s="128"/>
      <c r="H2820" s="24" t="str">
        <f>IF(ISNUMBER(F2820), F2820+90, "N/A")</f>
        <v>N/A</v>
      </c>
      <c r="I2820" s="24"/>
      <c r="J2820" s="24">
        <v>44139</v>
      </c>
      <c r="K2820" s="28">
        <v>1061.29</v>
      </c>
      <c r="L2820" s="28">
        <v>300</v>
      </c>
      <c r="M2820" s="28">
        <v>717.74</v>
      </c>
      <c r="N2820" s="28">
        <v>250</v>
      </c>
      <c r="O2820" s="27">
        <f>IF(ISBLANK(J2820), "", IF(LEFT(B2820) = "P", J2820+60, J2820+90))</f>
        <v>44229</v>
      </c>
      <c r="P2820" s="27">
        <v>44211</v>
      </c>
      <c r="Q2820" s="27">
        <f>IF(NOT(ISNUMBER(P2820)),"",P2820+15)</f>
        <v>44226</v>
      </c>
      <c r="R2820" s="25" t="s">
        <v>195</v>
      </c>
      <c r="S2820" s="25"/>
      <c r="T2820" s="26"/>
      <c r="U2820" s="25"/>
      <c r="V2820" s="25"/>
      <c r="W2820" s="25" t="str">
        <f>IF(ISNUMBER(R2820), R2820+120, "")</f>
        <v/>
      </c>
      <c r="X2820" s="24">
        <v>44229</v>
      </c>
      <c r="Y2820" s="23" t="str">
        <f ca="1">IF(LEFT(B2820) = "P",
        IF(OR(ISBLANK(I2820), I2820 = ""), TODAY() - F2820 &amp; CHAR(10) &amp; "(preapproval)", I2820 - F2820 &amp; CHAR(10) &amp; "(PFL filed)"),
       IF(OR(ISBLANK(Z2820), Z2820 = ""), TODAY() - J2820, X2820 - J2820 &amp; CHAR(10) &amp; "(closed)"))</f>
        <v>90
(closed)</v>
      </c>
      <c r="Z2820" s="6" t="str">
        <f>IF(ISBLANK(X2820), "", "Yes")</f>
        <v>Yes</v>
      </c>
    </row>
    <row r="2821" spans="1:26" s="12" customFormat="1" ht="28.8" hidden="1" x14ac:dyDescent="0.3">
      <c r="A2821" s="29" t="s">
        <v>185</v>
      </c>
      <c r="B2821" s="29">
        <v>202000207</v>
      </c>
      <c r="C2821" s="31" t="s">
        <v>193</v>
      </c>
      <c r="D2821" s="29" t="s">
        <v>179</v>
      </c>
      <c r="E2821" s="139" t="s">
        <v>379</v>
      </c>
      <c r="F2821" s="30"/>
      <c r="G2821" s="128"/>
      <c r="H2821" s="24" t="str">
        <f>IF(ISNUMBER(F2821), F2821+90, "N/A")</f>
        <v>N/A</v>
      </c>
      <c r="I2821" s="24"/>
      <c r="J2821" s="69">
        <v>44141</v>
      </c>
      <c r="K2821" s="28">
        <v>643.6</v>
      </c>
      <c r="L2821" s="28">
        <v>135.9</v>
      </c>
      <c r="M2821" s="28">
        <v>643.6</v>
      </c>
      <c r="N2821" s="28">
        <v>135.9</v>
      </c>
      <c r="O2821" s="27">
        <f>IF(ISBLANK(J2822), "", IF(LEFT(B2821) = "P", J2822+60, J2822+90))</f>
        <v>44231</v>
      </c>
      <c r="P2821" s="27">
        <v>44211</v>
      </c>
      <c r="Q2821" s="27">
        <f>IF(NOT(ISNUMBER(P2821)),"",P2821+15)</f>
        <v>44226</v>
      </c>
      <c r="R2821" s="25" t="s">
        <v>195</v>
      </c>
      <c r="S2821" s="25"/>
      <c r="T2821" s="26"/>
      <c r="U2821" s="25"/>
      <c r="V2821" s="25"/>
      <c r="W2821" s="25" t="str">
        <f>IF(ISNUMBER(R2821), R2821+120, "")</f>
        <v/>
      </c>
      <c r="X2821" s="24">
        <v>44230</v>
      </c>
      <c r="Y2821" s="23" t="str">
        <f ca="1">IF(LEFT(B2821) = "P",
        IF(OR(ISBLANK(I2821), I2821 = ""), TODAY() - F2821 &amp; CHAR(10) &amp; "(preapproval)", I2821 - F2821 &amp; CHAR(10) &amp; "(PFL filed)"),
       IF(OR(ISBLANK(Z2821), Z2821 = ""), TODAY() - J2821, X2821 - J2821 &amp; CHAR(10) &amp; "(closed)"))</f>
        <v>89
(closed)</v>
      </c>
      <c r="Z2821" s="6" t="str">
        <f>IF(ISBLANK(X2821), "", "Yes")</f>
        <v>Yes</v>
      </c>
    </row>
    <row r="2822" spans="1:26" s="12" customFormat="1" ht="28.8" hidden="1" x14ac:dyDescent="0.3">
      <c r="A2822" s="29" t="s">
        <v>185</v>
      </c>
      <c r="B2822" s="29">
        <v>202000208</v>
      </c>
      <c r="C2822" s="31" t="s">
        <v>193</v>
      </c>
      <c r="D2822" s="29" t="s">
        <v>179</v>
      </c>
      <c r="E2822" s="139" t="s">
        <v>1204</v>
      </c>
      <c r="F2822" s="30"/>
      <c r="G2822" s="128"/>
      <c r="H2822" s="24" t="str">
        <f>IF(ISNUMBER(#REF!),#REF!+ 90, "N/A")</f>
        <v>N/A</v>
      </c>
      <c r="I2822" s="24"/>
      <c r="J2822" s="24">
        <v>44141</v>
      </c>
      <c r="K2822" s="28">
        <v>3094.8</v>
      </c>
      <c r="L2822" s="28">
        <v>698.7</v>
      </c>
      <c r="M2822" s="28">
        <v>3094.8</v>
      </c>
      <c r="N2822" s="28">
        <v>698.7</v>
      </c>
      <c r="O2822" s="27">
        <f>IF(ISBLANK(J2823), "", IF(LEFT(B2822) = "P", J2823+60, J2823+90))</f>
        <v>44231</v>
      </c>
      <c r="P2822" s="27">
        <v>44211</v>
      </c>
      <c r="Q2822" s="27">
        <f>IF(NOT(ISNUMBER(P2822)),"",P2822+15)</f>
        <v>44226</v>
      </c>
      <c r="R2822" s="25" t="s">
        <v>195</v>
      </c>
      <c r="S2822" s="25"/>
      <c r="T2822" s="26"/>
      <c r="U2822" s="25"/>
      <c r="V2822" s="25"/>
      <c r="W2822" s="25" t="str">
        <f>IF(ISNUMBER(R2822), R2822+120, "")</f>
        <v/>
      </c>
      <c r="X2822" s="24">
        <v>44229</v>
      </c>
      <c r="Y2822" s="23" t="str">
        <f ca="1">IF(LEFT(B2822) = "P",
        IF(OR(ISBLANK(I2822), I2822 = ""), TODAY() - F2822 &amp; CHAR(10) &amp; "(preapproval)", I2822 - F2822 &amp; CHAR(10) &amp; "(PFL filed)"),
       IF(OR(ISBLANK(Z2822), Z2822 = ""), TODAY() - J2822, X2822 - J2822 &amp; CHAR(10) &amp; "(closed)"))</f>
        <v>88
(closed)</v>
      </c>
      <c r="Z2822" s="6" t="str">
        <f>IF(ISBLANK(X2822), "", "Yes")</f>
        <v>Yes</v>
      </c>
    </row>
    <row r="2823" spans="1:26" s="12" customFormat="1" ht="28.8" hidden="1" x14ac:dyDescent="0.3">
      <c r="A2823" s="29" t="s">
        <v>185</v>
      </c>
      <c r="B2823" s="29">
        <v>202000209</v>
      </c>
      <c r="C2823" s="31" t="s">
        <v>193</v>
      </c>
      <c r="D2823" s="29" t="s">
        <v>179</v>
      </c>
      <c r="E2823" s="139" t="s">
        <v>611</v>
      </c>
      <c r="F2823" s="30"/>
      <c r="G2823" s="128"/>
      <c r="H2823" s="24" t="str">
        <f>IF(ISNUMBER(F2823), F2823+90, "N/A")</f>
        <v>N/A</v>
      </c>
      <c r="I2823" s="24"/>
      <c r="J2823" s="14">
        <v>44141</v>
      </c>
      <c r="K2823" s="28">
        <v>1498.39</v>
      </c>
      <c r="L2823" s="28">
        <v>350</v>
      </c>
      <c r="M2823" s="28">
        <v>1498.39</v>
      </c>
      <c r="N2823" s="28">
        <v>350</v>
      </c>
      <c r="O2823" s="27">
        <f>IF(ISBLANK(J2823), "", IF(LEFT(B2823) = "P", J2823+60, J2823+90))</f>
        <v>44231</v>
      </c>
      <c r="P2823" s="27">
        <v>44211</v>
      </c>
      <c r="Q2823" s="27">
        <f>IF(NOT(ISNUMBER(P2823)),"",P2823+15)</f>
        <v>44226</v>
      </c>
      <c r="R2823" s="25" t="s">
        <v>195</v>
      </c>
      <c r="S2823" s="25"/>
      <c r="T2823" s="26"/>
      <c r="U2823" s="25"/>
      <c r="V2823" s="25"/>
      <c r="W2823" s="25" t="str">
        <f>IF(ISNUMBER(R2823), R2823+120, "")</f>
        <v/>
      </c>
      <c r="X2823" s="24">
        <v>44229</v>
      </c>
      <c r="Y2823" s="23" t="str">
        <f ca="1">IF(LEFT(B2823) = "P",
        IF(OR(ISBLANK(I2823), I2823 = ""), TODAY() - F2823 &amp; CHAR(10) &amp; "(preapproval)", I2823 - F2823 &amp; CHAR(10) &amp; "(PFL filed)"),
       IF(OR(ISBLANK(Z2823), Z2823 = ""), TODAY() - J2823, X2823 - J2823 &amp; CHAR(10) &amp; "(closed)"))</f>
        <v>88
(closed)</v>
      </c>
      <c r="Z2823" s="6" t="str">
        <f>IF(ISBLANK(X2823), "", "Yes")</f>
        <v>Yes</v>
      </c>
    </row>
    <row r="2824" spans="1:26" s="12" customFormat="1" ht="28.8" hidden="1" x14ac:dyDescent="0.3">
      <c r="A2824" s="29" t="s">
        <v>185</v>
      </c>
      <c r="B2824" s="29">
        <v>202000210</v>
      </c>
      <c r="C2824" s="31" t="s">
        <v>193</v>
      </c>
      <c r="D2824" s="29" t="s">
        <v>179</v>
      </c>
      <c r="E2824" s="139" t="s">
        <v>979</v>
      </c>
      <c r="F2824" s="30"/>
      <c r="G2824" s="128"/>
      <c r="H2824" s="24" t="str">
        <f>IF(ISNUMBER(F2824), F2824+90, "N/A")</f>
        <v>N/A</v>
      </c>
      <c r="I2824" s="24"/>
      <c r="J2824" s="24">
        <v>44141</v>
      </c>
      <c r="K2824" s="28">
        <v>700</v>
      </c>
      <c r="L2824" s="28">
        <v>150</v>
      </c>
      <c r="M2824" s="28">
        <v>700</v>
      </c>
      <c r="N2824" s="28">
        <v>150</v>
      </c>
      <c r="O2824" s="27">
        <f>IF(ISBLANK(J2824), "", IF(LEFT(B2824) = "P", J2824+60, J2824+90))</f>
        <v>44231</v>
      </c>
      <c r="P2824" s="27">
        <v>44211</v>
      </c>
      <c r="Q2824" s="27">
        <f>IF(NOT(ISNUMBER(P2824)),"",P2824+15)</f>
        <v>44226</v>
      </c>
      <c r="R2824" s="25" t="s">
        <v>195</v>
      </c>
      <c r="S2824" s="25"/>
      <c r="T2824" s="26"/>
      <c r="U2824" s="25"/>
      <c r="V2824" s="25"/>
      <c r="W2824" s="25" t="str">
        <f>IF(ISNUMBER(R2824), R2824+120, "")</f>
        <v/>
      </c>
      <c r="X2824" s="24">
        <v>44229</v>
      </c>
      <c r="Y2824" s="23" t="str">
        <f ca="1">IF(LEFT(B2824) = "P",
        IF(OR(ISBLANK(I2824), I2824 = ""), TODAY() - F2824 &amp; CHAR(10) &amp; "(preapproval)", I2824 - F2824 &amp; CHAR(10) &amp; "(PFL filed)"),
       IF(OR(ISBLANK(Z2824), Z2824 = ""), TODAY() - J2824, X2824 - J2824 &amp; CHAR(10) &amp; "(closed)"))</f>
        <v>88
(closed)</v>
      </c>
      <c r="Z2824" s="6" t="str">
        <f>IF(ISBLANK(X2824), "", "Yes")</f>
        <v>Yes</v>
      </c>
    </row>
    <row r="2825" spans="1:26" s="12" customFormat="1" ht="28.8" hidden="1" x14ac:dyDescent="0.3">
      <c r="A2825" s="29" t="s">
        <v>185</v>
      </c>
      <c r="B2825" s="29">
        <v>202000211</v>
      </c>
      <c r="C2825" s="31" t="s">
        <v>193</v>
      </c>
      <c r="D2825" s="29" t="s">
        <v>179</v>
      </c>
      <c r="E2825" s="139" t="s">
        <v>900</v>
      </c>
      <c r="F2825" s="30"/>
      <c r="G2825" s="128"/>
      <c r="H2825" s="24" t="str">
        <f>IF(ISNUMBER(F2825), F2825+90, "N/A")</f>
        <v>N/A</v>
      </c>
      <c r="I2825" s="24"/>
      <c r="J2825" s="24">
        <v>44141</v>
      </c>
      <c r="K2825" s="28">
        <v>1224</v>
      </c>
      <c r="L2825" s="28">
        <v>306</v>
      </c>
      <c r="M2825" s="28">
        <v>1224</v>
      </c>
      <c r="N2825" s="28">
        <v>306</v>
      </c>
      <c r="O2825" s="27">
        <f>IF(ISBLANK(J2825), "", IF(LEFT(B2825) = "P", J2825+60, J2825+90))</f>
        <v>44231</v>
      </c>
      <c r="P2825" s="27">
        <v>44211</v>
      </c>
      <c r="Q2825" s="27">
        <f>IF(NOT(ISNUMBER(P2825)),"",P2825+15)</f>
        <v>44226</v>
      </c>
      <c r="R2825" s="25" t="s">
        <v>195</v>
      </c>
      <c r="S2825" s="25"/>
      <c r="T2825" s="26"/>
      <c r="U2825" s="25"/>
      <c r="V2825" s="25"/>
      <c r="W2825" s="25" t="str">
        <f>IF(ISNUMBER(R2825), R2825+120, "")</f>
        <v/>
      </c>
      <c r="X2825" s="24">
        <v>44230</v>
      </c>
      <c r="Y2825" s="23" t="str">
        <f ca="1">IF(LEFT(B2825) = "P",
        IF(OR(ISBLANK(I2825), I2825 = ""), TODAY() - F2825 &amp; CHAR(10) &amp; "(preapproval)", I2825 - F2825 &amp; CHAR(10) &amp; "(PFL filed)"),
       IF(OR(ISBLANK(Z2825), Z2825 = ""), TODAY() - J2825, X2825 - J2825 &amp; CHAR(10) &amp; "(closed)"))</f>
        <v>89
(closed)</v>
      </c>
      <c r="Z2825" s="6" t="str">
        <f>IF(ISBLANK(X2825), "", "Yes")</f>
        <v>Yes</v>
      </c>
    </row>
    <row r="2826" spans="1:26" s="12" customFormat="1" ht="28.8" hidden="1" x14ac:dyDescent="0.3">
      <c r="A2826" s="29" t="s">
        <v>185</v>
      </c>
      <c r="B2826" s="29">
        <v>202000212</v>
      </c>
      <c r="C2826" s="31" t="s">
        <v>291</v>
      </c>
      <c r="D2826" s="29" t="s">
        <v>176</v>
      </c>
      <c r="E2826" s="139" t="s">
        <v>1546</v>
      </c>
      <c r="F2826" s="30"/>
      <c r="G2826" s="128"/>
      <c r="H2826" s="24" t="str">
        <f>IF(ISNUMBER(F2826), F2826+90, "N/A")</f>
        <v>N/A</v>
      </c>
      <c r="I2826" s="24"/>
      <c r="J2826" s="24">
        <v>44148</v>
      </c>
      <c r="K2826" s="28">
        <v>28030</v>
      </c>
      <c r="L2826" s="28">
        <v>2803</v>
      </c>
      <c r="M2826" s="28">
        <v>28030</v>
      </c>
      <c r="N2826" s="28">
        <v>2803</v>
      </c>
      <c r="O2826" s="27">
        <f>IF(ISBLANK(J2826), "", IF(LEFT(B2826) = "P", J2826+60, J2826+90))</f>
        <v>44238</v>
      </c>
      <c r="P2826" s="27">
        <v>44223</v>
      </c>
      <c r="Q2826" s="27">
        <f>IF(NOT(ISNUMBER(P2826)),"",P2826+15)</f>
        <v>44238</v>
      </c>
      <c r="R2826" s="25" t="s">
        <v>195</v>
      </c>
      <c r="S2826" s="25"/>
      <c r="T2826" s="26"/>
      <c r="U2826" s="25"/>
      <c r="V2826" s="25"/>
      <c r="W2826" s="25" t="str">
        <f>IF(ISNUMBER(R2826), R2826+120, "")</f>
        <v/>
      </c>
      <c r="X2826" s="24">
        <v>44239</v>
      </c>
      <c r="Y2826" s="23" t="str">
        <f ca="1">IF(LEFT(B2826) = "P",
        IF(OR(ISBLANK(I2826), I2826 = ""), TODAY() - F2826 &amp; CHAR(10) &amp; "(preapproval)", I2826 - F2826 &amp; CHAR(10) &amp; "(PFL filed)"),
       IF(OR(ISBLANK(Z2826), Z2826 = ""), TODAY() - J2826, X2826 - J2826 &amp; CHAR(10) &amp; "(closed)"))</f>
        <v>91
(closed)</v>
      </c>
      <c r="Z2826" s="6" t="str">
        <f>IF(ISBLANK(X2826), "", "Yes")</f>
        <v>Yes</v>
      </c>
    </row>
    <row r="2827" spans="1:26" s="12" customFormat="1" ht="28.8" hidden="1" x14ac:dyDescent="0.3">
      <c r="A2827" s="29" t="s">
        <v>185</v>
      </c>
      <c r="B2827" s="29">
        <v>202000213</v>
      </c>
      <c r="C2827" s="31" t="s">
        <v>291</v>
      </c>
      <c r="D2827" s="29" t="s">
        <v>179</v>
      </c>
      <c r="E2827" s="139" t="s">
        <v>1513</v>
      </c>
      <c r="F2827" s="30"/>
      <c r="G2827" s="128"/>
      <c r="H2827" s="24" t="str">
        <f>IF(ISNUMBER(#REF!),#REF!+ 90, "N/A")</f>
        <v>N/A</v>
      </c>
      <c r="I2827" s="24"/>
      <c r="J2827" s="24">
        <v>44148</v>
      </c>
      <c r="K2827" s="28">
        <v>4720</v>
      </c>
      <c r="L2827" s="28">
        <v>2360</v>
      </c>
      <c r="M2827" s="28">
        <v>4720</v>
      </c>
      <c r="N2827" s="28">
        <v>2360</v>
      </c>
      <c r="O2827" s="27">
        <f>IF(ISBLANK(J2827), "", IF(LEFT(B2827) = "P", J2827+60, J2827+90))</f>
        <v>44238</v>
      </c>
      <c r="P2827" s="27">
        <v>44223</v>
      </c>
      <c r="Q2827" s="27">
        <f>IF(NOT(ISNUMBER(P2827)),"",P2827+15)</f>
        <v>44238</v>
      </c>
      <c r="R2827" s="25" t="s">
        <v>195</v>
      </c>
      <c r="S2827" s="25"/>
      <c r="T2827" s="26"/>
      <c r="U2827" s="25"/>
      <c r="V2827" s="25"/>
      <c r="W2827" s="25" t="str">
        <f>IF(ISNUMBER(R2827), R2827+120, "")</f>
        <v/>
      </c>
      <c r="X2827" s="24">
        <v>44239</v>
      </c>
      <c r="Y2827" s="23" t="str">
        <f ca="1">IF(LEFT(B2827) = "P",
        IF(OR(ISBLANK(I2827), I2827 = ""), TODAY() - F2827 &amp; CHAR(10) &amp; "(preapproval)", I2827 - F2827 &amp; CHAR(10) &amp; "(PFL filed)"),
       IF(OR(ISBLANK(Z2827), Z2827 = ""), TODAY() - J2827, X2827 - J2827 &amp; CHAR(10) &amp; "(closed)"))</f>
        <v>91
(closed)</v>
      </c>
      <c r="Z2827" s="6" t="str">
        <f>IF(ISBLANK(X2827), "", "Yes")</f>
        <v>Yes</v>
      </c>
    </row>
    <row r="2828" spans="1:26" s="12" customFormat="1" ht="28.8" hidden="1" x14ac:dyDescent="0.3">
      <c r="A2828" s="29" t="s">
        <v>185</v>
      </c>
      <c r="B2828" s="29">
        <v>202000214</v>
      </c>
      <c r="C2828" s="31" t="s">
        <v>291</v>
      </c>
      <c r="D2828" s="29" t="s">
        <v>179</v>
      </c>
      <c r="E2828" s="139" t="s">
        <v>1545</v>
      </c>
      <c r="F2828" s="30"/>
      <c r="G2828" s="128"/>
      <c r="H2828" s="24" t="str">
        <f>IF(ISNUMBER(F2828), F2828+90, "N/A")</f>
        <v>N/A</v>
      </c>
      <c r="I2828" s="24"/>
      <c r="J2828" s="24">
        <v>44148</v>
      </c>
      <c r="K2828" s="28">
        <v>3048</v>
      </c>
      <c r="L2828" s="28">
        <v>203.2</v>
      </c>
      <c r="M2828" s="28">
        <v>3048</v>
      </c>
      <c r="N2828" s="28">
        <v>203.2</v>
      </c>
      <c r="O2828" s="27">
        <f>IF(ISBLANK(J2828), "", IF(LEFT(B2828) = "P", J2828+60, J2828+90))</f>
        <v>44238</v>
      </c>
      <c r="P2828" s="27">
        <v>44223</v>
      </c>
      <c r="Q2828" s="27">
        <f>IF(NOT(ISNUMBER(P2828)),"",P2828+15)</f>
        <v>44238</v>
      </c>
      <c r="R2828" s="25" t="s">
        <v>195</v>
      </c>
      <c r="S2828" s="25"/>
      <c r="T2828" s="26"/>
      <c r="U2828" s="25"/>
      <c r="V2828" s="25"/>
      <c r="W2828" s="25" t="str">
        <f>IF(ISNUMBER(R2828), R2828+120, "")</f>
        <v/>
      </c>
      <c r="X2828" s="24">
        <v>44239</v>
      </c>
      <c r="Y2828" s="23" t="str">
        <f ca="1">IF(LEFT(B2828) = "P",
        IF(OR(ISBLANK(I2828), I2828 = ""), TODAY() - F2828 &amp; CHAR(10) &amp; "(preapproval)", I2828 - F2828 &amp; CHAR(10) &amp; "(PFL filed)"),
       IF(OR(ISBLANK(Z2828), Z2828 = ""), TODAY() - J2828, X2828 - J2828 &amp; CHAR(10) &amp; "(closed)"))</f>
        <v>91
(closed)</v>
      </c>
      <c r="Z2828" s="6" t="str">
        <f>IF(ISBLANK(X2828), "", "Yes")</f>
        <v>Yes</v>
      </c>
    </row>
    <row r="2829" spans="1:26" s="12" customFormat="1" ht="28.8" hidden="1" x14ac:dyDescent="0.3">
      <c r="A2829" s="29" t="s">
        <v>185</v>
      </c>
      <c r="B2829" s="29">
        <v>202000215</v>
      </c>
      <c r="C2829" s="31" t="s">
        <v>193</v>
      </c>
      <c r="D2829" s="29" t="s">
        <v>179</v>
      </c>
      <c r="E2829" s="139" t="s">
        <v>1544</v>
      </c>
      <c r="F2829" s="30"/>
      <c r="G2829" s="128"/>
      <c r="H2829" s="24" t="str">
        <f>IF(ISNUMBER(F2829), F2829+90, "N/A")</f>
        <v>N/A</v>
      </c>
      <c r="I2829" s="24"/>
      <c r="J2829" s="24">
        <v>44153</v>
      </c>
      <c r="K2829" s="28">
        <v>1250</v>
      </c>
      <c r="L2829" s="28">
        <v>750</v>
      </c>
      <c r="M2829" s="28">
        <v>1250</v>
      </c>
      <c r="N2829" s="28">
        <v>750</v>
      </c>
      <c r="O2829" s="27">
        <f>IF(ISBLANK(J2829), "", IF(LEFT(B2829) = "P", J2829+60, J2829+90))</f>
        <v>44243</v>
      </c>
      <c r="P2829" s="27">
        <v>44223</v>
      </c>
      <c r="Q2829" s="27">
        <f>IF(NOT(ISNUMBER(P2829)),"",P2829+15)</f>
        <v>44238</v>
      </c>
      <c r="R2829" s="25" t="s">
        <v>195</v>
      </c>
      <c r="S2829" s="25"/>
      <c r="T2829" s="26"/>
      <c r="U2829" s="25"/>
      <c r="V2829" s="25"/>
      <c r="W2829" s="25" t="str">
        <f>IF(ISNUMBER(R2829), R2829+120, "")</f>
        <v/>
      </c>
      <c r="X2829" s="24">
        <v>44239</v>
      </c>
      <c r="Y2829" s="23" t="str">
        <f ca="1">IF(LEFT(B2829) = "P",
        IF(OR(ISBLANK(I2829), I2829 = ""), TODAY() - F2829 &amp; CHAR(10) &amp; "(preapproval)", I2829 - F2829 &amp; CHAR(10) &amp; "(PFL filed)"),
       IF(OR(ISBLANK(Z2829), Z2829 = ""), TODAY() - J2829, X2829 - J2829 &amp; CHAR(10) &amp; "(closed)"))</f>
        <v>86
(closed)</v>
      </c>
      <c r="Z2829" s="6" t="str">
        <f>IF(ISBLANK(X2829), "", "Yes")</f>
        <v>Yes</v>
      </c>
    </row>
    <row r="2830" spans="1:26" s="12" customFormat="1" ht="28.8" hidden="1" x14ac:dyDescent="0.3">
      <c r="A2830" s="29" t="s">
        <v>185</v>
      </c>
      <c r="B2830" s="29">
        <v>202000216</v>
      </c>
      <c r="C2830" s="31" t="s">
        <v>193</v>
      </c>
      <c r="D2830" s="29" t="s">
        <v>177</v>
      </c>
      <c r="E2830" s="139" t="s">
        <v>1543</v>
      </c>
      <c r="F2830" s="30"/>
      <c r="G2830" s="128"/>
      <c r="H2830" s="24" t="str">
        <f>IF(ISNUMBER(F2830), F2830+90, "N/A")</f>
        <v>N/A</v>
      </c>
      <c r="I2830" s="24"/>
      <c r="J2830" s="24">
        <v>44153</v>
      </c>
      <c r="K2830" s="28">
        <v>4772.8</v>
      </c>
      <c r="L2830" s="28">
        <v>285.8</v>
      </c>
      <c r="M2830" s="28">
        <v>4772.8</v>
      </c>
      <c r="N2830" s="28">
        <v>285.8</v>
      </c>
      <c r="O2830" s="27">
        <f>IF(ISBLANK(J2830), "", IF(LEFT(B2830) = "P", J2830+60, J2830+90))</f>
        <v>44243</v>
      </c>
      <c r="P2830" s="27">
        <v>44223</v>
      </c>
      <c r="Q2830" s="27">
        <f>IF(NOT(ISNUMBER(P2830)),"",P2830+15)</f>
        <v>44238</v>
      </c>
      <c r="R2830" s="25" t="s">
        <v>195</v>
      </c>
      <c r="S2830" s="25"/>
      <c r="T2830" s="26"/>
      <c r="U2830" s="25"/>
      <c r="V2830" s="25"/>
      <c r="W2830" s="25" t="str">
        <f>IF(ISNUMBER(R2830), R2830+120, "")</f>
        <v/>
      </c>
      <c r="X2830" s="24">
        <v>44239</v>
      </c>
      <c r="Y2830" s="23" t="str">
        <f ca="1">IF(LEFT(B2830) = "P",
        IF(OR(ISBLANK(I2830), I2830 = ""), TODAY() - F2830 &amp; CHAR(10) &amp; "(preapproval)", I2830 - F2830 &amp; CHAR(10) &amp; "(PFL filed)"),
       IF(OR(ISBLANK(Z2830), Z2830 = ""), TODAY() - J2830, X2830 - J2830 &amp; CHAR(10) &amp; "(closed)"))</f>
        <v>86
(closed)</v>
      </c>
      <c r="Z2830" s="6" t="str">
        <f>IF(ISBLANK(X2830), "", "Yes")</f>
        <v>Yes</v>
      </c>
    </row>
    <row r="2831" spans="1:26" s="12" customFormat="1" ht="28.8" hidden="1" x14ac:dyDescent="0.3">
      <c r="A2831" s="29" t="s">
        <v>185</v>
      </c>
      <c r="B2831" s="29">
        <v>202000217</v>
      </c>
      <c r="C2831" s="31" t="s">
        <v>193</v>
      </c>
      <c r="D2831" s="29" t="s">
        <v>177</v>
      </c>
      <c r="E2831" s="139" t="s">
        <v>1542</v>
      </c>
      <c r="F2831" s="30"/>
      <c r="G2831" s="128"/>
      <c r="H2831" s="24" t="str">
        <f>IF(ISNUMBER(F2831), F2831+90, "N/A")</f>
        <v>N/A</v>
      </c>
      <c r="I2831" s="24"/>
      <c r="J2831" s="24">
        <v>44153</v>
      </c>
      <c r="K2831" s="28">
        <v>312</v>
      </c>
      <c r="L2831" s="28">
        <v>78</v>
      </c>
      <c r="M2831" s="28">
        <v>262.48</v>
      </c>
      <c r="N2831" s="28">
        <v>65.62</v>
      </c>
      <c r="O2831" s="27">
        <f>IF(ISBLANK(J2831), "", IF(LEFT(B2831) = "P", J2831+60, J2831+90))</f>
        <v>44243</v>
      </c>
      <c r="P2831" s="27">
        <v>44225</v>
      </c>
      <c r="Q2831" s="27">
        <f>IF(NOT(ISNUMBER(P2831)),"",P2831+15)</f>
        <v>44240</v>
      </c>
      <c r="R2831" s="25" t="s">
        <v>195</v>
      </c>
      <c r="S2831" s="25"/>
      <c r="T2831" s="26"/>
      <c r="U2831" s="25"/>
      <c r="V2831" s="25"/>
      <c r="W2831" s="25" t="str">
        <f>IF(ISNUMBER(R2831), R2831+120, "")</f>
        <v/>
      </c>
      <c r="X2831" s="24">
        <v>44244</v>
      </c>
      <c r="Y2831" s="23" t="str">
        <f ca="1">IF(LEFT(B2831) = "P",
        IF(OR(ISBLANK(I2831), I2831 = ""), TODAY() - F2831 &amp; CHAR(10) &amp; "(preapproval)", I2831 - F2831 &amp; CHAR(10) &amp; "(PFL filed)"),
       IF(OR(ISBLANK(Z2831), Z2831 = ""), TODAY() - J2831, X2831 - J2831 &amp; CHAR(10) &amp; "(closed)"))</f>
        <v>91
(closed)</v>
      </c>
      <c r="Z2831" s="6" t="str">
        <f>IF(ISBLANK(X2831), "", "Yes")</f>
        <v>Yes</v>
      </c>
    </row>
    <row r="2832" spans="1:26" s="12" customFormat="1" ht="28.8" hidden="1" x14ac:dyDescent="0.3">
      <c r="A2832" s="29" t="s">
        <v>185</v>
      </c>
      <c r="B2832" s="29">
        <v>202000218</v>
      </c>
      <c r="C2832" s="31" t="s">
        <v>193</v>
      </c>
      <c r="D2832" s="29" t="s">
        <v>179</v>
      </c>
      <c r="E2832" s="139" t="s">
        <v>605</v>
      </c>
      <c r="F2832" s="30"/>
      <c r="G2832" s="128"/>
      <c r="H2832" s="24" t="str">
        <f>IF(ISNUMBER(F2832), F2832+90, "N/A")</f>
        <v>N/A</v>
      </c>
      <c r="I2832" s="24"/>
      <c r="J2832" s="24">
        <v>44153</v>
      </c>
      <c r="K2832" s="28">
        <v>5760</v>
      </c>
      <c r="L2832" s="28">
        <v>360</v>
      </c>
      <c r="M2832" s="28">
        <v>5760</v>
      </c>
      <c r="N2832" s="28">
        <v>360</v>
      </c>
      <c r="O2832" s="27">
        <f>IF(ISBLANK(J2832), "", IF(LEFT(B2832) = "P", J2832+60, J2832+90))</f>
        <v>44243</v>
      </c>
      <c r="P2832" s="27">
        <v>44223</v>
      </c>
      <c r="Q2832" s="27">
        <f>IF(NOT(ISNUMBER(P2832)),"",P2832+15)</f>
        <v>44238</v>
      </c>
      <c r="R2832" s="25" t="s">
        <v>195</v>
      </c>
      <c r="S2832" s="25"/>
      <c r="T2832" s="26"/>
      <c r="U2832" s="25"/>
      <c r="V2832" s="25"/>
      <c r="W2832" s="25" t="str">
        <f>IF(ISNUMBER(R2832), R2832+120, "")</f>
        <v/>
      </c>
      <c r="X2832" s="24">
        <v>44239</v>
      </c>
      <c r="Y2832" s="23" t="str">
        <f ca="1">IF(LEFT(B2832) = "P",
        IF(OR(ISBLANK(I2832), I2832 = ""), TODAY() - F2832 &amp; CHAR(10) &amp; "(preapproval)", I2832 - F2832 &amp; CHAR(10) &amp; "(PFL filed)"),
       IF(OR(ISBLANK(Z2832), Z2832 = ""), TODAY() - J2832, X2832 - J2832 &amp; CHAR(10) &amp; "(closed)"))</f>
        <v>86
(closed)</v>
      </c>
      <c r="Z2832" s="6" t="str">
        <f>IF(ISBLANK(X2832), "", "Yes")</f>
        <v>Yes</v>
      </c>
    </row>
    <row r="2833" spans="1:26" s="12" customFormat="1" ht="28.8" hidden="1" x14ac:dyDescent="0.3">
      <c r="A2833" s="29" t="s">
        <v>185</v>
      </c>
      <c r="B2833" s="29">
        <v>202000219</v>
      </c>
      <c r="C2833" s="31" t="s">
        <v>193</v>
      </c>
      <c r="D2833" s="29" t="s">
        <v>179</v>
      </c>
      <c r="E2833" s="139" t="s">
        <v>1541</v>
      </c>
      <c r="F2833" s="30"/>
      <c r="G2833" s="128"/>
      <c r="H2833" s="24" t="str">
        <f>IF(ISNUMBER(F2833), F2833+90, "N/A")</f>
        <v>N/A</v>
      </c>
      <c r="I2833" s="24"/>
      <c r="J2833" s="24">
        <v>44153</v>
      </c>
      <c r="K2833" s="28">
        <v>4800</v>
      </c>
      <c r="L2833" s="28">
        <v>1200</v>
      </c>
      <c r="M2833" s="28">
        <v>4800</v>
      </c>
      <c r="N2833" s="28">
        <v>1200</v>
      </c>
      <c r="O2833" s="27">
        <f>IF(ISBLANK(J2833), "", IF(LEFT(B2833) = "P", J2833+60, J2833+90))</f>
        <v>44243</v>
      </c>
      <c r="P2833" s="27">
        <v>44225</v>
      </c>
      <c r="Q2833" s="27">
        <f>IF(NOT(ISNUMBER(P2833)),"",P2833+15)</f>
        <v>44240</v>
      </c>
      <c r="R2833" s="25" t="s">
        <v>195</v>
      </c>
      <c r="S2833" s="25"/>
      <c r="T2833" s="26"/>
      <c r="U2833" s="25"/>
      <c r="V2833" s="25"/>
      <c r="W2833" s="25" t="str">
        <f>IF(ISNUMBER(R2833), R2833+120, "")</f>
        <v/>
      </c>
      <c r="X2833" s="24">
        <v>44244</v>
      </c>
      <c r="Y2833" s="23" t="str">
        <f ca="1">IF(LEFT(B2833) = "P",
        IF(OR(ISBLANK(I2833), I2833 = ""), TODAY() - F2833 &amp; CHAR(10) &amp; "(preapproval)", I2833 - F2833 &amp; CHAR(10) &amp; "(PFL filed)"),
       IF(OR(ISBLANK(Z2833), Z2833 = ""), TODAY() - J2833, X2833 - J2833 &amp; CHAR(10) &amp; "(closed)"))</f>
        <v>91
(closed)</v>
      </c>
      <c r="Z2833" s="6" t="str">
        <f>IF(ISBLANK(X2833), "", "Yes")</f>
        <v>Yes</v>
      </c>
    </row>
    <row r="2834" spans="1:26" s="12" customFormat="1" ht="28.8" hidden="1" x14ac:dyDescent="0.3">
      <c r="A2834" s="29" t="s">
        <v>185</v>
      </c>
      <c r="B2834" s="29">
        <v>202000220</v>
      </c>
      <c r="C2834" s="31" t="s">
        <v>1540</v>
      </c>
      <c r="D2834" s="29" t="s">
        <v>179</v>
      </c>
      <c r="E2834" s="139" t="s">
        <v>321</v>
      </c>
      <c r="F2834" s="30"/>
      <c r="G2834" s="128"/>
      <c r="H2834" s="24" t="str">
        <f>IF(ISNUMBER(F2834), F2834+90, "N/A")</f>
        <v>N/A</v>
      </c>
      <c r="I2834" s="24"/>
      <c r="J2834" s="24">
        <v>44153</v>
      </c>
      <c r="K2834" s="28">
        <v>880</v>
      </c>
      <c r="L2834" s="28">
        <v>220</v>
      </c>
      <c r="M2834" s="28">
        <v>880</v>
      </c>
      <c r="N2834" s="28">
        <v>220</v>
      </c>
      <c r="O2834" s="27">
        <f>IF(ISBLANK(J2834), "", IF(LEFT(B2834) = "P", J2834+60, J2834+90))</f>
        <v>44243</v>
      </c>
      <c r="P2834" s="27">
        <v>44225</v>
      </c>
      <c r="Q2834" s="27">
        <f>IF(NOT(ISNUMBER(P2834)),"",P2834+15)</f>
        <v>44240</v>
      </c>
      <c r="R2834" s="25" t="s">
        <v>195</v>
      </c>
      <c r="S2834" s="25"/>
      <c r="T2834" s="26"/>
      <c r="U2834" s="25"/>
      <c r="V2834" s="25"/>
      <c r="W2834" s="25" t="str">
        <f>IF(ISNUMBER(R2834), R2834+120, "")</f>
        <v/>
      </c>
      <c r="X2834" s="24">
        <v>44244</v>
      </c>
      <c r="Y2834" s="23" t="str">
        <f ca="1">IF(LEFT(B2834) = "P",
        IF(OR(ISBLANK(I2834), I2834 = ""), TODAY() - F2834 &amp; CHAR(10) &amp; "(preapproval)", I2834 - F2834 &amp; CHAR(10) &amp; "(PFL filed)"),
       IF(OR(ISBLANK(Z2834), Z2834 = ""), TODAY() - J2834, X2834 - J2834 &amp; CHAR(10) &amp; "(closed)"))</f>
        <v>91
(closed)</v>
      </c>
      <c r="Z2834" s="6" t="str">
        <f>IF(ISBLANK(X2834), "", "Yes")</f>
        <v>Yes</v>
      </c>
    </row>
    <row r="2835" spans="1:26" s="12" customFormat="1" ht="28.8" hidden="1" x14ac:dyDescent="0.3">
      <c r="A2835" s="29" t="s">
        <v>185</v>
      </c>
      <c r="B2835" s="29">
        <v>202000221</v>
      </c>
      <c r="C2835" s="31" t="s">
        <v>236</v>
      </c>
      <c r="D2835" s="29" t="s">
        <v>179</v>
      </c>
      <c r="E2835" s="139" t="s">
        <v>1539</v>
      </c>
      <c r="F2835" s="30"/>
      <c r="G2835" s="128"/>
      <c r="H2835" s="24" t="s">
        <v>230</v>
      </c>
      <c r="I2835" s="24"/>
      <c r="J2835" s="24">
        <v>44152</v>
      </c>
      <c r="K2835" s="28">
        <v>810</v>
      </c>
      <c r="L2835" s="28">
        <v>270</v>
      </c>
      <c r="M2835" s="28">
        <v>810</v>
      </c>
      <c r="N2835" s="28">
        <v>270</v>
      </c>
      <c r="O2835" s="27">
        <f>IF(ISBLANK(J2835), "", IF(LEFT(B2835) = "P", J2835+60, J2835+90))</f>
        <v>44242</v>
      </c>
      <c r="P2835" s="27">
        <v>44225</v>
      </c>
      <c r="Q2835" s="27">
        <f>IF(NOT(ISNUMBER(P2835)),"",P2835+15)</f>
        <v>44240</v>
      </c>
      <c r="R2835" s="25" t="s">
        <v>195</v>
      </c>
      <c r="S2835" s="25"/>
      <c r="T2835" s="26"/>
      <c r="U2835" s="25"/>
      <c r="V2835" s="25"/>
      <c r="W2835" s="25" t="str">
        <f>IF(ISNUMBER(R2835), R2835+120, "")</f>
        <v/>
      </c>
      <c r="X2835" s="24">
        <v>44244</v>
      </c>
      <c r="Y2835" s="23" t="str">
        <f ca="1">IF(LEFT(B2835) = "P",
        IF(OR(ISBLANK(I2835), I2835 = ""), TODAY() - F2835 &amp; CHAR(10) &amp; "(preapproval)", I2835 - F2835 &amp; CHAR(10) &amp; "(PFL filed)"),
       IF(OR(ISBLANK(Z2835), Z2835 = ""), TODAY() - J2835, X2835 - J2835 &amp; CHAR(10) &amp; "(closed)"))</f>
        <v>92
(closed)</v>
      </c>
      <c r="Z2835" s="6" t="str">
        <f>IF(ISBLANK(X2835), "", "Yes")</f>
        <v>Yes</v>
      </c>
    </row>
    <row r="2836" spans="1:26" s="12" customFormat="1" ht="28.8" hidden="1" x14ac:dyDescent="0.3">
      <c r="A2836" s="29" t="s">
        <v>185</v>
      </c>
      <c r="B2836" s="29">
        <v>202000222</v>
      </c>
      <c r="C2836" s="31" t="s">
        <v>236</v>
      </c>
      <c r="D2836" s="29" t="s">
        <v>179</v>
      </c>
      <c r="E2836" s="139" t="s">
        <v>1539</v>
      </c>
      <c r="F2836" s="30"/>
      <c r="G2836" s="128"/>
      <c r="H2836" s="24" t="s">
        <v>230</v>
      </c>
      <c r="I2836" s="24"/>
      <c r="J2836" s="24">
        <v>44152</v>
      </c>
      <c r="K2836" s="28">
        <v>1200</v>
      </c>
      <c r="L2836" s="28">
        <v>300</v>
      </c>
      <c r="M2836" s="28">
        <v>1200</v>
      </c>
      <c r="N2836" s="28">
        <v>300</v>
      </c>
      <c r="O2836" s="27">
        <f>IF(ISBLANK(J2836), "", IF(LEFT(B2836) = "P", J2836+60, J2836+90))</f>
        <v>44242</v>
      </c>
      <c r="P2836" s="27">
        <v>44225</v>
      </c>
      <c r="Q2836" s="27">
        <f>IF(NOT(ISNUMBER(P2836)),"",P2836+15)</f>
        <v>44240</v>
      </c>
      <c r="R2836" s="25" t="s">
        <v>195</v>
      </c>
      <c r="S2836" s="25"/>
      <c r="T2836" s="26"/>
      <c r="U2836" s="25"/>
      <c r="V2836" s="25"/>
      <c r="W2836" s="25" t="str">
        <f>IF(ISNUMBER(R2836), R2836+120, "")</f>
        <v/>
      </c>
      <c r="X2836" s="24">
        <v>44244</v>
      </c>
      <c r="Y2836" s="23" t="str">
        <f ca="1">IF(LEFT(B2836) = "P",
        IF(OR(ISBLANK(I2836), I2836 = ""), TODAY() - F2836 &amp; CHAR(10) &amp; "(preapproval)", I2836 - F2836 &amp; CHAR(10) &amp; "(PFL filed)"),
       IF(OR(ISBLANK(Z2836), Z2836 = ""), TODAY() - J2836, X2836 - J2836 &amp; CHAR(10) &amp; "(closed)"))</f>
        <v>92
(closed)</v>
      </c>
      <c r="Z2836" s="6" t="str">
        <f>IF(ISBLANK(X2836), "", "Yes")</f>
        <v>Yes</v>
      </c>
    </row>
    <row r="2837" spans="1:26" s="12" customFormat="1" ht="28.8" hidden="1" x14ac:dyDescent="0.3">
      <c r="A2837" s="29" t="s">
        <v>185</v>
      </c>
      <c r="B2837" s="29">
        <v>202000223</v>
      </c>
      <c r="C2837" s="31" t="s">
        <v>236</v>
      </c>
      <c r="D2837" s="29" t="s">
        <v>177</v>
      </c>
      <c r="E2837" s="139" t="s">
        <v>1538</v>
      </c>
      <c r="F2837" s="30"/>
      <c r="G2837" s="128"/>
      <c r="H2837" s="24" t="s">
        <v>230</v>
      </c>
      <c r="I2837" s="24"/>
      <c r="J2837" s="24">
        <v>44152</v>
      </c>
      <c r="K2837" s="28">
        <v>1500</v>
      </c>
      <c r="L2837" s="28">
        <v>60</v>
      </c>
      <c r="M2837" s="28">
        <v>240</v>
      </c>
      <c r="N2837" s="28">
        <v>60</v>
      </c>
      <c r="O2837" s="27">
        <f>IF(ISBLANK(J2837), "", IF(LEFT(B2837) = "P", J2837+60, J2837+90))</f>
        <v>44242</v>
      </c>
      <c r="P2837" s="27">
        <v>44225</v>
      </c>
      <c r="Q2837" s="27">
        <f>IF(NOT(ISNUMBER(P2837)),"",P2837+15)</f>
        <v>44240</v>
      </c>
      <c r="R2837" s="25" t="s">
        <v>195</v>
      </c>
      <c r="S2837" s="25"/>
      <c r="T2837" s="26"/>
      <c r="U2837" s="25"/>
      <c r="V2837" s="25"/>
      <c r="W2837" s="25" t="str">
        <f>IF(ISNUMBER(R2837), R2837+120, "")</f>
        <v/>
      </c>
      <c r="X2837" s="24">
        <v>44244</v>
      </c>
      <c r="Y2837" s="23" t="str">
        <f ca="1">IF(LEFT(B2837) = "P",
        IF(OR(ISBLANK(I2837), I2837 = ""), TODAY() - F2837 &amp; CHAR(10) &amp; "(preapproval)", I2837 - F2837 &amp; CHAR(10) &amp; "(PFL filed)"),
       IF(OR(ISBLANK(Z2837), Z2837 = ""), TODAY() - J2837, X2837 - J2837 &amp; CHAR(10) &amp; "(closed)"))</f>
        <v>92
(closed)</v>
      </c>
      <c r="Z2837" s="6" t="str">
        <f>IF(ISBLANK(X2837), "", "Yes")</f>
        <v>Yes</v>
      </c>
    </row>
    <row r="2838" spans="1:26" s="12" customFormat="1" ht="28.8" hidden="1" x14ac:dyDescent="0.3">
      <c r="A2838" s="29" t="s">
        <v>185</v>
      </c>
      <c r="B2838" s="29">
        <v>202000224</v>
      </c>
      <c r="C2838" s="31" t="s">
        <v>236</v>
      </c>
      <c r="D2838" s="29" t="s">
        <v>179</v>
      </c>
      <c r="E2838" s="139" t="s">
        <v>1537</v>
      </c>
      <c r="F2838" s="30"/>
      <c r="G2838" s="128"/>
      <c r="H2838" s="24" t="s">
        <v>230</v>
      </c>
      <c r="I2838" s="24"/>
      <c r="J2838" s="24">
        <v>44152</v>
      </c>
      <c r="K2838" s="28">
        <v>11900</v>
      </c>
      <c r="L2838" s="28">
        <v>700</v>
      </c>
      <c r="M2838" s="28"/>
      <c r="N2838" s="28"/>
      <c r="O2838" s="27">
        <f>IF(ISBLANK(J2838), "", IF(LEFT(B2838) = "P", J2838+60, J2838+90))</f>
        <v>44242</v>
      </c>
      <c r="P2838" s="25"/>
      <c r="Q2838" s="27" t="str">
        <f>IF(NOT(ISNUMBER(P2838)),"",P2838+15)</f>
        <v/>
      </c>
      <c r="R2838" s="25"/>
      <c r="S2838" s="25"/>
      <c r="T2838" s="26"/>
      <c r="U2838" s="25"/>
      <c r="V2838" s="25"/>
      <c r="W2838" s="25" t="str">
        <f>IF(ISNUMBER(R2838), R2838+120, "")</f>
        <v/>
      </c>
      <c r="X2838" s="24">
        <v>44193</v>
      </c>
      <c r="Y2838" s="23" t="str">
        <f ca="1">IF(LEFT(B2838) = "P",
        IF(OR(ISBLANK(I2838), I2838 = ""), TODAY() - F2838 &amp; CHAR(10) &amp; "(preapproval)", I2838 - F2838 &amp; CHAR(10) &amp; "(PFL filed)"),
       IF(OR(ISBLANK(Z2838), Z2838 = ""), TODAY() - J2838, X2838 - J2838 &amp; CHAR(10) &amp; "(closed)"))</f>
        <v>41
(closed)</v>
      </c>
      <c r="Z2838" s="6" t="str">
        <f>IF(ISBLANK(X2838), "", "Yes")</f>
        <v>Yes</v>
      </c>
    </row>
    <row r="2839" spans="1:26" s="12" customFormat="1" ht="28.8" hidden="1" x14ac:dyDescent="0.3">
      <c r="A2839" s="29" t="s">
        <v>185</v>
      </c>
      <c r="B2839" s="29">
        <v>202000225</v>
      </c>
      <c r="C2839" s="31" t="s">
        <v>236</v>
      </c>
      <c r="D2839" s="29" t="s">
        <v>179</v>
      </c>
      <c r="E2839" s="139" t="s">
        <v>1536</v>
      </c>
      <c r="F2839" s="30"/>
      <c r="G2839" s="128"/>
      <c r="H2839" s="24" t="s">
        <v>230</v>
      </c>
      <c r="I2839" s="24"/>
      <c r="J2839" s="24">
        <v>44152</v>
      </c>
      <c r="K2839" s="28">
        <v>1440</v>
      </c>
      <c r="L2839" s="28">
        <v>360</v>
      </c>
      <c r="M2839" s="28">
        <v>1380</v>
      </c>
      <c r="N2839" s="28">
        <v>360</v>
      </c>
      <c r="O2839" s="27">
        <f>IF(ISBLANK(J2839), "", IF(LEFT(B2839) = "P", J2839+60, J2839+90))</f>
        <v>44242</v>
      </c>
      <c r="P2839" s="27">
        <v>44225</v>
      </c>
      <c r="Q2839" s="27">
        <f>IF(NOT(ISNUMBER(P2839)),"",P2839+15)</f>
        <v>44240</v>
      </c>
      <c r="R2839" s="25" t="s">
        <v>195</v>
      </c>
      <c r="S2839" s="25"/>
      <c r="T2839" s="26"/>
      <c r="U2839" s="25"/>
      <c r="V2839" s="25"/>
      <c r="W2839" s="25" t="str">
        <f>IF(ISNUMBER(R2839), R2839+120, "")</f>
        <v/>
      </c>
      <c r="X2839" s="24">
        <v>44244</v>
      </c>
      <c r="Y2839" s="23" t="str">
        <f ca="1">IF(LEFT(B2839) = "P",
        IF(OR(ISBLANK(I2839), I2839 = ""), TODAY() - F2839 &amp; CHAR(10) &amp; "(preapproval)", I2839 - F2839 &amp; CHAR(10) &amp; "(PFL filed)"),
       IF(OR(ISBLANK(Z2839), Z2839 = ""), TODAY() - J2839, X2839 - J2839 &amp; CHAR(10) &amp; "(closed)"))</f>
        <v>92
(closed)</v>
      </c>
      <c r="Z2839" s="6" t="str">
        <f>IF(ISBLANK(X2839), "", "Yes")</f>
        <v>Yes</v>
      </c>
    </row>
    <row r="2840" spans="1:26" s="12" customFormat="1" ht="28.8" hidden="1" x14ac:dyDescent="0.3">
      <c r="A2840" s="29" t="s">
        <v>185</v>
      </c>
      <c r="B2840" s="29">
        <v>202000226</v>
      </c>
      <c r="C2840" s="31" t="s">
        <v>193</v>
      </c>
      <c r="D2840" s="29" t="s">
        <v>177</v>
      </c>
      <c r="E2840" s="139" t="s">
        <v>1056</v>
      </c>
      <c r="F2840" s="30"/>
      <c r="G2840" s="128"/>
      <c r="H2840" s="24" t="s">
        <v>230</v>
      </c>
      <c r="I2840" s="24"/>
      <c r="J2840" s="24">
        <v>44155</v>
      </c>
      <c r="K2840" s="28">
        <v>411.26</v>
      </c>
      <c r="L2840" s="28">
        <v>115.9</v>
      </c>
      <c r="M2840" s="28">
        <v>411.26</v>
      </c>
      <c r="N2840" s="28">
        <v>115.9</v>
      </c>
      <c r="O2840" s="27">
        <f>IF(ISBLANK(J2840), "", IF(LEFT(B2840) = "P", J2840+60, J2840+90))</f>
        <v>44245</v>
      </c>
      <c r="P2840" s="27">
        <v>44230</v>
      </c>
      <c r="Q2840" s="27">
        <f>IF(NOT(ISNUMBER(P2840)),"",P2840+15)</f>
        <v>44245</v>
      </c>
      <c r="R2840" s="25" t="s">
        <v>195</v>
      </c>
      <c r="S2840" s="25"/>
      <c r="T2840" s="26"/>
      <c r="U2840" s="25"/>
      <c r="V2840" s="25"/>
      <c r="W2840" s="25" t="str">
        <f>IF(ISNUMBER(R2840), R2840+120, "")</f>
        <v/>
      </c>
      <c r="X2840" s="24">
        <v>44246</v>
      </c>
      <c r="Y2840" s="23" t="str">
        <f ca="1">IF(LEFT(B2840) = "P",
        IF(OR(ISBLANK(I2840), I2840 = ""), TODAY() - F2840 &amp; CHAR(10) &amp; "(preapproval)", I2840 - F2840 &amp; CHAR(10) &amp; "(PFL filed)"),
       IF(OR(ISBLANK(Z2840), Z2840 = ""), TODAY() - J2840, X2840 - J2840 &amp; CHAR(10) &amp; "(closed)"))</f>
        <v>91
(closed)</v>
      </c>
      <c r="Z2840" s="6" t="str">
        <f>IF(ISBLANK(X2840), "", "Yes")</f>
        <v>Yes</v>
      </c>
    </row>
    <row r="2841" spans="1:26" s="12" customFormat="1" ht="28.8" hidden="1" x14ac:dyDescent="0.3">
      <c r="A2841" s="29" t="s">
        <v>185</v>
      </c>
      <c r="B2841" s="29">
        <v>202000227</v>
      </c>
      <c r="C2841" s="31" t="s">
        <v>193</v>
      </c>
      <c r="D2841" s="29" t="s">
        <v>179</v>
      </c>
      <c r="E2841" s="139" t="s">
        <v>1535</v>
      </c>
      <c r="F2841" s="30"/>
      <c r="G2841" s="128"/>
      <c r="H2841" s="24" t="s">
        <v>230</v>
      </c>
      <c r="I2841" s="24"/>
      <c r="J2841" s="24">
        <v>44155</v>
      </c>
      <c r="K2841" s="28">
        <v>3043.2</v>
      </c>
      <c r="L2841" s="28">
        <v>731.6</v>
      </c>
      <c r="M2841" s="28">
        <v>1950.97</v>
      </c>
      <c r="N2841" s="28">
        <v>540</v>
      </c>
      <c r="O2841" s="27">
        <f>IF(ISBLANK(J2841), "", IF(LEFT(B2841) = "P", J2841+60, J2841+90))</f>
        <v>44245</v>
      </c>
      <c r="P2841" s="27">
        <v>44225</v>
      </c>
      <c r="Q2841" s="27">
        <f>IF(NOT(ISNUMBER(P2841)),"",P2841+15)</f>
        <v>44240</v>
      </c>
      <c r="R2841" s="25" t="s">
        <v>195</v>
      </c>
      <c r="S2841" s="25"/>
      <c r="T2841" s="26"/>
      <c r="U2841" s="25"/>
      <c r="V2841" s="25"/>
      <c r="W2841" s="25" t="str">
        <f>IF(ISNUMBER(R2841), R2841+120, "")</f>
        <v/>
      </c>
      <c r="X2841" s="24">
        <v>44244</v>
      </c>
      <c r="Y2841" s="23" t="str">
        <f ca="1">IF(LEFT(B2841) = "P",
        IF(OR(ISBLANK(I2841), I2841 = ""), TODAY() - F2841 &amp; CHAR(10) &amp; "(preapproval)", I2841 - F2841 &amp; CHAR(10) &amp; "(PFL filed)"),
       IF(OR(ISBLANK(Z2841), Z2841 = ""), TODAY() - J2841, X2841 - J2841 &amp; CHAR(10) &amp; "(closed)"))</f>
        <v>89
(closed)</v>
      </c>
      <c r="Z2841" s="6" t="str">
        <f>IF(ISBLANK(X2841), "", "Yes")</f>
        <v>Yes</v>
      </c>
    </row>
    <row r="2842" spans="1:26" s="12" customFormat="1" ht="28.8" hidden="1" x14ac:dyDescent="0.3">
      <c r="A2842" s="29" t="s">
        <v>185</v>
      </c>
      <c r="B2842" s="29">
        <v>202000228</v>
      </c>
      <c r="C2842" s="31" t="s">
        <v>193</v>
      </c>
      <c r="D2842" s="29" t="s">
        <v>179</v>
      </c>
      <c r="E2842" s="139" t="s">
        <v>1534</v>
      </c>
      <c r="F2842" s="30"/>
      <c r="G2842" s="128"/>
      <c r="H2842" s="24" t="s">
        <v>230</v>
      </c>
      <c r="I2842" s="24"/>
      <c r="J2842" s="24">
        <v>44155</v>
      </c>
      <c r="K2842" s="28">
        <v>3150.4</v>
      </c>
      <c r="L2842" s="28">
        <v>687.6</v>
      </c>
      <c r="M2842" s="28">
        <v>2160</v>
      </c>
      <c r="N2842" s="28">
        <v>540</v>
      </c>
      <c r="O2842" s="27">
        <f>IF(ISBLANK(J2842), "", IF(LEFT(B2842) = "P", J2842+60, J2842+90))</f>
        <v>44245</v>
      </c>
      <c r="P2842" s="27">
        <v>44230</v>
      </c>
      <c r="Q2842" s="27">
        <f>IF(NOT(ISNUMBER(P2842)),"",P2842+15)</f>
        <v>44245</v>
      </c>
      <c r="R2842" s="25" t="s">
        <v>195</v>
      </c>
      <c r="S2842" s="25"/>
      <c r="T2842" s="26"/>
      <c r="U2842" s="25"/>
      <c r="V2842" s="25"/>
      <c r="W2842" s="25" t="str">
        <f>IF(ISNUMBER(R2842), R2842+120, "")</f>
        <v/>
      </c>
      <c r="X2842" s="24">
        <v>44246</v>
      </c>
      <c r="Y2842" s="23" t="str">
        <f ca="1">IF(LEFT(B2842) = "P",
        IF(OR(ISBLANK(I2842), I2842 = ""), TODAY() - F2842 &amp; CHAR(10) &amp; "(preapproval)", I2842 - F2842 &amp; CHAR(10) &amp; "(PFL filed)"),
       IF(OR(ISBLANK(Z2842), Z2842 = ""), TODAY() - J2842, X2842 - J2842 &amp; CHAR(10) &amp; "(closed)"))</f>
        <v>91
(closed)</v>
      </c>
      <c r="Z2842" s="6" t="str">
        <f>IF(ISBLANK(X2842), "", "Yes")</f>
        <v>Yes</v>
      </c>
    </row>
    <row r="2843" spans="1:26" s="12" customFormat="1" ht="28.8" hidden="1" x14ac:dyDescent="0.3">
      <c r="A2843" s="29" t="s">
        <v>185</v>
      </c>
      <c r="B2843" s="29">
        <v>202000229</v>
      </c>
      <c r="C2843" s="31" t="s">
        <v>193</v>
      </c>
      <c r="D2843" s="29" t="s">
        <v>179</v>
      </c>
      <c r="E2843" s="139" t="s">
        <v>1250</v>
      </c>
      <c r="F2843" s="30"/>
      <c r="G2843" s="128"/>
      <c r="H2843" s="24" t="s">
        <v>230</v>
      </c>
      <c r="I2843" s="24"/>
      <c r="J2843" s="24">
        <v>44155</v>
      </c>
      <c r="K2843" s="28">
        <v>1171.3599999999999</v>
      </c>
      <c r="L2843" s="28">
        <v>392</v>
      </c>
      <c r="M2843" s="28">
        <v>1171.3599999999999</v>
      </c>
      <c r="N2843" s="28">
        <v>392</v>
      </c>
      <c r="O2843" s="27">
        <f>IF(ISBLANK(J2843), "", IF(LEFT(B2843) = "P", J2843+60, J2843+90))</f>
        <v>44245</v>
      </c>
      <c r="P2843" s="27">
        <v>44230</v>
      </c>
      <c r="Q2843" s="27">
        <f>IF(NOT(ISNUMBER(P2843)),"",P2843+15)</f>
        <v>44245</v>
      </c>
      <c r="R2843" s="25" t="s">
        <v>195</v>
      </c>
      <c r="S2843" s="25"/>
      <c r="T2843" s="26"/>
      <c r="U2843" s="25"/>
      <c r="V2843" s="25"/>
      <c r="W2843" s="25" t="str">
        <f>IF(ISNUMBER(R2843), R2843+120, "")</f>
        <v/>
      </c>
      <c r="X2843" s="24">
        <v>44246</v>
      </c>
      <c r="Y2843" s="23" t="str">
        <f ca="1">IF(LEFT(B2843) = "P",
        IF(OR(ISBLANK(I2843), I2843 = ""), TODAY() - F2843 &amp; CHAR(10) &amp; "(preapproval)", I2843 - F2843 &amp; CHAR(10) &amp; "(PFL filed)"),
       IF(OR(ISBLANK(Z2843), Z2843 = ""), TODAY() - J2843, X2843 - J2843 &amp; CHAR(10) &amp; "(closed)"))</f>
        <v>91
(closed)</v>
      </c>
      <c r="Z2843" s="6" t="str">
        <f>IF(ISBLANK(X2843), "", "Yes")</f>
        <v>Yes</v>
      </c>
    </row>
    <row r="2844" spans="1:26" s="12" customFormat="1" ht="28.8" hidden="1" x14ac:dyDescent="0.3">
      <c r="A2844" s="29" t="s">
        <v>185</v>
      </c>
      <c r="B2844" s="29">
        <v>202000230</v>
      </c>
      <c r="C2844" s="31" t="s">
        <v>299</v>
      </c>
      <c r="D2844" s="29" t="s">
        <v>179</v>
      </c>
      <c r="E2844" s="139" t="s">
        <v>1533</v>
      </c>
      <c r="F2844" s="30"/>
      <c r="G2844" s="128"/>
      <c r="H2844" s="24" t="str">
        <f>IF(ISNUMBER(F2844), F2844+90, "N/A")</f>
        <v>N/A</v>
      </c>
      <c r="I2844" s="24"/>
      <c r="J2844" s="24">
        <v>44158</v>
      </c>
      <c r="K2844" s="28">
        <v>680</v>
      </c>
      <c r="L2844" s="28">
        <v>40</v>
      </c>
      <c r="M2844" s="28">
        <v>680</v>
      </c>
      <c r="N2844" s="28">
        <v>40</v>
      </c>
      <c r="O2844" s="27">
        <f>IF(ISBLANK(J2844), "", IF(LEFT(B2844) = "P", J2844+60, J2844+90))</f>
        <v>44248</v>
      </c>
      <c r="P2844" s="27">
        <v>44225</v>
      </c>
      <c r="Q2844" s="27">
        <f>IF(NOT(ISNUMBER(P2844)),"",P2844+15)</f>
        <v>44240</v>
      </c>
      <c r="R2844" s="25" t="s">
        <v>195</v>
      </c>
      <c r="S2844" s="25"/>
      <c r="T2844" s="26"/>
      <c r="U2844" s="25"/>
      <c r="V2844" s="25"/>
      <c r="W2844" s="25"/>
      <c r="X2844" s="24">
        <v>44244</v>
      </c>
      <c r="Y2844" s="23" t="str">
        <f ca="1">IF(LEFT(B2844) = "P",
        IF(OR(ISBLANK(I2844), I2844 = ""), TODAY() - F2844 &amp; CHAR(10) &amp; "(preapproval)", I2844 - F2844 &amp; CHAR(10) &amp; "(PFL filed)"),
       IF(OR(ISBLANK(Z2844), Z2844 = ""), TODAY() - J2844, X2844 - J2844 &amp; CHAR(10) &amp; "(closed)"))</f>
        <v>86
(closed)</v>
      </c>
      <c r="Z2844" s="6" t="str">
        <f>IF(ISBLANK(X2844), "", "Yes")</f>
        <v>Yes</v>
      </c>
    </row>
    <row r="2845" spans="1:26" s="12" customFormat="1" ht="28.8" hidden="1" x14ac:dyDescent="0.3">
      <c r="A2845" s="29" t="s">
        <v>185</v>
      </c>
      <c r="B2845" s="29">
        <v>202000231</v>
      </c>
      <c r="C2845" s="31" t="s">
        <v>1408</v>
      </c>
      <c r="D2845" s="29" t="s">
        <v>179</v>
      </c>
      <c r="E2845" s="139" t="s">
        <v>1532</v>
      </c>
      <c r="F2845" s="30"/>
      <c r="G2845" s="128"/>
      <c r="H2845" s="24" t="str">
        <f>IF(ISNUMBER(F2845), F2845+90, "N/A")</f>
        <v>N/A</v>
      </c>
      <c r="I2845" s="24"/>
      <c r="J2845" s="24">
        <v>44160</v>
      </c>
      <c r="K2845" s="28">
        <v>1016.82</v>
      </c>
      <c r="L2845" s="28">
        <v>202.5</v>
      </c>
      <c r="M2845" s="28">
        <v>937.5</v>
      </c>
      <c r="N2845" s="28">
        <v>187.5</v>
      </c>
      <c r="O2845" s="27">
        <f>IF(ISBLANK(J2845), "", IF(LEFT(B2845) = "P", J2845+60, J2845+90))</f>
        <v>44250</v>
      </c>
      <c r="P2845" s="27">
        <v>44230</v>
      </c>
      <c r="Q2845" s="27">
        <f>IF(NOT(ISNUMBER(P2845)),"",P2845+15)</f>
        <v>44245</v>
      </c>
      <c r="R2845" s="25" t="s">
        <v>195</v>
      </c>
      <c r="S2845" s="25"/>
      <c r="T2845" s="26"/>
      <c r="U2845" s="25"/>
      <c r="V2845" s="25"/>
      <c r="W2845" s="25" t="str">
        <f>IF(ISNUMBER(R2845), R2845+120, "")</f>
        <v/>
      </c>
      <c r="X2845" s="24">
        <v>44246</v>
      </c>
      <c r="Y2845" s="23" t="str">
        <f ca="1">IF(LEFT(B2845) = "P",
        IF(OR(ISBLANK(I2845), I2845 = ""), TODAY() - F2845 &amp; CHAR(10) &amp; "(preapproval)", I2845 - F2845 &amp; CHAR(10) &amp; "(PFL filed)"),
       IF(OR(ISBLANK(Z2845), Z2845 = ""), TODAY() - J2845, X2845 - J2845 &amp; CHAR(10) &amp; "(closed)"))</f>
        <v>86
(closed)</v>
      </c>
      <c r="Z2845" s="6" t="str">
        <f>IF(ISBLANK(X2845), "", "Yes")</f>
        <v>Yes</v>
      </c>
    </row>
    <row r="2846" spans="1:26" s="12" customFormat="1" ht="28.8" hidden="1" x14ac:dyDescent="0.3">
      <c r="A2846" s="29" t="s">
        <v>185</v>
      </c>
      <c r="B2846" s="29">
        <v>202000232</v>
      </c>
      <c r="C2846" s="31" t="s">
        <v>193</v>
      </c>
      <c r="D2846" s="29" t="s">
        <v>179</v>
      </c>
      <c r="E2846" s="139" t="s">
        <v>1531</v>
      </c>
      <c r="F2846" s="30"/>
      <c r="G2846" s="128"/>
      <c r="H2846" s="24" t="str">
        <f>IF(ISNUMBER(F2846), F2846+90, "N/A")</f>
        <v>N/A</v>
      </c>
      <c r="I2846" s="24"/>
      <c r="J2846" s="24">
        <v>44165</v>
      </c>
      <c r="K2846" s="28">
        <v>512</v>
      </c>
      <c r="L2846" s="28">
        <v>128</v>
      </c>
      <c r="M2846" s="28">
        <v>512</v>
      </c>
      <c r="N2846" s="28">
        <v>128</v>
      </c>
      <c r="O2846" s="27">
        <f>IF(ISBLANK(J2846), "", IF(LEFT(B2846) = "P", J2846+60, J2846+90))</f>
        <v>44255</v>
      </c>
      <c r="P2846" s="27">
        <v>44225</v>
      </c>
      <c r="Q2846" s="27">
        <f>IF(NOT(ISNUMBER(P2846)),"",P2846+15)</f>
        <v>44240</v>
      </c>
      <c r="R2846" s="25" t="s">
        <v>195</v>
      </c>
      <c r="S2846" s="25"/>
      <c r="T2846" s="26"/>
      <c r="U2846" s="25"/>
      <c r="V2846" s="25"/>
      <c r="W2846" s="25" t="str">
        <f>IF(ISNUMBER(R2846), R2846+120, "")</f>
        <v/>
      </c>
      <c r="X2846" s="24">
        <v>44244</v>
      </c>
      <c r="Y2846" s="23" t="str">
        <f ca="1">IF(LEFT(B2846) = "P",
        IF(OR(ISBLANK(I2846), I2846 = ""), TODAY() - F2846 &amp; CHAR(10) &amp; "(preapproval)", I2846 - F2846 &amp; CHAR(10) &amp; "(PFL filed)"),
       IF(OR(ISBLANK(Z2846), Z2846 = ""), TODAY() - J2846, X2846 - J2846 &amp; CHAR(10) &amp; "(closed)"))</f>
        <v>79
(closed)</v>
      </c>
      <c r="Z2846" s="6" t="str">
        <f>IF(ISBLANK(X2846), "", "Yes")</f>
        <v>Yes</v>
      </c>
    </row>
    <row r="2847" spans="1:26" s="12" customFormat="1" ht="28.8" hidden="1" x14ac:dyDescent="0.3">
      <c r="A2847" s="29" t="s">
        <v>185</v>
      </c>
      <c r="B2847" s="29">
        <v>202000233</v>
      </c>
      <c r="C2847" s="31" t="s">
        <v>193</v>
      </c>
      <c r="D2847" s="29" t="s">
        <v>179</v>
      </c>
      <c r="E2847" s="139" t="s">
        <v>715</v>
      </c>
      <c r="F2847" s="30"/>
      <c r="G2847" s="128"/>
      <c r="H2847" s="24" t="str">
        <f>IF(ISNUMBER(#REF!),#REF!+ 90, "N/A")</f>
        <v>N/A</v>
      </c>
      <c r="I2847" s="24"/>
      <c r="J2847" s="24">
        <v>44165</v>
      </c>
      <c r="K2847" s="28">
        <v>1952</v>
      </c>
      <c r="L2847" s="28">
        <v>684</v>
      </c>
      <c r="M2847" s="28">
        <v>1952</v>
      </c>
      <c r="N2847" s="28">
        <v>684</v>
      </c>
      <c r="O2847" s="27">
        <f>IF(ISBLANK(J2847), "", IF(LEFT(B2847) = "P", J2847+60, J2847+90))</f>
        <v>44255</v>
      </c>
      <c r="P2847" s="27">
        <v>44235</v>
      </c>
      <c r="Q2847" s="27">
        <f>IF(NOT(ISNUMBER(P2847)),"",P2847+15)</f>
        <v>44250</v>
      </c>
      <c r="R2847" s="25" t="s">
        <v>195</v>
      </c>
      <c r="S2847" s="25"/>
      <c r="T2847" s="26"/>
      <c r="U2847" s="25"/>
      <c r="V2847" s="25"/>
      <c r="W2847" s="25" t="str">
        <f>IF(ISNUMBER(R2847), R2847+120, "")</f>
        <v/>
      </c>
      <c r="X2847" s="24">
        <v>44251</v>
      </c>
      <c r="Y2847" s="23" t="str">
        <f ca="1">IF(LEFT(B2847) = "P",
        IF(OR(ISBLANK(I2847), I2847 = ""), TODAY() - F2847 &amp; CHAR(10) &amp; "(preapproval)", I2847 - F2847 &amp; CHAR(10) &amp; "(PFL filed)"),
       IF(OR(ISBLANK(Z2847), Z2847 = ""), TODAY() - J2847, X2847 - J2847 &amp; CHAR(10) &amp; "(closed)"))</f>
        <v>86
(closed)</v>
      </c>
      <c r="Z2847" s="6" t="str">
        <f>IF(ISBLANK(X2847), "", "Yes")</f>
        <v>Yes</v>
      </c>
    </row>
    <row r="2848" spans="1:26" s="12" customFormat="1" ht="28.8" hidden="1" x14ac:dyDescent="0.3">
      <c r="A2848" s="29" t="s">
        <v>185</v>
      </c>
      <c r="B2848" s="29">
        <v>202000234</v>
      </c>
      <c r="C2848" s="31" t="s">
        <v>193</v>
      </c>
      <c r="D2848" s="29" t="s">
        <v>179</v>
      </c>
      <c r="E2848" s="139" t="s">
        <v>1530</v>
      </c>
      <c r="F2848" s="30"/>
      <c r="G2848" s="128"/>
      <c r="H2848" s="24" t="str">
        <f>IF(ISNUMBER(F2848), F2848+90, "N/A")</f>
        <v>N/A</v>
      </c>
      <c r="I2848" s="24"/>
      <c r="J2848" s="24">
        <v>44165</v>
      </c>
      <c r="K2848" s="28">
        <v>884</v>
      </c>
      <c r="L2848" s="28">
        <v>196</v>
      </c>
      <c r="M2848" s="28">
        <v>884</v>
      </c>
      <c r="N2848" s="28">
        <v>196</v>
      </c>
      <c r="O2848" s="27">
        <f>IF(ISBLANK(J2848), "", IF(LEFT(B2848) = "P", J2848+60, J2848+90))</f>
        <v>44255</v>
      </c>
      <c r="P2848" s="27">
        <v>44239</v>
      </c>
      <c r="Q2848" s="27">
        <f>IF(NOT(ISNUMBER(P2848)),"",P2848+15)</f>
        <v>44254</v>
      </c>
      <c r="R2848" s="25" t="s">
        <v>195</v>
      </c>
      <c r="S2848" s="25"/>
      <c r="T2848" s="26"/>
      <c r="U2848" s="25"/>
      <c r="V2848" s="25"/>
      <c r="W2848" s="25" t="str">
        <f>IF(ISNUMBER(R2848), R2848+120, "")</f>
        <v/>
      </c>
      <c r="X2848" s="24">
        <v>44257</v>
      </c>
      <c r="Y2848" s="23" t="str">
        <f ca="1">IF(LEFT(B2848) = "P",
        IF(OR(ISBLANK(I2848), I2848 = ""), TODAY() - F2848 &amp; CHAR(10) &amp; "(preapproval)", I2848 - F2848 &amp; CHAR(10) &amp; "(PFL filed)"),
       IF(OR(ISBLANK(Z2848), Z2848 = ""), TODAY() - J2848, X2848 - J2848 &amp; CHAR(10) &amp; "(closed)"))</f>
        <v>92
(closed)</v>
      </c>
      <c r="Z2848" s="6" t="str">
        <f>IF(ISBLANK(X2848), "", "Yes")</f>
        <v>Yes</v>
      </c>
    </row>
    <row r="2849" spans="1:26" s="12" customFormat="1" ht="28.8" hidden="1" x14ac:dyDescent="0.3">
      <c r="A2849" s="29" t="s">
        <v>185</v>
      </c>
      <c r="B2849" s="29">
        <v>202000235</v>
      </c>
      <c r="C2849" s="31" t="s">
        <v>575</v>
      </c>
      <c r="D2849" s="29" t="s">
        <v>172</v>
      </c>
      <c r="E2849" s="30" t="s">
        <v>1529</v>
      </c>
      <c r="F2849" s="30"/>
      <c r="G2849" s="128"/>
      <c r="H2849" s="24" t="str">
        <f>IF(ISNUMBER(F2849), F2849+90, "N/A")</f>
        <v>N/A</v>
      </c>
      <c r="I2849" s="24"/>
      <c r="J2849" s="24">
        <v>44165</v>
      </c>
      <c r="K2849" s="28">
        <v>57099</v>
      </c>
      <c r="L2849" s="28">
        <v>0</v>
      </c>
      <c r="M2849" s="28">
        <v>56922</v>
      </c>
      <c r="N2849" s="28">
        <v>0</v>
      </c>
      <c r="O2849" s="27">
        <f>IF(ISBLANK(J2849), "", IF(LEFT(B2849) = "P", J2849+60, J2849+90))</f>
        <v>44255</v>
      </c>
      <c r="P2849" s="27">
        <v>44239</v>
      </c>
      <c r="Q2849" s="27">
        <f>IF(NOT(ISNUMBER(P2849)),"",P2849+15)</f>
        <v>44254</v>
      </c>
      <c r="R2849" s="25" t="s">
        <v>195</v>
      </c>
      <c r="S2849" s="25"/>
      <c r="T2849" s="26"/>
      <c r="U2849" s="25"/>
      <c r="V2849" s="25"/>
      <c r="W2849" s="25" t="str">
        <f>IF(ISNUMBER(R2849), R2849+120, "")</f>
        <v/>
      </c>
      <c r="X2849" s="24">
        <v>44257</v>
      </c>
      <c r="Y2849" s="23" t="str">
        <f ca="1">IF(LEFT(B2849) = "P",
        IF(OR(ISBLANK(I2849), I2849 = ""), TODAY() - F2849 &amp; CHAR(10) &amp; "(preapproval)", I2849 - F2849 &amp; CHAR(10) &amp; "(PFL filed)"),
       IF(OR(ISBLANK(Z2849), Z2849 = ""), TODAY() - J2849, X2849 - J2849 &amp; CHAR(10) &amp; "(closed)"))</f>
        <v>92
(closed)</v>
      </c>
      <c r="Z2849" s="6" t="str">
        <f>IF(ISBLANK(X2849), "", "Yes")</f>
        <v>Yes</v>
      </c>
    </row>
    <row r="2850" spans="1:26" s="12" customFormat="1" ht="28.8" hidden="1" x14ac:dyDescent="0.3">
      <c r="A2850" s="29" t="s">
        <v>185</v>
      </c>
      <c r="B2850" s="29">
        <v>202000236</v>
      </c>
      <c r="C2850" s="31" t="s">
        <v>575</v>
      </c>
      <c r="D2850" s="29" t="s">
        <v>172</v>
      </c>
      <c r="E2850" s="30" t="s">
        <v>1528</v>
      </c>
      <c r="F2850" s="30"/>
      <c r="G2850" s="128"/>
      <c r="H2850" s="24" t="str">
        <f>IF(ISNUMBER(#REF!),#REF!+ 90, "N/A")</f>
        <v>N/A</v>
      </c>
      <c r="I2850" s="24"/>
      <c r="J2850" s="24">
        <v>44165</v>
      </c>
      <c r="K2850" s="28">
        <v>102533</v>
      </c>
      <c r="L2850" s="28">
        <v>0</v>
      </c>
      <c r="M2850" s="28">
        <v>81814</v>
      </c>
      <c r="N2850" s="28">
        <v>0</v>
      </c>
      <c r="O2850" s="27">
        <f>IF(ISBLANK(J2850), "", IF(LEFT(B2850) = "P", J2850+60, J2850+90))</f>
        <v>44255</v>
      </c>
      <c r="P2850" s="27">
        <v>44243</v>
      </c>
      <c r="Q2850" s="27">
        <f>IF(NOT(ISNUMBER(P2850)),"",P2850+15)</f>
        <v>44258</v>
      </c>
      <c r="R2850" s="25" t="s">
        <v>195</v>
      </c>
      <c r="S2850" s="25"/>
      <c r="T2850" s="26"/>
      <c r="U2850" s="25"/>
      <c r="V2850" s="25"/>
      <c r="W2850" s="25" t="str">
        <f>IF(ISNUMBER(R2850), R2850+120, "")</f>
        <v/>
      </c>
      <c r="X2850" s="24">
        <v>44259</v>
      </c>
      <c r="Y2850" s="23" t="str">
        <f ca="1">IF(LEFT(B2850) = "P",
        IF(OR(ISBLANK(I2850), I2850 = ""), TODAY() - F2850 &amp; CHAR(10) &amp; "(preapproval)", I2850 - F2850 &amp; CHAR(10) &amp; "(PFL filed)"),
       IF(OR(ISBLANK(Z2850), Z2850 = ""), TODAY() - J2850, X2850 - J2850 &amp; CHAR(10) &amp; "(closed)"))</f>
        <v>94
(closed)</v>
      </c>
      <c r="Z2850" s="6" t="str">
        <f>IF(ISBLANK(X2850), "", "Yes")</f>
        <v>Yes</v>
      </c>
    </row>
    <row r="2851" spans="1:26" s="12" customFormat="1" ht="28.8" hidden="1" x14ac:dyDescent="0.3">
      <c r="A2851" s="29" t="s">
        <v>185</v>
      </c>
      <c r="B2851" s="29">
        <v>202000237</v>
      </c>
      <c r="C2851" s="31" t="s">
        <v>301</v>
      </c>
      <c r="D2851" s="29" t="s">
        <v>172</v>
      </c>
      <c r="E2851" s="30" t="s">
        <v>1445</v>
      </c>
      <c r="F2851" s="30"/>
      <c r="G2851" s="128"/>
      <c r="H2851" s="24" t="str">
        <f>IF(ISNUMBER(F2851), F2851+90, "N/A")</f>
        <v>N/A</v>
      </c>
      <c r="I2851" s="24"/>
      <c r="J2851" s="24">
        <v>44165</v>
      </c>
      <c r="K2851" s="28">
        <v>93786</v>
      </c>
      <c r="L2851" s="28">
        <v>4838</v>
      </c>
      <c r="M2851" s="28">
        <v>93786</v>
      </c>
      <c r="N2851" s="28">
        <v>4838</v>
      </c>
      <c r="O2851" s="27">
        <f>IF(ISBLANK(J2851), "", IF(LEFT(B2851) = "P", J2851+60, J2851+90))</f>
        <v>44255</v>
      </c>
      <c r="P2851" s="27">
        <v>44204</v>
      </c>
      <c r="Q2851" s="27">
        <f>IF(NOT(ISNUMBER(P2851)),"",P2851+15)</f>
        <v>44219</v>
      </c>
      <c r="R2851" s="25" t="s">
        <v>195</v>
      </c>
      <c r="S2851" s="25"/>
      <c r="T2851" s="26"/>
      <c r="U2851" s="25"/>
      <c r="V2851" s="25"/>
      <c r="W2851" s="25" t="str">
        <f>IF(ISNUMBER(R2851), R2851+120, "")</f>
        <v/>
      </c>
      <c r="X2851" s="24">
        <v>44222</v>
      </c>
      <c r="Y2851" s="23" t="str">
        <f ca="1">IF(LEFT(B2851) = "P",
        IF(OR(ISBLANK(I2851), I2851 = ""), TODAY() - F2851 &amp; CHAR(10) &amp; "(preapproval)", I2851 - F2851 &amp; CHAR(10) &amp; "(PFL filed)"),
       IF(OR(ISBLANK(Z2851), Z2851 = ""), TODAY() - J2851, X2851 - J2851 &amp; CHAR(10) &amp; "(closed)"))</f>
        <v>57
(closed)</v>
      </c>
      <c r="Z2851" s="6" t="str">
        <f>IF(ISBLANK(X2851), "", "Yes")</f>
        <v>Yes</v>
      </c>
    </row>
    <row r="2852" spans="1:26" s="12" customFormat="1" ht="28.8" hidden="1" x14ac:dyDescent="0.3">
      <c r="A2852" s="29" t="s">
        <v>185</v>
      </c>
      <c r="B2852" s="29">
        <v>202000238</v>
      </c>
      <c r="C2852" s="30" t="s">
        <v>301</v>
      </c>
      <c r="D2852" s="29" t="s">
        <v>172</v>
      </c>
      <c r="E2852" s="30" t="s">
        <v>1527</v>
      </c>
      <c r="F2852" s="30"/>
      <c r="G2852" s="128"/>
      <c r="H2852" s="24" t="str">
        <f>IF(ISNUMBER(F2852), F2852+90, "N/A")</f>
        <v>N/A</v>
      </c>
      <c r="I2852" s="24"/>
      <c r="J2852" s="24">
        <v>44165</v>
      </c>
      <c r="K2852" s="28">
        <v>32573</v>
      </c>
      <c r="L2852" s="28">
        <v>0</v>
      </c>
      <c r="M2852" s="28">
        <v>32573</v>
      </c>
      <c r="N2852" s="28">
        <v>0</v>
      </c>
      <c r="O2852" s="27">
        <f>IF(ISBLANK(J2852), "", IF(LEFT(B2852) = "P", J2852+60, J2852+90))</f>
        <v>44255</v>
      </c>
      <c r="P2852" s="27">
        <v>44232</v>
      </c>
      <c r="Q2852" s="27">
        <f>IF(NOT(ISNUMBER(P2852)),"",P2852+15)</f>
        <v>44247</v>
      </c>
      <c r="R2852" s="25" t="s">
        <v>195</v>
      </c>
      <c r="S2852" s="25"/>
      <c r="T2852" s="26"/>
      <c r="U2852" s="25"/>
      <c r="V2852" s="25"/>
      <c r="W2852" s="25" t="str">
        <f>IF(ISNUMBER(R2852), R2852+120, "")</f>
        <v/>
      </c>
      <c r="X2852" s="24">
        <v>44250</v>
      </c>
      <c r="Y2852" s="23" t="str">
        <f ca="1">IF(LEFT(B2852) = "P",
        IF(OR(ISBLANK(I2852), I2852 = ""), TODAY() - F2852 &amp; CHAR(10) &amp; "(preapproval)", I2852 - F2852 &amp; CHAR(10) &amp; "(PFL filed)"),
       IF(OR(ISBLANK(Z2852), Z2852 = ""), TODAY() - J2852, X2852 - J2852 &amp; CHAR(10) &amp; "(closed)"))</f>
        <v>85
(closed)</v>
      </c>
      <c r="Z2852" s="6" t="str">
        <f>IF(ISBLANK(X2852), "", "Yes")</f>
        <v>Yes</v>
      </c>
    </row>
    <row r="2853" spans="1:26" s="12" customFormat="1" ht="28.8" hidden="1" x14ac:dyDescent="0.3">
      <c r="A2853" s="29" t="s">
        <v>185</v>
      </c>
      <c r="B2853" s="29">
        <v>202000239</v>
      </c>
      <c r="C2853" s="31" t="s">
        <v>301</v>
      </c>
      <c r="D2853" s="29" t="s">
        <v>172</v>
      </c>
      <c r="E2853" s="30" t="s">
        <v>1526</v>
      </c>
      <c r="F2853" s="30"/>
      <c r="G2853" s="128"/>
      <c r="H2853" s="24" t="str">
        <f>IF(ISNUMBER(F2853), F2853+90, "N/A")</f>
        <v>N/A</v>
      </c>
      <c r="I2853" s="24"/>
      <c r="J2853" s="24">
        <v>44165</v>
      </c>
      <c r="K2853" s="28">
        <v>86928</v>
      </c>
      <c r="L2853" s="28">
        <v>1341</v>
      </c>
      <c r="M2853" s="28">
        <v>86928</v>
      </c>
      <c r="N2853" s="28">
        <v>1341</v>
      </c>
      <c r="O2853" s="27">
        <f>IF(ISBLANK(J2853), "", IF(LEFT(B2853) = "P", J2853+60, J2853+90))</f>
        <v>44255</v>
      </c>
      <c r="P2853" s="27">
        <v>44211</v>
      </c>
      <c r="Q2853" s="27">
        <f>IF(NOT(ISNUMBER(P2853)),"",P2853+15)</f>
        <v>44226</v>
      </c>
      <c r="R2853" s="25" t="s">
        <v>195</v>
      </c>
      <c r="S2853" s="25"/>
      <c r="T2853" s="26"/>
      <c r="U2853" s="25"/>
      <c r="V2853" s="25"/>
      <c r="W2853" s="25" t="str">
        <f>IF(ISNUMBER(R2853), R2853+120, "")</f>
        <v/>
      </c>
      <c r="X2853" s="24">
        <v>44229</v>
      </c>
      <c r="Y2853" s="23" t="str">
        <f ca="1">IF(LEFT(B2853) = "P",
        IF(OR(ISBLANK(I2853), I2853 = ""), TODAY() - F2853 &amp; CHAR(10) &amp; "(preapproval)", I2853 - F2853 &amp; CHAR(10) &amp; "(PFL filed)"),
       IF(OR(ISBLANK(Z2853), Z2853 = ""), TODAY() - J2853, X2853 - J2853 &amp; CHAR(10) &amp; "(closed)"))</f>
        <v>64
(closed)</v>
      </c>
      <c r="Z2853" s="6" t="str">
        <f>IF(ISBLANK(X2853), "", "Yes")</f>
        <v>Yes</v>
      </c>
    </row>
    <row r="2854" spans="1:26" s="12" customFormat="1" ht="28.8" hidden="1" x14ac:dyDescent="0.3">
      <c r="A2854" s="29" t="s">
        <v>185</v>
      </c>
      <c r="B2854" s="29">
        <v>202000240</v>
      </c>
      <c r="C2854" s="31" t="s">
        <v>301</v>
      </c>
      <c r="D2854" s="29" t="s">
        <v>172</v>
      </c>
      <c r="E2854" s="30" t="s">
        <v>1155</v>
      </c>
      <c r="F2854" s="30"/>
      <c r="G2854" s="128"/>
      <c r="H2854" s="24" t="str">
        <f>IF(ISNUMBER(F2854), F2854+90, "N/A")</f>
        <v>N/A</v>
      </c>
      <c r="I2854" s="24"/>
      <c r="J2854" s="24">
        <v>44165</v>
      </c>
      <c r="K2854" s="28">
        <v>1079162</v>
      </c>
      <c r="L2854" s="28">
        <v>24325</v>
      </c>
      <c r="M2854" s="28">
        <v>1077077.74</v>
      </c>
      <c r="N2854" s="28">
        <v>24337.63</v>
      </c>
      <c r="O2854" s="27">
        <f>IF(ISBLANK(J2854), "", IF(LEFT(B2854) = "P", J2854+60, J2854+90))</f>
        <v>44255</v>
      </c>
      <c r="P2854" s="27">
        <v>44236</v>
      </c>
      <c r="Q2854" s="27">
        <f>IF(NOT(ISNUMBER(P2854)),"",P2854+15)</f>
        <v>44251</v>
      </c>
      <c r="R2854" s="25" t="s">
        <v>195</v>
      </c>
      <c r="S2854" s="25"/>
      <c r="T2854" s="26"/>
      <c r="U2854" s="25"/>
      <c r="V2854" s="25"/>
      <c r="W2854" s="25" t="str">
        <f>IF(ISNUMBER(R2854), R2854+120, "")</f>
        <v/>
      </c>
      <c r="X2854" s="24">
        <v>44252</v>
      </c>
      <c r="Y2854" s="23" t="str">
        <f ca="1">IF(LEFT(B2854) = "P",
        IF(OR(ISBLANK(I2854), I2854 = ""), TODAY() - F2854 &amp; CHAR(10) &amp; "(preapproval)", I2854 - F2854 &amp; CHAR(10) &amp; "(PFL filed)"),
       IF(OR(ISBLANK(Z2854), Z2854 = ""), TODAY() - J2854, X2854 - J2854 &amp; CHAR(10) &amp; "(closed)"))</f>
        <v>87
(closed)</v>
      </c>
      <c r="Z2854" s="6" t="str">
        <f>IF(ISBLANK(X2854), "", "Yes")</f>
        <v>Yes</v>
      </c>
    </row>
    <row r="2855" spans="1:26" s="12" customFormat="1" ht="28.8" hidden="1" x14ac:dyDescent="0.3">
      <c r="A2855" s="29" t="s">
        <v>185</v>
      </c>
      <c r="B2855" s="29">
        <v>202000241</v>
      </c>
      <c r="C2855" s="31" t="s">
        <v>1525</v>
      </c>
      <c r="D2855" s="29" t="s">
        <v>172</v>
      </c>
      <c r="E2855" s="30" t="s">
        <v>1445</v>
      </c>
      <c r="F2855" s="30"/>
      <c r="G2855" s="128"/>
      <c r="H2855" s="24" t="str">
        <f>IF(ISNUMBER(F2855), F2855+90, "N/A")</f>
        <v>N/A</v>
      </c>
      <c r="I2855" s="24"/>
      <c r="J2855" s="24">
        <v>44165</v>
      </c>
      <c r="K2855" s="28">
        <v>54339</v>
      </c>
      <c r="L2855" s="28">
        <v>3045</v>
      </c>
      <c r="M2855" s="28">
        <v>54339</v>
      </c>
      <c r="N2855" s="28">
        <v>3045</v>
      </c>
      <c r="O2855" s="27">
        <f>IF(ISBLANK(J2855), "", IF(LEFT(B2855) = "P", J2855+60, J2855+90))</f>
        <v>44255</v>
      </c>
      <c r="P2855" s="27">
        <v>44204</v>
      </c>
      <c r="Q2855" s="27">
        <f>IF(NOT(ISNUMBER(P2855)),"",P2855+15)</f>
        <v>44219</v>
      </c>
      <c r="R2855" s="25" t="s">
        <v>195</v>
      </c>
      <c r="S2855" s="25"/>
      <c r="T2855" s="26"/>
      <c r="U2855" s="25"/>
      <c r="V2855" s="25"/>
      <c r="W2855" s="25" t="str">
        <f>IF(ISNUMBER(R2855), R2855+120, "")</f>
        <v/>
      </c>
      <c r="X2855" s="24">
        <v>44222</v>
      </c>
      <c r="Y2855" s="23" t="str">
        <f ca="1">IF(LEFT(B2855) = "P",
        IF(OR(ISBLANK(I2855), I2855 = ""), TODAY() - F2855 &amp; CHAR(10) &amp; "(preapproval)", I2855 - F2855 &amp; CHAR(10) &amp; "(PFL filed)"),
       IF(OR(ISBLANK(Z2855), Z2855 = ""), TODAY() - J2855, X2855 - J2855 &amp; CHAR(10) &amp; "(closed)"))</f>
        <v>57
(closed)</v>
      </c>
      <c r="Z2855" s="6" t="str">
        <f>IF(ISBLANK(X2855), "", "Yes")</f>
        <v>Yes</v>
      </c>
    </row>
    <row r="2856" spans="1:26" s="12" customFormat="1" ht="28.8" hidden="1" x14ac:dyDescent="0.3">
      <c r="A2856" s="29" t="s">
        <v>185</v>
      </c>
      <c r="B2856" s="29">
        <v>202000242</v>
      </c>
      <c r="C2856" s="31" t="s">
        <v>1525</v>
      </c>
      <c r="D2856" s="29" t="s">
        <v>172</v>
      </c>
      <c r="E2856" s="30" t="s">
        <v>1527</v>
      </c>
      <c r="F2856" s="30"/>
      <c r="G2856" s="128"/>
      <c r="H2856" s="24" t="str">
        <f>IF(ISNUMBER(F2856), F2856+90, "N/A")</f>
        <v>N/A</v>
      </c>
      <c r="I2856" s="24"/>
      <c r="J2856" s="24">
        <v>44165</v>
      </c>
      <c r="K2856" s="28">
        <v>29707</v>
      </c>
      <c r="L2856" s="28">
        <v>0</v>
      </c>
      <c r="M2856" s="28">
        <v>29707</v>
      </c>
      <c r="N2856" s="28">
        <v>0</v>
      </c>
      <c r="O2856" s="27">
        <f>IF(ISBLANK(J2856), "", IF(LEFT(B2856) = "P", J2856+60, J2856+90))</f>
        <v>44255</v>
      </c>
      <c r="P2856" s="27">
        <v>44232</v>
      </c>
      <c r="Q2856" s="27">
        <f>IF(NOT(ISNUMBER(P2856)),"",P2856+15)</f>
        <v>44247</v>
      </c>
      <c r="R2856" s="25" t="s">
        <v>195</v>
      </c>
      <c r="S2856" s="25"/>
      <c r="T2856" s="26"/>
      <c r="U2856" s="25"/>
      <c r="V2856" s="25"/>
      <c r="W2856" s="25" t="str">
        <f>IF(ISNUMBER(R2856), R2856+120, "")</f>
        <v/>
      </c>
      <c r="X2856" s="24">
        <v>44250</v>
      </c>
      <c r="Y2856" s="23" t="str">
        <f ca="1">IF(LEFT(B2856) = "P",
        IF(OR(ISBLANK(I2856), I2856 = ""), TODAY() - F2856 &amp; CHAR(10) &amp; "(preapproval)", I2856 - F2856 &amp; CHAR(10) &amp; "(PFL filed)"),
       IF(OR(ISBLANK(Z2856), Z2856 = ""), TODAY() - J2856, X2856 - J2856 &amp; CHAR(10) &amp; "(closed)"))</f>
        <v>85
(closed)</v>
      </c>
      <c r="Z2856" s="6" t="str">
        <f>IF(ISBLANK(X2856), "", "Yes")</f>
        <v>Yes</v>
      </c>
    </row>
    <row r="2857" spans="1:26" s="12" customFormat="1" ht="28.8" hidden="1" x14ac:dyDescent="0.3">
      <c r="A2857" s="29" t="s">
        <v>185</v>
      </c>
      <c r="B2857" s="29">
        <v>202000243</v>
      </c>
      <c r="C2857" s="31" t="s">
        <v>1525</v>
      </c>
      <c r="D2857" s="29" t="s">
        <v>172</v>
      </c>
      <c r="E2857" s="30" t="s">
        <v>1526</v>
      </c>
      <c r="F2857" s="30"/>
      <c r="G2857" s="128"/>
      <c r="H2857" s="24" t="str">
        <f>IF(ISNUMBER(#REF!),#REF!+ 90, "N/A")</f>
        <v>N/A</v>
      </c>
      <c r="I2857" s="24"/>
      <c r="J2857" s="24">
        <v>44165</v>
      </c>
      <c r="K2857" s="28">
        <v>50289</v>
      </c>
      <c r="L2857" s="28">
        <v>1453</v>
      </c>
      <c r="M2857" s="28">
        <v>50289</v>
      </c>
      <c r="N2857" s="28">
        <v>1453</v>
      </c>
      <c r="O2857" s="27">
        <f>IF(ISBLANK(J2857), "", IF(LEFT(B2857) = "P", J2857+60, J2857+90))</f>
        <v>44255</v>
      </c>
      <c r="P2857" s="27">
        <v>44211</v>
      </c>
      <c r="Q2857" s="27">
        <f>IF(NOT(ISNUMBER(P2857)),"",P2857+15)</f>
        <v>44226</v>
      </c>
      <c r="R2857" s="25" t="s">
        <v>195</v>
      </c>
      <c r="S2857" s="25"/>
      <c r="T2857" s="26"/>
      <c r="U2857" s="25"/>
      <c r="V2857" s="25"/>
      <c r="W2857" s="25" t="str">
        <f>IF(ISNUMBER(R2857), R2857+120, "")</f>
        <v/>
      </c>
      <c r="X2857" s="24">
        <v>44229</v>
      </c>
      <c r="Y2857" s="23" t="str">
        <f ca="1">IF(LEFT(B2857) = "P",
        IF(OR(ISBLANK(I2857), I2857 = ""), TODAY() - F2857 &amp; CHAR(10) &amp; "(preapproval)", I2857 - F2857 &amp; CHAR(10) &amp; "(PFL filed)"),
       IF(OR(ISBLANK(Z2857), Z2857 = ""), TODAY() - J2857, X2857 - J2857 &amp; CHAR(10) &amp; "(closed)"))</f>
        <v>64
(closed)</v>
      </c>
      <c r="Z2857" s="6" t="str">
        <f>IF(ISBLANK(X2857), "", "Yes")</f>
        <v>Yes</v>
      </c>
    </row>
    <row r="2858" spans="1:26" s="12" customFormat="1" ht="28.8" hidden="1" x14ac:dyDescent="0.3">
      <c r="A2858" s="29" t="s">
        <v>185</v>
      </c>
      <c r="B2858" s="29">
        <v>202000244</v>
      </c>
      <c r="C2858" s="31" t="s">
        <v>1525</v>
      </c>
      <c r="D2858" s="29" t="s">
        <v>172</v>
      </c>
      <c r="E2858" s="30" t="s">
        <v>1155</v>
      </c>
      <c r="F2858" s="30"/>
      <c r="G2858" s="128"/>
      <c r="H2858" s="24" t="str">
        <f>IF(ISNUMBER(F2858), F2858+90, "N/A")</f>
        <v>N/A</v>
      </c>
      <c r="I2858" s="24"/>
      <c r="J2858" s="24">
        <v>44165</v>
      </c>
      <c r="K2858" s="28">
        <v>636691</v>
      </c>
      <c r="L2858" s="28">
        <v>17491</v>
      </c>
      <c r="M2858" s="28">
        <v>635574.09</v>
      </c>
      <c r="N2858" s="28">
        <v>17499.82</v>
      </c>
      <c r="O2858" s="27">
        <f>IF(ISBLANK(J2858), "", IF(LEFT(B2858) = "P", J2858+60, J2858+90))</f>
        <v>44255</v>
      </c>
      <c r="P2858" s="27">
        <v>44236</v>
      </c>
      <c r="Q2858" s="27">
        <f>IF(NOT(ISNUMBER(P2858)),"",P2858+15)</f>
        <v>44251</v>
      </c>
      <c r="R2858" s="25" t="s">
        <v>195</v>
      </c>
      <c r="S2858" s="25"/>
      <c r="T2858" s="26"/>
      <c r="U2858" s="25"/>
      <c r="V2858" s="25"/>
      <c r="W2858" s="25" t="str">
        <f>IF(ISNUMBER(R2858), R2858+120, "")</f>
        <v/>
      </c>
      <c r="X2858" s="24">
        <v>44252</v>
      </c>
      <c r="Y2858" s="23" t="str">
        <f ca="1">IF(LEFT(B2858) = "P",
        IF(OR(ISBLANK(I2858), I2858 = ""), TODAY() - F2858 &amp; CHAR(10) &amp; "(preapproval)", I2858 - F2858 &amp; CHAR(10) &amp; "(PFL filed)"),
       IF(OR(ISBLANK(Z2858), Z2858 = ""), TODAY() - J2858, X2858 - J2858 &amp; CHAR(10) &amp; "(closed)"))</f>
        <v>87
(closed)</v>
      </c>
      <c r="Z2858" s="6" t="str">
        <f>IF(ISBLANK(X2858), "", "Yes")</f>
        <v>Yes</v>
      </c>
    </row>
    <row r="2859" spans="1:26" s="12" customFormat="1" ht="28.8" hidden="1" x14ac:dyDescent="0.3">
      <c r="A2859" s="29" t="s">
        <v>185</v>
      </c>
      <c r="B2859" s="29">
        <v>202000245</v>
      </c>
      <c r="C2859" s="31" t="s">
        <v>1111</v>
      </c>
      <c r="D2859" s="29" t="s">
        <v>179</v>
      </c>
      <c r="E2859" s="139" t="s">
        <v>1170</v>
      </c>
      <c r="F2859" s="30"/>
      <c r="G2859" s="128"/>
      <c r="H2859" s="24" t="str">
        <f>IF(ISNUMBER(F2859), F2859+90, "N/A")</f>
        <v>N/A</v>
      </c>
      <c r="I2859" s="24"/>
      <c r="J2859" s="24">
        <v>44167</v>
      </c>
      <c r="K2859" s="28">
        <v>793.63</v>
      </c>
      <c r="L2859" s="28">
        <v>305.24</v>
      </c>
      <c r="M2859" s="28">
        <v>787.72</v>
      </c>
      <c r="N2859" s="28">
        <v>305.24</v>
      </c>
      <c r="O2859" s="27">
        <f>IF(ISBLANK(J2859), "", IF(LEFT(B2859) = "P", J2859+60, J2859+90))</f>
        <v>44257</v>
      </c>
      <c r="P2859" s="27">
        <v>44239</v>
      </c>
      <c r="Q2859" s="27">
        <f>IF(NOT(ISNUMBER(P2859)),"",P2859+15)</f>
        <v>44254</v>
      </c>
      <c r="R2859" s="25" t="s">
        <v>195</v>
      </c>
      <c r="S2859" s="25"/>
      <c r="T2859" s="26"/>
      <c r="U2859" s="25"/>
      <c r="V2859" s="25"/>
      <c r="W2859" s="25" t="str">
        <f>IF(ISNUMBER(R2859), R2859+120, "")</f>
        <v/>
      </c>
      <c r="X2859" s="24">
        <v>44257</v>
      </c>
      <c r="Y2859" s="23" t="str">
        <f ca="1">IF(LEFT(B2859) = "P",
        IF(OR(ISBLANK(I2859), I2859 = ""), TODAY() - F2859 &amp; CHAR(10) &amp; "(preapproval)", I2859 - F2859 &amp; CHAR(10) &amp; "(PFL filed)"),
       IF(OR(ISBLANK(Z2859), Z2859 = ""), TODAY() - J2859, X2859 - J2859 &amp; CHAR(10) &amp; "(closed)"))</f>
        <v>90
(closed)</v>
      </c>
      <c r="Z2859" s="6" t="str">
        <f>IF(ISBLANK(X2859), "", "Yes")</f>
        <v>Yes</v>
      </c>
    </row>
    <row r="2860" spans="1:26" s="12" customFormat="1" ht="28.8" hidden="1" x14ac:dyDescent="0.3">
      <c r="A2860" s="29" t="s">
        <v>185</v>
      </c>
      <c r="B2860" s="29">
        <v>202000246</v>
      </c>
      <c r="C2860" s="31" t="s">
        <v>193</v>
      </c>
      <c r="D2860" s="29" t="s">
        <v>179</v>
      </c>
      <c r="E2860" s="139" t="s">
        <v>1017</v>
      </c>
      <c r="F2860" s="30"/>
      <c r="G2860" s="128"/>
      <c r="H2860" s="24" t="str">
        <f>IF(ISNUMBER(F2860), F2860+90, "N/A")</f>
        <v>N/A</v>
      </c>
      <c r="I2860" s="24"/>
      <c r="J2860" s="24">
        <v>44167</v>
      </c>
      <c r="K2860" s="28">
        <v>1997.33</v>
      </c>
      <c r="L2860" s="28">
        <v>157.9</v>
      </c>
      <c r="M2860" s="28">
        <v>1997.33</v>
      </c>
      <c r="N2860" s="28">
        <v>157.9</v>
      </c>
      <c r="O2860" s="27">
        <f>IF(ISBLANK(J2860), "", IF(LEFT(B2860) = "P", J2860+60, J2860+90))</f>
        <v>44257</v>
      </c>
      <c r="P2860" s="27">
        <v>44230</v>
      </c>
      <c r="Q2860" s="27">
        <f>IF(NOT(ISNUMBER(P2860)),"",P2860+15)</f>
        <v>44245</v>
      </c>
      <c r="R2860" s="25" t="s">
        <v>195</v>
      </c>
      <c r="S2860" s="25"/>
      <c r="T2860" s="26"/>
      <c r="U2860" s="25"/>
      <c r="V2860" s="25"/>
      <c r="W2860" s="25" t="str">
        <f>IF(ISNUMBER(R2860), R2860+120, "")</f>
        <v/>
      </c>
      <c r="X2860" s="24">
        <v>44246</v>
      </c>
      <c r="Y2860" s="23" t="str">
        <f ca="1">IF(LEFT(B2860) = "P",
        IF(OR(ISBLANK(I2860), I2860 = ""), TODAY() - F2860 &amp; CHAR(10) &amp; "(preapproval)", I2860 - F2860 &amp; CHAR(10) &amp; "(PFL filed)"),
       IF(OR(ISBLANK(Z2860), Z2860 = ""), TODAY() - J2860, X2860 - J2860 &amp; CHAR(10) &amp; "(closed)"))</f>
        <v>79
(closed)</v>
      </c>
      <c r="Z2860" s="6" t="str">
        <f>IF(ISBLANK(X2860), "", "Yes")</f>
        <v>Yes</v>
      </c>
    </row>
    <row r="2861" spans="1:26" s="12" customFormat="1" ht="28.8" hidden="1" x14ac:dyDescent="0.3">
      <c r="A2861" s="29" t="s">
        <v>185</v>
      </c>
      <c r="B2861" s="29">
        <v>202000247</v>
      </c>
      <c r="C2861" s="31" t="s">
        <v>193</v>
      </c>
      <c r="D2861" s="29" t="s">
        <v>179</v>
      </c>
      <c r="E2861" s="139" t="s">
        <v>609</v>
      </c>
      <c r="F2861" s="30"/>
      <c r="G2861" s="128"/>
      <c r="H2861" s="24" t="str">
        <f>IF(ISNUMBER(#REF!),#REF!+ 90, "N/A")</f>
        <v>N/A</v>
      </c>
      <c r="I2861" s="24"/>
      <c r="J2861" s="24">
        <v>44167</v>
      </c>
      <c r="K2861" s="28">
        <v>2886.83</v>
      </c>
      <c r="L2861" s="28">
        <v>739.6</v>
      </c>
      <c r="M2861" s="28">
        <v>1366.13</v>
      </c>
      <c r="N2861" s="28">
        <v>350</v>
      </c>
      <c r="O2861" s="27" t="s">
        <v>1524</v>
      </c>
      <c r="P2861" s="27">
        <v>44239</v>
      </c>
      <c r="Q2861" s="27">
        <f>IF(NOT(ISNUMBER(P2861)),"",P2861+15)</f>
        <v>44254</v>
      </c>
      <c r="R2861" s="25" t="s">
        <v>195</v>
      </c>
      <c r="S2861" s="25"/>
      <c r="T2861" s="26"/>
      <c r="U2861" s="25"/>
      <c r="V2861" s="25"/>
      <c r="W2861" s="25" t="str">
        <f>IF(ISNUMBER(R2861), R2861+120, "")</f>
        <v/>
      </c>
      <c r="X2861" s="24">
        <v>44257</v>
      </c>
      <c r="Y2861" s="23" t="str">
        <f ca="1">IF(LEFT(B2861) = "P",
        IF(OR(ISBLANK(I2861), I2861 = ""), TODAY() - F2861 &amp; CHAR(10) &amp; "(preapproval)", I2861 - F2861 &amp; CHAR(10) &amp; "(PFL filed)"),
       IF(OR(ISBLANK(Z2861), Z2861 = ""), TODAY() - J2861, X2861 - J2861 &amp; CHAR(10) &amp; "(closed)"))</f>
        <v>90
(closed)</v>
      </c>
      <c r="Z2861" s="6" t="str">
        <f>IF(ISBLANK(X2861), "", "Yes")</f>
        <v>Yes</v>
      </c>
    </row>
    <row r="2862" spans="1:26" s="12" customFormat="1" ht="28.8" hidden="1" x14ac:dyDescent="0.3">
      <c r="A2862" s="29" t="s">
        <v>185</v>
      </c>
      <c r="B2862" s="29">
        <v>202000248</v>
      </c>
      <c r="C2862" s="31" t="s">
        <v>193</v>
      </c>
      <c r="D2862" s="29" t="s">
        <v>179</v>
      </c>
      <c r="E2862" s="139" t="s">
        <v>1043</v>
      </c>
      <c r="F2862" s="30"/>
      <c r="G2862" s="128"/>
      <c r="H2862" s="24" t="str">
        <f>IF(ISNUMBER(F2862), F2862+90, "N/A")</f>
        <v>N/A</v>
      </c>
      <c r="I2862" s="24"/>
      <c r="J2862" s="24">
        <v>44167</v>
      </c>
      <c r="K2862" s="28">
        <v>1700</v>
      </c>
      <c r="L2862" s="28">
        <v>300</v>
      </c>
      <c r="M2862" s="28">
        <v>1700</v>
      </c>
      <c r="N2862" s="28">
        <v>300</v>
      </c>
      <c r="O2862" s="27">
        <f>IF(ISBLANK(J2862), "", IF(LEFT(B2862) = "P", J2862+60, J2862+90))</f>
        <v>44257</v>
      </c>
      <c r="P2862" s="27">
        <v>44244</v>
      </c>
      <c r="Q2862" s="27">
        <f>IF(NOT(ISNUMBER(P2862)),"",P2862+15)</f>
        <v>44259</v>
      </c>
      <c r="R2862" s="25" t="s">
        <v>195</v>
      </c>
      <c r="S2862" s="25"/>
      <c r="T2862" s="26"/>
      <c r="U2862" s="25"/>
      <c r="V2862" s="25"/>
      <c r="W2862" s="25" t="str">
        <f>IF(ISNUMBER(R2862), R2862+120, "")</f>
        <v/>
      </c>
      <c r="X2862" s="24">
        <v>44260</v>
      </c>
      <c r="Y2862" s="23" t="str">
        <f ca="1">IF(LEFT(B2862) = "P",
        IF(OR(ISBLANK(I2862), I2862 = ""), TODAY() - F2862 &amp; CHAR(10) &amp; "(preapproval)", I2862 - F2862 &amp; CHAR(10) &amp; "(PFL filed)"),
       IF(OR(ISBLANK(Z2862), Z2862 = ""), TODAY() - J2862, X2862 - J2862 &amp; CHAR(10) &amp; "(closed)"))</f>
        <v>93
(closed)</v>
      </c>
      <c r="Z2862" s="6" t="str">
        <f>IF(ISBLANK(X2862), "", "Yes")</f>
        <v>Yes</v>
      </c>
    </row>
    <row r="2863" spans="1:26" s="12" customFormat="1" ht="28.8" hidden="1" x14ac:dyDescent="0.3">
      <c r="A2863" s="29" t="s">
        <v>185</v>
      </c>
      <c r="B2863" s="29">
        <v>202000249</v>
      </c>
      <c r="C2863" s="31" t="s">
        <v>193</v>
      </c>
      <c r="D2863" s="29" t="s">
        <v>179</v>
      </c>
      <c r="E2863" s="139" t="s">
        <v>1523</v>
      </c>
      <c r="F2863" s="30"/>
      <c r="G2863" s="128"/>
      <c r="H2863" s="24" t="str">
        <f>IF(ISNUMBER(F2863), F2863+90, "N/A")</f>
        <v>N/A</v>
      </c>
      <c r="I2863" s="24"/>
      <c r="J2863" s="24">
        <v>44167</v>
      </c>
      <c r="K2863" s="28">
        <v>894.5</v>
      </c>
      <c r="L2863" s="28">
        <v>158.9</v>
      </c>
      <c r="M2863" s="28">
        <v>894.5</v>
      </c>
      <c r="N2863" s="28">
        <v>158.9</v>
      </c>
      <c r="O2863" s="27">
        <f>IF(ISBLANK(J2863), "", IF(LEFT(B2863) = "P", J2863+60, J2863+90))</f>
        <v>44257</v>
      </c>
      <c r="P2863" s="27">
        <v>44239</v>
      </c>
      <c r="Q2863" s="27">
        <f>IF(NOT(ISNUMBER(P2863)),"",P2863+15)</f>
        <v>44254</v>
      </c>
      <c r="R2863" s="25" t="s">
        <v>195</v>
      </c>
      <c r="S2863" s="25"/>
      <c r="T2863" s="26"/>
      <c r="U2863" s="25"/>
      <c r="V2863" s="25"/>
      <c r="W2863" s="25" t="str">
        <f>IF(ISNUMBER(R2863), R2863+120, "")</f>
        <v/>
      </c>
      <c r="X2863" s="24">
        <v>44257</v>
      </c>
      <c r="Y2863" s="23" t="str">
        <f ca="1">IF(LEFT(B2863) = "P",
        IF(OR(ISBLANK(I2863), I2863 = ""), TODAY() - F2863 &amp; CHAR(10) &amp; "(preapproval)", I2863 - F2863 &amp; CHAR(10) &amp; "(PFL filed)"),
       IF(OR(ISBLANK(Z2863), Z2863 = ""), TODAY() - J2863, X2863 - J2863 &amp; CHAR(10) &amp; "(closed)"))</f>
        <v>90
(closed)</v>
      </c>
      <c r="Z2863" s="6" t="str">
        <f>IF(ISBLANK(X2863), "", "Yes")</f>
        <v>Yes</v>
      </c>
    </row>
    <row r="2864" spans="1:26" s="12" customFormat="1" ht="28.8" hidden="1" x14ac:dyDescent="0.3">
      <c r="A2864" s="29" t="s">
        <v>185</v>
      </c>
      <c r="B2864" s="29">
        <v>202000250</v>
      </c>
      <c r="C2864" s="31" t="s">
        <v>193</v>
      </c>
      <c r="D2864" s="29" t="s">
        <v>179</v>
      </c>
      <c r="E2864" s="139" t="s">
        <v>1522</v>
      </c>
      <c r="F2864" s="30"/>
      <c r="G2864" s="128"/>
      <c r="H2864" s="24" t="str">
        <f>IF(ISNUMBER(F2864), F2864+90, "N/A")</f>
        <v>N/A</v>
      </c>
      <c r="I2864" s="24"/>
      <c r="J2864" s="24">
        <v>44167</v>
      </c>
      <c r="K2864" s="28">
        <v>3128</v>
      </c>
      <c r="L2864" s="28">
        <v>184</v>
      </c>
      <c r="M2864" s="28">
        <v>3128</v>
      </c>
      <c r="N2864" s="28">
        <v>184</v>
      </c>
      <c r="O2864" s="27">
        <f>IF(ISBLANK(J2864), "", IF(LEFT(B2864) = "P", J2864+60, J2864+90))</f>
        <v>44257</v>
      </c>
      <c r="P2864" s="27">
        <v>44235</v>
      </c>
      <c r="Q2864" s="27">
        <f>IF(NOT(ISNUMBER(P2864)),"",P2864+15)</f>
        <v>44250</v>
      </c>
      <c r="R2864" s="25" t="s">
        <v>195</v>
      </c>
      <c r="S2864" s="25"/>
      <c r="T2864" s="26"/>
      <c r="U2864" s="25"/>
      <c r="V2864" s="25"/>
      <c r="W2864" s="25" t="str">
        <f>IF(ISNUMBER(R2864), R2864+120, "")</f>
        <v/>
      </c>
      <c r="X2864" s="24">
        <v>44251</v>
      </c>
      <c r="Y2864" s="23" t="str">
        <f ca="1">IF(LEFT(B2864) = "P",
        IF(OR(ISBLANK(I2864), I2864 = ""), TODAY() - F2864 &amp; CHAR(10) &amp; "(preapproval)", I2864 - F2864 &amp; CHAR(10) &amp; "(PFL filed)"),
       IF(OR(ISBLANK(Z2864), Z2864 = ""), TODAY() - J2864, X2864 - J2864 &amp; CHAR(10) &amp; "(closed)"))</f>
        <v>84
(closed)</v>
      </c>
      <c r="Z2864" s="6" t="str">
        <f>IF(ISBLANK(X2864), "", "Yes")</f>
        <v>Yes</v>
      </c>
    </row>
    <row r="2865" spans="1:26" s="12" customFormat="1" ht="28.8" hidden="1" x14ac:dyDescent="0.3">
      <c r="A2865" s="29" t="s">
        <v>185</v>
      </c>
      <c r="B2865" s="29">
        <v>202000251</v>
      </c>
      <c r="C2865" s="31" t="s">
        <v>1111</v>
      </c>
      <c r="D2865" s="29" t="s">
        <v>176</v>
      </c>
      <c r="E2865" s="139" t="s">
        <v>1521</v>
      </c>
      <c r="F2865" s="30"/>
      <c r="G2865" s="128"/>
      <c r="H2865" s="24" t="str">
        <f>IF(ISNUMBER(F2865), F2865+90, "N/A")</f>
        <v>N/A</v>
      </c>
      <c r="I2865" s="24"/>
      <c r="J2865" s="24">
        <v>44168</v>
      </c>
      <c r="K2865" s="28">
        <v>1705.44</v>
      </c>
      <c r="L2865" s="28">
        <v>190.4</v>
      </c>
      <c r="M2865" s="28">
        <v>1729.92</v>
      </c>
      <c r="N2865" s="28">
        <v>190.4</v>
      </c>
      <c r="O2865" s="27">
        <f>IF(ISBLANK(J2865), "", IF(LEFT(B2865) = "P", J2865+60, J2865+90))</f>
        <v>44258</v>
      </c>
      <c r="P2865" s="27">
        <v>44235</v>
      </c>
      <c r="Q2865" s="27">
        <f>IF(NOT(ISNUMBER(P2865)),"",P2865+15)</f>
        <v>44250</v>
      </c>
      <c r="R2865" s="25" t="s">
        <v>195</v>
      </c>
      <c r="S2865" s="25"/>
      <c r="T2865" s="26"/>
      <c r="U2865" s="25"/>
      <c r="V2865" s="25"/>
      <c r="W2865" s="25" t="str">
        <f>IF(ISNUMBER(R2865), R2865+120, "")</f>
        <v/>
      </c>
      <c r="X2865" s="24">
        <v>44251</v>
      </c>
      <c r="Y2865" s="23" t="str">
        <f ca="1">IF(LEFT(B2865) = "P",
        IF(OR(ISBLANK(I2865), I2865 = ""), TODAY() - F2865 &amp; CHAR(10) &amp; "(preapproval)", I2865 - F2865 &amp; CHAR(10) &amp; "(PFL filed)"),
       IF(OR(ISBLANK(Z2865), Z2865 = ""), TODAY() - J2865, X2865 - J2865 &amp; CHAR(10) &amp; "(closed)"))</f>
        <v>83
(closed)</v>
      </c>
      <c r="Z2865" s="6" t="str">
        <f>IF(ISBLANK(X2865), "", "Yes")</f>
        <v>Yes</v>
      </c>
    </row>
    <row r="2866" spans="1:26" s="12" customFormat="1" ht="28.8" hidden="1" x14ac:dyDescent="0.3">
      <c r="A2866" s="29" t="s">
        <v>185</v>
      </c>
      <c r="B2866" s="29">
        <v>202000252</v>
      </c>
      <c r="C2866" s="30" t="s">
        <v>112</v>
      </c>
      <c r="D2866" s="29" t="s">
        <v>179</v>
      </c>
      <c r="E2866" s="139" t="s">
        <v>1500</v>
      </c>
      <c r="F2866" s="30"/>
      <c r="G2866" s="128"/>
      <c r="H2866" s="24" t="str">
        <f>IF(ISNUMBER(#REF!),#REF!+ 90, "N/A")</f>
        <v>N/A</v>
      </c>
      <c r="I2866" s="24"/>
      <c r="J2866" s="24">
        <v>44169</v>
      </c>
      <c r="K2866" s="28">
        <v>298.8</v>
      </c>
      <c r="L2866" s="28">
        <v>99.6</v>
      </c>
      <c r="M2866" s="28">
        <v>0</v>
      </c>
      <c r="N2866" s="28">
        <v>0</v>
      </c>
      <c r="O2866" s="27">
        <f>IF(ISBLANK(J2866), "", IF(LEFT(B2866) = "P", J2866+60, J2866+90))</f>
        <v>44259</v>
      </c>
      <c r="P2866" s="27" t="s">
        <v>230</v>
      </c>
      <c r="Q2866" s="27" t="str">
        <f>IF(NOT(ISNUMBER(P2866)),"",P2866+15)</f>
        <v/>
      </c>
      <c r="R2866" s="25"/>
      <c r="S2866" s="25"/>
      <c r="T2866" s="26"/>
      <c r="U2866" s="25"/>
      <c r="V2866" s="25"/>
      <c r="W2866" s="25" t="str">
        <f>IF(ISNUMBER(R2866), R2866+120, "")</f>
        <v/>
      </c>
      <c r="X2866" s="24">
        <v>44200</v>
      </c>
      <c r="Y2866" s="23" t="str">
        <f ca="1">IF(LEFT(B2866) = "P",
        IF(OR(ISBLANK(I2866), I2866 = ""), TODAY() - F2866 &amp; CHAR(10) &amp; "(preapproval)", I2866 - F2866 &amp; CHAR(10) &amp; "(PFL filed)"),
       IF(OR(ISBLANK(Z2866), Z2866 = ""), TODAY() - J2866, X2866 - J2866 &amp; CHAR(10) &amp; "(closed)"))</f>
        <v>31
(closed)</v>
      </c>
      <c r="Z2866" s="6" t="str">
        <f>IF(ISBLANK(X2866), "", "Yes")</f>
        <v>Yes</v>
      </c>
    </row>
    <row r="2867" spans="1:26" s="12" customFormat="1" ht="28.8" hidden="1" x14ac:dyDescent="0.3">
      <c r="A2867" s="29" t="s">
        <v>185</v>
      </c>
      <c r="B2867" s="29">
        <v>202000253</v>
      </c>
      <c r="C2867" s="31" t="s">
        <v>193</v>
      </c>
      <c r="D2867" s="29" t="s">
        <v>179</v>
      </c>
      <c r="E2867" s="139" t="s">
        <v>1520</v>
      </c>
      <c r="F2867" s="30"/>
      <c r="G2867" s="128"/>
      <c r="H2867" s="24" t="str">
        <f>IF(ISNUMBER(F2867), F2867+90, "N/A")</f>
        <v>N/A</v>
      </c>
      <c r="I2867" s="24"/>
      <c r="J2867" s="24">
        <v>44174</v>
      </c>
      <c r="K2867" s="28">
        <v>3163</v>
      </c>
      <c r="L2867" s="28">
        <v>143</v>
      </c>
      <c r="M2867" s="28">
        <v>2752</v>
      </c>
      <c r="N2867" s="28">
        <v>128</v>
      </c>
      <c r="O2867" s="27">
        <f>IF(ISBLANK(J2867), "", IF(LEFT(B2867) = "P", J2867+60, J2867+90))</f>
        <v>44264</v>
      </c>
      <c r="P2867" s="27">
        <v>44249</v>
      </c>
      <c r="Q2867" s="27">
        <f>IF(NOT(ISNUMBER(P2867)),"",P2867+15)</f>
        <v>44264</v>
      </c>
      <c r="R2867" s="25" t="s">
        <v>195</v>
      </c>
      <c r="S2867" s="25"/>
      <c r="T2867" s="26"/>
      <c r="U2867" s="25"/>
      <c r="V2867" s="25"/>
      <c r="W2867" s="25" t="str">
        <f>IF(ISNUMBER(R2867), R2867+120, "")</f>
        <v/>
      </c>
      <c r="X2867" s="24">
        <v>44265</v>
      </c>
      <c r="Y2867" s="23" t="str">
        <f ca="1">IF(LEFT(B2867) = "P",
        IF(OR(ISBLANK(I2867), I2867 = ""), TODAY() - F2867 &amp; CHAR(10) &amp; "(preapproval)", I2867 - F2867 &amp; CHAR(10) &amp; "(PFL filed)"),
       IF(OR(ISBLANK(Z2867), Z2867 = ""), TODAY() - J2867, X2867 - J2867 &amp; CHAR(10) &amp; "(closed)"))</f>
        <v>91
(closed)</v>
      </c>
      <c r="Z2867" s="6" t="str">
        <f>IF(ISBLANK(X2867), "", "Yes")</f>
        <v>Yes</v>
      </c>
    </row>
    <row r="2868" spans="1:26" s="12" customFormat="1" ht="28.8" hidden="1" x14ac:dyDescent="0.3">
      <c r="A2868" s="29" t="s">
        <v>185</v>
      </c>
      <c r="B2868" s="29">
        <v>202000254</v>
      </c>
      <c r="C2868" s="31" t="s">
        <v>193</v>
      </c>
      <c r="D2868" s="29" t="s">
        <v>179</v>
      </c>
      <c r="E2868" s="139" t="s">
        <v>1519</v>
      </c>
      <c r="F2868" s="30"/>
      <c r="G2868" s="128"/>
      <c r="H2868" s="24" t="str">
        <f>IF(ISNUMBER(#REF!),#REF!+ 90, "N/A")</f>
        <v>N/A</v>
      </c>
      <c r="I2868" s="24"/>
      <c r="J2868" s="24">
        <v>44174</v>
      </c>
      <c r="K2868" s="28">
        <v>870</v>
      </c>
      <c r="L2868" s="28">
        <v>174</v>
      </c>
      <c r="M2868" s="28">
        <v>870</v>
      </c>
      <c r="N2868" s="28">
        <v>174</v>
      </c>
      <c r="O2868" s="27">
        <f>IF(ISBLANK(J2868), "", IF(LEFT(B2868) = "P", J2868+60, J2868+90))</f>
        <v>44264</v>
      </c>
      <c r="P2868" s="27">
        <v>44246</v>
      </c>
      <c r="Q2868" s="27">
        <f>IF(NOT(ISNUMBER(P2868)),"",P2868+15)</f>
        <v>44261</v>
      </c>
      <c r="R2868" s="25" t="s">
        <v>195</v>
      </c>
      <c r="S2868" s="25"/>
      <c r="T2868" s="26"/>
      <c r="U2868" s="25"/>
      <c r="V2868" s="25"/>
      <c r="W2868" s="25" t="str">
        <f>IF(ISNUMBER(R2868), R2868+120, "")</f>
        <v/>
      </c>
      <c r="X2868" s="24">
        <v>44264</v>
      </c>
      <c r="Y2868" s="23" t="str">
        <f ca="1">IF(LEFT(B2868) = "P",
        IF(OR(ISBLANK(I2868), I2868 = ""), TODAY() - F2868 &amp; CHAR(10) &amp; "(preapproval)", I2868 - F2868 &amp; CHAR(10) &amp; "(PFL filed)"),
       IF(OR(ISBLANK(Z2868), Z2868 = ""), TODAY() - J2868, X2868 - J2868 &amp; CHAR(10) &amp; "(closed)"))</f>
        <v>90
(closed)</v>
      </c>
      <c r="Z2868" s="6" t="str">
        <f>IF(ISBLANK(X2868), "", "Yes")</f>
        <v>Yes</v>
      </c>
    </row>
    <row r="2869" spans="1:26" s="12" customFormat="1" ht="28.8" hidden="1" x14ac:dyDescent="0.3">
      <c r="A2869" s="29" t="s">
        <v>185</v>
      </c>
      <c r="B2869" s="29">
        <v>202000255</v>
      </c>
      <c r="C2869" s="31" t="s">
        <v>193</v>
      </c>
      <c r="D2869" s="29" t="s">
        <v>179</v>
      </c>
      <c r="E2869" s="139" t="s">
        <v>1518</v>
      </c>
      <c r="F2869" s="30"/>
      <c r="G2869" s="128"/>
      <c r="H2869" s="24" t="str">
        <f>IF(ISNUMBER(F2869), F2869+90, "N/A")</f>
        <v>N/A</v>
      </c>
      <c r="I2869" s="24"/>
      <c r="J2869" s="24">
        <v>44174</v>
      </c>
      <c r="K2869" s="28">
        <v>870</v>
      </c>
      <c r="L2869" s="28">
        <v>174</v>
      </c>
      <c r="M2869" s="28">
        <v>870</v>
      </c>
      <c r="N2869" s="28">
        <v>174</v>
      </c>
      <c r="O2869" s="27">
        <f>IF(ISBLANK(J2869), "", IF(LEFT(B2869) = "P", J2869+60, J2869+90))</f>
        <v>44264</v>
      </c>
      <c r="P2869" s="27">
        <v>44246</v>
      </c>
      <c r="Q2869" s="27">
        <f>IF(NOT(ISNUMBER(P2869)),"",P2869+15)</f>
        <v>44261</v>
      </c>
      <c r="R2869" s="25" t="s">
        <v>195</v>
      </c>
      <c r="S2869" s="25"/>
      <c r="T2869" s="26"/>
      <c r="U2869" s="25"/>
      <c r="V2869" s="25"/>
      <c r="W2869" s="25" t="str">
        <f>IF(ISNUMBER(R2869), R2869+120, "")</f>
        <v/>
      </c>
      <c r="X2869" s="24">
        <v>44264</v>
      </c>
      <c r="Y2869" s="23" t="str">
        <f ca="1">IF(LEFT(B2869) = "P",
        IF(OR(ISBLANK(I2869), I2869 = ""), TODAY() - F2869 &amp; CHAR(10) &amp; "(preapproval)", I2869 - F2869 &amp; CHAR(10) &amp; "(PFL filed)"),
       IF(OR(ISBLANK(Z2869), Z2869 = ""), TODAY() - J2869, X2869 - J2869 &amp; CHAR(10) &amp; "(closed)"))</f>
        <v>90
(closed)</v>
      </c>
      <c r="Z2869" s="6" t="str">
        <f>IF(ISBLANK(X2869), "", "Yes")</f>
        <v>Yes</v>
      </c>
    </row>
    <row r="2870" spans="1:26" s="12" customFormat="1" ht="28.8" hidden="1" x14ac:dyDescent="0.3">
      <c r="A2870" s="29" t="s">
        <v>185</v>
      </c>
      <c r="B2870" s="29">
        <v>202000256</v>
      </c>
      <c r="C2870" s="31" t="s">
        <v>341</v>
      </c>
      <c r="D2870" s="29" t="s">
        <v>179</v>
      </c>
      <c r="E2870" s="139" t="s">
        <v>1517</v>
      </c>
      <c r="F2870" s="30"/>
      <c r="G2870" s="128"/>
      <c r="H2870" s="24" t="str">
        <f>IF(ISNUMBER(F2870), F2870+90, "N/A")</f>
        <v>N/A</v>
      </c>
      <c r="I2870" s="24"/>
      <c r="J2870" s="24">
        <v>44174</v>
      </c>
      <c r="K2870" s="28">
        <v>9260.4</v>
      </c>
      <c r="L2870" s="28">
        <v>770</v>
      </c>
      <c r="M2870" s="28">
        <v>9260.4</v>
      </c>
      <c r="N2870" s="28">
        <v>770</v>
      </c>
      <c r="O2870" s="27">
        <f>IF(ISBLANK(J2870), "", IF(LEFT(B2870) = "P", J2870+60, J2870+90))</f>
        <v>44264</v>
      </c>
      <c r="P2870" s="27">
        <v>44249</v>
      </c>
      <c r="Q2870" s="27">
        <f>IF(NOT(ISNUMBER(P2870)),"",P2870+15)</f>
        <v>44264</v>
      </c>
      <c r="R2870" s="25" t="s">
        <v>195</v>
      </c>
      <c r="S2870" s="25"/>
      <c r="T2870" s="26"/>
      <c r="U2870" s="25"/>
      <c r="V2870" s="25"/>
      <c r="W2870" s="25" t="str">
        <f>IF(ISNUMBER(R2870), R2870+120, "")</f>
        <v/>
      </c>
      <c r="X2870" s="24">
        <v>44265</v>
      </c>
      <c r="Y2870" s="23" t="str">
        <f ca="1">IF(LEFT(B2870) = "P",
        IF(OR(ISBLANK(I2870), I2870 = ""), TODAY() - F2870 &amp; CHAR(10) &amp; "(preapproval)", I2870 - F2870 &amp; CHAR(10) &amp; "(PFL filed)"),
       IF(OR(ISBLANK(Z2870), Z2870 = ""), TODAY() - J2870, X2870 - J2870 &amp; CHAR(10) &amp; "(closed)"))</f>
        <v>91
(closed)</v>
      </c>
      <c r="Z2870" s="6" t="str">
        <f>IF(ISBLANK(X2870), "", "Yes")</f>
        <v>Yes</v>
      </c>
    </row>
    <row r="2871" spans="1:26" s="12" customFormat="1" ht="28.8" hidden="1" x14ac:dyDescent="0.3">
      <c r="A2871" s="29" t="s">
        <v>185</v>
      </c>
      <c r="B2871" s="29">
        <v>202000257</v>
      </c>
      <c r="C2871" s="31" t="s">
        <v>1096</v>
      </c>
      <c r="D2871" s="29" t="s">
        <v>176</v>
      </c>
      <c r="E2871" s="139" t="s">
        <v>1516</v>
      </c>
      <c r="F2871" s="30"/>
      <c r="G2871" s="128"/>
      <c r="H2871" s="24" t="str">
        <f>IF(ISNUMBER(F2871), F2871+90, "N/A")</f>
        <v>N/A</v>
      </c>
      <c r="I2871" s="24"/>
      <c r="J2871" s="69">
        <v>44175</v>
      </c>
      <c r="K2871" s="28">
        <v>764.53</v>
      </c>
      <c r="L2871" s="28">
        <v>729.53</v>
      </c>
      <c r="M2871" s="28">
        <v>764.53</v>
      </c>
      <c r="N2871" s="28">
        <v>729.53</v>
      </c>
      <c r="O2871" s="27">
        <f>IF(ISBLANK(J2874), "", IF(LEFT(B2871) = "P", J2874+60, J2874+90))</f>
        <v>44265</v>
      </c>
      <c r="P2871" s="27">
        <v>44235</v>
      </c>
      <c r="Q2871" s="27">
        <f>IF(NOT(ISNUMBER(P2871)),"",P2871+15)</f>
        <v>44250</v>
      </c>
      <c r="R2871" s="25" t="s">
        <v>195</v>
      </c>
      <c r="S2871" s="25"/>
      <c r="T2871" s="26"/>
      <c r="U2871" s="25"/>
      <c r="V2871" s="25"/>
      <c r="W2871" s="25" t="str">
        <f>IF(ISNUMBER(R2871), R2871+120, "")</f>
        <v/>
      </c>
      <c r="X2871" s="24">
        <v>44251</v>
      </c>
      <c r="Y2871" s="23" t="str">
        <f ca="1">IF(LEFT(B2871) = "P",
        IF(OR(ISBLANK(I2871), I2871 = ""), TODAY() - F2871 &amp; CHAR(10) &amp; "(preapproval)", I2871 - F2871 &amp; CHAR(10) &amp; "(PFL filed)"),
       IF(OR(ISBLANK(Z2871), Z2871 = ""), TODAY() - J2874, X2871 - J2874 &amp; CHAR(10) &amp; "(closed)"))</f>
        <v>76
(closed)</v>
      </c>
      <c r="Z2871" s="6" t="str">
        <f>IF(ISBLANK(X2871), "", "Yes")</f>
        <v>Yes</v>
      </c>
    </row>
    <row r="2872" spans="1:26" s="12" customFormat="1" ht="28.8" hidden="1" x14ac:dyDescent="0.3">
      <c r="A2872" s="29" t="s">
        <v>185</v>
      </c>
      <c r="B2872" s="29">
        <v>202000258</v>
      </c>
      <c r="C2872" s="30" t="s">
        <v>250</v>
      </c>
      <c r="D2872" s="29" t="s">
        <v>179</v>
      </c>
      <c r="E2872" s="139" t="s">
        <v>1515</v>
      </c>
      <c r="F2872" s="30"/>
      <c r="G2872" s="128"/>
      <c r="H2872" s="24" t="str">
        <f>IF(ISNUMBER(#REF!),#REF!+ 90, "N/A")</f>
        <v>N/A</v>
      </c>
      <c r="I2872" s="24"/>
      <c r="J2872" s="24">
        <v>44175</v>
      </c>
      <c r="K2872" s="28">
        <v>1984.4</v>
      </c>
      <c r="L2872" s="28">
        <v>120.9</v>
      </c>
      <c r="M2872" s="28">
        <v>1984.4</v>
      </c>
      <c r="N2872" s="28">
        <v>120.9</v>
      </c>
      <c r="O2872" s="27">
        <f>IF(ISBLANK(J2875), "", IF(LEFT(B2872) = "P", J2875+60, J2875+90))</f>
        <v>44265</v>
      </c>
      <c r="P2872" s="27">
        <v>44235</v>
      </c>
      <c r="Q2872" s="27">
        <f>IF(NOT(ISNUMBER(P2872)),"",P2872+15)</f>
        <v>44250</v>
      </c>
      <c r="R2872" s="25" t="s">
        <v>195</v>
      </c>
      <c r="S2872" s="25"/>
      <c r="T2872" s="26"/>
      <c r="U2872" s="25"/>
      <c r="V2872" s="25"/>
      <c r="W2872" s="25" t="str">
        <f>IF(ISNUMBER(R2872), R2872+120, "")</f>
        <v/>
      </c>
      <c r="X2872" s="24">
        <v>44251</v>
      </c>
      <c r="Y2872" s="23" t="str">
        <f ca="1">IF(LEFT(B2872) = "P",
        IF(OR(ISBLANK(I2872), I2872 = ""), TODAY() - F2872 &amp; CHAR(10) &amp; "(preapproval)", I2872 - F2872 &amp; CHAR(10) &amp; "(PFL filed)"),
       IF(OR(ISBLANK(Z2872), Z2872 = ""), TODAY() - J2872, X2872 - J2872 &amp; CHAR(10) &amp; "(closed)"))</f>
        <v>76
(closed)</v>
      </c>
      <c r="Z2872" s="6" t="str">
        <f>IF(ISBLANK(X2872), "", "Yes")</f>
        <v>Yes</v>
      </c>
    </row>
    <row r="2873" spans="1:26" s="12" customFormat="1" ht="28.8" hidden="1" x14ac:dyDescent="0.3">
      <c r="A2873" s="29" t="s">
        <v>185</v>
      </c>
      <c r="B2873" s="29">
        <v>202000259</v>
      </c>
      <c r="C2873" s="31" t="s">
        <v>1514</v>
      </c>
      <c r="D2873" s="29" t="s">
        <v>179</v>
      </c>
      <c r="E2873" s="139" t="s">
        <v>1513</v>
      </c>
      <c r="F2873" s="30"/>
      <c r="G2873" s="128"/>
      <c r="H2873" s="24" t="str">
        <f>IF(ISNUMBER(F2873), F2873+90, "N/A")</f>
        <v>N/A</v>
      </c>
      <c r="I2873" s="24"/>
      <c r="J2873" s="14">
        <v>44175</v>
      </c>
      <c r="K2873" s="28">
        <v>6100</v>
      </c>
      <c r="L2873" s="28">
        <v>6100</v>
      </c>
      <c r="M2873" s="28">
        <v>6100</v>
      </c>
      <c r="N2873" s="28">
        <v>6100</v>
      </c>
      <c r="O2873" s="27">
        <f>IF(ISBLANK(J2873), "", IF(LEFT(B2873) = "P", J2873+60, J2873+90))</f>
        <v>44265</v>
      </c>
      <c r="P2873" s="27">
        <v>44249</v>
      </c>
      <c r="Q2873" s="27">
        <f>IF(NOT(ISNUMBER(P2873)),"",P2873+15)</f>
        <v>44264</v>
      </c>
      <c r="R2873" s="25" t="s">
        <v>195</v>
      </c>
      <c r="S2873" s="25"/>
      <c r="T2873" s="26"/>
      <c r="U2873" s="25"/>
      <c r="V2873" s="25"/>
      <c r="W2873" s="25" t="str">
        <f>IF(ISNUMBER(R2873), R2873+120, "")</f>
        <v/>
      </c>
      <c r="X2873" s="24">
        <v>44265</v>
      </c>
      <c r="Y2873" s="23" t="str">
        <f ca="1">IF(LEFT(B2873) = "P",
        IF(OR(ISBLANK(I2873), I2873 = ""), TODAY() - F2873 &amp; CHAR(10) &amp; "(preapproval)", I2873 - F2873 &amp; CHAR(10) &amp; "(PFL filed)"),
       IF(OR(ISBLANK(Z2873), Z2873 = ""), TODAY() - J2873, X2873 - J2873 &amp; CHAR(10) &amp; "(closed)"))</f>
        <v>90
(closed)</v>
      </c>
      <c r="Z2873" s="6" t="str">
        <f>IF(ISBLANK(X2873), "", "Yes")</f>
        <v>Yes</v>
      </c>
    </row>
    <row r="2874" spans="1:26" s="12" customFormat="1" ht="28.8" hidden="1" x14ac:dyDescent="0.3">
      <c r="A2874" s="29" t="s">
        <v>185</v>
      </c>
      <c r="B2874" s="29">
        <v>202000260</v>
      </c>
      <c r="C2874" s="31" t="s">
        <v>193</v>
      </c>
      <c r="D2874" s="29" t="s">
        <v>179</v>
      </c>
      <c r="E2874" s="139" t="s">
        <v>396</v>
      </c>
      <c r="F2874" s="30"/>
      <c r="G2874" s="128"/>
      <c r="H2874" s="24" t="str">
        <f>IF(ISNUMBER(F2874), F2874+90, "N/A")</f>
        <v>N/A</v>
      </c>
      <c r="I2874" s="24"/>
      <c r="J2874" s="24">
        <v>44175</v>
      </c>
      <c r="K2874" s="28">
        <v>12828.8</v>
      </c>
      <c r="L2874" s="28">
        <v>960</v>
      </c>
      <c r="M2874" s="28">
        <v>12828.8</v>
      </c>
      <c r="N2874" s="28">
        <v>960</v>
      </c>
      <c r="O2874" s="27">
        <f>IF(ISBLANK(J2874), "", IF(LEFT(B2874) = "P", J2874+60, J2874+90))</f>
        <v>44265</v>
      </c>
      <c r="P2874" s="27">
        <v>44251</v>
      </c>
      <c r="Q2874" s="27">
        <f>IF(NOT(ISNUMBER(P2874)),"",P2874+15)</f>
        <v>44266</v>
      </c>
      <c r="R2874" s="25" t="s">
        <v>195</v>
      </c>
      <c r="S2874" s="25"/>
      <c r="T2874" s="26"/>
      <c r="U2874" s="25"/>
      <c r="V2874" s="25"/>
      <c r="W2874" s="25" t="str">
        <f>IF(ISNUMBER(R2874), R2874+120, "")</f>
        <v/>
      </c>
      <c r="X2874" s="24">
        <v>44267</v>
      </c>
      <c r="Y2874" s="23" t="str">
        <f ca="1">IF(LEFT(B2874) = "P",
        IF(OR(ISBLANK(I2874), I2874 = ""), TODAY() - F2874 &amp; CHAR(10) &amp; "(preapproval)", I2874 - F2874 &amp; CHAR(10) &amp; "(PFL filed)"),
       IF(OR(ISBLANK(Z2874), Z2874 = ""), TODAY() - J2874, X2874 - J2874 &amp; CHAR(10) &amp; "(closed)"))</f>
        <v>92
(closed)</v>
      </c>
      <c r="Z2874" s="6" t="str">
        <f>IF(ISBLANK(X2874), "", "Yes")</f>
        <v>Yes</v>
      </c>
    </row>
    <row r="2875" spans="1:26" s="12" customFormat="1" ht="28.8" hidden="1" x14ac:dyDescent="0.3">
      <c r="A2875" s="29" t="s">
        <v>185</v>
      </c>
      <c r="B2875" s="29">
        <v>202000261</v>
      </c>
      <c r="C2875" s="31" t="s">
        <v>193</v>
      </c>
      <c r="D2875" s="29" t="s">
        <v>179</v>
      </c>
      <c r="E2875" s="139" t="s">
        <v>1512</v>
      </c>
      <c r="F2875" s="30"/>
      <c r="G2875" s="128"/>
      <c r="H2875" s="24" t="str">
        <f>IF(ISNUMBER(#REF!),#REF!+ 90, "N/A")</f>
        <v>N/A</v>
      </c>
      <c r="I2875" s="24"/>
      <c r="J2875" s="24">
        <v>44175</v>
      </c>
      <c r="K2875" s="28">
        <v>2310.27</v>
      </c>
      <c r="L2875" s="28">
        <v>833</v>
      </c>
      <c r="M2875" s="28">
        <v>2310.27</v>
      </c>
      <c r="N2875" s="28">
        <v>833</v>
      </c>
      <c r="O2875" s="27">
        <f>IF(ISBLANK(J2875), "", IF(LEFT(B2875) = "P", J2875+60, J2875+90))</f>
        <v>44265</v>
      </c>
      <c r="P2875" s="27">
        <v>44239</v>
      </c>
      <c r="Q2875" s="27">
        <f>IF(NOT(ISNUMBER(P2875)),"",P2875+15)</f>
        <v>44254</v>
      </c>
      <c r="R2875" s="25" t="s">
        <v>195</v>
      </c>
      <c r="S2875" s="25"/>
      <c r="T2875" s="26"/>
      <c r="U2875" s="25"/>
      <c r="V2875" s="25"/>
      <c r="W2875" s="25" t="str">
        <f>IF(ISNUMBER(R2875), R2875+120, "")</f>
        <v/>
      </c>
      <c r="X2875" s="24">
        <v>44257</v>
      </c>
      <c r="Y2875" s="23" t="str">
        <f ca="1">IF(LEFT(B2875) = "P",
        IF(OR(ISBLANK(I2875), I2875 = ""), TODAY() - F2875 &amp; CHAR(10) &amp; "(preapproval)", I2875 - F2875 &amp; CHAR(10) &amp; "(PFL filed)"),
       IF(OR(ISBLANK(Z2875), Z2875 = ""), TODAY() - J2875, X2875 - J2875 &amp; CHAR(10) &amp; "(closed)"))</f>
        <v>82
(closed)</v>
      </c>
      <c r="Z2875" s="6" t="str">
        <f>IF(ISBLANK(X2875), "", "Yes")</f>
        <v>Yes</v>
      </c>
    </row>
    <row r="2876" spans="1:26" s="12" customFormat="1" ht="28.8" hidden="1" x14ac:dyDescent="0.3">
      <c r="A2876" s="29" t="s">
        <v>185</v>
      </c>
      <c r="B2876" s="29">
        <v>202000262</v>
      </c>
      <c r="C2876" s="31" t="s">
        <v>193</v>
      </c>
      <c r="D2876" s="29" t="s">
        <v>179</v>
      </c>
      <c r="E2876" s="139" t="s">
        <v>1333</v>
      </c>
      <c r="F2876" s="30"/>
      <c r="G2876" s="128"/>
      <c r="H2876" s="24" t="str">
        <f>IF(ISNUMBER(F2876), F2876+90, "N/A")</f>
        <v>N/A</v>
      </c>
      <c r="I2876" s="24"/>
      <c r="J2876" s="24">
        <v>44175</v>
      </c>
      <c r="K2876" s="28">
        <v>3560</v>
      </c>
      <c r="L2876" s="28">
        <v>712</v>
      </c>
      <c r="M2876" s="28">
        <v>3560</v>
      </c>
      <c r="N2876" s="28">
        <v>712</v>
      </c>
      <c r="O2876" s="27">
        <f>IF(ISBLANK(J2876), "", IF(LEFT(B2876) = "P", J2876+60, J2876+90))</f>
        <v>44265</v>
      </c>
      <c r="P2876" s="27">
        <v>44246</v>
      </c>
      <c r="Q2876" s="27">
        <f>IF(NOT(ISNUMBER(P2876)),"",P2876+15)</f>
        <v>44261</v>
      </c>
      <c r="R2876" s="25" t="s">
        <v>195</v>
      </c>
      <c r="S2876" s="25"/>
      <c r="T2876" s="26"/>
      <c r="U2876" s="25"/>
      <c r="V2876" s="25"/>
      <c r="W2876" s="25" t="str">
        <f>IF(ISNUMBER(R2876), R2876+120, "")</f>
        <v/>
      </c>
      <c r="X2876" s="24">
        <v>44264</v>
      </c>
      <c r="Y2876" s="23" t="str">
        <f ca="1">IF(LEFT(B2876) = "P",
        IF(OR(ISBLANK(I2876), I2876 = ""), TODAY() - F2876 &amp; CHAR(10) &amp; "(preapproval)", I2876 - F2876 &amp; CHAR(10) &amp; "(PFL filed)"),
       IF(OR(ISBLANK(Z2876), Z2876 = ""), TODAY() - J2876, X2876 - J2876 &amp; CHAR(10) &amp; "(closed)"))</f>
        <v>89
(closed)</v>
      </c>
      <c r="Z2876" s="6" t="str">
        <f>IF(ISBLANK(X2876), "", "Yes")</f>
        <v>Yes</v>
      </c>
    </row>
    <row r="2877" spans="1:26" s="12" customFormat="1" ht="28.8" hidden="1" x14ac:dyDescent="0.3">
      <c r="A2877" s="29" t="s">
        <v>185</v>
      </c>
      <c r="B2877" s="29">
        <v>202000263</v>
      </c>
      <c r="C2877" s="31" t="s">
        <v>193</v>
      </c>
      <c r="D2877" s="29" t="s">
        <v>176</v>
      </c>
      <c r="E2877" s="139" t="s">
        <v>1511</v>
      </c>
      <c r="F2877" s="30"/>
      <c r="G2877" s="128"/>
      <c r="H2877" s="24" t="str">
        <f>IF(ISNUMBER(F2877), F2877+90, "N/A")</f>
        <v>N/A</v>
      </c>
      <c r="I2877" s="24"/>
      <c r="J2877" s="24">
        <v>44175</v>
      </c>
      <c r="K2877" s="28">
        <v>1262.3800000000001</v>
      </c>
      <c r="L2877" s="28">
        <v>360.15</v>
      </c>
      <c r="M2877" s="28">
        <v>1262.3800000000001</v>
      </c>
      <c r="N2877" s="28">
        <v>360.15</v>
      </c>
      <c r="O2877" s="27">
        <f>IF(ISBLANK(J2877), "", IF(LEFT(B2877) = "P", J2877+60, J2877+90))</f>
        <v>44265</v>
      </c>
      <c r="P2877" s="27">
        <v>44246</v>
      </c>
      <c r="Q2877" s="27">
        <f>IF(NOT(ISNUMBER(P2877)),"",P2877+15)</f>
        <v>44261</v>
      </c>
      <c r="R2877" s="25" t="s">
        <v>195</v>
      </c>
      <c r="S2877" s="25"/>
      <c r="T2877" s="26"/>
      <c r="U2877" s="25"/>
      <c r="V2877" s="25"/>
      <c r="W2877" s="25" t="str">
        <f>IF(ISNUMBER(R2877), R2877+120, "")</f>
        <v/>
      </c>
      <c r="X2877" s="24">
        <v>44264</v>
      </c>
      <c r="Y2877" s="23" t="str">
        <f ca="1">IF(LEFT(B2877) = "P",
        IF(OR(ISBLANK(I2877), I2877 = ""), TODAY() - F2877 &amp; CHAR(10) &amp; "(preapproval)", I2877 - F2877 &amp; CHAR(10) &amp; "(PFL filed)"),
       IF(OR(ISBLANK(Z2877), Z2877 = ""), TODAY() - J2877, X2877 - J2877 &amp; CHAR(10) &amp; "(closed)"))</f>
        <v>89
(closed)</v>
      </c>
      <c r="Z2877" s="6" t="str">
        <f>IF(ISBLANK(X2877), "", "Yes")</f>
        <v>Yes</v>
      </c>
    </row>
    <row r="2878" spans="1:26" s="12" customFormat="1" ht="28.8" hidden="1" x14ac:dyDescent="0.3">
      <c r="A2878" s="29" t="s">
        <v>185</v>
      </c>
      <c r="B2878" s="29">
        <v>202000264</v>
      </c>
      <c r="C2878" s="31" t="s">
        <v>1410</v>
      </c>
      <c r="D2878" s="29" t="s">
        <v>179</v>
      </c>
      <c r="E2878" s="139" t="s">
        <v>1510</v>
      </c>
      <c r="F2878" s="30"/>
      <c r="G2878" s="128"/>
      <c r="H2878" s="24" t="str">
        <f>IF(ISNUMBER(F2878), F2878+90, "N/A")</f>
        <v>N/A</v>
      </c>
      <c r="I2878" s="24"/>
      <c r="J2878" s="24">
        <v>44176</v>
      </c>
      <c r="K2878" s="28">
        <v>7605.08</v>
      </c>
      <c r="L2878" s="28">
        <v>2510.75</v>
      </c>
      <c r="M2878" s="167">
        <v>7589.87</v>
      </c>
      <c r="N2878" s="167">
        <v>2557.5</v>
      </c>
      <c r="O2878" s="27">
        <f>IF(ISBLANK(J2878), "", IF(LEFT(B2878) = "P", J2878+60, J2878+90))</f>
        <v>44266</v>
      </c>
      <c r="P2878" s="27">
        <v>44251</v>
      </c>
      <c r="Q2878" s="27">
        <f>IF(NOT(ISNUMBER(P2878)),"",P2878+15)</f>
        <v>44266</v>
      </c>
      <c r="R2878" s="25" t="s">
        <v>195</v>
      </c>
      <c r="S2878" s="25"/>
      <c r="T2878" s="26"/>
      <c r="U2878" s="25"/>
      <c r="V2878" s="25"/>
      <c r="W2878" s="25" t="str">
        <f>IF(ISNUMBER(R2878), R2878+120, "")</f>
        <v/>
      </c>
      <c r="X2878" s="24">
        <v>44267</v>
      </c>
      <c r="Y2878" s="23" t="str">
        <f ca="1">IF(LEFT(B2878) = "P",
        IF(OR(ISBLANK(I2878), I2878 = ""), TODAY() - F2878 &amp; CHAR(10) &amp; "(preapproval)", I2878 - F2878 &amp; CHAR(10) &amp; "(PFL filed)"),
       IF(OR(ISBLANK(Z2878), Z2878 = ""), TODAY() - J2878, X2878 - J2878 &amp; CHAR(10) &amp; "(closed)"))</f>
        <v>91
(closed)</v>
      </c>
      <c r="Z2878" s="6" t="str">
        <f>IF(ISBLANK(X2878), "", "Yes")</f>
        <v>Yes</v>
      </c>
    </row>
    <row r="2879" spans="1:26" s="12" customFormat="1" ht="28.8" hidden="1" x14ac:dyDescent="0.3">
      <c r="A2879" s="29" t="s">
        <v>185</v>
      </c>
      <c r="B2879" s="29">
        <v>202000265</v>
      </c>
      <c r="C2879" s="31" t="s">
        <v>1449</v>
      </c>
      <c r="D2879" s="29" t="s">
        <v>179</v>
      </c>
      <c r="E2879" s="139" t="s">
        <v>1474</v>
      </c>
      <c r="F2879" s="30"/>
      <c r="G2879" s="128"/>
      <c r="H2879" s="24" t="str">
        <f>IF(ISNUMBER(F2879), F2879+90, "N/A")</f>
        <v>N/A</v>
      </c>
      <c r="I2879" s="24"/>
      <c r="J2879" s="24">
        <v>44176</v>
      </c>
      <c r="K2879" s="28">
        <v>4515.0600000000004</v>
      </c>
      <c r="L2879" s="28">
        <v>0</v>
      </c>
      <c r="M2879" s="118">
        <v>4502.2</v>
      </c>
      <c r="N2879" s="118">
        <v>0</v>
      </c>
      <c r="O2879" s="27">
        <f>IF(ISBLANK(J2879), "", IF(LEFT(B2879) = "P", J2879+60, J2879+90))</f>
        <v>44266</v>
      </c>
      <c r="P2879" s="27">
        <v>44251</v>
      </c>
      <c r="Q2879" s="27">
        <f>IF(NOT(ISNUMBER(P2879)),"",P2879+15)</f>
        <v>44266</v>
      </c>
      <c r="R2879" s="25" t="s">
        <v>195</v>
      </c>
      <c r="S2879" s="25"/>
      <c r="T2879" s="26"/>
      <c r="U2879" s="25"/>
      <c r="V2879" s="25"/>
      <c r="W2879" s="25" t="str">
        <f>IF(ISNUMBER(R2879), R2879+120, "")</f>
        <v/>
      </c>
      <c r="X2879" s="24">
        <v>44267</v>
      </c>
      <c r="Y2879" s="23" t="str">
        <f ca="1">IF(LEFT(B2879) = "P",
        IF(OR(ISBLANK(I2879), I2879 = ""), TODAY() - F2879 &amp; CHAR(10) &amp; "(preapproval)", I2879 - F2879 &amp; CHAR(10) &amp; "(PFL filed)"),
       IF(OR(ISBLANK(Z2879), Z2879 = ""), TODAY() - J2879, X2879 - J2879 &amp; CHAR(10) &amp; "(closed)"))</f>
        <v>91
(closed)</v>
      </c>
      <c r="Z2879" s="6" t="str">
        <f>IF(ISBLANK(X2879), "", "Yes")</f>
        <v>Yes</v>
      </c>
    </row>
    <row r="2880" spans="1:26" s="12" customFormat="1" ht="28.8" hidden="1" x14ac:dyDescent="0.3">
      <c r="A2880" s="29" t="s">
        <v>185</v>
      </c>
      <c r="B2880" s="29">
        <v>202000266</v>
      </c>
      <c r="C2880" s="31" t="s">
        <v>1449</v>
      </c>
      <c r="D2880" s="29" t="s">
        <v>176</v>
      </c>
      <c r="E2880" s="139" t="s">
        <v>554</v>
      </c>
      <c r="F2880" s="30"/>
      <c r="G2880" s="128"/>
      <c r="H2880" s="24" t="str">
        <f>IF(ISNUMBER(F2880), F2880+90, "N/A")</f>
        <v>N/A</v>
      </c>
      <c r="I2880" s="24"/>
      <c r="J2880" s="24">
        <v>44176</v>
      </c>
      <c r="K2880" s="28">
        <v>1418.48</v>
      </c>
      <c r="L2880" s="117">
        <v>417.2</v>
      </c>
      <c r="M2880" s="166">
        <v>1237.53</v>
      </c>
      <c r="N2880" s="166">
        <v>363.98</v>
      </c>
      <c r="O2880" s="165">
        <f>IF(ISBLANK(J2880), "", IF(LEFT(B2880) = "P", J2880+60, J2880+90))</f>
        <v>44266</v>
      </c>
      <c r="P2880" s="27">
        <v>44251</v>
      </c>
      <c r="Q2880" s="27">
        <f>IF(NOT(ISNUMBER(P2880)),"",P2880+15)</f>
        <v>44266</v>
      </c>
      <c r="R2880" s="25" t="s">
        <v>195</v>
      </c>
      <c r="S2880" s="25"/>
      <c r="T2880" s="26"/>
      <c r="U2880" s="25"/>
      <c r="V2880" s="25"/>
      <c r="W2880" s="25" t="str">
        <f>IF(ISNUMBER(R2880), R2880+120, "")</f>
        <v/>
      </c>
      <c r="X2880" s="24">
        <v>44267</v>
      </c>
      <c r="Y2880" s="23" t="str">
        <f ca="1">IF(LEFT(B2880) = "P",
        IF(OR(ISBLANK(I2880), I2880 = ""), TODAY() - F2880 &amp; CHAR(10) &amp; "(preapproval)", I2880 - F2880 &amp; CHAR(10) &amp; "(PFL filed)"),
       IF(OR(ISBLANK(Z2880), Z2880 = ""), TODAY() - J2880, X2880 - J2880 &amp; CHAR(10) &amp; "(closed)"))</f>
        <v>91
(closed)</v>
      </c>
      <c r="Z2880" s="6" t="str">
        <f>IF(ISBLANK(X2880), "", "Yes")</f>
        <v>Yes</v>
      </c>
    </row>
    <row r="2881" spans="1:26" s="12" customFormat="1" ht="28.8" hidden="1" x14ac:dyDescent="0.3">
      <c r="A2881" s="29" t="s">
        <v>185</v>
      </c>
      <c r="B2881" s="29">
        <v>202000267</v>
      </c>
      <c r="C2881" s="31" t="s">
        <v>1449</v>
      </c>
      <c r="D2881" s="29" t="s">
        <v>179</v>
      </c>
      <c r="E2881" s="139" t="s">
        <v>1170</v>
      </c>
      <c r="F2881" s="30"/>
      <c r="G2881" s="128"/>
      <c r="H2881" s="24" t="str">
        <f>IF(ISNUMBER(F2881), F2881+90, "N/A")</f>
        <v>N/A</v>
      </c>
      <c r="I2881" s="24"/>
      <c r="J2881" s="24">
        <v>44176</v>
      </c>
      <c r="K2881" s="28">
        <v>155.12</v>
      </c>
      <c r="L2881" s="28">
        <v>387.81</v>
      </c>
      <c r="M2881" s="44">
        <v>155.12</v>
      </c>
      <c r="N2881" s="44">
        <v>387.81</v>
      </c>
      <c r="O2881" s="27">
        <f>IF(ISBLANK(J2881), "", IF(LEFT(B2881) = "P", J2881+60, J2881+90))</f>
        <v>44266</v>
      </c>
      <c r="P2881" s="27">
        <v>44249</v>
      </c>
      <c r="Q2881" s="27">
        <f>IF(NOT(ISNUMBER(P2881)),"",P2881+15)</f>
        <v>44264</v>
      </c>
      <c r="R2881" s="25" t="s">
        <v>195</v>
      </c>
      <c r="S2881" s="25"/>
      <c r="T2881" s="26"/>
      <c r="U2881" s="25"/>
      <c r="V2881" s="25"/>
      <c r="W2881" s="25" t="str">
        <f>IF(ISNUMBER(R2881), R2881+120, "")</f>
        <v/>
      </c>
      <c r="X2881" s="24">
        <v>44265</v>
      </c>
      <c r="Y2881" s="23" t="str">
        <f ca="1">IF(LEFT(B2881) = "P",
        IF(OR(ISBLANK(I2881), I2881 = ""), TODAY() - F2881 &amp; CHAR(10) &amp; "(preapproval)", I2881 - F2881 &amp; CHAR(10) &amp; "(PFL filed)"),
       IF(OR(ISBLANK(Z2881), Z2881 = ""), TODAY() - J2881, X2881 - J2881 &amp; CHAR(10) &amp; "(closed)"))</f>
        <v>89
(closed)</v>
      </c>
      <c r="Z2881" s="6" t="str">
        <f>IF(ISBLANK(X2881), "", "Yes")</f>
        <v>Yes</v>
      </c>
    </row>
    <row r="2882" spans="1:26" s="12" customFormat="1" ht="28.8" hidden="1" x14ac:dyDescent="0.3">
      <c r="A2882" s="29" t="s">
        <v>185</v>
      </c>
      <c r="B2882" s="29">
        <v>202000268</v>
      </c>
      <c r="C2882" s="31" t="s">
        <v>1509</v>
      </c>
      <c r="D2882" s="29" t="s">
        <v>179</v>
      </c>
      <c r="E2882" s="139" t="s">
        <v>351</v>
      </c>
      <c r="F2882" s="30"/>
      <c r="G2882" s="128"/>
      <c r="H2882" s="24" t="s">
        <v>230</v>
      </c>
      <c r="I2882" s="24"/>
      <c r="J2882" s="24">
        <v>44180</v>
      </c>
      <c r="K2882" s="28">
        <v>4910.3999999999996</v>
      </c>
      <c r="L2882" s="28">
        <v>818.4</v>
      </c>
      <c r="M2882" s="28">
        <v>4910.3999999999996</v>
      </c>
      <c r="N2882" s="28">
        <v>818.4</v>
      </c>
      <c r="O2882" s="27">
        <f>IF(ISBLANK(J2882), "", IF(LEFT(B2882) = "P", J2882+60, J2882+90))</f>
        <v>44270</v>
      </c>
      <c r="P2882" s="27">
        <v>44251</v>
      </c>
      <c r="Q2882" s="27">
        <f>IF(NOT(ISNUMBER(P2882)),"",P2882+15)</f>
        <v>44266</v>
      </c>
      <c r="R2882" s="25" t="s">
        <v>195</v>
      </c>
      <c r="S2882" s="25"/>
      <c r="T2882" s="26"/>
      <c r="U2882" s="25"/>
      <c r="V2882" s="25"/>
      <c r="W2882" s="25"/>
      <c r="X2882" s="24">
        <v>44267</v>
      </c>
      <c r="Y2882" s="23" t="str">
        <f ca="1">IF(LEFT(B2882) = "P",
        IF(OR(ISBLANK(I2882), I2882 = ""), TODAY() - F2882 &amp; CHAR(10) &amp; "(preapproval)", I2882 - F2882 &amp; CHAR(10) &amp; "(PFL filed)"),
       IF(OR(ISBLANK(Z2882), Z2882 = ""), TODAY() - J2882, X2882 - J2882 &amp; CHAR(10) &amp; "(closed)"))</f>
        <v>87
(closed)</v>
      </c>
      <c r="Z2882" s="6" t="str">
        <f>IF(ISBLANK(X2882), "", "Yes")</f>
        <v>Yes</v>
      </c>
    </row>
    <row r="2883" spans="1:26" s="12" customFormat="1" ht="28.8" hidden="1" x14ac:dyDescent="0.3">
      <c r="A2883" s="29" t="s">
        <v>185</v>
      </c>
      <c r="B2883" s="29">
        <v>202000269</v>
      </c>
      <c r="C2883" s="31" t="s">
        <v>804</v>
      </c>
      <c r="D2883" s="29" t="s">
        <v>179</v>
      </c>
      <c r="E2883" s="139" t="s">
        <v>1508</v>
      </c>
      <c r="F2883" s="30"/>
      <c r="G2883" s="128"/>
      <c r="H2883" s="24" t="s">
        <v>230</v>
      </c>
      <c r="I2883" s="24"/>
      <c r="J2883" s="24">
        <v>44181</v>
      </c>
      <c r="K2883" s="28">
        <v>1019.24</v>
      </c>
      <c r="L2883" s="28">
        <v>332.36</v>
      </c>
      <c r="M2883" s="28">
        <v>920</v>
      </c>
      <c r="N2883" s="28">
        <v>300</v>
      </c>
      <c r="O2883" s="27">
        <f>IF(ISBLANK(J2883), "", IF(LEFT(B2883) = "P", J2883+60, J2883+90))</f>
        <v>44271</v>
      </c>
      <c r="P2883" s="27">
        <v>44253</v>
      </c>
      <c r="Q2883" s="27">
        <f>IF(NOT(ISNUMBER(P2883)),"",P2883+15)</f>
        <v>44268</v>
      </c>
      <c r="R2883" s="25" t="s">
        <v>195</v>
      </c>
      <c r="S2883" s="25"/>
      <c r="T2883" s="26"/>
      <c r="U2883" s="25"/>
      <c r="V2883" s="25"/>
      <c r="W2883" s="25"/>
      <c r="X2883" s="24">
        <v>44271</v>
      </c>
      <c r="Y2883" s="23" t="str">
        <f ca="1">IF(LEFT(B2883) = "P",
        IF(OR(ISBLANK(I2883), I2883 = ""), TODAY() - F2883 &amp; CHAR(10) &amp; "(preapproval)", I2883 - F2883 &amp; CHAR(10) &amp; "(PFL filed)"),
       IF(OR(ISBLANK(Z2883), Z2883 = ""), TODAY() - J2883, X2883 - J2883 &amp; CHAR(10) &amp; "(closed)"))</f>
        <v>90
(closed)</v>
      </c>
      <c r="Z2883" s="6" t="str">
        <f>IF(ISBLANK(X2883), "", "Yes")</f>
        <v>Yes</v>
      </c>
    </row>
    <row r="2884" spans="1:26" s="12" customFormat="1" ht="28.8" hidden="1" x14ac:dyDescent="0.3">
      <c r="A2884" s="29" t="s">
        <v>185</v>
      </c>
      <c r="B2884" s="29">
        <v>202000270</v>
      </c>
      <c r="C2884" s="31" t="s">
        <v>804</v>
      </c>
      <c r="D2884" s="29" t="s">
        <v>176</v>
      </c>
      <c r="E2884" s="139" t="s">
        <v>1507</v>
      </c>
      <c r="F2884" s="30"/>
      <c r="G2884" s="128"/>
      <c r="H2884" s="24" t="s">
        <v>230</v>
      </c>
      <c r="I2884" s="24"/>
      <c r="J2884" s="24">
        <v>44181</v>
      </c>
      <c r="K2884" s="28">
        <v>3646.21</v>
      </c>
      <c r="L2884" s="28">
        <v>959.53</v>
      </c>
      <c r="M2884" s="28">
        <v>1796.26</v>
      </c>
      <c r="N2884" s="28">
        <v>456.12</v>
      </c>
      <c r="O2884" s="27">
        <f>IF(ISBLANK(J2884), "", IF(LEFT(B2884) = "P", J2884+60, J2884+90))</f>
        <v>44271</v>
      </c>
      <c r="P2884" s="27">
        <v>44258</v>
      </c>
      <c r="Q2884" s="27">
        <f>IF(NOT(ISNUMBER(P2884)),"",P2884+15)</f>
        <v>44273</v>
      </c>
      <c r="R2884" s="25" t="s">
        <v>195</v>
      </c>
      <c r="S2884" s="25"/>
      <c r="T2884" s="26"/>
      <c r="U2884" s="25"/>
      <c r="V2884" s="25"/>
      <c r="W2884" s="25"/>
      <c r="X2884" s="24">
        <v>44274</v>
      </c>
      <c r="Y2884" s="23" t="str">
        <f ca="1">IF(LEFT(B2884) = "P",
        IF(OR(ISBLANK(I2884), I2884 = ""), TODAY() - F2884 &amp; CHAR(10) &amp; "(preapproval)", I2884 - F2884 &amp; CHAR(10) &amp; "(PFL filed)"),
       IF(OR(ISBLANK(Z2884), Z2884 = ""), TODAY() - J2884, X2884 - J2884 &amp; CHAR(10) &amp; "(closed)"))</f>
        <v>93
(closed)</v>
      </c>
      <c r="Z2884" s="6" t="str">
        <f>IF(ISBLANK(X2884), "", "Yes")</f>
        <v>Yes</v>
      </c>
    </row>
    <row r="2885" spans="1:26" s="12" customFormat="1" ht="28.8" hidden="1" x14ac:dyDescent="0.3">
      <c r="A2885" s="29" t="s">
        <v>185</v>
      </c>
      <c r="B2885" s="29">
        <v>202000271</v>
      </c>
      <c r="C2885" s="164" t="s">
        <v>187</v>
      </c>
      <c r="D2885" s="29" t="s">
        <v>179</v>
      </c>
      <c r="E2885" s="139" t="s">
        <v>1506</v>
      </c>
      <c r="F2885" s="30"/>
      <c r="G2885" s="128"/>
      <c r="H2885" s="24" t="s">
        <v>230</v>
      </c>
      <c r="I2885" s="24"/>
      <c r="J2885" s="24">
        <v>44183</v>
      </c>
      <c r="K2885" s="28">
        <v>3357.6</v>
      </c>
      <c r="L2885" s="28">
        <v>3357.6</v>
      </c>
      <c r="M2885" s="28">
        <v>3357.6</v>
      </c>
      <c r="N2885" s="28">
        <v>3357.6</v>
      </c>
      <c r="O2885" s="27">
        <f>IF(ISBLANK(J2885), "", IF(LEFT(B2885) = "P", J2885+60, J2885+90))</f>
        <v>44273</v>
      </c>
      <c r="P2885" s="27">
        <v>44253</v>
      </c>
      <c r="Q2885" s="27">
        <f>IF(NOT(ISNUMBER(P2885)),"",P2885+15)</f>
        <v>44268</v>
      </c>
      <c r="R2885" s="25"/>
      <c r="S2885" s="25"/>
      <c r="T2885" s="26"/>
      <c r="U2885" s="25"/>
      <c r="V2885" s="25"/>
      <c r="W2885" s="25"/>
      <c r="X2885" s="24">
        <v>44271</v>
      </c>
      <c r="Y2885" s="23" t="str">
        <f ca="1">IF(LEFT(B2885) = "P",
        IF(OR(ISBLANK(I2885), I2885 = ""), TODAY() - F2885 &amp; CHAR(10) &amp; "(preapproval)", I2885 - F2885 &amp; CHAR(10) &amp; "(PFL filed)"),
       IF(OR(ISBLANK(Z2885), Z2885 = ""), TODAY() - J2885, X2885 - J2885 &amp; CHAR(10) &amp; "(closed)"))</f>
        <v>88
(closed)</v>
      </c>
      <c r="Z2885" s="6" t="str">
        <f>IF(ISBLANK(X2885), "", "Yes")</f>
        <v>Yes</v>
      </c>
    </row>
    <row r="2886" spans="1:26" s="12" customFormat="1" ht="28.8" hidden="1" x14ac:dyDescent="0.3">
      <c r="A2886" s="29" t="s">
        <v>185</v>
      </c>
      <c r="B2886" s="29">
        <v>202000272</v>
      </c>
      <c r="C2886" s="164" t="s">
        <v>193</v>
      </c>
      <c r="D2886" s="29" t="s">
        <v>176</v>
      </c>
      <c r="E2886" s="139" t="s">
        <v>1505</v>
      </c>
      <c r="F2886" s="30"/>
      <c r="G2886" s="128"/>
      <c r="H2886" s="24" t="s">
        <v>230</v>
      </c>
      <c r="I2886" s="24"/>
      <c r="J2886" s="24">
        <v>44186</v>
      </c>
      <c r="K2886" s="28">
        <v>10822</v>
      </c>
      <c r="L2886" s="28">
        <v>616</v>
      </c>
      <c r="M2886" s="28">
        <v>9275</v>
      </c>
      <c r="N2886" s="28">
        <v>525</v>
      </c>
      <c r="O2886" s="27">
        <f>IF(ISBLANK(J2886), "", IF(LEFT(B2886) = "P", J2886+60, J2886+90))</f>
        <v>44276</v>
      </c>
      <c r="P2886" s="27">
        <v>44260</v>
      </c>
      <c r="Q2886" s="27">
        <f>IF(NOT(ISNUMBER(P2886)),"",P2886+15)</f>
        <v>44275</v>
      </c>
      <c r="R2886" s="25" t="s">
        <v>195</v>
      </c>
      <c r="S2886" s="25"/>
      <c r="T2886" s="26"/>
      <c r="U2886" s="25"/>
      <c r="V2886" s="25"/>
      <c r="W2886" s="25"/>
      <c r="X2886" s="24">
        <v>44278</v>
      </c>
      <c r="Y2886" s="23" t="str">
        <f ca="1">IF(LEFT(B2886) = "P",
        IF(OR(ISBLANK(I2886), I2886 = ""), TODAY() - F2886 &amp; CHAR(10) &amp; "(preapproval)", I2886 - F2886 &amp; CHAR(10) &amp; "(PFL filed)"),
       IF(OR(ISBLANK(Z2886), Z2886 = ""), TODAY() - J2886, X2886 - J2886 &amp; CHAR(10) &amp; "(closed)"))</f>
        <v>92
(closed)</v>
      </c>
      <c r="Z2886" s="6" t="str">
        <f>IF(ISBLANK(X2886), "", "Yes")</f>
        <v>Yes</v>
      </c>
    </row>
    <row r="2887" spans="1:26" s="12" customFormat="1" ht="28.8" hidden="1" x14ac:dyDescent="0.3">
      <c r="A2887" s="29" t="s">
        <v>185</v>
      </c>
      <c r="B2887" s="29">
        <v>202000273</v>
      </c>
      <c r="C2887" s="164" t="s">
        <v>193</v>
      </c>
      <c r="D2887" s="29" t="s">
        <v>179</v>
      </c>
      <c r="E2887" s="139" t="s">
        <v>371</v>
      </c>
      <c r="F2887" s="30"/>
      <c r="G2887" s="128"/>
      <c r="H2887" s="24" t="s">
        <v>230</v>
      </c>
      <c r="I2887" s="24"/>
      <c r="J2887" s="24">
        <v>44186</v>
      </c>
      <c r="K2887" s="28">
        <v>899.81</v>
      </c>
      <c r="L2887" s="28">
        <v>450</v>
      </c>
      <c r="M2887" s="28">
        <v>620.97</v>
      </c>
      <c r="N2887" s="28">
        <v>350</v>
      </c>
      <c r="O2887" s="27">
        <f>IF(ISBLANK(J2887), "", IF(LEFT(B2887) = "P", J2887+60, J2887+90))</f>
        <v>44276</v>
      </c>
      <c r="P2887" s="27">
        <v>44263</v>
      </c>
      <c r="Q2887" s="27">
        <f>IF(NOT(ISNUMBER(P2887)),"",P2887+15)</f>
        <v>44278</v>
      </c>
      <c r="R2887" s="25" t="s">
        <v>195</v>
      </c>
      <c r="S2887" s="25"/>
      <c r="T2887" s="26"/>
      <c r="U2887" s="25"/>
      <c r="V2887" s="25"/>
      <c r="W2887" s="25"/>
      <c r="X2887" s="24">
        <v>44279</v>
      </c>
      <c r="Y2887" s="23" t="str">
        <f ca="1">IF(LEFT(B2887) = "P",
        IF(OR(ISBLANK(I2887), I2887 = ""), TODAY() - F2887 &amp; CHAR(10) &amp; "(preapproval)", I2887 - F2887 &amp; CHAR(10) &amp; "(PFL filed)"),
       IF(OR(ISBLANK(Z2887), Z2887 = ""), TODAY() - J2887, X2887 - J2887 &amp; CHAR(10) &amp; "(closed)"))</f>
        <v>93
(closed)</v>
      </c>
      <c r="Z2887" s="6" t="str">
        <f>IF(ISBLANK(X2887), "", "Yes")</f>
        <v>Yes</v>
      </c>
    </row>
    <row r="2888" spans="1:26" s="12" customFormat="1" ht="28.8" hidden="1" x14ac:dyDescent="0.3">
      <c r="A2888" s="29" t="s">
        <v>185</v>
      </c>
      <c r="B2888" s="29">
        <v>202000274</v>
      </c>
      <c r="C2888" s="164" t="s">
        <v>193</v>
      </c>
      <c r="D2888" s="29" t="s">
        <v>179</v>
      </c>
      <c r="E2888" s="139" t="s">
        <v>879</v>
      </c>
      <c r="F2888" s="30"/>
      <c r="G2888" s="128"/>
      <c r="H2888" s="24" t="s">
        <v>230</v>
      </c>
      <c r="I2888" s="24"/>
      <c r="J2888" s="24">
        <v>44186</v>
      </c>
      <c r="K2888" s="28">
        <v>4110</v>
      </c>
      <c r="L2888" s="28">
        <v>762</v>
      </c>
      <c r="M2888" s="28">
        <v>2062.5</v>
      </c>
      <c r="N2888" s="28">
        <v>412.5</v>
      </c>
      <c r="O2888" s="27">
        <f>IF(ISBLANK(J2888), "", IF(LEFT(B2888) = "P", J2888+60, J2888+90))</f>
        <v>44276</v>
      </c>
      <c r="P2888" s="27">
        <v>44260</v>
      </c>
      <c r="Q2888" s="27">
        <f>IF(NOT(ISNUMBER(P2888)),"",P2888+15)</f>
        <v>44275</v>
      </c>
      <c r="R2888" s="25" t="s">
        <v>195</v>
      </c>
      <c r="S2888" s="25"/>
      <c r="T2888" s="26"/>
      <c r="U2888" s="25"/>
      <c r="V2888" s="25"/>
      <c r="W2888" s="25"/>
      <c r="X2888" s="24">
        <v>44278</v>
      </c>
      <c r="Y2888" s="23" t="str">
        <f ca="1">IF(LEFT(B2888) = "P",
        IF(OR(ISBLANK(I2888), I2888 = ""), TODAY() - F2888 &amp; CHAR(10) &amp; "(preapproval)", I2888 - F2888 &amp; CHAR(10) &amp; "(PFL filed)"),
       IF(OR(ISBLANK(Z2888), Z2888 = ""), TODAY() - J2888, X2888 - J2888 &amp; CHAR(10) &amp; "(closed)"))</f>
        <v>92
(closed)</v>
      </c>
      <c r="Z2888" s="6" t="str">
        <f>IF(ISBLANK(X2888), "", "Yes")</f>
        <v>Yes</v>
      </c>
    </row>
    <row r="2889" spans="1:26" s="12" customFormat="1" ht="28.8" hidden="1" x14ac:dyDescent="0.3">
      <c r="A2889" s="29" t="s">
        <v>185</v>
      </c>
      <c r="B2889" s="29">
        <v>202000275</v>
      </c>
      <c r="C2889" s="163" t="s">
        <v>193</v>
      </c>
      <c r="D2889" s="29" t="s">
        <v>179</v>
      </c>
      <c r="E2889" s="139" t="s">
        <v>584</v>
      </c>
      <c r="F2889" s="30"/>
      <c r="G2889" s="128"/>
      <c r="H2889" s="24" t="s">
        <v>230</v>
      </c>
      <c r="I2889" s="24"/>
      <c r="J2889" s="24">
        <v>44194</v>
      </c>
      <c r="K2889" s="28">
        <v>1334.5</v>
      </c>
      <c r="L2889" s="28">
        <v>246.9</v>
      </c>
      <c r="M2889" s="28">
        <v>962.5</v>
      </c>
      <c r="N2889" s="28">
        <v>192.5</v>
      </c>
      <c r="O2889" s="27">
        <f>IF(ISBLANK(J2889), "", IF(LEFT(B2889) = "P", J2889+60, J2889+90))</f>
        <v>44284</v>
      </c>
      <c r="P2889" s="27">
        <v>44265</v>
      </c>
      <c r="Q2889" s="27">
        <f>IF(NOT(ISNUMBER(P2889)),"",P2889+15)</f>
        <v>44280</v>
      </c>
      <c r="R2889" s="25" t="s">
        <v>195</v>
      </c>
      <c r="S2889" s="25"/>
      <c r="T2889" s="26"/>
      <c r="U2889" s="25"/>
      <c r="V2889" s="25"/>
      <c r="W2889" s="25"/>
      <c r="X2889" s="24">
        <v>44281</v>
      </c>
      <c r="Y2889" s="23" t="str">
        <f ca="1">IF(LEFT(B2889) = "P",
        IF(OR(ISBLANK(I2889), I2889 = ""), TODAY() - F2889 &amp; CHAR(10) &amp; "(preapproval)", I2889 - F2889 &amp; CHAR(10) &amp; "(PFL filed)"),
       IF(OR(ISBLANK(Z2889), Z2889 = ""), TODAY() - J2889, X2889 - J2889 &amp; CHAR(10) &amp; "(closed)"))</f>
        <v>87
(closed)</v>
      </c>
      <c r="Z2889" s="6" t="str">
        <f>IF(ISBLANK(X2889), "", "Yes")</f>
        <v>Yes</v>
      </c>
    </row>
    <row r="2890" spans="1:26" s="12" customFormat="1" ht="28.8" hidden="1" x14ac:dyDescent="0.3">
      <c r="A2890" s="29" t="s">
        <v>185</v>
      </c>
      <c r="B2890" s="29">
        <v>202000276</v>
      </c>
      <c r="C2890" s="163" t="s">
        <v>193</v>
      </c>
      <c r="D2890" s="29" t="s">
        <v>179</v>
      </c>
      <c r="E2890" s="139" t="s">
        <v>1504</v>
      </c>
      <c r="F2890" s="30"/>
      <c r="G2890" s="128"/>
      <c r="H2890" s="24" t="str">
        <f>IF(ISNUMBER(F2890), F2890+90, "N/A")</f>
        <v>N/A</v>
      </c>
      <c r="I2890" s="24"/>
      <c r="J2890" s="24">
        <v>44194</v>
      </c>
      <c r="K2890" s="28">
        <v>4575.33</v>
      </c>
      <c r="L2890" s="28">
        <v>1352.4</v>
      </c>
      <c r="M2890" s="28">
        <v>4575.33</v>
      </c>
      <c r="N2890" s="28">
        <v>1352.4</v>
      </c>
      <c r="O2890" s="27">
        <f>IF(ISBLANK(J2890), "", IF(LEFT(B2890) = "P", J2890+60, J2890+90))</f>
        <v>44284</v>
      </c>
      <c r="P2890" s="27">
        <v>44253</v>
      </c>
      <c r="Q2890" s="27">
        <f>IF(NOT(ISNUMBER(P2890)),"",P2890+15)</f>
        <v>44268</v>
      </c>
      <c r="R2890" s="25" t="s">
        <v>195</v>
      </c>
      <c r="S2890" s="25"/>
      <c r="T2890" s="26"/>
      <c r="U2890" s="25"/>
      <c r="V2890" s="25"/>
      <c r="W2890" s="25" t="str">
        <f>IF(ISNUMBER(R2890), R2890+120, "")</f>
        <v/>
      </c>
      <c r="X2890" s="24">
        <v>44271</v>
      </c>
      <c r="Y2890" s="23" t="str">
        <f ca="1">IF(LEFT(B2890) = "P",
        IF(OR(ISBLANK(I2890), I2890 = ""), TODAY() - F2890 &amp; CHAR(10) &amp; "(preapproval)", I2890 - F2890 &amp; CHAR(10) &amp; "(PFL filed)"),
       IF(OR(ISBLANK(Z2890), Z2890 = ""), TODAY() - J2890, X2890 - J2890 &amp; CHAR(10) &amp; "(closed)"))</f>
        <v>77
(closed)</v>
      </c>
      <c r="Z2890" s="6" t="str">
        <f>IF(ISBLANK(X2890), "", "Yes")</f>
        <v>Yes</v>
      </c>
    </row>
    <row r="2891" spans="1:26" s="12" customFormat="1" ht="28.8" hidden="1" x14ac:dyDescent="0.3">
      <c r="A2891" s="29" t="s">
        <v>185</v>
      </c>
      <c r="B2891" s="29">
        <v>202000277</v>
      </c>
      <c r="C2891" s="162" t="s">
        <v>193</v>
      </c>
      <c r="D2891" s="29" t="s">
        <v>179</v>
      </c>
      <c r="E2891" s="139" t="s">
        <v>1503</v>
      </c>
      <c r="F2891" s="30"/>
      <c r="G2891" s="128"/>
      <c r="H2891" s="24" t="str">
        <f>IF(ISNUMBER(#REF!),#REF!+ 90, "N/A")</f>
        <v>N/A</v>
      </c>
      <c r="I2891" s="24"/>
      <c r="J2891" s="24">
        <v>44194</v>
      </c>
      <c r="K2891" s="28">
        <v>2900</v>
      </c>
      <c r="L2891" s="28">
        <v>580</v>
      </c>
      <c r="M2891" s="28">
        <v>2900</v>
      </c>
      <c r="N2891" s="28">
        <v>580</v>
      </c>
      <c r="O2891" s="27">
        <f>IF(ISBLANK(J2891), "", IF(LEFT(B2891) = "P", J2891+60, J2891+90))</f>
        <v>44284</v>
      </c>
      <c r="P2891" s="27">
        <v>44253</v>
      </c>
      <c r="Q2891" s="27">
        <f>IF(NOT(ISNUMBER(P2891)),"",P2891+15)</f>
        <v>44268</v>
      </c>
      <c r="R2891" s="25" t="s">
        <v>1502</v>
      </c>
      <c r="S2891" s="25"/>
      <c r="T2891" s="26"/>
      <c r="U2891" s="25"/>
      <c r="V2891" s="25"/>
      <c r="W2891" s="25" t="str">
        <f>IF(ISNUMBER(R2891), R2891+120, "")</f>
        <v/>
      </c>
      <c r="X2891" s="24">
        <v>44271</v>
      </c>
      <c r="Y2891" s="23" t="str">
        <f ca="1">IF(LEFT(B2891) = "P",
        IF(OR(ISBLANK(I2891), I2891 = ""), TODAY() - F2891 &amp; CHAR(10) &amp; "(preapproval)", I2891 - F2891 &amp; CHAR(10) &amp; "(PFL filed)"),
       IF(OR(ISBLANK(Z2891), Z2891 = ""), TODAY() - J2891, X2891 - J2891 &amp; CHAR(10) &amp; "(closed)"))</f>
        <v>77
(closed)</v>
      </c>
      <c r="Z2891" s="6" t="str">
        <f>IF(ISBLANK(X2891), "", "Yes")</f>
        <v>Yes</v>
      </c>
    </row>
    <row r="2892" spans="1:26" s="12" customFormat="1" ht="28.8" hidden="1" x14ac:dyDescent="0.3">
      <c r="A2892" s="29" t="s">
        <v>185</v>
      </c>
      <c r="B2892" s="29">
        <v>202000278</v>
      </c>
      <c r="C2892" s="162" t="s">
        <v>193</v>
      </c>
      <c r="D2892" s="29" t="s">
        <v>179</v>
      </c>
      <c r="E2892" s="139" t="s">
        <v>956</v>
      </c>
      <c r="F2892" s="30"/>
      <c r="G2892" s="128"/>
      <c r="H2892" s="24" t="s">
        <v>230</v>
      </c>
      <c r="I2892" s="24"/>
      <c r="J2892" s="24">
        <v>44194</v>
      </c>
      <c r="K2892" s="28">
        <v>2100</v>
      </c>
      <c r="L2892" s="28">
        <v>380</v>
      </c>
      <c r="M2892" s="28">
        <v>2100</v>
      </c>
      <c r="N2892" s="28">
        <v>380</v>
      </c>
      <c r="O2892" s="27">
        <f>IF(ISBLANK(J2892), "", IF(LEFT(B2892) = "P", J2892+60, J2892+90))</f>
        <v>44284</v>
      </c>
      <c r="P2892" s="27">
        <v>44267</v>
      </c>
      <c r="Q2892" s="27">
        <f>IF(NOT(ISNUMBER(P2892)),"",P2892+15)</f>
        <v>44282</v>
      </c>
      <c r="R2892" s="25" t="s">
        <v>195</v>
      </c>
      <c r="S2892" s="25"/>
      <c r="T2892" s="26"/>
      <c r="U2892" s="25"/>
      <c r="V2892" s="25"/>
      <c r="W2892" s="25"/>
      <c r="X2892" s="24">
        <v>44285</v>
      </c>
      <c r="Y2892" s="23" t="str">
        <f ca="1">IF(LEFT(B2892) = "P",
        IF(OR(ISBLANK(I2892), I2892 = ""), TODAY() - F2892 &amp; CHAR(10) &amp; "(preapproval)", I2892 - F2892 &amp; CHAR(10) &amp; "(PFL filed)"),
       IF(OR(ISBLANK(Z2892), Z2892 = ""), TODAY() - J2892, X2892 - J2892 &amp; CHAR(10) &amp; "(closed)"))</f>
        <v>91
(closed)</v>
      </c>
      <c r="Z2892" s="6" t="str">
        <f>IF(ISBLANK(X2892), "", "Yes")</f>
        <v>Yes</v>
      </c>
    </row>
    <row r="2893" spans="1:26" s="12" customFormat="1" ht="28.8" hidden="1" x14ac:dyDescent="0.3">
      <c r="A2893" s="29" t="s">
        <v>185</v>
      </c>
      <c r="B2893" s="29">
        <v>202000279</v>
      </c>
      <c r="C2893" s="30" t="s">
        <v>250</v>
      </c>
      <c r="D2893" s="29" t="s">
        <v>176</v>
      </c>
      <c r="E2893" s="139" t="s">
        <v>1501</v>
      </c>
      <c r="F2893" s="30"/>
      <c r="G2893" s="128"/>
      <c r="H2893" s="24" t="s">
        <v>230</v>
      </c>
      <c r="I2893" s="24"/>
      <c r="J2893" s="24">
        <v>44195</v>
      </c>
      <c r="K2893" s="28">
        <v>5796.83</v>
      </c>
      <c r="L2893" s="28">
        <v>341.95</v>
      </c>
      <c r="M2893" s="28">
        <v>4362.97</v>
      </c>
      <c r="N2893" s="28">
        <v>583.24</v>
      </c>
      <c r="O2893" s="27">
        <f>IF(ISBLANK(J2893), "", IF(LEFT(B2893) = "P", J2893+60, J2893+90))</f>
        <v>44285</v>
      </c>
      <c r="P2893" s="27">
        <v>44270</v>
      </c>
      <c r="Q2893" s="27">
        <f>IF(NOT(ISNUMBER(P2893)),"",P2893+15)</f>
        <v>44285</v>
      </c>
      <c r="R2893" s="25" t="s">
        <v>195</v>
      </c>
      <c r="S2893" s="25"/>
      <c r="T2893" s="26"/>
      <c r="U2893" s="25"/>
      <c r="V2893" s="25"/>
      <c r="W2893" s="25"/>
      <c r="X2893" s="24">
        <v>44286</v>
      </c>
      <c r="Y2893" s="23" t="str">
        <f ca="1">IF(LEFT(B2893) = "P",
        IF(OR(ISBLANK(I2893), I2893 = ""), TODAY() - F2893 &amp; CHAR(10) &amp; "(preapproval)", I2893 - F2893 &amp; CHAR(10) &amp; "(PFL filed)"),
       IF(OR(ISBLANK(Z2893), Z2893 = ""), TODAY() - J2893, X2893 - J2893 &amp; CHAR(10) &amp; "(closed)"))</f>
        <v>91
(closed)</v>
      </c>
      <c r="Z2893" s="6" t="str">
        <f>IF(ISBLANK(X2893), "", "Yes")</f>
        <v>Yes</v>
      </c>
    </row>
    <row r="2894" spans="1:26" s="12" customFormat="1" ht="28.8" hidden="1" x14ac:dyDescent="0.3">
      <c r="A2894" s="29" t="s">
        <v>185</v>
      </c>
      <c r="B2894" s="29">
        <v>202100001</v>
      </c>
      <c r="C2894" s="30" t="s">
        <v>112</v>
      </c>
      <c r="D2894" s="29" t="s">
        <v>179</v>
      </c>
      <c r="E2894" s="139" t="s">
        <v>1500</v>
      </c>
      <c r="F2894" s="161"/>
      <c r="G2894" s="128"/>
      <c r="H2894" s="24" t="str">
        <f>IF(ISNUMBER(F2894), F2894+90, "N/A")</f>
        <v>N/A</v>
      </c>
      <c r="I2894" s="24"/>
      <c r="J2894" s="24">
        <v>44201</v>
      </c>
      <c r="K2894" s="28">
        <v>597.6</v>
      </c>
      <c r="L2894" s="28">
        <v>99.6</v>
      </c>
      <c r="M2894" s="28">
        <v>597.6</v>
      </c>
      <c r="N2894" s="28">
        <v>99.6</v>
      </c>
      <c r="O2894" s="27">
        <f>IF(ISBLANK(J2894), "", IF(LEFT(B2894) = "P", J2894+60, J2894+90))</f>
        <v>44291</v>
      </c>
      <c r="P2894" s="27">
        <v>44265</v>
      </c>
      <c r="Q2894" s="27">
        <f>IF(NOT(ISNUMBER(P2894)),"",P2894+15)</f>
        <v>44280</v>
      </c>
      <c r="R2894" s="25" t="s">
        <v>195</v>
      </c>
      <c r="S2894" s="25"/>
      <c r="T2894" s="26"/>
      <c r="U2894" s="25"/>
      <c r="V2894" s="25"/>
      <c r="W2894" s="25" t="str">
        <f>IF(ISNUMBER(R2894), R2894+120, "")</f>
        <v/>
      </c>
      <c r="X2894" s="24">
        <v>44281</v>
      </c>
      <c r="Y2894" s="23" t="str">
        <f ca="1">IF(LEFT(B2894) = "P",
        IF(OR(ISBLANK(I2894), I2894 = ""), TODAY() - F2894 &amp; CHAR(10) &amp; "(preapproval)", I2894 - F2894 &amp; CHAR(10) &amp; "(PFL filed)"),
       IF(OR(ISBLANK(Z2894), Z2894 = ""), TODAY() - J2894, X2894 - J2894 &amp; CHAR(10) &amp; "(closed)"))</f>
        <v>80
(closed)</v>
      </c>
      <c r="Z2894" s="6" t="str">
        <f>IF(ISBLANK(X2894), "", "Yes")</f>
        <v>Yes</v>
      </c>
    </row>
    <row r="2895" spans="1:26" s="12" customFormat="1" ht="28.8" hidden="1" x14ac:dyDescent="0.3">
      <c r="A2895" s="29" t="s">
        <v>185</v>
      </c>
      <c r="B2895" s="29">
        <v>202100002</v>
      </c>
      <c r="C2895" s="22" t="s">
        <v>193</v>
      </c>
      <c r="D2895" s="29" t="s">
        <v>179</v>
      </c>
      <c r="E2895" s="139" t="s">
        <v>1033</v>
      </c>
      <c r="F2895" s="30"/>
      <c r="G2895" s="128"/>
      <c r="H2895" s="24" t="str">
        <f>IF(ISNUMBER(F2895), F2895+90, "N/A")</f>
        <v>N/A</v>
      </c>
      <c r="I2895" s="24"/>
      <c r="J2895" s="24">
        <v>44203</v>
      </c>
      <c r="K2895" s="28">
        <v>880.67</v>
      </c>
      <c r="L2895" s="28">
        <v>753.6</v>
      </c>
      <c r="M2895" s="28">
        <v>880.67</v>
      </c>
      <c r="N2895" s="28">
        <v>753.6</v>
      </c>
      <c r="O2895" s="27">
        <f>IF(ISBLANK(J2895), "", IF(LEFT(B2895) = "P", J2895+60, J2895+90))</f>
        <v>44293</v>
      </c>
      <c r="P2895" s="27">
        <v>44267</v>
      </c>
      <c r="Q2895" s="27">
        <f>IF(NOT(ISNUMBER(P2895)),"",P2895+15)</f>
        <v>44282</v>
      </c>
      <c r="R2895" s="25" t="s">
        <v>195</v>
      </c>
      <c r="S2895" s="25"/>
      <c r="T2895" s="26"/>
      <c r="U2895" s="25"/>
      <c r="V2895" s="25"/>
      <c r="W2895" s="25" t="str">
        <f>IF(ISNUMBER(R2895), R2895+120, "")</f>
        <v/>
      </c>
      <c r="X2895" s="24">
        <v>44285</v>
      </c>
      <c r="Y2895" s="23" t="str">
        <f ca="1">IF(LEFT(B2895) = "P",
        IF(OR(ISBLANK(I2895), I2895 = ""), TODAY() - F2895 &amp; CHAR(10) &amp; "(preapproval)", I2895 - F2895 &amp; CHAR(10) &amp; "(PFL filed)"),
       IF(OR(ISBLANK(Z2895), Z2895 = ""), TODAY() - J2895, X2895 - J2895 &amp; CHAR(10) &amp; "(closed)"))</f>
        <v>82
(closed)</v>
      </c>
      <c r="Z2895" s="6" t="str">
        <f>IF(ISBLANK(X2895), "", "Yes")</f>
        <v>Yes</v>
      </c>
    </row>
    <row r="2896" spans="1:26" s="12" customFormat="1" ht="28.8" hidden="1" x14ac:dyDescent="0.3">
      <c r="A2896" s="29" t="s">
        <v>185</v>
      </c>
      <c r="B2896" s="29">
        <v>202100003</v>
      </c>
      <c r="C2896" s="31" t="s">
        <v>193</v>
      </c>
      <c r="D2896" s="29" t="s">
        <v>179</v>
      </c>
      <c r="E2896" s="139" t="s">
        <v>1499</v>
      </c>
      <c r="F2896" s="30"/>
      <c r="G2896" s="128"/>
      <c r="H2896" s="24" t="str">
        <f>IF(ISNUMBER(F2896), F2896+90, "N/A")</f>
        <v>N/A</v>
      </c>
      <c r="I2896" s="24"/>
      <c r="J2896" s="24">
        <v>44203</v>
      </c>
      <c r="K2896" s="28">
        <v>1318.1</v>
      </c>
      <c r="L2896" s="28">
        <v>444</v>
      </c>
      <c r="M2896" s="28">
        <v>1318.1</v>
      </c>
      <c r="N2896" s="28">
        <v>444</v>
      </c>
      <c r="O2896" s="27">
        <f>IF(ISBLANK(J2896), "", IF(LEFT(B2896) = "P", J2896+60, J2896+90))</f>
        <v>44293</v>
      </c>
      <c r="P2896" s="27">
        <v>44253</v>
      </c>
      <c r="Q2896" s="27">
        <f>IF(NOT(ISNUMBER(P2896)),"",P2896+15)</f>
        <v>44268</v>
      </c>
      <c r="R2896" s="25" t="s">
        <v>195</v>
      </c>
      <c r="S2896" s="25"/>
      <c r="T2896" s="26"/>
      <c r="U2896" s="25"/>
      <c r="V2896" s="25"/>
      <c r="W2896" s="25" t="str">
        <f>IF(ISNUMBER(R2896), R2896+120, "")</f>
        <v/>
      </c>
      <c r="X2896" s="24">
        <v>44271</v>
      </c>
      <c r="Y2896" s="23" t="str">
        <f ca="1">IF(LEFT(B2896) = "P",
        IF(OR(ISBLANK(I2896), I2896 = ""), TODAY() - F2896 &amp; CHAR(10) &amp; "(preapproval)", I2896 - F2896 &amp; CHAR(10) &amp; "(PFL filed)"),
       IF(OR(ISBLANK(Z2896), Z2896 = ""), TODAY() - J2896, X2896 - J2896 &amp; CHAR(10) &amp; "(closed)"))</f>
        <v>68
(closed)</v>
      </c>
      <c r="Z2896" s="6" t="str">
        <f>IF(ISBLANK(X2896), "", "Yes")</f>
        <v>Yes</v>
      </c>
    </row>
    <row r="2897" spans="1:26" s="12" customFormat="1" ht="28.8" hidden="1" x14ac:dyDescent="0.3">
      <c r="A2897" s="29" t="s">
        <v>185</v>
      </c>
      <c r="B2897" s="29">
        <v>202100004</v>
      </c>
      <c r="C2897" s="31" t="s">
        <v>193</v>
      </c>
      <c r="D2897" s="29" t="s">
        <v>179</v>
      </c>
      <c r="E2897" s="139" t="s">
        <v>645</v>
      </c>
      <c r="F2897" s="30"/>
      <c r="G2897" s="128"/>
      <c r="H2897" s="24" t="str">
        <f>IF(ISNUMBER(F2897), F2897+90, "N/A")</f>
        <v>N/A</v>
      </c>
      <c r="I2897" s="24"/>
      <c r="J2897" s="24">
        <v>44203</v>
      </c>
      <c r="K2897" s="28">
        <v>11794.32</v>
      </c>
      <c r="L2897" s="28">
        <v>2184</v>
      </c>
      <c r="M2897" s="28">
        <v>11794.32</v>
      </c>
      <c r="N2897" s="28">
        <v>2184</v>
      </c>
      <c r="O2897" s="27">
        <f>IF(ISBLANK(J2897), "", IF(LEFT(B2897) = "P", J2897+60, J2897+90))</f>
        <v>44293</v>
      </c>
      <c r="P2897" s="27">
        <v>44267</v>
      </c>
      <c r="Q2897" s="27">
        <f>IF(NOT(ISNUMBER(P2897)),"",P2897+15)</f>
        <v>44282</v>
      </c>
      <c r="R2897" s="25" t="s">
        <v>195</v>
      </c>
      <c r="S2897" s="25"/>
      <c r="T2897" s="26"/>
      <c r="U2897" s="25"/>
      <c r="V2897" s="25"/>
      <c r="W2897" s="25" t="str">
        <f>IF(ISNUMBER(R2897), R2897+120, "")</f>
        <v/>
      </c>
      <c r="X2897" s="24">
        <v>44285</v>
      </c>
      <c r="Y2897" s="23" t="str">
        <f ca="1">IF(LEFT(B2897) = "P",
        IF(OR(ISBLANK(I2897), I2897 = ""), TODAY() - F2897 &amp; CHAR(10) &amp; "(preapproval)", I2897 - F2897 &amp; CHAR(10) &amp; "(PFL filed)"),
       IF(OR(ISBLANK(Z2897), Z2897 = ""), TODAY() - J2897, X2897 - J2897 &amp; CHAR(10) &amp; "(closed)"))</f>
        <v>82
(closed)</v>
      </c>
      <c r="Z2897" s="6" t="str">
        <f>IF(ISBLANK(X2897), "", "Yes")</f>
        <v>Yes</v>
      </c>
    </row>
    <row r="2898" spans="1:26" s="12" customFormat="1" ht="28.8" hidden="1" x14ac:dyDescent="0.3">
      <c r="A2898" s="29" t="s">
        <v>185</v>
      </c>
      <c r="B2898" s="29">
        <v>202100005</v>
      </c>
      <c r="C2898" s="31" t="s">
        <v>193</v>
      </c>
      <c r="D2898" s="29" t="s">
        <v>179</v>
      </c>
      <c r="E2898" s="139" t="s">
        <v>560</v>
      </c>
      <c r="F2898" s="30"/>
      <c r="G2898" s="128"/>
      <c r="H2898" s="24" t="str">
        <f>IF(ISNUMBER(F2898), F2898+90, "N/A")</f>
        <v>N/A</v>
      </c>
      <c r="I2898" s="24"/>
      <c r="J2898" s="24">
        <v>44203</v>
      </c>
      <c r="K2898" s="28">
        <v>2418.8000000000002</v>
      </c>
      <c r="L2898" s="28">
        <v>369.8</v>
      </c>
      <c r="M2898" s="28">
        <v>2418.8000000000002</v>
      </c>
      <c r="N2898" s="28">
        <v>369.8</v>
      </c>
      <c r="O2898" s="27">
        <f>IF(ISBLANK(J2898), "", IF(LEFT(B2898) = "P", J2898+60, J2898+90))</f>
        <v>44293</v>
      </c>
      <c r="P2898" s="27">
        <v>44267</v>
      </c>
      <c r="Q2898" s="27">
        <f>IF(NOT(ISNUMBER(P2898)),"",P2898+15)</f>
        <v>44282</v>
      </c>
      <c r="R2898" s="25" t="s">
        <v>195</v>
      </c>
      <c r="S2898" s="25"/>
      <c r="T2898" s="26"/>
      <c r="U2898" s="25"/>
      <c r="V2898" s="25"/>
      <c r="W2898" s="25" t="str">
        <f>IF(ISNUMBER(R2898), R2898+120, "")</f>
        <v/>
      </c>
      <c r="X2898" s="24">
        <v>44285</v>
      </c>
      <c r="Y2898" s="23" t="str">
        <f ca="1">IF(LEFT(B2898) = "P",
        IF(OR(ISBLANK(I2898), I2898 = ""), TODAY() - F2898 &amp; CHAR(10) &amp; "(preapproval)", I2898 - F2898 &amp; CHAR(10) &amp; "(PFL filed)"),
       IF(OR(ISBLANK(Z2898), Z2898 = ""), TODAY() - J2898, X2898 - J2898 &amp; CHAR(10) &amp; "(closed)"))</f>
        <v>82
(closed)</v>
      </c>
      <c r="Z2898" s="6" t="str">
        <f>IF(ISBLANK(X2898), "", "Yes")</f>
        <v>Yes</v>
      </c>
    </row>
    <row r="2899" spans="1:26" s="12" customFormat="1" ht="28.8" hidden="1" x14ac:dyDescent="0.3">
      <c r="A2899" s="29" t="s">
        <v>185</v>
      </c>
      <c r="B2899" s="29">
        <v>202100006</v>
      </c>
      <c r="C2899" s="31" t="s">
        <v>738</v>
      </c>
      <c r="D2899" s="29" t="s">
        <v>179</v>
      </c>
      <c r="E2899" s="139" t="s">
        <v>1498</v>
      </c>
      <c r="F2899" s="30"/>
      <c r="G2899" s="128"/>
      <c r="H2899" s="24" t="str">
        <f>IF(ISNUMBER(F2899), F2899+90, "N/A")</f>
        <v>N/A</v>
      </c>
      <c r="I2899" s="24"/>
      <c r="J2899" s="24">
        <v>44204</v>
      </c>
      <c r="K2899" s="28">
        <v>7650</v>
      </c>
      <c r="L2899" s="28">
        <v>450</v>
      </c>
      <c r="M2899" s="28">
        <v>7650</v>
      </c>
      <c r="N2899" s="28">
        <v>450</v>
      </c>
      <c r="O2899" s="27">
        <f>IF(ISBLANK(J2899), "", IF(LEFT(B2899) = "P", J2899+60, J2899+90))</f>
        <v>44294</v>
      </c>
      <c r="P2899" s="27">
        <v>44272</v>
      </c>
      <c r="Q2899" s="27">
        <f>IF(NOT(ISNUMBER(P2899)),"",P2899+15)</f>
        <v>44287</v>
      </c>
      <c r="R2899" s="25" t="s">
        <v>195</v>
      </c>
      <c r="S2899" s="25"/>
      <c r="T2899" s="26"/>
      <c r="U2899" s="25"/>
      <c r="V2899" s="25"/>
      <c r="W2899" s="25" t="str">
        <f>IF(ISNUMBER(R2899), R2899+120, "")</f>
        <v/>
      </c>
      <c r="X2899" s="24">
        <v>44288</v>
      </c>
      <c r="Y2899" s="23" t="str">
        <f ca="1">IF(LEFT(B2899) = "P",
        IF(OR(ISBLANK(I2899), I2899 = ""), TODAY() - F2899 &amp; CHAR(10) &amp; "(preapproval)", I2899 - F2899 &amp; CHAR(10) &amp; "(PFL filed)"),
       IF(OR(ISBLANK(Z2899), Z2899 = ""), TODAY() - J2899, X2899 - J2899 &amp; CHAR(10) &amp; "(closed)"))</f>
        <v>84
(closed)</v>
      </c>
      <c r="Z2899" s="6" t="str">
        <f>IF(ISBLANK(X2899), "", "Yes")</f>
        <v>Yes</v>
      </c>
    </row>
    <row r="2900" spans="1:26" s="12" customFormat="1" ht="28.8" hidden="1" x14ac:dyDescent="0.3">
      <c r="A2900" s="29" t="s">
        <v>185</v>
      </c>
      <c r="B2900" s="29">
        <v>202100007</v>
      </c>
      <c r="C2900" s="31" t="s">
        <v>1410</v>
      </c>
      <c r="D2900" s="29" t="s">
        <v>179</v>
      </c>
      <c r="E2900" s="139" t="s">
        <v>1497</v>
      </c>
      <c r="F2900" s="30"/>
      <c r="G2900" s="128"/>
      <c r="H2900" s="24" t="str">
        <f>IF(ISNUMBER(F2900), F2900+90, "N/A")</f>
        <v>N/A</v>
      </c>
      <c r="I2900" s="24"/>
      <c r="J2900" s="24">
        <v>44207</v>
      </c>
      <c r="K2900" s="28">
        <v>2150</v>
      </c>
      <c r="L2900" s="28">
        <v>430</v>
      </c>
      <c r="M2900" s="28">
        <v>1170</v>
      </c>
      <c r="N2900" s="28">
        <v>430</v>
      </c>
      <c r="O2900" s="27">
        <f>IF(ISBLANK(J2900), "", IF(LEFT(B2900) = "P", J2900+60, J2900+90))</f>
        <v>44297</v>
      </c>
      <c r="P2900" s="27">
        <v>44267</v>
      </c>
      <c r="Q2900" s="27">
        <f>IF(NOT(ISNUMBER(P2900)),"",P2900+15)</f>
        <v>44282</v>
      </c>
      <c r="R2900" s="25" t="s">
        <v>195</v>
      </c>
      <c r="S2900" s="25"/>
      <c r="T2900" s="26"/>
      <c r="U2900" s="25"/>
      <c r="V2900" s="25"/>
      <c r="W2900" s="25" t="str">
        <f>IF(ISNUMBER(R2900), R2900+120, "")</f>
        <v/>
      </c>
      <c r="X2900" s="24">
        <v>44285</v>
      </c>
      <c r="Y2900" s="23" t="str">
        <f ca="1">IF(LEFT(B2900) = "P",
        IF(OR(ISBLANK(I2900), I2900 = ""), TODAY() - F2900 &amp; CHAR(10) &amp; "(preapproval)", I2900 - F2900 &amp; CHAR(10) &amp; "(PFL filed)"),
       IF(OR(ISBLANK(Z2900), Z2900 = ""), TODAY() - J2900, X2900 - J2900 &amp; CHAR(10) &amp; "(closed)"))</f>
        <v>78
(closed)</v>
      </c>
      <c r="Z2900" s="6" t="str">
        <f>IF(ISBLANK(X2900), "", "Yes")</f>
        <v>Yes</v>
      </c>
    </row>
    <row r="2901" spans="1:26" s="12" customFormat="1" ht="28.8" hidden="1" x14ac:dyDescent="0.3">
      <c r="A2901" s="29" t="s">
        <v>185</v>
      </c>
      <c r="B2901" s="29">
        <v>202100008</v>
      </c>
      <c r="C2901" s="31" t="s">
        <v>256</v>
      </c>
      <c r="D2901" s="29" t="s">
        <v>179</v>
      </c>
      <c r="E2901" s="139" t="s">
        <v>1496</v>
      </c>
      <c r="F2901" s="30"/>
      <c r="G2901" s="128"/>
      <c r="H2901" s="24" t="str">
        <f>IF(ISNUMBER(F2901), F2901+90, "N/A")</f>
        <v>N/A</v>
      </c>
      <c r="I2901" s="24"/>
      <c r="J2901" s="24">
        <v>44207</v>
      </c>
      <c r="K2901" s="28">
        <v>1800</v>
      </c>
      <c r="L2901" s="28">
        <v>0</v>
      </c>
      <c r="M2901" s="28">
        <v>1800</v>
      </c>
      <c r="N2901" s="28">
        <v>0</v>
      </c>
      <c r="O2901" s="27">
        <f>IF(ISBLANK(J2901), "", IF(LEFT(B2901) = "P", J2901+60, J2901+90))</f>
        <v>44297</v>
      </c>
      <c r="P2901" s="27">
        <v>44272</v>
      </c>
      <c r="Q2901" s="27">
        <f>IF(NOT(ISNUMBER(P2901)),"",P2901+15)</f>
        <v>44287</v>
      </c>
      <c r="R2901" s="25" t="s">
        <v>195</v>
      </c>
      <c r="S2901" s="25"/>
      <c r="T2901" s="26"/>
      <c r="U2901" s="25"/>
      <c r="V2901" s="25"/>
      <c r="W2901" s="25" t="str">
        <f>IF(ISNUMBER(R2901), R2901+120, "")</f>
        <v/>
      </c>
      <c r="X2901" s="24">
        <v>44288</v>
      </c>
      <c r="Y2901" s="23" t="str">
        <f ca="1">IF(LEFT(B2901) = "P",
        IF(OR(ISBLANK(I2901), I2901 = ""), TODAY() - F2901 &amp; CHAR(10) &amp; "(preapproval)", I2901 - F2901 &amp; CHAR(10) &amp; "(PFL filed)"),
       IF(OR(ISBLANK(Z2901), Z2901 = ""), TODAY() - J2901, X2901 - J2901 &amp; CHAR(10) &amp; "(closed)"))</f>
        <v>81
(closed)</v>
      </c>
      <c r="Z2901" s="6" t="str">
        <f>IF(ISBLANK(X2901), "", "Yes")</f>
        <v>Yes</v>
      </c>
    </row>
    <row r="2902" spans="1:26" s="12" customFormat="1" ht="28.8" hidden="1" x14ac:dyDescent="0.3">
      <c r="A2902" s="29" t="s">
        <v>185</v>
      </c>
      <c r="B2902" s="29">
        <v>202100009</v>
      </c>
      <c r="C2902" s="31" t="s">
        <v>389</v>
      </c>
      <c r="D2902" s="29" t="s">
        <v>179</v>
      </c>
      <c r="E2902" s="139" t="s">
        <v>1480</v>
      </c>
      <c r="F2902" s="129"/>
      <c r="G2902" s="128"/>
      <c r="H2902" s="24" t="str">
        <f>IF(ISNUMBER(F2902), F2902+90, "N/A")</f>
        <v>N/A</v>
      </c>
      <c r="I2902" s="24"/>
      <c r="J2902" s="24">
        <v>44207</v>
      </c>
      <c r="K2902" s="28">
        <v>2028</v>
      </c>
      <c r="L2902" s="28">
        <v>507</v>
      </c>
      <c r="M2902" s="28"/>
      <c r="N2902" s="28"/>
      <c r="O2902" s="27">
        <f>IF(ISBLANK(J2902), "", IF(LEFT(B2902) = "P", J2902+60, J2902+90))</f>
        <v>44297</v>
      </c>
      <c r="P2902" s="25"/>
      <c r="Q2902" s="27" t="str">
        <f>IF(NOT(ISNUMBER(P2902)),"",P2902+15)</f>
        <v/>
      </c>
      <c r="R2902" s="25"/>
      <c r="S2902" s="25"/>
      <c r="T2902" s="26"/>
      <c r="U2902" s="25"/>
      <c r="V2902" s="25"/>
      <c r="W2902" s="25" t="str">
        <f>IF(ISNUMBER(R2902), R2902+120, "")</f>
        <v/>
      </c>
      <c r="X2902" s="24">
        <v>44249</v>
      </c>
      <c r="Y2902" s="23" t="str">
        <f ca="1">IF(LEFT(B2902) = "P",
        IF(OR(ISBLANK(I2902), I2902 = ""), TODAY() - F2902 &amp; CHAR(10) &amp; "(preapproval)", I2902 - F2902 &amp; CHAR(10) &amp; "(PFL filed)"),
       IF(OR(ISBLANK(Z2902), Z2902 = ""), TODAY() - J2902, X2902 - J2902 &amp; CHAR(10) &amp; "(closed)"))</f>
        <v>42
(closed)</v>
      </c>
      <c r="Z2902" s="6" t="str">
        <f>IF(ISBLANK(X2902), "", "Yes")</f>
        <v>Yes</v>
      </c>
    </row>
    <row r="2903" spans="1:26" s="12" customFormat="1" ht="28.8" hidden="1" x14ac:dyDescent="0.3">
      <c r="A2903" s="29" t="s">
        <v>185</v>
      </c>
      <c r="B2903" s="29">
        <v>202100010</v>
      </c>
      <c r="C2903" s="31" t="s">
        <v>1096</v>
      </c>
      <c r="D2903" s="29" t="s">
        <v>179</v>
      </c>
      <c r="E2903" s="139" t="s">
        <v>1495</v>
      </c>
      <c r="F2903" s="30"/>
      <c r="G2903" s="128"/>
      <c r="H2903" s="24" t="str">
        <f>IF(ISNUMBER(F2903), F2903+90, "N/A")</f>
        <v>N/A</v>
      </c>
      <c r="I2903" s="24"/>
      <c r="J2903" s="24">
        <v>44207</v>
      </c>
      <c r="K2903" s="28">
        <v>1483.46</v>
      </c>
      <c r="L2903" s="28">
        <v>618.96</v>
      </c>
      <c r="M2903" s="28">
        <v>1483.46</v>
      </c>
      <c r="N2903" s="28">
        <v>618.96</v>
      </c>
      <c r="O2903" s="27">
        <f>IF(ISBLANK(J2903), "", IF(LEFT(B2903) = "P", J2903+60, J2903+90))</f>
        <v>44297</v>
      </c>
      <c r="P2903" s="27">
        <v>44270</v>
      </c>
      <c r="Q2903" s="27">
        <f>IF(NOT(ISNUMBER(P2903)),"",P2903+15)</f>
        <v>44285</v>
      </c>
      <c r="R2903" s="25" t="s">
        <v>195</v>
      </c>
      <c r="S2903" s="25"/>
      <c r="T2903" s="26"/>
      <c r="U2903" s="25"/>
      <c r="V2903" s="25"/>
      <c r="W2903" s="25" t="str">
        <f>IF(ISNUMBER(R2903), R2903+120, "")</f>
        <v/>
      </c>
      <c r="X2903" s="24">
        <v>44286</v>
      </c>
      <c r="Y2903" s="23" t="str">
        <f ca="1">IF(LEFT(B2903) = "P",
        IF(OR(ISBLANK(I2903), I2903 = ""), TODAY() - F2903 &amp; CHAR(10) &amp; "(preapproval)", I2903 - F2903 &amp; CHAR(10) &amp; "(PFL filed)"),
       IF(OR(ISBLANK(Z2903), Z2903 = ""), TODAY() - J2903, X2903 - J2903 &amp; CHAR(10) &amp; "(closed)"))</f>
        <v>79
(closed)</v>
      </c>
      <c r="Z2903" s="6" t="str">
        <f>IF(ISBLANK(X2903), "", "Yes")</f>
        <v>Yes</v>
      </c>
    </row>
    <row r="2904" spans="1:26" s="12" customFormat="1" ht="28.8" hidden="1" x14ac:dyDescent="0.3">
      <c r="A2904" s="29" t="s">
        <v>185</v>
      </c>
      <c r="B2904" s="29">
        <v>202100011</v>
      </c>
      <c r="C2904" s="31" t="s">
        <v>1162</v>
      </c>
      <c r="D2904" s="29" t="s">
        <v>179</v>
      </c>
      <c r="E2904" s="139" t="s">
        <v>528</v>
      </c>
      <c r="F2904" s="30"/>
      <c r="G2904" s="128"/>
      <c r="H2904" s="24" t="str">
        <f>IF(ISNUMBER(F2904), F2904+90, "N/A")</f>
        <v>N/A</v>
      </c>
      <c r="I2904" s="24"/>
      <c r="J2904" s="24">
        <v>44209</v>
      </c>
      <c r="K2904" s="28">
        <v>2496.84</v>
      </c>
      <c r="L2904" s="28">
        <v>458</v>
      </c>
      <c r="M2904" s="28">
        <v>2496.84</v>
      </c>
      <c r="N2904" s="28">
        <v>458</v>
      </c>
      <c r="O2904" s="27">
        <f>IF(ISBLANK(J2904), "", IF(LEFT(B2904) = "P", J2904+60, J2904+90))</f>
        <v>44299</v>
      </c>
      <c r="P2904" s="27">
        <v>44272</v>
      </c>
      <c r="Q2904" s="27">
        <f>IF(NOT(ISNUMBER(P2904)),"",P2904+15)</f>
        <v>44287</v>
      </c>
      <c r="R2904" s="25" t="s">
        <v>195</v>
      </c>
      <c r="S2904" s="25"/>
      <c r="T2904" s="26"/>
      <c r="U2904" s="25"/>
      <c r="V2904" s="25"/>
      <c r="W2904" s="25" t="str">
        <f>IF(ISNUMBER(R2904), R2904+120, "")</f>
        <v/>
      </c>
      <c r="X2904" s="24">
        <v>44288</v>
      </c>
      <c r="Y2904" s="23" t="str">
        <f ca="1">IF(LEFT(B2904) = "P",
        IF(OR(ISBLANK(I2904), I2904 = ""), TODAY() - F2904 &amp; CHAR(10) &amp; "(preapproval)", I2904 - F2904 &amp; CHAR(10) &amp; "(PFL filed)"),
       IF(OR(ISBLANK(Z2904), Z2904 = ""), TODAY() - J2904, X2904 - J2904 &amp; CHAR(10) &amp; "(closed)"))</f>
        <v>79
(closed)</v>
      </c>
      <c r="Z2904" s="6" t="str">
        <f>IF(ISBLANK(X2904), "", "Yes")</f>
        <v>Yes</v>
      </c>
    </row>
    <row r="2905" spans="1:26" s="12" customFormat="1" ht="28.8" hidden="1" x14ac:dyDescent="0.3">
      <c r="A2905" s="29" t="s">
        <v>185</v>
      </c>
      <c r="B2905" s="29">
        <v>202100012</v>
      </c>
      <c r="C2905" s="31" t="s">
        <v>256</v>
      </c>
      <c r="D2905" s="29" t="s">
        <v>179</v>
      </c>
      <c r="E2905" s="139" t="s">
        <v>1494</v>
      </c>
      <c r="F2905" s="30"/>
      <c r="G2905" s="128"/>
      <c r="H2905" s="24" t="str">
        <f>IF(ISNUMBER(F2905), F2905+90, "N/A")</f>
        <v>N/A</v>
      </c>
      <c r="I2905" s="24"/>
      <c r="J2905" s="24">
        <v>44209</v>
      </c>
      <c r="K2905" s="28">
        <v>360</v>
      </c>
      <c r="L2905" s="28">
        <v>0</v>
      </c>
      <c r="M2905" s="28">
        <v>360</v>
      </c>
      <c r="N2905" s="28">
        <v>0</v>
      </c>
      <c r="O2905" s="27">
        <f>IF(ISBLANK(J2905), "", IF(LEFT(B2905) = "P", J2905+60, J2905+90))</f>
        <v>44299</v>
      </c>
      <c r="P2905" s="27">
        <v>44274</v>
      </c>
      <c r="Q2905" s="27">
        <f>IF(NOT(ISNUMBER(P2905)),"",P2905+15)</f>
        <v>44289</v>
      </c>
      <c r="R2905" s="25" t="s">
        <v>195</v>
      </c>
      <c r="S2905" s="25"/>
      <c r="T2905" s="26"/>
      <c r="U2905" s="25"/>
      <c r="V2905" s="25"/>
      <c r="W2905" s="25" t="str">
        <f>IF(ISNUMBER(R2905), R2905+120, "")</f>
        <v/>
      </c>
      <c r="X2905" s="24">
        <v>44292</v>
      </c>
      <c r="Y2905" s="23" t="str">
        <f ca="1">IF(LEFT(B2905) = "P",
        IF(OR(ISBLANK(I2905), I2905 = ""), TODAY() - F2905 &amp; CHAR(10) &amp; "(preapproval)", I2905 - F2905 &amp; CHAR(10) &amp; "(PFL filed)"),
       IF(OR(ISBLANK(Z2905), Z2905 = ""), TODAY() - J2905, X2905 - J2905 &amp; CHAR(10) &amp; "(closed)"))</f>
        <v>83
(closed)</v>
      </c>
      <c r="Z2905" s="6" t="str">
        <f>IF(ISBLANK(X2905), "", "Yes")</f>
        <v>Yes</v>
      </c>
    </row>
    <row r="2906" spans="1:26" s="12" customFormat="1" ht="28.8" hidden="1" x14ac:dyDescent="0.3">
      <c r="A2906" s="29" t="s">
        <v>185</v>
      </c>
      <c r="B2906" s="29">
        <v>202100013</v>
      </c>
      <c r="C2906" s="31" t="s">
        <v>1449</v>
      </c>
      <c r="D2906" s="29" t="s">
        <v>179</v>
      </c>
      <c r="E2906" s="139" t="s">
        <v>429</v>
      </c>
      <c r="F2906" s="30"/>
      <c r="G2906" s="128"/>
      <c r="H2906" s="24" t="str">
        <f>IF(ISNUMBER(F2906), F2906+90, "N/A")</f>
        <v>N/A</v>
      </c>
      <c r="I2906" s="24"/>
      <c r="J2906" s="24">
        <v>44210</v>
      </c>
      <c r="K2906" s="28">
        <v>3926.62</v>
      </c>
      <c r="L2906" s="28">
        <v>1294.49</v>
      </c>
      <c r="M2906" s="28">
        <v>3925.23</v>
      </c>
      <c r="N2906" s="28">
        <v>1294.49</v>
      </c>
      <c r="O2906" s="27">
        <f>IF(ISBLANK(J2906), "", IF(LEFT(B2906) = "P", J2906+60, J2906+90))</f>
        <v>44300</v>
      </c>
      <c r="P2906" s="27">
        <v>44274</v>
      </c>
      <c r="Q2906" s="27">
        <f>IF(NOT(ISNUMBER(P2906)),"",P2906+15)</f>
        <v>44289</v>
      </c>
      <c r="R2906" s="25" t="s">
        <v>195</v>
      </c>
      <c r="S2906" s="25"/>
      <c r="T2906" s="26"/>
      <c r="U2906" s="25"/>
      <c r="V2906" s="25"/>
      <c r="W2906" s="25" t="str">
        <f>IF(ISNUMBER(R2906), R2906+120, "")</f>
        <v/>
      </c>
      <c r="X2906" s="24">
        <v>44292</v>
      </c>
      <c r="Y2906" s="23" t="str">
        <f ca="1">IF(LEFT(B2906) = "P",
        IF(OR(ISBLANK(I2906), I2906 = ""), TODAY() - F2906 &amp; CHAR(10) &amp; "(preapproval)", I2906 - F2906 &amp; CHAR(10) &amp; "(PFL filed)"),
       IF(OR(ISBLANK(Z2906), Z2906 = ""), TODAY() - J2906, X2906 - J2906 &amp; CHAR(10) &amp; "(closed)"))</f>
        <v>82
(closed)</v>
      </c>
      <c r="Z2906" s="6" t="str">
        <f>IF(ISBLANK(X2906), "", "Yes")</f>
        <v>Yes</v>
      </c>
    </row>
    <row r="2907" spans="1:26" s="12" customFormat="1" ht="28.8" hidden="1" x14ac:dyDescent="0.3">
      <c r="A2907" s="29" t="s">
        <v>185</v>
      </c>
      <c r="B2907" s="29">
        <v>202100014</v>
      </c>
      <c r="C2907" s="31" t="s">
        <v>1493</v>
      </c>
      <c r="D2907" s="29" t="s">
        <v>179</v>
      </c>
      <c r="E2907" s="139" t="s">
        <v>1492</v>
      </c>
      <c r="F2907" s="30"/>
      <c r="G2907" s="128"/>
      <c r="H2907" s="24" t="str">
        <f>IF(ISNUMBER(F2907), F2907+90, "N/A")</f>
        <v>N/A</v>
      </c>
      <c r="I2907" s="24"/>
      <c r="J2907" s="24">
        <v>44210</v>
      </c>
      <c r="K2907" s="28">
        <v>7552.8</v>
      </c>
      <c r="L2907" s="28">
        <v>1258.8</v>
      </c>
      <c r="M2907" s="28">
        <v>1888.2</v>
      </c>
      <c r="N2907" s="28">
        <v>314.7</v>
      </c>
      <c r="O2907" s="27">
        <f>IF(ISBLANK(J2907), "", IF(LEFT(B2907) = "P", J2907+60, J2907+90))</f>
        <v>44300</v>
      </c>
      <c r="P2907" s="27">
        <v>44285</v>
      </c>
      <c r="Q2907" s="27">
        <f>IF(NOT(ISNUMBER(P2907)),"",P2907+15)</f>
        <v>44300</v>
      </c>
      <c r="R2907" s="25" t="s">
        <v>195</v>
      </c>
      <c r="S2907" s="25"/>
      <c r="T2907" s="26"/>
      <c r="U2907" s="25"/>
      <c r="V2907" s="25"/>
      <c r="W2907" s="25" t="str">
        <f>IF(ISNUMBER(R2907), R2907+120, "")</f>
        <v/>
      </c>
      <c r="X2907" s="24">
        <v>44301</v>
      </c>
      <c r="Y2907" s="23" t="str">
        <f ca="1">IF(LEFT(B2907) = "P",
        IF(OR(ISBLANK(I2907), I2907 = ""), TODAY() - F2907 &amp; CHAR(10) &amp; "(preapproval)", I2907 - F2907 &amp; CHAR(10) &amp; "(PFL filed)"),
       IF(OR(ISBLANK(Z2907), Z2907 = ""), TODAY() - J2907, X2907 - J2907 &amp; CHAR(10) &amp; "(closed)"))</f>
        <v>91
(closed)</v>
      </c>
      <c r="Z2907" s="6" t="str">
        <f>IF(ISBLANK(X2907), "", "Yes")</f>
        <v>Yes</v>
      </c>
    </row>
    <row r="2908" spans="1:26" s="12" customFormat="1" ht="28.8" hidden="1" x14ac:dyDescent="0.3">
      <c r="A2908" s="29" t="s">
        <v>185</v>
      </c>
      <c r="B2908" s="29">
        <v>202100015</v>
      </c>
      <c r="C2908" s="31" t="s">
        <v>1111</v>
      </c>
      <c r="D2908" s="29" t="s">
        <v>179</v>
      </c>
      <c r="E2908" s="139" t="s">
        <v>1491</v>
      </c>
      <c r="F2908" s="30"/>
      <c r="G2908" s="128"/>
      <c r="H2908" s="24" t="str">
        <f>IF(ISNUMBER(F2908), F2908+90, "N/A")</f>
        <v>N/A</v>
      </c>
      <c r="I2908" s="24"/>
      <c r="J2908" s="24">
        <v>44215</v>
      </c>
      <c r="K2908" s="28">
        <v>10908</v>
      </c>
      <c r="L2908" s="28">
        <v>648</v>
      </c>
      <c r="M2908" s="28">
        <v>10886.4</v>
      </c>
      <c r="N2908" s="28">
        <v>648</v>
      </c>
      <c r="O2908" s="27">
        <f>IF(ISBLANK(J2908), "", IF(LEFT(B2908) = "P", J2908+60, J2908+90))</f>
        <v>44305</v>
      </c>
      <c r="P2908" s="27">
        <v>44279</v>
      </c>
      <c r="Q2908" s="27">
        <f>IF(NOT(ISNUMBER(P2908)),"",P2908+15)</f>
        <v>44294</v>
      </c>
      <c r="R2908" s="25" t="s">
        <v>195</v>
      </c>
      <c r="S2908" s="25"/>
      <c r="T2908" s="26"/>
      <c r="U2908" s="25"/>
      <c r="V2908" s="25"/>
      <c r="W2908" s="25" t="str">
        <f>IF(ISNUMBER(R2908), R2908+120, "")</f>
        <v/>
      </c>
      <c r="X2908" s="24">
        <v>44295</v>
      </c>
      <c r="Y2908" s="23" t="str">
        <f ca="1">IF(LEFT(B2908) = "P",
        IF(OR(ISBLANK(I2908), I2908 = ""), TODAY() - F2908 &amp; CHAR(10) &amp; "(preapproval)", I2908 - F2908 &amp; CHAR(10) &amp; "(PFL filed)"),
       IF(OR(ISBLANK(Z2908), Z2908 = ""), TODAY() - J2908, X2908 - J2908 &amp; CHAR(10) &amp; "(closed)"))</f>
        <v>80
(closed)</v>
      </c>
      <c r="Z2908" s="6" t="str">
        <f>IF(ISBLANK(X2908), "", "Yes")</f>
        <v>Yes</v>
      </c>
    </row>
    <row r="2909" spans="1:26" s="12" customFormat="1" ht="28.8" hidden="1" x14ac:dyDescent="0.3">
      <c r="A2909" s="29" t="s">
        <v>185</v>
      </c>
      <c r="B2909" s="29">
        <v>202100016</v>
      </c>
      <c r="C2909" s="30" t="s">
        <v>112</v>
      </c>
      <c r="D2909" s="29" t="s">
        <v>179</v>
      </c>
      <c r="E2909" s="139" t="s">
        <v>1490</v>
      </c>
      <c r="F2909" s="30"/>
      <c r="G2909" s="128"/>
      <c r="H2909" s="24" t="str">
        <f>IF(ISNUMBER(F2909), F2909+90, "N/A")</f>
        <v>N/A</v>
      </c>
      <c r="I2909" s="24"/>
      <c r="J2909" s="24">
        <v>44217</v>
      </c>
      <c r="K2909" s="28">
        <v>5598.8</v>
      </c>
      <c r="L2909" s="28">
        <v>1199.8</v>
      </c>
      <c r="M2909" s="28">
        <v>5415.78</v>
      </c>
      <c r="N2909" s="28">
        <v>1108.49</v>
      </c>
      <c r="O2909" s="27">
        <f>IF(ISBLANK(J2909), "", IF(LEFT(B2909) = "P", J2909+60, J2909+90))</f>
        <v>44307</v>
      </c>
      <c r="P2909" s="27">
        <v>44285</v>
      </c>
      <c r="Q2909" s="27">
        <f>IF(NOT(ISNUMBER(P2909)),"",P2909+15)</f>
        <v>44300</v>
      </c>
      <c r="R2909" s="25" t="s">
        <v>195</v>
      </c>
      <c r="S2909" s="25"/>
      <c r="T2909" s="26"/>
      <c r="U2909" s="25"/>
      <c r="V2909" s="25"/>
      <c r="W2909" s="25" t="str">
        <f>IF(ISNUMBER(R2909), R2909+120, "")</f>
        <v/>
      </c>
      <c r="X2909" s="24">
        <v>44301</v>
      </c>
      <c r="Y2909" s="23" t="str">
        <f ca="1">IF(LEFT(B2909) = "P",
        IF(OR(ISBLANK(I2909), I2909 = ""), TODAY() - F2909 &amp; CHAR(10) &amp; "(preapproval)", I2909 - F2909 &amp; CHAR(10) &amp; "(PFL filed)"),
       IF(OR(ISBLANK(Z2909), Z2909 = ""), TODAY() - J2909, X2909 - J2909 &amp; CHAR(10) &amp; "(closed)"))</f>
        <v>84
(closed)</v>
      </c>
      <c r="Z2909" s="6" t="str">
        <f>IF(ISBLANK(X2909), "", "Yes")</f>
        <v>Yes</v>
      </c>
    </row>
    <row r="2910" spans="1:26" s="12" customFormat="1" ht="28.8" hidden="1" x14ac:dyDescent="0.3">
      <c r="A2910" s="29" t="s">
        <v>185</v>
      </c>
      <c r="B2910" s="29">
        <v>202100017</v>
      </c>
      <c r="C2910" s="31" t="s">
        <v>389</v>
      </c>
      <c r="D2910" s="29" t="s">
        <v>179</v>
      </c>
      <c r="E2910" s="139" t="s">
        <v>1489</v>
      </c>
      <c r="F2910" s="30"/>
      <c r="G2910" s="128"/>
      <c r="H2910" s="24" t="str">
        <f>IF(ISNUMBER(F2910), F2910+90, "N/A")</f>
        <v>N/A</v>
      </c>
      <c r="I2910" s="24"/>
      <c r="J2910" s="24">
        <v>44217</v>
      </c>
      <c r="K2910" s="28">
        <v>780</v>
      </c>
      <c r="L2910" s="28">
        <v>156</v>
      </c>
      <c r="M2910" s="28">
        <v>780</v>
      </c>
      <c r="N2910" s="28">
        <v>156</v>
      </c>
      <c r="O2910" s="27">
        <f>IF(ISBLANK(J2910), "", IF(LEFT(B2910) = "P", J2910+60, J2910+90))</f>
        <v>44307</v>
      </c>
      <c r="P2910" s="27">
        <v>44265</v>
      </c>
      <c r="Q2910" s="27">
        <f>IF(NOT(ISNUMBER(P2910)),"",P2910+15)</f>
        <v>44280</v>
      </c>
      <c r="R2910" s="25" t="s">
        <v>195</v>
      </c>
      <c r="S2910" s="25"/>
      <c r="T2910" s="26"/>
      <c r="U2910" s="25"/>
      <c r="V2910" s="25"/>
      <c r="W2910" s="25" t="str">
        <f>IF(ISNUMBER(R2910), R2910+120, "")</f>
        <v/>
      </c>
      <c r="X2910" s="24">
        <v>44281</v>
      </c>
      <c r="Y2910" s="23" t="str">
        <f ca="1">IF(LEFT(B2910) = "P",
        IF(OR(ISBLANK(I2910), I2910 = ""), TODAY() - F2910 &amp; CHAR(10) &amp; "(preapproval)", I2910 - F2910 &amp; CHAR(10) &amp; "(PFL filed)"),
       IF(OR(ISBLANK(Z2910), Z2910 = ""), TODAY() - J2910, X2910 - J2910 &amp; CHAR(10) &amp; "(closed)"))</f>
        <v>64
(closed)</v>
      </c>
      <c r="Z2910" s="6" t="str">
        <f>IF(ISBLANK(X2910), "", "Yes")</f>
        <v>Yes</v>
      </c>
    </row>
    <row r="2911" spans="1:26" s="12" customFormat="1" ht="28.8" hidden="1" x14ac:dyDescent="0.3">
      <c r="A2911" s="29" t="s">
        <v>185</v>
      </c>
      <c r="B2911" s="29">
        <v>202100018</v>
      </c>
      <c r="C2911" s="30" t="s">
        <v>250</v>
      </c>
      <c r="D2911" s="29" t="s">
        <v>179</v>
      </c>
      <c r="E2911" s="139" t="s">
        <v>1414</v>
      </c>
      <c r="F2911" s="30"/>
      <c r="G2911" s="128"/>
      <c r="H2911" s="24" t="str">
        <f>IF(ISNUMBER(#REF!),#REF!+ 90, "N/A")</f>
        <v>N/A</v>
      </c>
      <c r="I2911" s="24"/>
      <c r="J2911" s="24">
        <v>44221</v>
      </c>
      <c r="K2911" s="28">
        <v>184.4</v>
      </c>
      <c r="L2911" s="28">
        <v>92.2</v>
      </c>
      <c r="M2911" s="28">
        <v>184.4</v>
      </c>
      <c r="N2911" s="28">
        <v>92.2</v>
      </c>
      <c r="O2911" s="27">
        <f>IF(ISBLANK(J2911), "", IF(LEFT(B2911) = "P", J2911+60, J2911+90))</f>
        <v>44311</v>
      </c>
      <c r="P2911" s="27">
        <v>44265</v>
      </c>
      <c r="Q2911" s="27">
        <f>IF(NOT(ISNUMBER(P2911)),"",P2911+15)</f>
        <v>44280</v>
      </c>
      <c r="R2911" s="25" t="s">
        <v>195</v>
      </c>
      <c r="S2911" s="25"/>
      <c r="T2911" s="26"/>
      <c r="U2911" s="25"/>
      <c r="V2911" s="25"/>
      <c r="W2911" s="25" t="str">
        <f>IF(ISNUMBER(R2911), R2911+120, "")</f>
        <v/>
      </c>
      <c r="X2911" s="24">
        <v>44281</v>
      </c>
      <c r="Y2911" s="23" t="str">
        <f ca="1">IF(LEFT(B2911) = "P",
        IF(OR(ISBLANK(I2911), I2911 = ""), TODAY() - F2911 &amp; CHAR(10) &amp; "(preapproval)", I2911 - F2911 &amp; CHAR(10) &amp; "(PFL filed)"),
       IF(OR(ISBLANK(Z2911), Z2911 = ""), TODAY() - J2911, X2911 - J2911 &amp; CHAR(10) &amp; "(closed)"))</f>
        <v>60
(closed)</v>
      </c>
      <c r="Z2911" s="6" t="str">
        <f>IF(ISBLANK(X2911), "", "Yes")</f>
        <v>Yes</v>
      </c>
    </row>
    <row r="2912" spans="1:26" s="12" customFormat="1" ht="28.8" hidden="1" x14ac:dyDescent="0.3">
      <c r="A2912" s="29" t="s">
        <v>185</v>
      </c>
      <c r="B2912" s="29">
        <v>202100019</v>
      </c>
      <c r="C2912" s="31" t="s">
        <v>1488</v>
      </c>
      <c r="D2912" s="29" t="s">
        <v>179</v>
      </c>
      <c r="E2912" s="139" t="s">
        <v>841</v>
      </c>
      <c r="F2912" s="30"/>
      <c r="G2912" s="128"/>
      <c r="H2912" s="24" t="str">
        <f>IF(ISNUMBER(F2912), F2912+90, "N/A")</f>
        <v>N/A</v>
      </c>
      <c r="I2912" s="24"/>
      <c r="J2912" s="24">
        <v>44221</v>
      </c>
      <c r="K2912" s="28">
        <v>9165.16</v>
      </c>
      <c r="L2912" s="28">
        <v>6930</v>
      </c>
      <c r="M2912" s="28">
        <v>9165.16</v>
      </c>
      <c r="N2912" s="28">
        <v>6930</v>
      </c>
      <c r="O2912" s="27">
        <f>IF(ISBLANK(J2912), "", IF(LEFT(B2912) = "P", J2912+60, J2912+90))</f>
        <v>44311</v>
      </c>
      <c r="P2912" s="27">
        <v>44285</v>
      </c>
      <c r="Q2912" s="27">
        <f>IF(NOT(ISNUMBER(P2912)),"",P2912+15)</f>
        <v>44300</v>
      </c>
      <c r="R2912" s="25" t="s">
        <v>195</v>
      </c>
      <c r="S2912" s="25"/>
      <c r="T2912" s="26"/>
      <c r="U2912" s="25"/>
      <c r="V2912" s="25"/>
      <c r="W2912" s="25" t="str">
        <f>IF(ISNUMBER(R2912), R2912+120, "")</f>
        <v/>
      </c>
      <c r="X2912" s="24">
        <v>44301</v>
      </c>
      <c r="Y2912" s="23" t="str">
        <f ca="1">IF(LEFT(B2912) = "P",
        IF(OR(ISBLANK(I2912), I2912 = ""), TODAY() - F2912 &amp; CHAR(10) &amp; "(preapproval)", I2912 - F2912 &amp; CHAR(10) &amp; "(PFL filed)"),
       IF(OR(ISBLANK(Z2912), Z2912 = ""), TODAY() - J2912, X2912 - J2912 &amp; CHAR(10) &amp; "(closed)"))</f>
        <v>80
(closed)</v>
      </c>
      <c r="Z2912" s="6" t="str">
        <f>IF(ISBLANK(X2912), "", "Yes")</f>
        <v>Yes</v>
      </c>
    </row>
    <row r="2913" spans="1:26" s="12" customFormat="1" ht="28.8" hidden="1" x14ac:dyDescent="0.3">
      <c r="A2913" s="29" t="s">
        <v>185</v>
      </c>
      <c r="B2913" s="29">
        <v>202100021</v>
      </c>
      <c r="C2913" s="30" t="s">
        <v>1111</v>
      </c>
      <c r="D2913" s="29" t="s">
        <v>179</v>
      </c>
      <c r="E2913" s="139" t="s">
        <v>1124</v>
      </c>
      <c r="F2913" s="30"/>
      <c r="G2913" s="128"/>
      <c r="H2913" s="24" t="str">
        <f>IF(ISNUMBER(F2913), F2913+90, "N/A")</f>
        <v>N/A</v>
      </c>
      <c r="I2913" s="24"/>
      <c r="J2913" s="24">
        <v>44229</v>
      </c>
      <c r="K2913" s="28">
        <v>2153.64</v>
      </c>
      <c r="L2913" s="28">
        <v>255.6</v>
      </c>
      <c r="M2913" s="28">
        <v>2153.64</v>
      </c>
      <c r="N2913" s="28">
        <v>255.6</v>
      </c>
      <c r="O2913" s="27">
        <f>IF(ISBLANK(J2913), "", IF(LEFT(B2913) = "P", J2913+60, J2913+90))</f>
        <v>44319</v>
      </c>
      <c r="P2913" s="27">
        <v>44293</v>
      </c>
      <c r="Q2913" s="27">
        <f>IF(NOT(ISNUMBER(P2913)),"",P2913+15)</f>
        <v>44308</v>
      </c>
      <c r="R2913" s="25" t="s">
        <v>195</v>
      </c>
      <c r="S2913" s="25"/>
      <c r="T2913" s="26"/>
      <c r="U2913" s="25"/>
      <c r="V2913" s="25"/>
      <c r="W2913" s="25" t="str">
        <f>IF(ISNUMBER(R2913), R2913+120, "")</f>
        <v/>
      </c>
      <c r="X2913" s="24">
        <v>44309</v>
      </c>
      <c r="Y2913" s="23" t="str">
        <f ca="1">IF(LEFT(B2913) = "P",
        IF(OR(ISBLANK(I2913), I2913 = ""), TODAY() - F2913 &amp; CHAR(10) &amp; "(preapproval)", I2913 - F2913 &amp; CHAR(10) &amp; "(PFL filed)"),
       IF(OR(ISBLANK(Z2913), Z2913 = ""), TODAY() - J2913, X2913 - J2913 &amp; CHAR(10) &amp; "(closed)"))</f>
        <v>80
(closed)</v>
      </c>
      <c r="Z2913" s="6" t="str">
        <f>IF(ISBLANK(X2913), "", "Yes")</f>
        <v>Yes</v>
      </c>
    </row>
    <row r="2914" spans="1:26" s="12" customFormat="1" ht="28.8" hidden="1" x14ac:dyDescent="0.3">
      <c r="A2914" s="29" t="s">
        <v>185</v>
      </c>
      <c r="B2914" s="29">
        <v>202100022</v>
      </c>
      <c r="C2914" s="31" t="s">
        <v>193</v>
      </c>
      <c r="D2914" s="29" t="s">
        <v>179</v>
      </c>
      <c r="E2914" s="139" t="s">
        <v>928</v>
      </c>
      <c r="F2914" s="30"/>
      <c r="G2914" s="128"/>
      <c r="H2914" s="24" t="str">
        <f>IF(ISNUMBER(F2914), F2914+90, "N/A")</f>
        <v>N/A</v>
      </c>
      <c r="I2914" s="24"/>
      <c r="J2914" s="24">
        <v>44232</v>
      </c>
      <c r="K2914" s="28">
        <v>1708.66</v>
      </c>
      <c r="L2914" s="28">
        <v>414</v>
      </c>
      <c r="M2914" s="28">
        <v>1463.06</v>
      </c>
      <c r="N2914" s="28">
        <v>312.5</v>
      </c>
      <c r="O2914" s="27">
        <f>IF(ISBLANK(J2914), "", IF(LEFT(B2914) = "P", J2914+60, J2914+90))</f>
        <v>44322</v>
      </c>
      <c r="P2914" s="27">
        <v>44293</v>
      </c>
      <c r="Q2914" s="27">
        <f>IF(NOT(ISNUMBER(P2914)),"",P2914+15)</f>
        <v>44308</v>
      </c>
      <c r="R2914" s="25" t="s">
        <v>195</v>
      </c>
      <c r="S2914" s="25"/>
      <c r="T2914" s="26"/>
      <c r="U2914" s="25"/>
      <c r="V2914" s="25"/>
      <c r="W2914" s="25" t="str">
        <f>IF(ISNUMBER(R2914), R2914+120, "")</f>
        <v/>
      </c>
      <c r="X2914" s="24">
        <v>44309</v>
      </c>
      <c r="Y2914" s="23" t="str">
        <f ca="1">IF(LEFT(B2914) = "P",
        IF(OR(ISBLANK(I2914), I2914 = ""), TODAY() - F2914 &amp; CHAR(10) &amp; "(preapproval)", I2914 - F2914 &amp; CHAR(10) &amp; "(PFL filed)"),
       IF(OR(ISBLANK(Z2914), Z2914 = ""), TODAY() - J2914, X2914 - J2914 &amp; CHAR(10) &amp; "(closed)"))</f>
        <v>77
(closed)</v>
      </c>
      <c r="Z2914" s="6" t="str">
        <f>IF(ISBLANK(X2914), "", "Yes")</f>
        <v>Yes</v>
      </c>
    </row>
    <row r="2915" spans="1:26" s="12" customFormat="1" ht="28.8" hidden="1" x14ac:dyDescent="0.3">
      <c r="A2915" s="29" t="s">
        <v>185</v>
      </c>
      <c r="B2915" s="29">
        <v>202100023</v>
      </c>
      <c r="C2915" s="31" t="s">
        <v>193</v>
      </c>
      <c r="D2915" s="29" t="s">
        <v>179</v>
      </c>
      <c r="E2915" s="30" t="s">
        <v>1487</v>
      </c>
      <c r="F2915" s="30"/>
      <c r="G2915" s="128"/>
      <c r="H2915" s="24" t="str">
        <f>IF(ISNUMBER(F2915), F2915+90, "N/A")</f>
        <v>N/A</v>
      </c>
      <c r="I2915" s="24"/>
      <c r="J2915" s="24">
        <v>44232</v>
      </c>
      <c r="K2915" s="28">
        <v>1544.48</v>
      </c>
      <c r="L2915" s="28">
        <v>292.8</v>
      </c>
      <c r="M2915" s="28">
        <v>1544.48</v>
      </c>
      <c r="N2915" s="28">
        <v>247.5</v>
      </c>
      <c r="O2915" s="27">
        <f>IF(ISBLANK(J2915), "", IF(LEFT(B2915) = "P", J2915+60, J2915+90))</f>
        <v>44322</v>
      </c>
      <c r="P2915" s="27">
        <v>44302</v>
      </c>
      <c r="Q2915" s="27">
        <f>IF(NOT(ISNUMBER(P2915)),"",P2915+15)</f>
        <v>44317</v>
      </c>
      <c r="R2915" s="25" t="s">
        <v>195</v>
      </c>
      <c r="S2915" s="25"/>
      <c r="T2915" s="26"/>
      <c r="U2915" s="25"/>
      <c r="V2915" s="25"/>
      <c r="W2915" s="25" t="str">
        <f>IF(ISNUMBER(R2915), R2915+120, "")</f>
        <v/>
      </c>
      <c r="X2915" s="24">
        <v>44320</v>
      </c>
      <c r="Y2915" s="23" t="str">
        <f ca="1">IF(LEFT(B2915) = "P",
        IF(OR(ISBLANK(I2915), I2915 = ""), TODAY() - F2915 &amp; CHAR(10) &amp; "(preapproval)", I2915 - F2915 &amp; CHAR(10) &amp; "(PFL filed)"),
       IF(OR(ISBLANK(Z2915), Z2915 = ""), TODAY() - J2915, X2915 - J2915 &amp; CHAR(10) &amp; "(closed)"))</f>
        <v>88
(closed)</v>
      </c>
      <c r="Z2915" s="6" t="str">
        <f>IF(ISBLANK(X2915), "", "Yes")</f>
        <v>Yes</v>
      </c>
    </row>
    <row r="2916" spans="1:26" s="12" customFormat="1" ht="28.8" hidden="1" x14ac:dyDescent="0.3">
      <c r="A2916" s="29" t="s">
        <v>185</v>
      </c>
      <c r="B2916" s="29">
        <v>202100024</v>
      </c>
      <c r="C2916" s="31" t="s">
        <v>193</v>
      </c>
      <c r="D2916" s="29" t="s">
        <v>179</v>
      </c>
      <c r="E2916" s="30" t="s">
        <v>1486</v>
      </c>
      <c r="F2916" s="30"/>
      <c r="G2916" s="128"/>
      <c r="H2916" s="24" t="str">
        <f>IF(ISNUMBER(F2916), F2916+90, "N/A")</f>
        <v>N/A</v>
      </c>
      <c r="I2916" s="24"/>
      <c r="J2916" s="24">
        <v>44232</v>
      </c>
      <c r="K2916" s="28">
        <v>1456.32</v>
      </c>
      <c r="L2916" s="28">
        <v>276.8</v>
      </c>
      <c r="M2916" s="28">
        <v>1212.75</v>
      </c>
      <c r="N2916" s="28">
        <v>247.5</v>
      </c>
      <c r="O2916" s="27">
        <f>IF(ISBLANK(J2916), "", IF(LEFT(B2916) = "P", J2916+60, J2916+90))</f>
        <v>44322</v>
      </c>
      <c r="P2916" s="27">
        <v>44295</v>
      </c>
      <c r="Q2916" s="27">
        <f>IF(NOT(ISNUMBER(P2916)),"",P2916+15)</f>
        <v>44310</v>
      </c>
      <c r="R2916" s="25" t="s">
        <v>195</v>
      </c>
      <c r="S2916" s="25"/>
      <c r="T2916" s="26"/>
      <c r="U2916" s="25"/>
      <c r="V2916" s="25"/>
      <c r="W2916" s="25" t="str">
        <f>IF(ISNUMBER(R2916), R2916+120, "")</f>
        <v/>
      </c>
      <c r="X2916" s="24">
        <v>44313</v>
      </c>
      <c r="Y2916" s="23" t="str">
        <f ca="1">IF(LEFT(B2916) = "P",
        IF(OR(ISBLANK(I2916), I2916 = ""), TODAY() - F2916 &amp; CHAR(10) &amp; "(preapproval)", I2916 - F2916 &amp; CHAR(10) &amp; "(PFL filed)"),
       IF(OR(ISBLANK(Z2916), Z2916 = ""), TODAY() - J2916, X2916 - J2916 &amp; CHAR(10) &amp; "(closed)"))</f>
        <v>81
(closed)</v>
      </c>
      <c r="Z2916" s="6" t="str">
        <f>IF(ISBLANK(X2916), "", "Yes")</f>
        <v>Yes</v>
      </c>
    </row>
    <row r="2917" spans="1:26" s="12" customFormat="1" ht="28.8" hidden="1" x14ac:dyDescent="0.3">
      <c r="A2917" s="29" t="s">
        <v>185</v>
      </c>
      <c r="B2917" s="29">
        <v>202100026</v>
      </c>
      <c r="C2917" s="30" t="s">
        <v>1111</v>
      </c>
      <c r="D2917" s="29" t="s">
        <v>179</v>
      </c>
      <c r="E2917" s="139" t="s">
        <v>1440</v>
      </c>
      <c r="F2917" s="30"/>
      <c r="G2917" s="128"/>
      <c r="H2917" s="24" t="str">
        <f>IF(ISNUMBER(F2917), F2917+90, "N/A")</f>
        <v>N/A</v>
      </c>
      <c r="I2917" s="24"/>
      <c r="J2917" s="24">
        <v>44238</v>
      </c>
      <c r="K2917" s="28">
        <v>1708.79</v>
      </c>
      <c r="L2917" s="28">
        <v>327.04000000000002</v>
      </c>
      <c r="M2917" s="28"/>
      <c r="N2917" s="28"/>
      <c r="O2917" s="27">
        <f>IF(ISBLANK(J2917), "", IF(LEFT(B2917) = "P", J2917+60, J2917+90))</f>
        <v>44328</v>
      </c>
      <c r="P2917" s="25"/>
      <c r="Q2917" s="27" t="str">
        <f>IF(NOT(ISNUMBER(P2917)),"",P2917+15)</f>
        <v/>
      </c>
      <c r="R2917" s="25"/>
      <c r="S2917" s="25"/>
      <c r="T2917" s="26"/>
      <c r="U2917" s="25"/>
      <c r="V2917" s="25"/>
      <c r="W2917" s="25" t="str">
        <f>IF(ISNUMBER(R2917), R2917+120, "")</f>
        <v/>
      </c>
      <c r="X2917" s="24">
        <v>44280</v>
      </c>
      <c r="Y2917" s="23" t="str">
        <f ca="1">IF(LEFT(B2917) = "P",
        IF(OR(ISBLANK(I2917), I2917 = ""), TODAY() - F2917 &amp; CHAR(10) &amp; "(preapproval)", I2917 - F2917 &amp; CHAR(10) &amp; "(PFL filed)"),
       IF(OR(ISBLANK(Z2917), Z2917 = ""), TODAY() - J2917, X2917 - J2917 &amp; CHAR(10) &amp; "(closed)"))</f>
        <v>42
(closed)</v>
      </c>
      <c r="Z2917" s="6" t="str">
        <f>IF(ISBLANK(X2917), "", "Yes")</f>
        <v>Yes</v>
      </c>
    </row>
    <row r="2918" spans="1:26" s="12" customFormat="1" ht="28.8" hidden="1" x14ac:dyDescent="0.3">
      <c r="A2918" s="29" t="s">
        <v>185</v>
      </c>
      <c r="B2918" s="29">
        <v>202100027</v>
      </c>
      <c r="C2918" s="30" t="s">
        <v>1483</v>
      </c>
      <c r="D2918" s="29" t="s">
        <v>179</v>
      </c>
      <c r="E2918" s="139" t="s">
        <v>450</v>
      </c>
      <c r="F2918" s="30"/>
      <c r="G2918" s="128"/>
      <c r="H2918" s="24" t="str">
        <f>IF(ISNUMBER(F2918), F2918+90, "N/A")</f>
        <v>N/A</v>
      </c>
      <c r="I2918" s="24"/>
      <c r="J2918" s="24">
        <v>44244</v>
      </c>
      <c r="K2918" s="28">
        <v>862.1</v>
      </c>
      <c r="L2918" s="28">
        <v>370</v>
      </c>
      <c r="M2918" s="28">
        <v>862.1</v>
      </c>
      <c r="N2918" s="28">
        <v>370</v>
      </c>
      <c r="O2918" s="27">
        <f>IF(ISBLANK(J2918), "", IF(LEFT(B2918) = "P", J2918+60, J2918+90))</f>
        <v>44334</v>
      </c>
      <c r="P2918" s="27">
        <v>44309</v>
      </c>
      <c r="Q2918" s="27">
        <f>IF(NOT(ISNUMBER(P2918)),"",P2918+15)</f>
        <v>44324</v>
      </c>
      <c r="R2918" s="25" t="s">
        <v>195</v>
      </c>
      <c r="S2918" s="25"/>
      <c r="T2918" s="26"/>
      <c r="U2918" s="25"/>
      <c r="V2918" s="25"/>
      <c r="W2918" s="25" t="str">
        <f>IF(ISNUMBER(R2918), R2918+120, "")</f>
        <v/>
      </c>
      <c r="X2918" s="24">
        <v>44327</v>
      </c>
      <c r="Y2918" s="23" t="str">
        <f ca="1">IF(LEFT(B2918) = "P",
        IF(OR(ISBLANK(I2918), I2918 = ""), TODAY() - F2918 &amp; CHAR(10) &amp; "(preapproval)", I2918 - F2918 &amp; CHAR(10) &amp; "(PFL filed)"),
       IF(OR(ISBLANK(Z2918), Z2918 = ""), TODAY() - J2918, X2918 - J2918 &amp; CHAR(10) &amp; "(closed)"))</f>
        <v>83
(closed)</v>
      </c>
      <c r="Z2918" s="6" t="str">
        <f>IF(ISBLANK(X2918), "", "Yes")</f>
        <v>Yes</v>
      </c>
    </row>
    <row r="2919" spans="1:26" s="12" customFormat="1" ht="28.8" hidden="1" x14ac:dyDescent="0.3">
      <c r="A2919" s="29" t="s">
        <v>185</v>
      </c>
      <c r="B2919" s="29">
        <v>202100028</v>
      </c>
      <c r="C2919" s="30" t="s">
        <v>1483</v>
      </c>
      <c r="D2919" s="29" t="s">
        <v>179</v>
      </c>
      <c r="E2919" s="139" t="s">
        <v>1485</v>
      </c>
      <c r="F2919" s="30"/>
      <c r="G2919" s="128"/>
      <c r="H2919" s="24" t="str">
        <f>IF(ISNUMBER(F2919), F2919+90, "N/A")</f>
        <v>N/A</v>
      </c>
      <c r="I2919" s="24"/>
      <c r="J2919" s="24">
        <v>44244</v>
      </c>
      <c r="K2919" s="28">
        <v>853.2</v>
      </c>
      <c r="L2919" s="28">
        <v>142.19999999999999</v>
      </c>
      <c r="M2919" s="28">
        <v>622.79999999999995</v>
      </c>
      <c r="N2919" s="28">
        <v>103.8</v>
      </c>
      <c r="O2919" s="27">
        <f>IF(ISBLANK(J2919), "", IF(LEFT(B2919) = "P", J2919+60, J2919+90))</f>
        <v>44334</v>
      </c>
      <c r="P2919" s="27">
        <v>44309</v>
      </c>
      <c r="Q2919" s="27">
        <f>IF(NOT(ISNUMBER(P2919)),"",P2919+15)</f>
        <v>44324</v>
      </c>
      <c r="R2919" s="25" t="s">
        <v>195</v>
      </c>
      <c r="S2919" s="25"/>
      <c r="T2919" s="26"/>
      <c r="U2919" s="25"/>
      <c r="V2919" s="25"/>
      <c r="W2919" s="25" t="str">
        <f>IF(ISNUMBER(R2919), R2919+120, "")</f>
        <v/>
      </c>
      <c r="X2919" s="24">
        <v>44327</v>
      </c>
      <c r="Y2919" s="23" t="str">
        <f ca="1">IF(LEFT(B2919) = "P",
        IF(OR(ISBLANK(I2919), I2919 = ""), TODAY() - F2919 &amp; CHAR(10) &amp; "(preapproval)", I2919 - F2919 &amp; CHAR(10) &amp; "(PFL filed)"),
       IF(OR(ISBLANK(Z2919), Z2919 = ""), TODAY() - J2919, X2919 - J2919 &amp; CHAR(10) &amp; "(closed)"))</f>
        <v>83
(closed)</v>
      </c>
      <c r="Z2919" s="6" t="str">
        <f>IF(ISBLANK(X2919), "", "Yes")</f>
        <v>Yes</v>
      </c>
    </row>
    <row r="2920" spans="1:26" s="12" customFormat="1" ht="28.8" hidden="1" x14ac:dyDescent="0.3">
      <c r="A2920" s="29" t="s">
        <v>185</v>
      </c>
      <c r="B2920" s="29">
        <v>202100029</v>
      </c>
      <c r="C2920" s="30" t="s">
        <v>1483</v>
      </c>
      <c r="D2920" s="29" t="s">
        <v>179</v>
      </c>
      <c r="E2920" s="139" t="s">
        <v>1484</v>
      </c>
      <c r="F2920" s="30"/>
      <c r="G2920" s="128"/>
      <c r="H2920" s="24" t="str">
        <f>IF(ISNUMBER(F2920), F2920+90, "N/A")</f>
        <v>N/A</v>
      </c>
      <c r="I2920" s="24"/>
      <c r="J2920" s="24">
        <v>44244</v>
      </c>
      <c r="K2920" s="28">
        <v>1116</v>
      </c>
      <c r="L2920" s="28">
        <v>186</v>
      </c>
      <c r="M2920" s="28">
        <v>1116</v>
      </c>
      <c r="N2920" s="28">
        <v>186</v>
      </c>
      <c r="O2920" s="27">
        <f>IF(ISBLANK(J2920), "", IF(LEFT(B2920) = "P", J2920+60, J2920+90))</f>
        <v>44334</v>
      </c>
      <c r="P2920" s="27">
        <v>44309</v>
      </c>
      <c r="Q2920" s="27">
        <f>IF(NOT(ISNUMBER(P2920)),"",P2920+15)</f>
        <v>44324</v>
      </c>
      <c r="R2920" s="25" t="s">
        <v>195</v>
      </c>
      <c r="S2920" s="25"/>
      <c r="T2920" s="26"/>
      <c r="U2920" s="25"/>
      <c r="V2920" s="25"/>
      <c r="W2920" s="25" t="str">
        <f>IF(ISNUMBER(R2920), R2920+120, "")</f>
        <v/>
      </c>
      <c r="X2920" s="24">
        <v>44327</v>
      </c>
      <c r="Y2920" s="23" t="str">
        <f ca="1">IF(LEFT(B2920) = "P",
        IF(OR(ISBLANK(I2920), I2920 = ""), TODAY() - F2920 &amp; CHAR(10) &amp; "(preapproval)", I2920 - F2920 &amp; CHAR(10) &amp; "(PFL filed)"),
       IF(OR(ISBLANK(Z2920), Z2920 = ""), TODAY() - J2920, X2920 - J2920 &amp; CHAR(10) &amp; "(closed)"))</f>
        <v>83
(closed)</v>
      </c>
      <c r="Z2920" s="6" t="str">
        <f>IF(ISBLANK(X2920), "", "Yes")</f>
        <v>Yes</v>
      </c>
    </row>
    <row r="2921" spans="1:26" s="12" customFormat="1" ht="28.8" hidden="1" x14ac:dyDescent="0.3">
      <c r="A2921" s="29" t="s">
        <v>185</v>
      </c>
      <c r="B2921" s="29">
        <v>202100030</v>
      </c>
      <c r="C2921" s="30" t="s">
        <v>1483</v>
      </c>
      <c r="D2921" s="29" t="s">
        <v>179</v>
      </c>
      <c r="E2921" s="139" t="s">
        <v>1482</v>
      </c>
      <c r="F2921" s="30"/>
      <c r="G2921" s="128"/>
      <c r="H2921" s="24" t="str">
        <f>IF(ISNUMBER(F2921), F2921+90, "N/A")</f>
        <v>N/A</v>
      </c>
      <c r="I2921" s="24"/>
      <c r="J2921" s="24">
        <v>44244</v>
      </c>
      <c r="K2921" s="28">
        <v>1440</v>
      </c>
      <c r="L2921" s="28">
        <v>240</v>
      </c>
      <c r="M2921" s="28">
        <v>1440</v>
      </c>
      <c r="N2921" s="28">
        <v>240</v>
      </c>
      <c r="O2921" s="27">
        <f>IF(ISBLANK(J2921), "", IF(LEFT(B2921) = "P", J2921+60, J2921+90))</f>
        <v>44334</v>
      </c>
      <c r="P2921" s="27">
        <v>44302</v>
      </c>
      <c r="Q2921" s="27">
        <f>IF(NOT(ISNUMBER(P2921)),"",P2921+15)</f>
        <v>44317</v>
      </c>
      <c r="R2921" s="25"/>
      <c r="S2921" s="25"/>
      <c r="T2921" s="26"/>
      <c r="U2921" s="25"/>
      <c r="V2921" s="25"/>
      <c r="W2921" s="25" t="str">
        <f>IF(ISNUMBER(R2921), R2921+120, "")</f>
        <v/>
      </c>
      <c r="X2921" s="24">
        <v>44320</v>
      </c>
      <c r="Y2921" s="23" t="str">
        <f ca="1">IF(LEFT(B2921) = "P",
        IF(OR(ISBLANK(I2921), I2921 = ""), TODAY() - F2921 &amp; CHAR(10) &amp; "(preapproval)", I2921 - F2921 &amp; CHAR(10) &amp; "(PFL filed)"),
       IF(OR(ISBLANK(Z2921), Z2921 = ""), TODAY() - J2921, X2921 - J2921 &amp; CHAR(10) &amp; "(closed)"))</f>
        <v>76
(closed)</v>
      </c>
      <c r="Z2921" s="6" t="str">
        <f>IF(ISBLANK(X2921), "", "Yes")</f>
        <v>Yes</v>
      </c>
    </row>
    <row r="2922" spans="1:26" s="12" customFormat="1" ht="28.8" hidden="1" x14ac:dyDescent="0.3">
      <c r="A2922" s="29" t="s">
        <v>185</v>
      </c>
      <c r="B2922" s="29">
        <v>202100031</v>
      </c>
      <c r="C2922" s="30" t="s">
        <v>193</v>
      </c>
      <c r="D2922" s="29" t="s">
        <v>179</v>
      </c>
      <c r="E2922" s="139" t="s">
        <v>308</v>
      </c>
      <c r="F2922" s="30"/>
      <c r="G2922" s="128"/>
      <c r="H2922" s="24" t="str">
        <f>IF(ISNUMBER(F2922), F2922+90, "N/A")</f>
        <v>N/A</v>
      </c>
      <c r="I2922" s="24"/>
      <c r="J2922" s="24">
        <v>44246</v>
      </c>
      <c r="K2922" s="28">
        <v>1869.23</v>
      </c>
      <c r="L2922" s="28">
        <v>99</v>
      </c>
      <c r="M2922" s="28">
        <v>1869.23</v>
      </c>
      <c r="N2922" s="28">
        <v>99</v>
      </c>
      <c r="O2922" s="27">
        <f>IF(ISBLANK(J2922), "", IF(LEFT(B2922) = "P", J2922+60, J2922+90))</f>
        <v>44336</v>
      </c>
      <c r="P2922" s="27">
        <v>44302</v>
      </c>
      <c r="Q2922" s="27">
        <f>IF(NOT(ISNUMBER(P2922)),"",P2922+15)</f>
        <v>44317</v>
      </c>
      <c r="R2922" s="25" t="s">
        <v>195</v>
      </c>
      <c r="S2922" s="25"/>
      <c r="T2922" s="26"/>
      <c r="U2922" s="25"/>
      <c r="V2922" s="25"/>
      <c r="W2922" s="25" t="str">
        <f>IF(ISNUMBER(R2922), R2922+120, "")</f>
        <v/>
      </c>
      <c r="X2922" s="24">
        <v>44320</v>
      </c>
      <c r="Y2922" s="23" t="str">
        <f ca="1">IF(LEFT(B2922) = "P",
        IF(OR(ISBLANK(I2922), I2922 = ""), TODAY() - F2922 &amp; CHAR(10) &amp; "(preapproval)", I2922 - F2922 &amp; CHAR(10) &amp; "(PFL filed)"),
       IF(OR(ISBLANK(Z2922), Z2922 = ""), TODAY() - J2922, X2922 - J2922 &amp; CHAR(10) &amp; "(closed)"))</f>
        <v>74
(closed)</v>
      </c>
      <c r="Z2922" s="6" t="str">
        <f>IF(ISBLANK(X2922), "", "Yes")</f>
        <v>Yes</v>
      </c>
    </row>
    <row r="2923" spans="1:26" s="12" customFormat="1" ht="28.8" hidden="1" x14ac:dyDescent="0.3">
      <c r="A2923" s="29" t="s">
        <v>185</v>
      </c>
      <c r="B2923" s="29">
        <v>202100032</v>
      </c>
      <c r="C2923" s="31" t="s">
        <v>193</v>
      </c>
      <c r="D2923" s="29" t="s">
        <v>179</v>
      </c>
      <c r="E2923" s="139" t="s">
        <v>1481</v>
      </c>
      <c r="F2923" s="30"/>
      <c r="G2923" s="128"/>
      <c r="H2923" s="24" t="str">
        <f>IF(ISNUMBER(F2923), F2923+90, "N/A")</f>
        <v>N/A</v>
      </c>
      <c r="I2923" s="24"/>
      <c r="J2923" s="24">
        <v>44246</v>
      </c>
      <c r="K2923" s="28">
        <v>3530.84</v>
      </c>
      <c r="L2923" s="28">
        <v>184.9</v>
      </c>
      <c r="M2923" s="28">
        <v>3530.84</v>
      </c>
      <c r="N2923" s="28">
        <v>184.9</v>
      </c>
      <c r="O2923" s="27">
        <f>IF(ISBLANK(J2923), "", IF(LEFT(B2923) = "P", J2923+60, J2923+90))</f>
        <v>44336</v>
      </c>
      <c r="P2923" s="27">
        <v>44315</v>
      </c>
      <c r="Q2923" s="27">
        <f>IF(NOT(ISNUMBER(P2923)),"",P2923+15)</f>
        <v>44330</v>
      </c>
      <c r="R2923" s="25" t="s">
        <v>195</v>
      </c>
      <c r="S2923" s="25"/>
      <c r="T2923" s="26"/>
      <c r="U2923" s="25"/>
      <c r="V2923" s="25"/>
      <c r="W2923" s="25" t="str">
        <f>IF(ISNUMBER(R2923), R2923+120, "")</f>
        <v/>
      </c>
      <c r="X2923" s="24">
        <v>44333</v>
      </c>
      <c r="Y2923" s="23" t="str">
        <f ca="1">IF(LEFT(B2923) = "P",
        IF(OR(ISBLANK(I2923), I2923 = ""), TODAY() - F2923 &amp; CHAR(10) &amp; "(preapproval)", I2923 - F2923 &amp; CHAR(10) &amp; "(PFL filed)"),
       IF(OR(ISBLANK(Z2923), Z2923 = ""), TODAY() - J2923, X2923 - J2923 &amp; CHAR(10) &amp; "(closed)"))</f>
        <v>87
(closed)</v>
      </c>
      <c r="Z2923" s="6" t="str">
        <f>IF(ISBLANK(X2923), "", "Yes")</f>
        <v>Yes</v>
      </c>
    </row>
    <row r="2924" spans="1:26" s="12" customFormat="1" ht="28.8" hidden="1" x14ac:dyDescent="0.3">
      <c r="A2924" s="29" t="s">
        <v>185</v>
      </c>
      <c r="B2924" s="29">
        <v>202100033</v>
      </c>
      <c r="C2924" s="30" t="s">
        <v>693</v>
      </c>
      <c r="D2924" s="29" t="s">
        <v>179</v>
      </c>
      <c r="E2924" s="139" t="s">
        <v>1480</v>
      </c>
      <c r="F2924" s="30"/>
      <c r="G2924" s="128"/>
      <c r="H2924" s="24" t="str">
        <f>IF(ISNUMBER(F2924), F2924+90, "N/A")</f>
        <v>N/A</v>
      </c>
      <c r="I2924" s="24"/>
      <c r="J2924" s="24">
        <v>44250</v>
      </c>
      <c r="K2924" s="28">
        <v>2028</v>
      </c>
      <c r="L2924" s="28">
        <v>507</v>
      </c>
      <c r="M2924" s="28">
        <v>2028</v>
      </c>
      <c r="N2924" s="28">
        <v>507</v>
      </c>
      <c r="O2924" s="27">
        <f>IF(ISBLANK(J2924), "", IF(LEFT(B2924) = "P", J2924+60, J2924+90))</f>
        <v>44340</v>
      </c>
      <c r="P2924" s="27">
        <v>44309</v>
      </c>
      <c r="Q2924" s="27">
        <f>IF(NOT(ISNUMBER(P2924)),"",P2924+15)</f>
        <v>44324</v>
      </c>
      <c r="R2924" s="25" t="s">
        <v>195</v>
      </c>
      <c r="S2924" s="25"/>
      <c r="T2924" s="26"/>
      <c r="U2924" s="25"/>
      <c r="V2924" s="25"/>
      <c r="W2924" s="25" t="str">
        <f>IF(ISNUMBER(R2924), R2924+120, "")</f>
        <v/>
      </c>
      <c r="X2924" s="24">
        <v>44327</v>
      </c>
      <c r="Y2924" s="23" t="str">
        <f ca="1">IF(LEFT(B2924) = "P",
        IF(OR(ISBLANK(I2924), I2924 = ""), TODAY() - F2924 &amp; CHAR(10) &amp; "(preapproval)", I2924 - F2924 &amp; CHAR(10) &amp; "(PFL filed)"),
       IF(OR(ISBLANK(Z2924), Z2924 = ""), TODAY() - J2924, X2924 - J2924 &amp; CHAR(10) &amp; "(closed)"))</f>
        <v>77
(closed)</v>
      </c>
      <c r="Z2924" s="6" t="str">
        <f>IF(ISBLANK(X2924), "", "Yes")</f>
        <v>Yes</v>
      </c>
    </row>
    <row r="2925" spans="1:26" s="12" customFormat="1" ht="28.8" hidden="1" x14ac:dyDescent="0.3">
      <c r="A2925" s="29" t="s">
        <v>185</v>
      </c>
      <c r="B2925" s="29">
        <v>202100034</v>
      </c>
      <c r="C2925" s="30" t="s">
        <v>1479</v>
      </c>
      <c r="D2925" s="29" t="s">
        <v>177</v>
      </c>
      <c r="E2925" s="139" t="s">
        <v>1055</v>
      </c>
      <c r="F2925" s="30"/>
      <c r="G2925" s="128"/>
      <c r="H2925" s="24" t="str">
        <f>IF(ISNUMBER(F2925), F2925+90, "N/A")</f>
        <v>N/A</v>
      </c>
      <c r="I2925" s="24"/>
      <c r="J2925" s="24">
        <v>44252</v>
      </c>
      <c r="K2925" s="28">
        <v>1080</v>
      </c>
      <c r="L2925" s="28">
        <v>54</v>
      </c>
      <c r="M2925" s="28">
        <v>1080</v>
      </c>
      <c r="N2925" s="28">
        <v>54</v>
      </c>
      <c r="O2925" s="27">
        <f>IF(ISBLANK(J2925), "", IF(LEFT(B2925) = "P", J2925+60, J2925+90))</f>
        <v>44342</v>
      </c>
      <c r="P2925" s="27">
        <v>44315</v>
      </c>
      <c r="Q2925" s="27">
        <f>IF(NOT(ISNUMBER(P2925)),"",P2925+15)</f>
        <v>44330</v>
      </c>
      <c r="R2925" s="25" t="s">
        <v>195</v>
      </c>
      <c r="S2925" s="25"/>
      <c r="T2925" s="26"/>
      <c r="U2925" s="25"/>
      <c r="V2925" s="25"/>
      <c r="W2925" s="25" t="str">
        <f>IF(ISNUMBER(R2925), R2925+120, "")</f>
        <v/>
      </c>
      <c r="X2925" s="24">
        <v>44333</v>
      </c>
      <c r="Y2925" s="23" t="str">
        <f ca="1">IF(LEFT(B2925) = "P",
        IF(OR(ISBLANK(I2925), I2925 = ""), TODAY() - F2925 &amp; CHAR(10) &amp; "(preapproval)", I2925 - F2925 &amp; CHAR(10) &amp; "(PFL filed)"),
       IF(OR(ISBLANK(Z2925), Z2925 = ""), TODAY() - J2925, X2925 - J2925 &amp; CHAR(10) &amp; "(closed)"))</f>
        <v>81
(closed)</v>
      </c>
      <c r="Z2925" s="6" t="str">
        <f>IF(ISBLANK(X2925), "", "Yes")</f>
        <v>Yes</v>
      </c>
    </row>
    <row r="2926" spans="1:26" s="12" customFormat="1" ht="28.8" hidden="1" x14ac:dyDescent="0.3">
      <c r="A2926" s="29" t="s">
        <v>185</v>
      </c>
      <c r="B2926" s="29">
        <v>202100035</v>
      </c>
      <c r="C2926" s="31" t="s">
        <v>1479</v>
      </c>
      <c r="D2926" s="29" t="s">
        <v>179</v>
      </c>
      <c r="E2926" s="139" t="s">
        <v>1478</v>
      </c>
      <c r="F2926" s="30"/>
      <c r="G2926" s="128"/>
      <c r="H2926" s="24" t="str">
        <f>IF(ISNUMBER(F2926), F2926+90, "N/A")</f>
        <v>N/A</v>
      </c>
      <c r="I2926" s="24"/>
      <c r="J2926" s="24">
        <v>44252</v>
      </c>
      <c r="K2926" s="28">
        <v>3014.7</v>
      </c>
      <c r="L2926" s="28">
        <v>380</v>
      </c>
      <c r="M2926" s="28">
        <v>3014.7</v>
      </c>
      <c r="N2926" s="28">
        <v>380</v>
      </c>
      <c r="O2926" s="27">
        <f>IF(ISBLANK(J2926), "", IF(LEFT(B2926) = "P", J2926+60, J2926+90))</f>
        <v>44342</v>
      </c>
      <c r="P2926" s="27">
        <v>44309</v>
      </c>
      <c r="Q2926" s="27">
        <f>IF(NOT(ISNUMBER(P2926)),"",P2926+15)</f>
        <v>44324</v>
      </c>
      <c r="R2926" s="25" t="s">
        <v>195</v>
      </c>
      <c r="S2926" s="25"/>
      <c r="T2926" s="26"/>
      <c r="U2926" s="25"/>
      <c r="V2926" s="25"/>
      <c r="W2926" s="25" t="str">
        <f>IF(ISNUMBER(R2926), R2926+120, "")</f>
        <v/>
      </c>
      <c r="X2926" s="24">
        <v>44327</v>
      </c>
      <c r="Y2926" s="23" t="str">
        <f ca="1">IF(LEFT(B2926) = "P",
        IF(OR(ISBLANK(I2926), I2926 = ""), TODAY() - F2926 &amp; CHAR(10) &amp; "(preapproval)", I2926 - F2926 &amp; CHAR(10) &amp; "(PFL filed)"),
       IF(OR(ISBLANK(Z2926), Z2926 = ""), TODAY() - J2926, X2926 - J2926 &amp; CHAR(10) &amp; "(closed)"))</f>
        <v>75
(closed)</v>
      </c>
      <c r="Z2926" s="6" t="str">
        <f>IF(ISBLANK(X2926), "", "Yes")</f>
        <v>Yes</v>
      </c>
    </row>
    <row r="2927" spans="1:26" s="12" customFormat="1" ht="28.8" hidden="1" x14ac:dyDescent="0.3">
      <c r="A2927" s="29" t="s">
        <v>185</v>
      </c>
      <c r="B2927" s="29">
        <v>202100036</v>
      </c>
      <c r="C2927" s="31" t="s">
        <v>1477</v>
      </c>
      <c r="D2927" s="29" t="s">
        <v>179</v>
      </c>
      <c r="E2927" s="139" t="s">
        <v>1047</v>
      </c>
      <c r="F2927" s="30"/>
      <c r="G2927" s="128"/>
      <c r="H2927" s="24" t="str">
        <f>IF(ISNUMBER(F2927), F2927+90, "N/A")</f>
        <v>N/A</v>
      </c>
      <c r="I2927" s="24"/>
      <c r="J2927" s="24">
        <v>44253</v>
      </c>
      <c r="K2927" s="28">
        <v>1588.4</v>
      </c>
      <c r="L2927" s="28">
        <v>209</v>
      </c>
      <c r="M2927" s="28">
        <v>1588.4</v>
      </c>
      <c r="N2927" s="28">
        <v>209</v>
      </c>
      <c r="O2927" s="27">
        <f>IF(ISBLANK(J2927), "", IF(LEFT(B2927) = "P", J2927+60, J2927+90))</f>
        <v>44343</v>
      </c>
      <c r="P2927" s="27">
        <v>44302</v>
      </c>
      <c r="Q2927" s="27">
        <f>IF(NOT(ISNUMBER(P2927)),"",P2927+15)</f>
        <v>44317</v>
      </c>
      <c r="R2927" s="25" t="s">
        <v>195</v>
      </c>
      <c r="S2927" s="25"/>
      <c r="T2927" s="26"/>
      <c r="U2927" s="25"/>
      <c r="V2927" s="25"/>
      <c r="W2927" s="25" t="str">
        <f>IF(ISNUMBER(R2927), R2927+120, "")</f>
        <v/>
      </c>
      <c r="X2927" s="24">
        <v>44320</v>
      </c>
      <c r="Y2927" s="23" t="str">
        <f ca="1">IF(LEFT(B2927) = "P",
        IF(OR(ISBLANK(I2927), I2927 = ""), TODAY() - F2927 &amp; CHAR(10) &amp; "(preapproval)", I2927 - F2927 &amp; CHAR(10) &amp; "(PFL filed)"),
       IF(OR(ISBLANK(Z2927), Z2927 = ""), TODAY() - J2927, X2927 - J2927 &amp; CHAR(10) &amp; "(closed)"))</f>
        <v>67
(closed)</v>
      </c>
      <c r="Z2927" s="6" t="str">
        <f>IF(ISBLANK(X2927), "", "Yes")</f>
        <v>Yes</v>
      </c>
    </row>
    <row r="2928" spans="1:26" s="12" customFormat="1" ht="28.8" hidden="1" x14ac:dyDescent="0.3">
      <c r="A2928" s="29" t="s">
        <v>185</v>
      </c>
      <c r="B2928" s="29">
        <v>202100037</v>
      </c>
      <c r="C2928" s="31" t="s">
        <v>1477</v>
      </c>
      <c r="D2928" s="29" t="s">
        <v>179</v>
      </c>
      <c r="E2928" s="139" t="s">
        <v>1476</v>
      </c>
      <c r="F2928" s="30"/>
      <c r="G2928" s="128"/>
      <c r="H2928" s="24" t="str">
        <f>IF(ISNUMBER(F2928), F2928+90, "N/A")</f>
        <v>N/A</v>
      </c>
      <c r="I2928" s="24"/>
      <c r="J2928" s="24">
        <v>44253</v>
      </c>
      <c r="K2928" s="28">
        <v>1527.6</v>
      </c>
      <c r="L2928" s="28">
        <v>201</v>
      </c>
      <c r="M2928" s="28">
        <v>1527.6</v>
      </c>
      <c r="N2928" s="28">
        <v>201</v>
      </c>
      <c r="O2928" s="27">
        <f>IF(ISBLANK(J2928), "", IF(LEFT(B2928) = "P", J2928+60, J2928+90))</f>
        <v>44343</v>
      </c>
      <c r="P2928" s="27">
        <v>44295</v>
      </c>
      <c r="Q2928" s="27">
        <f>IF(NOT(ISNUMBER(P2928)),"",P2928+15)</f>
        <v>44310</v>
      </c>
      <c r="R2928" s="25" t="s">
        <v>195</v>
      </c>
      <c r="S2928" s="25"/>
      <c r="T2928" s="26"/>
      <c r="U2928" s="25"/>
      <c r="V2928" s="25"/>
      <c r="W2928" s="25" t="str">
        <f>IF(ISNUMBER(R2928), R2928+120, "")</f>
        <v/>
      </c>
      <c r="X2928" s="24">
        <v>44313</v>
      </c>
      <c r="Y2928" s="23" t="str">
        <f ca="1">IF(LEFT(B2928) = "P",
        IF(OR(ISBLANK(I2928), I2928 = ""), TODAY() - F2928 &amp; CHAR(10) &amp; "(preapproval)", I2928 - F2928 &amp; CHAR(10) &amp; "(PFL filed)"),
       IF(OR(ISBLANK(Z2928), Z2928 = ""), TODAY() - J2928, X2928 - J2928 &amp; CHAR(10) &amp; "(closed)"))</f>
        <v>60
(closed)</v>
      </c>
      <c r="Z2928" s="6" t="str">
        <f>IF(ISBLANK(X2928), "", "Yes")</f>
        <v>Yes</v>
      </c>
    </row>
    <row r="2929" spans="1:26" s="12" customFormat="1" ht="28.8" hidden="1" x14ac:dyDescent="0.3">
      <c r="A2929" s="29" t="s">
        <v>185</v>
      </c>
      <c r="B2929" s="29">
        <v>202100038</v>
      </c>
      <c r="C2929" s="30" t="s">
        <v>689</v>
      </c>
      <c r="D2929" s="29" t="s">
        <v>177</v>
      </c>
      <c r="E2929" s="139" t="s">
        <v>1475</v>
      </c>
      <c r="F2929" s="30"/>
      <c r="G2929" s="128"/>
      <c r="H2929" s="24" t="str">
        <f>IF(ISNUMBER(F2929), F2929+90, "N/A")</f>
        <v>N/A</v>
      </c>
      <c r="I2929" s="24"/>
      <c r="J2929" s="24">
        <v>44253</v>
      </c>
      <c r="K2929" s="28">
        <v>564</v>
      </c>
      <c r="L2929" s="28">
        <v>70.5</v>
      </c>
      <c r="M2929" s="28">
        <v>564</v>
      </c>
      <c r="N2929" s="28">
        <v>70.5</v>
      </c>
      <c r="O2929" s="27">
        <f>IF(ISBLANK(J2929), "", IF(LEFT(B2929) = "P", J2929+60, J2929+90))</f>
        <v>44343</v>
      </c>
      <c r="P2929" s="27">
        <v>44315</v>
      </c>
      <c r="Q2929" s="27">
        <f>IF(NOT(ISNUMBER(P2929)),"",P2929+15)</f>
        <v>44330</v>
      </c>
      <c r="R2929" s="25" t="s">
        <v>195</v>
      </c>
      <c r="S2929" s="25"/>
      <c r="T2929" s="26"/>
      <c r="U2929" s="25"/>
      <c r="V2929" s="25"/>
      <c r="W2929" s="25" t="str">
        <f>IF(ISNUMBER(R2929), R2929+120, "")</f>
        <v/>
      </c>
      <c r="X2929" s="24">
        <v>44333</v>
      </c>
      <c r="Y2929" s="23" t="str">
        <f ca="1">IF(LEFT(B2929) = "P",
        IF(OR(ISBLANK(I2929), I2929 = ""), TODAY() - F2929 &amp; CHAR(10) &amp; "(preapproval)", I2929 - F2929 &amp; CHAR(10) &amp; "(PFL filed)"),
       IF(OR(ISBLANK(Z2929), Z2929 = ""), TODAY() - J2929, X2929 - J2929 &amp; CHAR(10) &amp; "(closed)"))</f>
        <v>80
(closed)</v>
      </c>
      <c r="Z2929" s="6" t="str">
        <f>IF(ISBLANK(X2929), "", "Yes")</f>
        <v>Yes</v>
      </c>
    </row>
    <row r="2930" spans="1:26" s="12" customFormat="1" ht="28.8" hidden="1" x14ac:dyDescent="0.3">
      <c r="A2930" s="29" t="s">
        <v>185</v>
      </c>
      <c r="B2930" s="29">
        <v>202100039</v>
      </c>
      <c r="C2930" s="30" t="s">
        <v>1449</v>
      </c>
      <c r="D2930" s="29" t="s">
        <v>179</v>
      </c>
      <c r="E2930" s="139" t="s">
        <v>1474</v>
      </c>
      <c r="F2930" s="30"/>
      <c r="G2930" s="128"/>
      <c r="H2930" s="24" t="str">
        <f>IF(ISNUMBER(F2930), F2930+90, "N/A")</f>
        <v>N/A</v>
      </c>
      <c r="I2930" s="24"/>
      <c r="J2930" s="24">
        <v>44256</v>
      </c>
      <c r="K2930" s="28">
        <v>11369.06</v>
      </c>
      <c r="L2930" s="28">
        <v>1136.04</v>
      </c>
      <c r="M2930" s="28">
        <v>11369.06</v>
      </c>
      <c r="N2930" s="28">
        <v>1136.04</v>
      </c>
      <c r="O2930" s="27">
        <f>IF(ISBLANK(J2930), "", IF(LEFT(B2930) = "P", J2930+60, J2930+90))</f>
        <v>44346</v>
      </c>
      <c r="P2930" s="27">
        <v>44288</v>
      </c>
      <c r="Q2930" s="27">
        <f>IF(NOT(ISNUMBER(P2930)),"",P2930+15)</f>
        <v>44303</v>
      </c>
      <c r="R2930" s="25" t="s">
        <v>195</v>
      </c>
      <c r="S2930" s="25"/>
      <c r="T2930" s="26"/>
      <c r="U2930" s="25"/>
      <c r="V2930" s="25"/>
      <c r="W2930" s="25" t="str">
        <f>IF(ISNUMBER(R2930), R2930+120, "")</f>
        <v/>
      </c>
      <c r="X2930" s="24">
        <v>44306</v>
      </c>
      <c r="Y2930" s="23" t="str">
        <f ca="1">IF(LEFT(B2930) = "P",
        IF(OR(ISBLANK(I2930), I2930 = ""), TODAY() - F2930 &amp; CHAR(10) &amp; "(preapproval)", I2930 - F2930 &amp; CHAR(10) &amp; "(PFL filed)"),
       IF(OR(ISBLANK(Z2930), Z2930 = ""), TODAY() - J2930, X2930 - J2930 &amp; CHAR(10) &amp; "(closed)"))</f>
        <v>50
(closed)</v>
      </c>
      <c r="Z2930" s="6" t="str">
        <f>IF(ISBLANK(X2930), "", "Yes")</f>
        <v>Yes</v>
      </c>
    </row>
    <row r="2931" spans="1:26" s="12" customFormat="1" ht="28.8" hidden="1" x14ac:dyDescent="0.3">
      <c r="A2931" s="29" t="s">
        <v>185</v>
      </c>
      <c r="B2931" s="29">
        <v>202100040</v>
      </c>
      <c r="C2931" s="30" t="s">
        <v>1410</v>
      </c>
      <c r="D2931" s="29" t="s">
        <v>179</v>
      </c>
      <c r="E2931" s="139" t="s">
        <v>1473</v>
      </c>
      <c r="F2931" s="30"/>
      <c r="G2931" s="128"/>
      <c r="H2931" s="24" t="str">
        <f>IF(ISNUMBER(F2931), F2931+90, "N/A")</f>
        <v>N/A</v>
      </c>
      <c r="I2931" s="24"/>
      <c r="J2931" s="24">
        <v>44260</v>
      </c>
      <c r="K2931" s="28">
        <v>2677.43</v>
      </c>
      <c r="L2931" s="28">
        <v>438</v>
      </c>
      <c r="M2931" s="28">
        <v>2631.6</v>
      </c>
      <c r="N2931" s="28">
        <v>438</v>
      </c>
      <c r="O2931" s="27">
        <f>IF(ISBLANK(J2931), "", IF(LEFT(B2931) = "P", J2931+60, J2931+90))</f>
        <v>44350</v>
      </c>
      <c r="P2931" s="27">
        <v>44333</v>
      </c>
      <c r="Q2931" s="27">
        <f>IF(NOT(ISNUMBER(P2931)),"",P2931+15)</f>
        <v>44348</v>
      </c>
      <c r="R2931" s="25" t="s">
        <v>195</v>
      </c>
      <c r="S2931" s="25"/>
      <c r="T2931" s="26"/>
      <c r="U2931" s="25"/>
      <c r="V2931" s="25"/>
      <c r="W2931" s="25" t="str">
        <f>IF(ISNUMBER(R2931), R2931+120, "")</f>
        <v/>
      </c>
      <c r="X2931" s="24">
        <v>44349</v>
      </c>
      <c r="Y2931" s="23" t="str">
        <f ca="1">IF(LEFT(B2931) = "P",
        IF(OR(ISBLANK(I2931), I2931 = ""), TODAY() - F2931 &amp; CHAR(10) &amp; "(preapproval)", I2931 - F2931 &amp; CHAR(10) &amp; "(PFL filed)"),
       IF(OR(ISBLANK(Z2931), Z2931 = ""), TODAY() - J2931, X2931 - J2931 &amp; CHAR(10) &amp; "(closed)"))</f>
        <v>89
(closed)</v>
      </c>
      <c r="Z2931" s="6" t="str">
        <f>IF(ISBLANK(X2931), "", "Yes")</f>
        <v>Yes</v>
      </c>
    </row>
    <row r="2932" spans="1:26" s="12" customFormat="1" ht="28.8" hidden="1" x14ac:dyDescent="0.3">
      <c r="A2932" s="29" t="s">
        <v>185</v>
      </c>
      <c r="B2932" s="29">
        <v>202100041</v>
      </c>
      <c r="C2932" s="30" t="s">
        <v>1070</v>
      </c>
      <c r="D2932" s="29" t="s">
        <v>174</v>
      </c>
      <c r="E2932" s="30" t="s">
        <v>1286</v>
      </c>
      <c r="F2932" s="30"/>
      <c r="G2932" s="128"/>
      <c r="H2932" s="24" t="str">
        <f>IF(ISNUMBER(F2932), F2932+90, "N/A")</f>
        <v>N/A</v>
      </c>
      <c r="I2932" s="24"/>
      <c r="J2932" s="24">
        <v>44264</v>
      </c>
      <c r="K2932" s="28">
        <v>1199998</v>
      </c>
      <c r="L2932" s="28">
        <v>0</v>
      </c>
      <c r="M2932" s="28">
        <v>773270.41</v>
      </c>
      <c r="N2932" s="28">
        <v>0</v>
      </c>
      <c r="O2932" s="27">
        <f>IF(ISBLANK(J2932), "", IF(LEFT(B2932) = "P", J2932+60, J2932+90))</f>
        <v>44354</v>
      </c>
      <c r="P2932" s="27">
        <v>44351</v>
      </c>
      <c r="Q2932" s="27">
        <f>IF(NOT(ISNUMBER(P2932)),"",P2932+15)</f>
        <v>44366</v>
      </c>
      <c r="R2932" s="25" t="s">
        <v>195</v>
      </c>
      <c r="S2932" s="25"/>
      <c r="T2932" s="26"/>
      <c r="U2932" s="25"/>
      <c r="V2932" s="25"/>
      <c r="W2932" s="25" t="str">
        <f>IF(ISNUMBER(R2932), R2932+120, "")</f>
        <v/>
      </c>
      <c r="X2932" s="24">
        <v>44369</v>
      </c>
      <c r="Y2932" s="23" t="str">
        <f ca="1">IF(LEFT(B2932) = "P",
        IF(OR(ISBLANK(I2932), I2932 = ""), TODAY() - F2932 &amp; CHAR(10) &amp; "(preapproval)", I2932 - F2932 &amp; CHAR(10) &amp; "(PFL filed)"),
       IF(OR(ISBLANK(Z2932), Z2932 = ""), TODAY() - J2932, X2932 - J2932 &amp; CHAR(10) &amp; "(closed)"))</f>
        <v>105
(closed)</v>
      </c>
      <c r="Z2932" s="6" t="str">
        <f>IF(ISBLANK(X2932), "", "Yes")</f>
        <v>Yes</v>
      </c>
    </row>
    <row r="2933" spans="1:26" s="12" customFormat="1" ht="28.8" hidden="1" x14ac:dyDescent="0.3">
      <c r="A2933" s="29" t="s">
        <v>185</v>
      </c>
      <c r="B2933" s="29">
        <v>202100042</v>
      </c>
      <c r="C2933" s="31" t="s">
        <v>1070</v>
      </c>
      <c r="D2933" s="29" t="s">
        <v>174</v>
      </c>
      <c r="E2933" s="30" t="s">
        <v>1286</v>
      </c>
      <c r="F2933" s="30"/>
      <c r="G2933" s="128"/>
      <c r="H2933" s="24" t="str">
        <f>IF(ISNUMBER(F2933), F2933+90, "N/A")</f>
        <v>N/A</v>
      </c>
      <c r="I2933" s="24"/>
      <c r="J2933" s="24">
        <v>44264</v>
      </c>
      <c r="K2933" s="28">
        <v>351592</v>
      </c>
      <c r="L2933" s="28">
        <v>0</v>
      </c>
      <c r="M2933" s="28">
        <v>198833.45</v>
      </c>
      <c r="N2933" s="28">
        <v>0</v>
      </c>
      <c r="O2933" s="27">
        <f>IF(ISBLANK(J2933), "", IF(LEFT(B2933) = "P", J2933+60, J2933+90))</f>
        <v>44354</v>
      </c>
      <c r="P2933" s="27">
        <v>44351</v>
      </c>
      <c r="Q2933" s="27">
        <f>IF(NOT(ISNUMBER(P2933)),"",P2933+15)</f>
        <v>44366</v>
      </c>
      <c r="R2933" s="25" t="s">
        <v>195</v>
      </c>
      <c r="S2933" s="25"/>
      <c r="T2933" s="26"/>
      <c r="U2933" s="25"/>
      <c r="V2933" s="25"/>
      <c r="W2933" s="25" t="str">
        <f>IF(ISNUMBER(R2933), R2933+120, "")</f>
        <v/>
      </c>
      <c r="X2933" s="24">
        <v>44369</v>
      </c>
      <c r="Y2933" s="23" t="str">
        <f ca="1">IF(LEFT(B2933) = "P",
        IF(OR(ISBLANK(I2933), I2933 = ""), TODAY() - F2933 &amp; CHAR(10) &amp; "(preapproval)", I2933 - F2933 &amp; CHAR(10) &amp; "(PFL filed)"),
       IF(OR(ISBLANK(Z2933), Z2933 = ""), TODAY() - J2933, X2933 - J2933 &amp; CHAR(10) &amp; "(closed)"))</f>
        <v>105
(closed)</v>
      </c>
      <c r="Z2933" s="6" t="str">
        <f>IF(ISBLANK(X2933), "", "Yes")</f>
        <v>Yes</v>
      </c>
    </row>
    <row r="2934" spans="1:26" s="12" customFormat="1" ht="28.8" hidden="1" x14ac:dyDescent="0.3">
      <c r="A2934" s="29" t="s">
        <v>185</v>
      </c>
      <c r="B2934" s="29">
        <v>202100043</v>
      </c>
      <c r="C2934" s="30" t="s">
        <v>1472</v>
      </c>
      <c r="D2934" s="29" t="s">
        <v>174</v>
      </c>
      <c r="E2934" s="30" t="s">
        <v>1286</v>
      </c>
      <c r="F2934" s="30"/>
      <c r="G2934" s="128"/>
      <c r="H2934" s="24" t="str">
        <f>IF(ISNUMBER(F2934), F2934+90, "N/A")</f>
        <v>N/A</v>
      </c>
      <c r="I2934" s="24"/>
      <c r="J2934" s="24">
        <v>44265</v>
      </c>
      <c r="K2934" s="28">
        <v>443318</v>
      </c>
      <c r="L2934" s="28">
        <v>0</v>
      </c>
      <c r="M2934" s="28">
        <v>378067.79</v>
      </c>
      <c r="N2934" s="28">
        <v>0</v>
      </c>
      <c r="O2934" s="27">
        <f>IF(ISBLANK(J2934), "", IF(LEFT(B2934) = "P", J2934+60, J2934+90))</f>
        <v>44355</v>
      </c>
      <c r="P2934" s="27">
        <v>44350</v>
      </c>
      <c r="Q2934" s="27">
        <f>IF(NOT(ISNUMBER(P2934)),"",P2934+15)</f>
        <v>44365</v>
      </c>
      <c r="R2934" s="25" t="s">
        <v>195</v>
      </c>
      <c r="S2934" s="25"/>
      <c r="T2934" s="26"/>
      <c r="U2934" s="25"/>
      <c r="V2934" s="25"/>
      <c r="W2934" s="25" t="str">
        <f>IF(ISNUMBER(R2934), R2934+120, "")</f>
        <v/>
      </c>
      <c r="X2934" s="24">
        <v>44368</v>
      </c>
      <c r="Y2934" s="23" t="str">
        <f ca="1">IF(LEFT(B2934) = "P",
        IF(OR(ISBLANK(I2934), I2934 = ""), TODAY() - F2934 &amp; CHAR(10) &amp; "(preapproval)", I2934 - F2934 &amp; CHAR(10) &amp; "(PFL filed)"),
       IF(OR(ISBLANK(Z2934), Z2934 = ""), TODAY() - J2934, X2934 - J2934 &amp; CHAR(10) &amp; "(closed)"))</f>
        <v>103
(closed)</v>
      </c>
      <c r="Z2934" s="6" t="str">
        <f>IF(ISBLANK(X2934), "", "Yes")</f>
        <v>Yes</v>
      </c>
    </row>
    <row r="2935" spans="1:26" s="12" customFormat="1" ht="28.8" hidden="1" x14ac:dyDescent="0.3">
      <c r="A2935" s="29" t="s">
        <v>185</v>
      </c>
      <c r="B2935" s="29">
        <v>202100046</v>
      </c>
      <c r="C2935" s="31" t="s">
        <v>1162</v>
      </c>
      <c r="D2935" s="29" t="s">
        <v>179</v>
      </c>
      <c r="E2935" s="139" t="s">
        <v>715</v>
      </c>
      <c r="F2935" s="30"/>
      <c r="G2935" s="160"/>
      <c r="H2935" s="24" t="str">
        <f>IF(ISNUMBER(F2935), F2935+90, "N/A")</f>
        <v>N/A</v>
      </c>
      <c r="I2935" s="24"/>
      <c r="J2935" s="24">
        <v>44278</v>
      </c>
      <c r="K2935" s="28">
        <v>17837.8</v>
      </c>
      <c r="L2935" s="28">
        <v>131.51</v>
      </c>
      <c r="M2935" s="28">
        <v>9363.85</v>
      </c>
      <c r="N2935" s="28">
        <v>131.51</v>
      </c>
      <c r="O2935" s="27">
        <f>IF(ISBLANK(J2935), "", IF(LEFT(B2935) = "P", J2935+60, J2935+90))</f>
        <v>44368</v>
      </c>
      <c r="P2935" s="27">
        <v>44333</v>
      </c>
      <c r="Q2935" s="27">
        <f>IF(NOT(ISNUMBER(P2935)),"",P2935+15)</f>
        <v>44348</v>
      </c>
      <c r="R2935" s="25" t="s">
        <v>195</v>
      </c>
      <c r="S2935" s="25"/>
      <c r="T2935" s="26"/>
      <c r="U2935" s="25"/>
      <c r="V2935" s="25"/>
      <c r="W2935" s="25" t="str">
        <f>IF(ISNUMBER(R2935), R2935+120, "")</f>
        <v/>
      </c>
      <c r="X2935" s="24">
        <v>44349</v>
      </c>
      <c r="Y2935" s="23" t="str">
        <f ca="1">IF(LEFT(B2935) = "P",
        IF(OR(ISBLANK(I2935), I2935 = ""), TODAY() - F2935 &amp; CHAR(10) &amp; "(preapproval)", I2935 - F2935 &amp; CHAR(10) &amp; "(PFL filed)"),
       IF(OR(ISBLANK(Z2935), Z2935 = ""), TODAY() - J2935, X2935 - J2935 &amp; CHAR(10) &amp; "(closed)"))</f>
        <v>71
(closed)</v>
      </c>
      <c r="Z2935" s="6" t="str">
        <f>IF(ISBLANK(X2935), "", "Yes")</f>
        <v>Yes</v>
      </c>
    </row>
    <row r="2936" spans="1:26" s="12" customFormat="1" ht="28.8" hidden="1" x14ac:dyDescent="0.3">
      <c r="A2936" s="29" t="s">
        <v>185</v>
      </c>
      <c r="B2936" s="29">
        <v>202100047</v>
      </c>
      <c r="C2936" s="30" t="s">
        <v>250</v>
      </c>
      <c r="D2936" s="29" t="s">
        <v>176</v>
      </c>
      <c r="E2936" s="139" t="s">
        <v>1120</v>
      </c>
      <c r="F2936" s="30"/>
      <c r="G2936" s="128"/>
      <c r="H2936" s="24" t="str">
        <f>IF(ISNUMBER(F2936), F2936+90, "N/A")</f>
        <v>N/A</v>
      </c>
      <c r="I2936" s="24"/>
      <c r="J2936" s="24">
        <v>44278</v>
      </c>
      <c r="K2936" s="28">
        <v>14663.25</v>
      </c>
      <c r="L2936" s="28">
        <v>698.25</v>
      </c>
      <c r="M2936" s="28">
        <v>26400</v>
      </c>
      <c r="N2936" s="28">
        <v>2000</v>
      </c>
      <c r="O2936" s="27">
        <f>IF(ISBLANK(J2936), "", IF(LEFT(B2936) = "P", J2936+60, J2936+90))</f>
        <v>44368</v>
      </c>
      <c r="P2936" s="27">
        <v>44337</v>
      </c>
      <c r="Q2936" s="27">
        <f>IF(NOT(ISNUMBER(P2936)),"",P2936+15)</f>
        <v>44352</v>
      </c>
      <c r="R2936" s="25" t="s">
        <v>195</v>
      </c>
      <c r="S2936" s="25"/>
      <c r="T2936" s="26"/>
      <c r="U2936" s="25"/>
      <c r="V2936" s="25"/>
      <c r="W2936" s="25" t="str">
        <f>IF(ISNUMBER(R2936), R2936+120, "")</f>
        <v/>
      </c>
      <c r="X2936" s="24">
        <v>44355</v>
      </c>
      <c r="Y2936" s="23" t="str">
        <f ca="1">IF(LEFT(B2936) = "P",
        IF(OR(ISBLANK(I2936), I2936 = ""), TODAY() - F2936 &amp; CHAR(10) &amp; "(preapproval)", I2936 - F2936 &amp; CHAR(10) &amp; "(PFL filed)"),
       IF(OR(ISBLANK(Z2936), Z2936 = ""), TODAY() - J2936, X2936 - J2936 &amp; CHAR(10) &amp; "(closed)"))</f>
        <v>77
(closed)</v>
      </c>
      <c r="Z2936" s="6" t="str">
        <f>IF(ISBLANK(X2936), "", "Yes")</f>
        <v>Yes</v>
      </c>
    </row>
    <row r="2937" spans="1:26" s="12" customFormat="1" ht="28.8" hidden="1" x14ac:dyDescent="0.3">
      <c r="A2937" s="29" t="s">
        <v>185</v>
      </c>
      <c r="B2937" s="29">
        <v>202100048</v>
      </c>
      <c r="C2937" s="31" t="s">
        <v>575</v>
      </c>
      <c r="D2937" s="29" t="s">
        <v>172</v>
      </c>
      <c r="E2937" s="30" t="s">
        <v>1471</v>
      </c>
      <c r="F2937" s="30"/>
      <c r="G2937" s="128"/>
      <c r="H2937" s="24" t="str">
        <f>IF(ISNUMBER(F2937), F2937+90, "N/A")</f>
        <v>N/A</v>
      </c>
      <c r="I2937" s="24"/>
      <c r="J2937" s="24">
        <v>44280</v>
      </c>
      <c r="K2937" s="28">
        <v>415920</v>
      </c>
      <c r="L2937" s="28">
        <v>0</v>
      </c>
      <c r="M2937" s="28">
        <v>415920</v>
      </c>
      <c r="N2937" s="28">
        <v>0</v>
      </c>
      <c r="O2937" s="27">
        <f>IF(ISBLANK(J2937), "", IF(LEFT(B2937) = "P", J2937+60, J2937+90))</f>
        <v>44370</v>
      </c>
      <c r="P2937" s="27">
        <v>44342</v>
      </c>
      <c r="Q2937" s="27">
        <f>IF(NOT(ISNUMBER(P2937)),"",P2937+15)</f>
        <v>44357</v>
      </c>
      <c r="R2937" s="25" t="s">
        <v>195</v>
      </c>
      <c r="S2937" s="25"/>
      <c r="T2937" s="26"/>
      <c r="U2937" s="25"/>
      <c r="V2937" s="25"/>
      <c r="W2937" s="25" t="str">
        <f>IF(ISNUMBER(#REF!),#REF!+ 120, "")</f>
        <v/>
      </c>
      <c r="X2937" s="24">
        <v>44358</v>
      </c>
      <c r="Y2937" s="23" t="str">
        <f ca="1">IF(LEFT(B2937) = "P",
        IF(OR(ISBLANK(I2937), I2937 = ""), TODAY() - F2937 &amp; CHAR(10) &amp; "(preapproval)", I2937 - F2937 &amp; CHAR(10) &amp; "(PFL filed)"),
       IF(OR(ISBLANK(Z2937), Z2937 = ""), TODAY() - J2937, X2937 - J2937 &amp; CHAR(10) &amp; "(closed)"))</f>
        <v>78
(closed)</v>
      </c>
      <c r="Z2937" s="6" t="str">
        <f>IF(ISBLANK(X2937), "", "Yes")</f>
        <v>Yes</v>
      </c>
    </row>
    <row r="2938" spans="1:26" s="12" customFormat="1" ht="28.8" hidden="1" x14ac:dyDescent="0.3">
      <c r="A2938" s="29" t="s">
        <v>185</v>
      </c>
      <c r="B2938" s="29">
        <v>202100049</v>
      </c>
      <c r="C2938" s="31" t="s">
        <v>389</v>
      </c>
      <c r="D2938" s="29" t="s">
        <v>179</v>
      </c>
      <c r="E2938" s="139" t="s">
        <v>1470</v>
      </c>
      <c r="F2938" s="30"/>
      <c r="G2938" s="128"/>
      <c r="H2938" s="24" t="str">
        <f>IF(ISNUMBER(F2938), F2938+90, "N/A")</f>
        <v>N/A</v>
      </c>
      <c r="I2938" s="24"/>
      <c r="J2938" s="24">
        <v>44285</v>
      </c>
      <c r="K2938" s="28">
        <v>3149.38</v>
      </c>
      <c r="L2938" s="28">
        <v>857.8</v>
      </c>
      <c r="M2938" s="28">
        <v>3057.11</v>
      </c>
      <c r="N2938" s="28">
        <v>857.8</v>
      </c>
      <c r="O2938" s="27">
        <f>IF(ISBLANK(J2938), "", IF(LEFT(B2938) = "P", J2938+60, J2938+90))</f>
        <v>44375</v>
      </c>
      <c r="P2938" s="27">
        <v>44333</v>
      </c>
      <c r="Q2938" s="27">
        <f>IF(NOT(ISNUMBER(P2938)),"",P2938+15)</f>
        <v>44348</v>
      </c>
      <c r="R2938" s="25" t="s">
        <v>195</v>
      </c>
      <c r="S2938" s="25"/>
      <c r="T2938" s="26"/>
      <c r="U2938" s="25"/>
      <c r="V2938" s="25"/>
      <c r="W2938" s="25" t="str">
        <f>IF(ISNUMBER(R2938), R2938+120, "")</f>
        <v/>
      </c>
      <c r="X2938" s="24">
        <v>44349</v>
      </c>
      <c r="Y2938" s="23" t="str">
        <f ca="1">IF(LEFT(B2938) = "P",
        IF(OR(ISBLANK(I2938), I2938 = ""), TODAY() - F2938 &amp; CHAR(10) &amp; "(preapproval)", I2938 - F2938 &amp; CHAR(10) &amp; "(PFL filed)"),
       IF(OR(ISBLANK(Z2938), Z2938 = ""), TODAY() - J2938, X2938 - J2938 &amp; CHAR(10) &amp; "(closed)"))</f>
        <v>64
(closed)</v>
      </c>
      <c r="Z2938" s="6" t="str">
        <f>IF(ISBLANK(X2938), "", "Yes")</f>
        <v>Yes</v>
      </c>
    </row>
    <row r="2939" spans="1:26" s="12" customFormat="1" ht="28.8" hidden="1" x14ac:dyDescent="0.3">
      <c r="A2939" s="29" t="s">
        <v>185</v>
      </c>
      <c r="B2939" s="29">
        <v>202100050</v>
      </c>
      <c r="C2939" s="31" t="s">
        <v>193</v>
      </c>
      <c r="D2939" s="29" t="s">
        <v>176</v>
      </c>
      <c r="E2939" s="139" t="s">
        <v>1469</v>
      </c>
      <c r="F2939" s="30"/>
      <c r="G2939" s="128"/>
      <c r="H2939" s="24" t="str">
        <f>IF(ISNUMBER(F2939), F2939+90, "N/A")</f>
        <v>N/A</v>
      </c>
      <c r="I2939" s="24"/>
      <c r="J2939" s="24">
        <v>44286</v>
      </c>
      <c r="K2939" s="28">
        <v>1298.3900000000001</v>
      </c>
      <c r="L2939" s="28">
        <v>612.5</v>
      </c>
      <c r="M2939" s="28">
        <v>3709.68</v>
      </c>
      <c r="N2939" s="28">
        <v>1750</v>
      </c>
      <c r="O2939" s="27">
        <f>IF(ISBLANK(J2939), "", IF(LEFT(B2939) = "P", J2939+60, J2939+90))</f>
        <v>44376</v>
      </c>
      <c r="P2939" s="27">
        <v>44342</v>
      </c>
      <c r="Q2939" s="27">
        <f>IF(NOT(ISNUMBER(P2939)),"",P2939+15)</f>
        <v>44357</v>
      </c>
      <c r="R2939" s="159" t="s">
        <v>195</v>
      </c>
      <c r="S2939" s="25"/>
      <c r="T2939" s="26"/>
      <c r="U2939" s="25"/>
      <c r="V2939" s="25"/>
      <c r="W2939" s="25" t="str">
        <f>IF(ISNUMBER(R2937), R2937+120, "")</f>
        <v/>
      </c>
      <c r="X2939" s="24">
        <v>44358</v>
      </c>
      <c r="Y2939" s="23" t="str">
        <f ca="1">IF(LEFT(B2939) = "P",
        IF(OR(ISBLANK(I2939), I2939 = ""), TODAY() - F2939 &amp; CHAR(10) &amp; "(preapproval)", I2939 - F2939 &amp; CHAR(10) &amp; "(PFL filed)"),
       IF(OR(ISBLANK(Z2939), Z2939 = ""), TODAY() - J2939, X2939 - J2939 &amp; CHAR(10) &amp; "(closed)"))</f>
        <v>72
(closed)</v>
      </c>
      <c r="Z2939" s="6" t="str">
        <f>IF(ISBLANK(X2939), "", "Yes")</f>
        <v>Yes</v>
      </c>
    </row>
    <row r="2940" spans="1:26" s="12" customFormat="1" ht="28.8" hidden="1" x14ac:dyDescent="0.3">
      <c r="A2940" s="29" t="s">
        <v>185</v>
      </c>
      <c r="B2940" s="29">
        <v>202100051</v>
      </c>
      <c r="C2940" s="31" t="s">
        <v>193</v>
      </c>
      <c r="D2940" s="29" t="s">
        <v>177</v>
      </c>
      <c r="E2940" s="139" t="s">
        <v>235</v>
      </c>
      <c r="F2940" s="30"/>
      <c r="G2940" s="128"/>
      <c r="H2940" s="24" t="str">
        <f>IF(ISNUMBER(F2940), F2940+90, "N/A")</f>
        <v>N/A</v>
      </c>
      <c r="I2940" s="24"/>
      <c r="J2940" s="24">
        <v>44286</v>
      </c>
      <c r="K2940" s="28">
        <v>9391.94</v>
      </c>
      <c r="L2940" s="28">
        <v>251.8</v>
      </c>
      <c r="M2940" s="28">
        <v>8238.5400000000009</v>
      </c>
      <c r="N2940" s="28">
        <v>225</v>
      </c>
      <c r="O2940" s="27">
        <f>IF(ISBLANK(J2940), "", IF(LEFT(B2940) = "P", J2940+60, J2940+90))</f>
        <v>44376</v>
      </c>
      <c r="P2940" s="27">
        <v>44361</v>
      </c>
      <c r="Q2940" s="27">
        <f>IF(NOT(ISNUMBER(P2940)),"",P2940+15)</f>
        <v>44376</v>
      </c>
      <c r="R2940" s="25" t="s">
        <v>195</v>
      </c>
      <c r="S2940" s="25"/>
      <c r="T2940" s="26"/>
      <c r="U2940" s="25"/>
      <c r="V2940" s="25"/>
      <c r="W2940" s="25" t="str">
        <f>IF(ISNUMBER(R2940), R2940+120, "")</f>
        <v/>
      </c>
      <c r="X2940" s="24">
        <v>44377</v>
      </c>
      <c r="Y2940" s="23" t="str">
        <f ca="1">IF(LEFT(B2940) = "P",
        IF(OR(ISBLANK(I2940), I2940 = ""), TODAY() - F2940 &amp; CHAR(10) &amp; "(preapproval)", I2940 - F2940 &amp; CHAR(10) &amp; "(PFL filed)"),
       IF(OR(ISBLANK(Z2940), Z2940 = ""), TODAY() - J2940, X2940 - J2940 &amp; CHAR(10) &amp; "(closed)"))</f>
        <v>91
(closed)</v>
      </c>
      <c r="Z2940" s="6" t="str">
        <f>IF(ISBLANK(X2940), "", "Yes")</f>
        <v>Yes</v>
      </c>
    </row>
    <row r="2941" spans="1:26" s="12" customFormat="1" ht="28.8" hidden="1" x14ac:dyDescent="0.3">
      <c r="A2941" s="29" t="s">
        <v>185</v>
      </c>
      <c r="B2941" s="29">
        <v>202100052</v>
      </c>
      <c r="C2941" s="31" t="s">
        <v>704</v>
      </c>
      <c r="D2941" s="29" t="s">
        <v>176</v>
      </c>
      <c r="E2941" s="139" t="s">
        <v>1468</v>
      </c>
      <c r="F2941" s="30"/>
      <c r="G2941" s="128"/>
      <c r="H2941" s="24" t="str">
        <f>IF(ISNUMBER(F2941), F2941+90, "N/A")</f>
        <v>N/A</v>
      </c>
      <c r="I2941" s="24"/>
      <c r="J2941" s="24">
        <v>44286</v>
      </c>
      <c r="K2941" s="28">
        <v>4629.16</v>
      </c>
      <c r="L2941" s="28">
        <v>1149.75</v>
      </c>
      <c r="M2941" s="28"/>
      <c r="N2941" s="28"/>
      <c r="O2941" s="27">
        <f>IF(ISBLANK(J2941), "", IF(LEFT(B2941) = "P", J2941+60, J2941+90))</f>
        <v>44376</v>
      </c>
      <c r="P2941" s="25"/>
      <c r="Q2941" s="27" t="str">
        <f>IF(NOT(ISNUMBER(P2941)),"",P2941+15)</f>
        <v/>
      </c>
      <c r="R2941" s="15"/>
      <c r="S2941" s="25"/>
      <c r="T2941" s="26"/>
      <c r="U2941" s="25"/>
      <c r="V2941" s="25"/>
      <c r="W2941" s="25" t="str">
        <f>IF(ISNUMBER(R2941), R2941+120, "")</f>
        <v/>
      </c>
      <c r="X2941" s="24">
        <v>44337</v>
      </c>
      <c r="Y2941" s="23" t="str">
        <f ca="1">IF(LEFT(B2941) = "P",
        IF(OR(ISBLANK(I2941), I2941 = ""), TODAY() - F2941 &amp; CHAR(10) &amp; "(preapproval)", I2941 - F2941 &amp; CHAR(10) &amp; "(PFL filed)"),
       IF(OR(ISBLANK(Z2941), Z2941 = ""), TODAY() - J2941, X2941 - J2941 &amp; CHAR(10) &amp; "(closed)"))</f>
        <v>51
(closed)</v>
      </c>
      <c r="Z2941" s="6" t="str">
        <f>IF(ISBLANK(X2941), "", "Yes")</f>
        <v>Yes</v>
      </c>
    </row>
    <row r="2942" spans="1:26" s="12" customFormat="1" ht="28.8" hidden="1" x14ac:dyDescent="0.3">
      <c r="A2942" s="29" t="s">
        <v>185</v>
      </c>
      <c r="B2942" s="29">
        <v>202100053</v>
      </c>
      <c r="C2942" s="31" t="s">
        <v>704</v>
      </c>
      <c r="D2942" s="29" t="s">
        <v>176</v>
      </c>
      <c r="E2942" s="139" t="s">
        <v>1467</v>
      </c>
      <c r="F2942" s="129"/>
      <c r="G2942" s="128"/>
      <c r="H2942" s="24" t="str">
        <f>IF(ISNUMBER(F2942), F2942+90, "N/A")</f>
        <v>N/A</v>
      </c>
      <c r="I2942" s="24"/>
      <c r="J2942" s="24">
        <v>44287</v>
      </c>
      <c r="K2942" s="28">
        <v>12896.1</v>
      </c>
      <c r="L2942" s="28">
        <v>1869</v>
      </c>
      <c r="M2942" s="28">
        <v>12896.1</v>
      </c>
      <c r="N2942" s="28">
        <v>1869</v>
      </c>
      <c r="O2942" s="27">
        <f>IF(ISBLANK(J2942), "", IF(LEFT(B2942) = "P", J2942+60, J2942+90))</f>
        <v>44377</v>
      </c>
      <c r="P2942" s="27">
        <v>44361</v>
      </c>
      <c r="Q2942" s="27">
        <f>IF(NOT(ISNUMBER(P2942)),"",P2942+15)</f>
        <v>44376</v>
      </c>
      <c r="R2942" s="25" t="s">
        <v>195</v>
      </c>
      <c r="S2942" s="25"/>
      <c r="T2942" s="26"/>
      <c r="U2942" s="25"/>
      <c r="V2942" s="25"/>
      <c r="W2942" s="25" t="str">
        <f>IF(ISNUMBER(R2942), R2942+120, "")</f>
        <v/>
      </c>
      <c r="X2942" s="24">
        <v>44377</v>
      </c>
      <c r="Y2942" s="23" t="str">
        <f ca="1">IF(LEFT(B2942) = "P",
        IF(OR(ISBLANK(I2942), I2942 = ""), TODAY() - F2942 &amp; CHAR(10) &amp; "(preapproval)", I2942 - F2942 &amp; CHAR(10) &amp; "(PFL filed)"),
       IF(OR(ISBLANK(Z2942), Z2942 = ""), TODAY() - J2942, X2942 - J2942 &amp; CHAR(10) &amp; "(closed)"))</f>
        <v>90
(closed)</v>
      </c>
      <c r="Z2942" s="6" t="str">
        <f>IF(ISBLANK(X2942), "", "Yes")</f>
        <v>Yes</v>
      </c>
    </row>
    <row r="2943" spans="1:26" s="12" customFormat="1" ht="28.8" hidden="1" x14ac:dyDescent="0.3">
      <c r="A2943" s="29" t="s">
        <v>185</v>
      </c>
      <c r="B2943" s="29">
        <v>202100054</v>
      </c>
      <c r="C2943" s="31" t="s">
        <v>704</v>
      </c>
      <c r="D2943" s="29" t="s">
        <v>176</v>
      </c>
      <c r="E2943" s="139" t="s">
        <v>1466</v>
      </c>
      <c r="F2943" s="30"/>
      <c r="G2943" s="128"/>
      <c r="H2943" s="24" t="str">
        <f>IF(ISNUMBER(F2943), F2943+90, "N/A")</f>
        <v>N/A</v>
      </c>
      <c r="I2943" s="24"/>
      <c r="J2943" s="24">
        <v>44287</v>
      </c>
      <c r="K2943" s="28">
        <v>10347.75</v>
      </c>
      <c r="L2943" s="28">
        <v>1149.75</v>
      </c>
      <c r="M2943" s="28"/>
      <c r="N2943" s="28"/>
      <c r="O2943" s="27">
        <f>IF(ISBLANK(J2943), "", IF(LEFT(B2943) = "P", J2943+60, J2943+90))</f>
        <v>44377</v>
      </c>
      <c r="P2943" s="27" t="s">
        <v>230</v>
      </c>
      <c r="Q2943" s="27" t="str">
        <f>IF(NOT(ISNUMBER(P2943)),"",P2943+15)</f>
        <v/>
      </c>
      <c r="R2943" s="25" t="s">
        <v>196</v>
      </c>
      <c r="S2943" s="25"/>
      <c r="T2943" s="26"/>
      <c r="U2943" s="25"/>
      <c r="V2943" s="25"/>
      <c r="W2943" s="25" t="str">
        <f>IF(ISNUMBER(R2943), R2943+120, "")</f>
        <v/>
      </c>
      <c r="X2943" s="24">
        <v>44337</v>
      </c>
      <c r="Y2943" s="23" t="str">
        <f ca="1">IF(LEFT(B2943) = "P",
        IF(OR(ISBLANK(I2943), I2943 = ""), TODAY() - F2943 &amp; CHAR(10) &amp; "(preapproval)", I2943 - F2943 &amp; CHAR(10) &amp; "(PFL filed)"),
       IF(OR(ISBLANK(Z2943), Z2943 = ""), TODAY() - J2943, X2943 - J2943 &amp; CHAR(10) &amp; "(closed)"))</f>
        <v>50
(closed)</v>
      </c>
      <c r="Z2943" s="6" t="str">
        <f>IF(ISBLANK(X2943), "", "Yes")</f>
        <v>Yes</v>
      </c>
    </row>
    <row r="2944" spans="1:26" s="12" customFormat="1" ht="28.8" hidden="1" x14ac:dyDescent="0.3">
      <c r="A2944" s="29" t="s">
        <v>185</v>
      </c>
      <c r="B2944" s="29">
        <v>202100055</v>
      </c>
      <c r="C2944" s="31" t="s">
        <v>704</v>
      </c>
      <c r="D2944" s="29" t="s">
        <v>176</v>
      </c>
      <c r="E2944" s="139" t="s">
        <v>1465</v>
      </c>
      <c r="F2944" s="30"/>
      <c r="G2944" s="128"/>
      <c r="H2944" s="24" t="str">
        <f>IF(ISNUMBER(F2944), F2944+90, "N/A")</f>
        <v>N/A</v>
      </c>
      <c r="I2944" s="24"/>
      <c r="J2944" s="24">
        <v>44288</v>
      </c>
      <c r="K2944" s="28">
        <v>8864.2000000000007</v>
      </c>
      <c r="L2944" s="28">
        <v>1149.75</v>
      </c>
      <c r="M2944" s="28"/>
      <c r="N2944" s="28"/>
      <c r="O2944" s="27">
        <f>IF(ISBLANK(J2944), "", IF(LEFT(B2944) = "P", J2944+60, J2944+90))</f>
        <v>44378</v>
      </c>
      <c r="P2944" s="25"/>
      <c r="Q2944" s="27" t="str">
        <f>IF(NOT(ISNUMBER(P2944)),"",P2944+15)</f>
        <v/>
      </c>
      <c r="R2944" s="25"/>
      <c r="S2944" s="25"/>
      <c r="T2944" s="26"/>
      <c r="U2944" s="25"/>
      <c r="V2944" s="25"/>
      <c r="W2944" s="25" t="str">
        <f>IF(ISNUMBER(R2944), R2944+120, "")</f>
        <v/>
      </c>
      <c r="X2944" s="24">
        <v>44337</v>
      </c>
      <c r="Y2944" s="23" t="str">
        <f ca="1">IF(LEFT(B2944) = "P",
        IF(OR(ISBLANK(I2944), I2944 = ""), TODAY() - F2944 &amp; CHAR(10) &amp; "(preapproval)", I2944 - F2944 &amp; CHAR(10) &amp; "(PFL filed)"),
       IF(OR(ISBLANK(Z2944), Z2944 = ""), TODAY() - J2944, X2944 - J2944 &amp; CHAR(10) &amp; "(closed)"))</f>
        <v>49
(closed)</v>
      </c>
      <c r="Z2944" s="6" t="str">
        <f>IF(ISBLANK(X2944), "", "Yes")</f>
        <v>Yes</v>
      </c>
    </row>
    <row r="2945" spans="1:26" s="12" customFormat="1" ht="28.8" hidden="1" x14ac:dyDescent="0.3">
      <c r="A2945" s="29" t="s">
        <v>185</v>
      </c>
      <c r="B2945" s="29">
        <v>202100056</v>
      </c>
      <c r="C2945" s="31" t="s">
        <v>704</v>
      </c>
      <c r="D2945" s="29" t="s">
        <v>176</v>
      </c>
      <c r="E2945" s="139" t="s">
        <v>1464</v>
      </c>
      <c r="F2945" s="30"/>
      <c r="G2945" s="128"/>
      <c r="H2945" s="24" t="str">
        <f>IF(ISNUMBER(F2945), F2945+90, "N/A")</f>
        <v>N/A</v>
      </c>
      <c r="I2945" s="24"/>
      <c r="J2945" s="24">
        <v>44288</v>
      </c>
      <c r="K2945" s="28">
        <v>10347.75</v>
      </c>
      <c r="L2945" s="28">
        <v>1149.75</v>
      </c>
      <c r="M2945" s="28">
        <v>10347.75</v>
      </c>
      <c r="N2945" s="28">
        <v>1149.75</v>
      </c>
      <c r="O2945" s="27">
        <f>IF(ISBLANK(J2945), "", IF(LEFT(B2945) = "P", J2945+60, J2945+90))</f>
        <v>44378</v>
      </c>
      <c r="P2945" s="27">
        <v>44361</v>
      </c>
      <c r="Q2945" s="27">
        <f>IF(NOT(ISNUMBER(P2945)),"",P2945+15)</f>
        <v>44376</v>
      </c>
      <c r="R2945" s="25" t="s">
        <v>195</v>
      </c>
      <c r="S2945" s="25"/>
      <c r="T2945" s="26"/>
      <c r="U2945" s="25"/>
      <c r="V2945" s="25"/>
      <c r="W2945" s="25" t="str">
        <f>IF(ISNUMBER(R2945), R2945+120, "")</f>
        <v/>
      </c>
      <c r="X2945" s="24">
        <v>44377</v>
      </c>
      <c r="Y2945" s="23" t="str">
        <f ca="1">IF(LEFT(B2945) = "P",
        IF(OR(ISBLANK(I2945), I2945 = ""), TODAY() - F2945 &amp; CHAR(10) &amp; "(preapproval)", I2945 - F2945 &amp; CHAR(10) &amp; "(PFL filed)"),
       IF(OR(ISBLANK(Z2945), Z2945 = ""), TODAY() - J2945, X2945 - J2945 &amp; CHAR(10) &amp; "(closed)"))</f>
        <v>89
(closed)</v>
      </c>
      <c r="Z2945" s="6" t="str">
        <f>IF(ISBLANK(X2945), "", "Yes")</f>
        <v>Yes</v>
      </c>
    </row>
    <row r="2946" spans="1:26" s="12" customFormat="1" ht="28.8" hidden="1" x14ac:dyDescent="0.3">
      <c r="A2946" s="29" t="s">
        <v>185</v>
      </c>
      <c r="B2946" s="29">
        <v>202100057</v>
      </c>
      <c r="C2946" s="31" t="s">
        <v>704</v>
      </c>
      <c r="D2946" s="29" t="s">
        <v>176</v>
      </c>
      <c r="E2946" s="139" t="s">
        <v>1463</v>
      </c>
      <c r="F2946" s="30"/>
      <c r="G2946" s="128"/>
      <c r="H2946" s="24" t="str">
        <f>IF(ISNUMBER(F2946), F2946+90, "N/A")</f>
        <v>N/A</v>
      </c>
      <c r="I2946" s="24"/>
      <c r="J2946" s="24">
        <v>44288</v>
      </c>
      <c r="K2946" s="28">
        <v>6762.34</v>
      </c>
      <c r="L2946" s="28">
        <v>0</v>
      </c>
      <c r="M2946" s="28"/>
      <c r="N2946" s="28"/>
      <c r="O2946" s="27">
        <f>IF(ISBLANK(J2946), "", IF(LEFT(B2946) = "P", J2946+60, J2946+90))</f>
        <v>44378</v>
      </c>
      <c r="P2946" s="25"/>
      <c r="Q2946" s="27" t="str">
        <f>IF(NOT(ISNUMBER(P2946)),"",P2946+15)</f>
        <v/>
      </c>
      <c r="R2946" s="25"/>
      <c r="S2946" s="25"/>
      <c r="T2946" s="26"/>
      <c r="U2946" s="25"/>
      <c r="V2946" s="25"/>
      <c r="W2946" s="25" t="str">
        <f>IF(ISNUMBER(R2946), R2946+120, "")</f>
        <v/>
      </c>
      <c r="X2946" s="24">
        <v>44337</v>
      </c>
      <c r="Y2946" s="23" t="str">
        <f ca="1">IF(LEFT(B2946) = "P",
        IF(OR(ISBLANK(I2946), I2946 = ""), TODAY() - F2946 &amp; CHAR(10) &amp; "(preapproval)", I2946 - F2946 &amp; CHAR(10) &amp; "(PFL filed)"),
       IF(OR(ISBLANK(Z2946), Z2946 = ""), TODAY() - J2946, X2946 - J2946 &amp; CHAR(10) &amp; "(closed)"))</f>
        <v>49
(closed)</v>
      </c>
      <c r="Z2946" s="6" t="str">
        <f>IF(ISBLANK(X2946), "", "Yes")</f>
        <v>Yes</v>
      </c>
    </row>
    <row r="2947" spans="1:26" s="12" customFormat="1" ht="28.8" hidden="1" x14ac:dyDescent="0.3">
      <c r="A2947" s="29" t="s">
        <v>185</v>
      </c>
      <c r="B2947" s="29">
        <v>202100058</v>
      </c>
      <c r="C2947" s="31" t="s">
        <v>704</v>
      </c>
      <c r="D2947" s="29" t="s">
        <v>176</v>
      </c>
      <c r="E2947" s="139" t="s">
        <v>1463</v>
      </c>
      <c r="F2947" s="30"/>
      <c r="G2947" s="128"/>
      <c r="H2947" s="24" t="str">
        <f>IF(ISNUMBER(F2947), F2947+90, "N/A")</f>
        <v>N/A</v>
      </c>
      <c r="I2947" s="24"/>
      <c r="J2947" s="24">
        <v>44288</v>
      </c>
      <c r="K2947" s="28">
        <v>10347.75</v>
      </c>
      <c r="L2947" s="28">
        <v>1149.75</v>
      </c>
      <c r="M2947" s="28">
        <v>10347.75</v>
      </c>
      <c r="N2947" s="28">
        <v>1149.75</v>
      </c>
      <c r="O2947" s="27">
        <f>IF(ISBLANK(J2947), "", IF(LEFT(B2947) = "P", J2947+60, J2947+90))</f>
        <v>44378</v>
      </c>
      <c r="P2947" s="27">
        <v>44361</v>
      </c>
      <c r="Q2947" s="27">
        <f>IF(NOT(ISNUMBER(P2947)),"",P2947+15)</f>
        <v>44376</v>
      </c>
      <c r="R2947" s="25" t="s">
        <v>195</v>
      </c>
      <c r="S2947" s="25"/>
      <c r="T2947" s="26"/>
      <c r="U2947" s="25"/>
      <c r="V2947" s="25"/>
      <c r="W2947" s="25" t="str">
        <f>IF(ISNUMBER(R2947), R2947+120, "")</f>
        <v/>
      </c>
      <c r="X2947" s="24">
        <v>44377</v>
      </c>
      <c r="Y2947" s="23" t="str">
        <f ca="1">IF(LEFT(B2947) = "P",
        IF(OR(ISBLANK(I2947), I2947 = ""), TODAY() - F2947 &amp; CHAR(10) &amp; "(preapproval)", I2947 - F2947 &amp; CHAR(10) &amp; "(PFL filed)"),
       IF(OR(ISBLANK(Z2947), Z2947 = ""), TODAY() - J2947, X2947 - J2947 &amp; CHAR(10) &amp; "(closed)"))</f>
        <v>89
(closed)</v>
      </c>
      <c r="Z2947" s="6" t="str">
        <f>IF(ISBLANK(X2947), "", "Yes")</f>
        <v>Yes</v>
      </c>
    </row>
    <row r="2948" spans="1:26" s="12" customFormat="1" ht="28.8" hidden="1" x14ac:dyDescent="0.3">
      <c r="A2948" s="29" t="s">
        <v>185</v>
      </c>
      <c r="B2948" s="29">
        <v>202100059</v>
      </c>
      <c r="C2948" s="31" t="s">
        <v>704</v>
      </c>
      <c r="D2948" s="29" t="s">
        <v>176</v>
      </c>
      <c r="E2948" s="139" t="s">
        <v>1462</v>
      </c>
      <c r="F2948" s="30"/>
      <c r="G2948" s="128"/>
      <c r="H2948" s="24" t="str">
        <f>IF(ISNUMBER(F2948), F2948+90, "N/A")</f>
        <v>N/A</v>
      </c>
      <c r="I2948" s="24"/>
      <c r="J2948" s="24">
        <v>44291</v>
      </c>
      <c r="K2948" s="28">
        <v>10347.75</v>
      </c>
      <c r="L2948" s="28">
        <v>1149.75</v>
      </c>
      <c r="M2948" s="28">
        <v>10347.75</v>
      </c>
      <c r="N2948" s="28">
        <v>1149.75</v>
      </c>
      <c r="O2948" s="27">
        <f>IF(ISBLANK(J2948), "", IF(LEFT(B2948) = "P", J2948+60, J2948+90))</f>
        <v>44381</v>
      </c>
      <c r="P2948" s="27">
        <v>44361</v>
      </c>
      <c r="Q2948" s="27">
        <f>IF(NOT(ISNUMBER(P2948)),"",P2948+15)</f>
        <v>44376</v>
      </c>
      <c r="R2948" s="25" t="s">
        <v>195</v>
      </c>
      <c r="S2948" s="25"/>
      <c r="T2948" s="26"/>
      <c r="U2948" s="25"/>
      <c r="V2948" s="25"/>
      <c r="W2948" s="25" t="str">
        <f>IF(ISNUMBER(R2948), R2948+120, "")</f>
        <v/>
      </c>
      <c r="X2948" s="24">
        <v>44377</v>
      </c>
      <c r="Y2948" s="23" t="str">
        <f ca="1">IF(LEFT(B2948) = "P",
        IF(OR(ISBLANK(I2948), I2948 = ""), TODAY() - F2948 &amp; CHAR(10) &amp; "(preapproval)", I2948 - F2948 &amp; CHAR(10) &amp; "(PFL filed)"),
       IF(OR(ISBLANK(Z2948), Z2948 = ""), TODAY() - J2948, X2948 - J2948 &amp; CHAR(10) &amp; "(closed)"))</f>
        <v>86
(closed)</v>
      </c>
      <c r="Z2948" s="6" t="str">
        <f>IF(ISBLANK(X2948), "", "Yes")</f>
        <v>Yes</v>
      </c>
    </row>
    <row r="2949" spans="1:26" s="12" customFormat="1" ht="28.8" hidden="1" x14ac:dyDescent="0.3">
      <c r="A2949" s="29" t="s">
        <v>185</v>
      </c>
      <c r="B2949" s="29">
        <v>202100060</v>
      </c>
      <c r="C2949" s="31" t="s">
        <v>704</v>
      </c>
      <c r="D2949" s="29" t="s">
        <v>176</v>
      </c>
      <c r="E2949" s="139" t="s">
        <v>1461</v>
      </c>
      <c r="F2949" s="30"/>
      <c r="G2949" s="128"/>
      <c r="H2949" s="24" t="str">
        <f>IF(ISNUMBER(F2949), F2949+90, "N/A")</f>
        <v>N/A</v>
      </c>
      <c r="I2949" s="24"/>
      <c r="J2949" s="24">
        <v>44291</v>
      </c>
      <c r="K2949" s="28">
        <v>5934.19</v>
      </c>
      <c r="L2949" s="28">
        <v>1149.75</v>
      </c>
      <c r="M2949" s="28">
        <v>875</v>
      </c>
      <c r="N2949" s="28">
        <v>1149.75</v>
      </c>
      <c r="O2949" s="27">
        <f>IF(ISBLANK(J2949), "", IF(LEFT(B2949) = "P", J2949+60, J2949+90))</f>
        <v>44381</v>
      </c>
      <c r="P2949" s="27">
        <v>44361</v>
      </c>
      <c r="Q2949" s="27">
        <f>IF(NOT(ISNUMBER(P2949)),"",P2949+15)</f>
        <v>44376</v>
      </c>
      <c r="R2949" s="25" t="s">
        <v>195</v>
      </c>
      <c r="S2949" s="25"/>
      <c r="T2949" s="26"/>
      <c r="U2949" s="25"/>
      <c r="V2949" s="25"/>
      <c r="W2949" s="25" t="str">
        <f>IF(ISNUMBER(R2949), R2949+120, "")</f>
        <v/>
      </c>
      <c r="X2949" s="24">
        <v>44377</v>
      </c>
      <c r="Y2949" s="23" t="str">
        <f ca="1">IF(LEFT(B2949) = "P",
        IF(OR(ISBLANK(I2949), I2949 = ""), TODAY() - F2949 &amp; CHAR(10) &amp; "(preapproval)", I2949 - F2949 &amp; CHAR(10) &amp; "(PFL filed)"),
       IF(OR(ISBLANK(Z2949), Z2949 = ""), TODAY() - J2949, X2949 - J2949 &amp; CHAR(10) &amp; "(closed)"))</f>
        <v>86
(closed)</v>
      </c>
      <c r="Z2949" s="6" t="str">
        <f>IF(ISBLANK(X2949), "", "Yes")</f>
        <v>Yes</v>
      </c>
    </row>
    <row r="2950" spans="1:26" s="12" customFormat="1" ht="28.8" hidden="1" x14ac:dyDescent="0.3">
      <c r="A2950" s="29" t="s">
        <v>185</v>
      </c>
      <c r="B2950" s="29">
        <v>202100061</v>
      </c>
      <c r="C2950" s="31" t="s">
        <v>704</v>
      </c>
      <c r="D2950" s="29" t="s">
        <v>176</v>
      </c>
      <c r="E2950" s="30" t="s">
        <v>1460</v>
      </c>
      <c r="F2950" s="30"/>
      <c r="G2950" s="128"/>
      <c r="H2950" s="24" t="str">
        <f>IF(ISNUMBER(F2950), F2950+90, "N/A")</f>
        <v>N/A</v>
      </c>
      <c r="I2950" s="24"/>
      <c r="J2950" s="24">
        <v>44291</v>
      </c>
      <c r="K2950" s="28">
        <v>17852.259999999998</v>
      </c>
      <c r="L2950" s="28">
        <v>1032.5</v>
      </c>
      <c r="M2950" s="28">
        <v>33748.949999999997</v>
      </c>
      <c r="N2950" s="28">
        <v>1032.5</v>
      </c>
      <c r="O2950" s="27">
        <f>IF(ISBLANK(J2950), "", IF(LEFT(B2950) = "P", J2950+60, J2950+90))</f>
        <v>44381</v>
      </c>
      <c r="P2950" s="27">
        <v>44361</v>
      </c>
      <c r="Q2950" s="27">
        <f>IF(NOT(ISNUMBER(P2950)),"",P2950+15)</f>
        <v>44376</v>
      </c>
      <c r="R2950" s="25" t="s">
        <v>195</v>
      </c>
      <c r="S2950" s="25"/>
      <c r="T2950" s="26"/>
      <c r="U2950" s="25"/>
      <c r="V2950" s="25"/>
      <c r="W2950" s="25" t="str">
        <f>IF(ISNUMBER(R2950), R2950+120, "")</f>
        <v/>
      </c>
      <c r="X2950" s="24">
        <v>44377</v>
      </c>
      <c r="Y2950" s="23" t="str">
        <f ca="1">IF(LEFT(B2950) = "P",
        IF(OR(ISBLANK(I2950), I2950 = ""), TODAY() - F2950 &amp; CHAR(10) &amp; "(preapproval)", I2950 - F2950 &amp; CHAR(10) &amp; "(PFL filed)"),
       IF(OR(ISBLANK(Z2950), Z2950 = ""), TODAY() - J2950, X2950 - J2950 &amp; CHAR(10) &amp; "(closed)"))</f>
        <v>86
(closed)</v>
      </c>
      <c r="Z2950" s="6" t="str">
        <f>IF(ISBLANK(X2950), "", "Yes")</f>
        <v>Yes</v>
      </c>
    </row>
    <row r="2951" spans="1:26" s="12" customFormat="1" ht="28.8" hidden="1" x14ac:dyDescent="0.3">
      <c r="A2951" s="29" t="s">
        <v>185</v>
      </c>
      <c r="B2951" s="29">
        <v>202100062</v>
      </c>
      <c r="C2951" s="31" t="s">
        <v>704</v>
      </c>
      <c r="D2951" s="29" t="s">
        <v>176</v>
      </c>
      <c r="E2951" s="30" t="s">
        <v>1459</v>
      </c>
      <c r="F2951" s="30"/>
      <c r="G2951" s="128"/>
      <c r="H2951" s="24" t="str">
        <f>IF(ISNUMBER(F2951), F2951+90, "N/A")</f>
        <v>N/A</v>
      </c>
      <c r="I2951" s="24"/>
      <c r="J2951" s="24">
        <v>44291</v>
      </c>
      <c r="K2951" s="28">
        <v>28822.5</v>
      </c>
      <c r="L2951" s="28">
        <v>0</v>
      </c>
      <c r="M2951" s="28"/>
      <c r="N2951" s="28"/>
      <c r="O2951" s="27">
        <f>IF(ISBLANK(J2951), "", IF(LEFT(B2951) = "P", J2951+60, J2951+90))</f>
        <v>44381</v>
      </c>
      <c r="P2951" s="25"/>
      <c r="Q2951" s="27" t="str">
        <f>IF(NOT(ISNUMBER(P2951)),"",P2951+15)</f>
        <v/>
      </c>
      <c r="R2951" s="25"/>
      <c r="S2951" s="25"/>
      <c r="T2951" s="26"/>
      <c r="U2951" s="25"/>
      <c r="V2951" s="25"/>
      <c r="W2951" s="25" t="str">
        <f>IF(ISNUMBER(R2951), R2951+120, "")</f>
        <v/>
      </c>
      <c r="X2951" s="24">
        <v>44337</v>
      </c>
      <c r="Y2951" s="23" t="str">
        <f ca="1">IF(LEFT(B2951) = "P",
        IF(OR(ISBLANK(I2951), I2951 = ""), TODAY() - F2951 &amp; CHAR(10) &amp; "(preapproval)", I2951 - F2951 &amp; CHAR(10) &amp; "(PFL filed)"),
       IF(OR(ISBLANK(Z2951), Z2951 = ""), TODAY() - J2951, X2951 - J2951 &amp; CHAR(10) &amp; "(closed)"))</f>
        <v>46
(closed)</v>
      </c>
      <c r="Z2951" s="6" t="str">
        <f>IF(ISBLANK(X2951), "", "Yes")</f>
        <v>Yes</v>
      </c>
    </row>
    <row r="2952" spans="1:26" s="12" customFormat="1" ht="28.8" hidden="1" x14ac:dyDescent="0.3">
      <c r="A2952" s="29" t="s">
        <v>185</v>
      </c>
      <c r="B2952" s="29">
        <v>202100063</v>
      </c>
      <c r="C2952" s="31" t="s">
        <v>704</v>
      </c>
      <c r="D2952" s="29" t="s">
        <v>176</v>
      </c>
      <c r="E2952" s="30" t="s">
        <v>1458</v>
      </c>
      <c r="F2952" s="30"/>
      <c r="G2952" s="128"/>
      <c r="H2952" s="24" t="str">
        <f>IF(ISNUMBER(F2952), F2952+90, "N/A")</f>
        <v>N/A</v>
      </c>
      <c r="I2952" s="24"/>
      <c r="J2952" s="24">
        <v>44291</v>
      </c>
      <c r="K2952" s="28">
        <v>7396.73</v>
      </c>
      <c r="L2952" s="28">
        <v>1149.75</v>
      </c>
      <c r="M2952" s="28">
        <v>7396.73</v>
      </c>
      <c r="N2952" s="28">
        <v>1149.75</v>
      </c>
      <c r="O2952" s="27">
        <f>IF(ISBLANK(J2952), "", IF(LEFT(B2952) = "P", J2952+60, J2952+90))</f>
        <v>44381</v>
      </c>
      <c r="P2952" s="27">
        <v>44361</v>
      </c>
      <c r="Q2952" s="27">
        <f>IF(NOT(ISNUMBER(P2952)),"",P2952+15)</f>
        <v>44376</v>
      </c>
      <c r="R2952" s="25" t="s">
        <v>195</v>
      </c>
      <c r="S2952" s="25"/>
      <c r="T2952" s="26"/>
      <c r="U2952" s="25"/>
      <c r="V2952" s="25"/>
      <c r="W2952" s="25" t="str">
        <f>IF(ISNUMBER(R2952), R2952+120, "")</f>
        <v/>
      </c>
      <c r="X2952" s="24">
        <v>44377</v>
      </c>
      <c r="Y2952" s="23" t="str">
        <f ca="1">IF(LEFT(B2952) = "P",
        IF(OR(ISBLANK(I2952), I2952 = ""), TODAY() - F2952 &amp; CHAR(10) &amp; "(preapproval)", I2952 - F2952 &amp; CHAR(10) &amp; "(PFL filed)"),
       IF(OR(ISBLANK(Z2952), Z2952 = ""), TODAY() - J2952, X2952 - J2952 &amp; CHAR(10) &amp; "(closed)"))</f>
        <v>86
(closed)</v>
      </c>
      <c r="Z2952" s="6" t="str">
        <f>IF(ISBLANK(X2952), "", "Yes")</f>
        <v>Yes</v>
      </c>
    </row>
    <row r="2953" spans="1:26" s="12" customFormat="1" ht="28.8" hidden="1" x14ac:dyDescent="0.3">
      <c r="A2953" s="29" t="s">
        <v>185</v>
      </c>
      <c r="B2953" s="29">
        <v>202100064</v>
      </c>
      <c r="C2953" s="31" t="s">
        <v>704</v>
      </c>
      <c r="D2953" s="29" t="s">
        <v>176</v>
      </c>
      <c r="E2953" s="30" t="s">
        <v>1454</v>
      </c>
      <c r="F2953" s="30"/>
      <c r="G2953" s="128"/>
      <c r="H2953" s="24" t="str">
        <f>IF(ISNUMBER(F2953), F2953+90, "N/A")</f>
        <v>N/A</v>
      </c>
      <c r="I2953" s="24"/>
      <c r="J2953" s="24">
        <v>44292</v>
      </c>
      <c r="K2953" s="28">
        <v>10347.75</v>
      </c>
      <c r="L2953" s="28">
        <v>1149.75</v>
      </c>
      <c r="M2953" s="28">
        <v>10347.75</v>
      </c>
      <c r="N2953" s="28">
        <v>1149.75</v>
      </c>
      <c r="O2953" s="27">
        <f>IF(ISBLANK(J2953), "", IF(LEFT(B2953) = "P", J2953+60, J2953+90))</f>
        <v>44382</v>
      </c>
      <c r="P2953" s="27">
        <v>44361</v>
      </c>
      <c r="Q2953" s="27">
        <f>IF(NOT(ISNUMBER(P2953)),"",P2953+15)</f>
        <v>44376</v>
      </c>
      <c r="R2953" s="25" t="s">
        <v>195</v>
      </c>
      <c r="S2953" s="25"/>
      <c r="T2953" s="26"/>
      <c r="U2953" s="25"/>
      <c r="V2953" s="25"/>
      <c r="W2953" s="25" t="str">
        <f>IF(ISNUMBER(R2953), R2953+120, "")</f>
        <v/>
      </c>
      <c r="X2953" s="24">
        <v>44377</v>
      </c>
      <c r="Y2953" s="23" t="str">
        <f ca="1">IF(LEFT(B2953) = "P",
        IF(OR(ISBLANK(I2953), I2953 = ""), TODAY() - F2953 &amp; CHAR(10) &amp; "(preapproval)", I2953 - F2953 &amp; CHAR(10) &amp; "(PFL filed)"),
       IF(OR(ISBLANK(Z2953), Z2953 = ""), TODAY() - J2953, X2953 - J2953 &amp; CHAR(10) &amp; "(closed)"))</f>
        <v>85
(closed)</v>
      </c>
      <c r="Z2953" s="6" t="str">
        <f>IF(ISBLANK(X2953), "", "Yes")</f>
        <v>Yes</v>
      </c>
    </row>
    <row r="2954" spans="1:26" s="12" customFormat="1" ht="28.8" hidden="1" x14ac:dyDescent="0.3">
      <c r="A2954" s="29" t="s">
        <v>185</v>
      </c>
      <c r="B2954" s="29">
        <v>202100065</v>
      </c>
      <c r="C2954" s="31" t="s">
        <v>704</v>
      </c>
      <c r="D2954" s="29" t="s">
        <v>176</v>
      </c>
      <c r="E2954" s="30" t="s">
        <v>1457</v>
      </c>
      <c r="F2954" s="30"/>
      <c r="G2954" s="128"/>
      <c r="H2954" s="24" t="str">
        <f>IF(ISNUMBER(F2954), F2954+90, "N/A")</f>
        <v>N/A</v>
      </c>
      <c r="I2954" s="24"/>
      <c r="J2954" s="24">
        <v>44292</v>
      </c>
      <c r="K2954" s="28" t="s">
        <v>1456</v>
      </c>
      <c r="L2954" s="28">
        <v>0</v>
      </c>
      <c r="M2954" s="28"/>
      <c r="N2954" s="28"/>
      <c r="O2954" s="27">
        <f>IF(ISBLANK(J2954), "", IF(LEFT(B2954) = "P", J2954+60, J2954+90))</f>
        <v>44382</v>
      </c>
      <c r="P2954" s="25"/>
      <c r="Q2954" s="27" t="str">
        <f>IF(NOT(ISNUMBER(P2954)),"",P2954+15)</f>
        <v/>
      </c>
      <c r="R2954" s="25" t="s">
        <v>195</v>
      </c>
      <c r="S2954" s="25"/>
      <c r="T2954" s="26"/>
      <c r="U2954" s="25"/>
      <c r="V2954" s="25"/>
      <c r="W2954" s="25" t="str">
        <f>IF(ISNUMBER(R2954), R2954+120, "")</f>
        <v/>
      </c>
      <c r="X2954" s="24">
        <v>44342</v>
      </c>
      <c r="Y2954" s="23" t="str">
        <f ca="1">IF(LEFT(B2954) = "P",
        IF(OR(ISBLANK(I2954), I2954 = ""), TODAY() - F2954 &amp; CHAR(10) &amp; "(preapproval)", I2954 - F2954 &amp; CHAR(10) &amp; "(PFL filed)"),
       IF(OR(ISBLANK(Z2954), Z2954 = ""), TODAY() - J2954, X2954 - J2954 &amp; CHAR(10) &amp; "(closed)"))</f>
        <v>50
(closed)</v>
      </c>
      <c r="Z2954" s="6" t="str">
        <f>IF(ISBLANK(X2954), "", "Yes")</f>
        <v>Yes</v>
      </c>
    </row>
    <row r="2955" spans="1:26" s="12" customFormat="1" ht="25.5" hidden="1" customHeight="1" x14ac:dyDescent="0.3">
      <c r="A2955" s="29" t="s">
        <v>185</v>
      </c>
      <c r="B2955" s="29">
        <v>202100066</v>
      </c>
      <c r="C2955" s="30" t="s">
        <v>1449</v>
      </c>
      <c r="D2955" s="29" t="s">
        <v>179</v>
      </c>
      <c r="E2955" s="139" t="s">
        <v>1455</v>
      </c>
      <c r="F2955" s="30"/>
      <c r="G2955" s="128"/>
      <c r="H2955" s="24" t="str">
        <f>IF(ISNUMBER(F2955), F2955+90, "N/A")</f>
        <v>N/A</v>
      </c>
      <c r="I2955" s="24"/>
      <c r="J2955" s="24">
        <v>44292</v>
      </c>
      <c r="K2955" s="28">
        <v>5954.66</v>
      </c>
      <c r="L2955" s="28">
        <v>1294.49</v>
      </c>
      <c r="M2955" s="28">
        <v>5954.66</v>
      </c>
      <c r="N2955" s="28">
        <v>1294.49</v>
      </c>
      <c r="O2955" s="27">
        <f>IF(ISBLANK(J2955), "", IF(LEFT(B2955) = "P", J2955+60, J2955+90))</f>
        <v>44382</v>
      </c>
      <c r="P2955" s="27">
        <v>44337</v>
      </c>
      <c r="Q2955" s="27">
        <f>IF(NOT(ISNUMBER(P2955)),"",P2955+15)</f>
        <v>44352</v>
      </c>
      <c r="R2955" s="25" t="s">
        <v>195</v>
      </c>
      <c r="S2955" s="25"/>
      <c r="T2955" s="26"/>
      <c r="U2955" s="25"/>
      <c r="V2955" s="25"/>
      <c r="W2955" s="25" t="str">
        <f>IF(ISNUMBER(R2955), R2955+120, "")</f>
        <v/>
      </c>
      <c r="X2955" s="24">
        <v>44355</v>
      </c>
      <c r="Y2955" s="23" t="str">
        <f ca="1">IF(LEFT(B2955) = "P",
        IF(OR(ISBLANK(I2955), I2955 = ""), TODAY() - F2955 &amp; CHAR(10) &amp; "(preapproval)", I2955 - F2955 &amp; CHAR(10) &amp; "(PFL filed)"),
       IF(OR(ISBLANK(Z2955), Z2955 = ""), TODAY() - J2955, X2955 - J2955 &amp; CHAR(10) &amp; "(closed)"))</f>
        <v>63
(closed)</v>
      </c>
      <c r="Z2955" s="6" t="str">
        <f>IF(ISBLANK(X2955), "", "Yes")</f>
        <v>Yes</v>
      </c>
    </row>
    <row r="2956" spans="1:26" s="12" customFormat="1" ht="28.8" hidden="1" x14ac:dyDescent="0.3">
      <c r="A2956" s="29" t="s">
        <v>185</v>
      </c>
      <c r="B2956" s="29">
        <v>202100067</v>
      </c>
      <c r="C2956" s="31" t="s">
        <v>704</v>
      </c>
      <c r="D2956" s="29" t="s">
        <v>176</v>
      </c>
      <c r="E2956" s="30" t="s">
        <v>1454</v>
      </c>
      <c r="F2956" s="30"/>
      <c r="G2956" s="128"/>
      <c r="H2956" s="24" t="str">
        <f>IF(ISNUMBER(F2956), F2956+90, "N/A")</f>
        <v>N/A</v>
      </c>
      <c r="I2956" s="24"/>
      <c r="J2956" s="24">
        <v>44292</v>
      </c>
      <c r="K2956" s="28">
        <v>8981.4500000000007</v>
      </c>
      <c r="L2956" s="28">
        <v>0</v>
      </c>
      <c r="M2956" s="28"/>
      <c r="N2956" s="28"/>
      <c r="O2956" s="27">
        <f>IF(ISBLANK(J2956), "", IF(LEFT(B2956) = "P", J2956+60, J2956+90))</f>
        <v>44382</v>
      </c>
      <c r="P2956" s="25"/>
      <c r="Q2956" s="27" t="str">
        <f>IF(NOT(ISNUMBER(P2956)),"",P2956+15)</f>
        <v/>
      </c>
      <c r="R2956" s="25"/>
      <c r="S2956" s="25"/>
      <c r="T2956" s="26"/>
      <c r="U2956" s="25"/>
      <c r="V2956" s="25"/>
      <c r="W2956" s="25" t="str">
        <f>IF(ISNUMBER(R2956), R2956+120, "")</f>
        <v/>
      </c>
      <c r="X2956" s="24">
        <v>44337</v>
      </c>
      <c r="Y2956" s="23" t="str">
        <f ca="1">IF(LEFT(B2956) = "P",
        IF(OR(ISBLANK(I2956), I2956 = ""), TODAY() - F2956 &amp; CHAR(10) &amp; "(preapproval)", I2956 - F2956 &amp; CHAR(10) &amp; "(PFL filed)"),
       IF(OR(ISBLANK(Z2956), Z2956 = ""), TODAY() - J2956, X2956 - J2956 &amp; CHAR(10) &amp; "(closed)"))</f>
        <v>45
(closed)</v>
      </c>
      <c r="Z2956" s="6" t="str">
        <f>IF(ISBLANK(X2956), "", "Yes")</f>
        <v>Yes</v>
      </c>
    </row>
    <row r="2957" spans="1:26" s="12" customFormat="1" ht="28.8" hidden="1" x14ac:dyDescent="0.3">
      <c r="A2957" s="29" t="s">
        <v>185</v>
      </c>
      <c r="B2957" s="29">
        <v>202100068</v>
      </c>
      <c r="C2957" s="31" t="s">
        <v>299</v>
      </c>
      <c r="D2957" s="29" t="s">
        <v>174</v>
      </c>
      <c r="E2957" s="30" t="s">
        <v>767</v>
      </c>
      <c r="F2957" s="30"/>
      <c r="G2957" s="128"/>
      <c r="H2957" s="24" t="str">
        <f>IF(ISNUMBER(F2957), F2957+90, "N/A")</f>
        <v>N/A</v>
      </c>
      <c r="I2957" s="24"/>
      <c r="J2957" s="24">
        <v>44295</v>
      </c>
      <c r="K2957" s="28">
        <v>357430</v>
      </c>
      <c r="L2957" s="28">
        <v>0</v>
      </c>
      <c r="M2957" s="28">
        <v>342524.71</v>
      </c>
      <c r="N2957" s="28">
        <v>0</v>
      </c>
      <c r="O2957" s="27">
        <f>IF(ISBLANK(J2957), "", IF(LEFT(B2957) = "P", J2957+60, J2957+90))</f>
        <v>44385</v>
      </c>
      <c r="P2957" s="27">
        <v>44377</v>
      </c>
      <c r="Q2957" s="27">
        <f>IF(NOT(ISNUMBER(P2957)),"",P2957+15)</f>
        <v>44392</v>
      </c>
      <c r="R2957" s="25" t="s">
        <v>195</v>
      </c>
      <c r="S2957" s="25"/>
      <c r="T2957" s="26"/>
      <c r="U2957" s="25"/>
      <c r="V2957" s="25"/>
      <c r="W2957" s="25" t="str">
        <f>IF(ISNUMBER(R2957), R2957+120, "")</f>
        <v/>
      </c>
      <c r="X2957" s="24">
        <v>44393</v>
      </c>
      <c r="Y2957" s="23" t="str">
        <f ca="1">IF(LEFT(B2957) = "P",
        IF(OR(ISBLANK(I2957), I2957 = ""), TODAY() - F2957 &amp; CHAR(10) &amp; "(preapproval)", I2957 - F2957 &amp; CHAR(10) &amp; "(PFL filed)"),
       IF(OR(ISBLANK(Z2957), Z2957 = ""), TODAY() - J2957, X2957 - J2957 &amp; CHAR(10) &amp; "(closed)"))</f>
        <v>98
(closed)</v>
      </c>
      <c r="Z2957" s="6" t="str">
        <f>IF(ISBLANK(X2957), "", "Yes")</f>
        <v>Yes</v>
      </c>
    </row>
    <row r="2958" spans="1:26" s="12" customFormat="1" ht="28.8" hidden="1" x14ac:dyDescent="0.3">
      <c r="A2958" s="29" t="s">
        <v>185</v>
      </c>
      <c r="B2958" s="29">
        <v>202100069</v>
      </c>
      <c r="C2958" s="31" t="s">
        <v>193</v>
      </c>
      <c r="D2958" s="29" t="s">
        <v>179</v>
      </c>
      <c r="E2958" s="139" t="s">
        <v>1453</v>
      </c>
      <c r="F2958" s="30"/>
      <c r="G2958" s="128"/>
      <c r="H2958" s="24" t="str">
        <f>IF(ISNUMBER(F2958), F2958+90, "N/A")</f>
        <v>N/A</v>
      </c>
      <c r="I2958" s="24"/>
      <c r="J2958" s="24">
        <v>44298</v>
      </c>
      <c r="K2958" s="28">
        <v>6536</v>
      </c>
      <c r="L2958" s="28">
        <v>352</v>
      </c>
      <c r="M2958" s="28">
        <v>6536</v>
      </c>
      <c r="N2958" s="28">
        <v>352</v>
      </c>
      <c r="O2958" s="27">
        <f>IF(ISBLANK(J2958), "", IF(LEFT(B2958) = "P", J2958+60, J2958+90))</f>
        <v>44388</v>
      </c>
      <c r="P2958" s="27">
        <v>44342</v>
      </c>
      <c r="Q2958" s="27">
        <f>IF(NOT(ISNUMBER(P2958)),"",P2958+15)</f>
        <v>44357</v>
      </c>
      <c r="R2958" s="25" t="s">
        <v>195</v>
      </c>
      <c r="S2958" s="25"/>
      <c r="T2958" s="26"/>
      <c r="U2958" s="25"/>
      <c r="V2958" s="25"/>
      <c r="W2958" s="25" t="str">
        <f>IF(ISNUMBER(R2958), R2958+120, "")</f>
        <v/>
      </c>
      <c r="X2958" s="24">
        <v>44358</v>
      </c>
      <c r="Y2958" s="23" t="str">
        <f ca="1">IF(LEFT(B2958) = "P",
        IF(OR(ISBLANK(I2958), I2958 = ""), TODAY() - F2958 &amp; CHAR(10) &amp; "(preapproval)", I2958 - F2958 &amp; CHAR(10) &amp; "(PFL filed)"),
       IF(OR(ISBLANK(Z2958), Z2958 = ""), TODAY() - J2958, X2958 - J2958 &amp; CHAR(10) &amp; "(closed)"))</f>
        <v>60
(closed)</v>
      </c>
      <c r="Z2958" s="6" t="str">
        <f>IF(ISBLANK(X2958), "", "Yes")</f>
        <v>Yes</v>
      </c>
    </row>
    <row r="2959" spans="1:26" s="12" customFormat="1" ht="28.8" hidden="1" x14ac:dyDescent="0.3">
      <c r="A2959" s="29" t="s">
        <v>185</v>
      </c>
      <c r="B2959" s="29">
        <v>202100070</v>
      </c>
      <c r="C2959" s="31" t="s">
        <v>193</v>
      </c>
      <c r="D2959" s="29" t="s">
        <v>179</v>
      </c>
      <c r="E2959" s="139" t="s">
        <v>602</v>
      </c>
      <c r="F2959" s="30"/>
      <c r="G2959" s="128"/>
      <c r="H2959" s="24" t="str">
        <f>IF(ISNUMBER(F2959), F2959+90, "N/A")</f>
        <v>N/A</v>
      </c>
      <c r="I2959" s="24"/>
      <c r="J2959" s="24">
        <v>44298</v>
      </c>
      <c r="K2959" s="28">
        <v>7392</v>
      </c>
      <c r="L2959" s="28">
        <v>352</v>
      </c>
      <c r="M2959" s="28"/>
      <c r="N2959" s="28"/>
      <c r="O2959" s="27">
        <f>IF(ISBLANK(J2959), "", IF(LEFT(B2959) = "P", J2959+60, J2959+90))</f>
        <v>44388</v>
      </c>
      <c r="P2959" s="27" t="s">
        <v>230</v>
      </c>
      <c r="Q2959" s="27" t="str">
        <f>IF(NOT(ISNUMBER(P2959)),"",P2959+15)</f>
        <v/>
      </c>
      <c r="R2959" s="25" t="s">
        <v>195</v>
      </c>
      <c r="S2959" s="25"/>
      <c r="T2959" s="26"/>
      <c r="U2959" s="25"/>
      <c r="V2959" s="25"/>
      <c r="W2959" s="25" t="str">
        <f>IF(ISNUMBER(R2959), R2959+120, "")</f>
        <v/>
      </c>
      <c r="X2959" s="24">
        <v>44327</v>
      </c>
      <c r="Y2959" s="23" t="str">
        <f ca="1">IF(LEFT(B2959) = "P",
        IF(OR(ISBLANK(I2959), I2959 = ""), TODAY() - F2959 &amp; CHAR(10) &amp; "(preapproval)", I2959 - F2959 &amp; CHAR(10) &amp; "(PFL filed)"),
       IF(OR(ISBLANK(Z2959), Z2959 = ""), TODAY() - J2959, X2959 - J2959 &amp; CHAR(10) &amp; "(closed)"))</f>
        <v>29
(closed)</v>
      </c>
      <c r="Z2959" s="6" t="str">
        <f>IF(ISBLANK(X2959), "", "Yes")</f>
        <v>Yes</v>
      </c>
    </row>
    <row r="2960" spans="1:26" s="12" customFormat="1" ht="28.8" hidden="1" x14ac:dyDescent="0.3">
      <c r="A2960" s="29" t="s">
        <v>185</v>
      </c>
      <c r="B2960" s="29">
        <v>202100071</v>
      </c>
      <c r="C2960" s="31" t="s">
        <v>193</v>
      </c>
      <c r="D2960" s="29" t="s">
        <v>179</v>
      </c>
      <c r="E2960" s="139" t="s">
        <v>1452</v>
      </c>
      <c r="F2960" s="30"/>
      <c r="G2960" s="128"/>
      <c r="H2960" s="24" t="str">
        <f>IF(ISNUMBER(F2960), F2960+90, "N/A")</f>
        <v>N/A</v>
      </c>
      <c r="I2960" s="24"/>
      <c r="J2960" s="24">
        <v>44298</v>
      </c>
      <c r="K2960" s="28">
        <v>629.67999999999995</v>
      </c>
      <c r="L2960" s="28">
        <v>148</v>
      </c>
      <c r="M2960" s="28">
        <v>629.67999999999995</v>
      </c>
      <c r="N2960" s="28">
        <v>148</v>
      </c>
      <c r="O2960" s="27">
        <f>IF(ISBLANK(J2960), "", IF(LEFT(B2960) = "P", J2960+60, J2960+90))</f>
        <v>44388</v>
      </c>
      <c r="P2960" s="27">
        <v>44342</v>
      </c>
      <c r="Q2960" s="27">
        <f>IF(NOT(ISNUMBER(P2960)),"",P2960+15)</f>
        <v>44357</v>
      </c>
      <c r="R2960" s="25" t="s">
        <v>195</v>
      </c>
      <c r="S2960" s="25"/>
      <c r="T2960" s="26"/>
      <c r="U2960" s="25"/>
      <c r="V2960" s="25"/>
      <c r="W2960" s="25" t="str">
        <f>IF(ISNUMBER(R2960), R2960+120, "")</f>
        <v/>
      </c>
      <c r="X2960" s="24">
        <v>44358</v>
      </c>
      <c r="Y2960" s="23" t="str">
        <f ca="1">IF(LEFT(B2960) = "P",
        IF(OR(ISBLANK(I2960), I2960 = ""), TODAY() - F2960 &amp; CHAR(10) &amp; "(preapproval)", I2960 - F2960 &amp; CHAR(10) &amp; "(PFL filed)"),
       IF(OR(ISBLANK(Z2960), Z2960 = ""), TODAY() - J2960, X2960 - J2960 &amp; CHAR(10) &amp; "(closed)"))</f>
        <v>60
(closed)</v>
      </c>
      <c r="Z2960" s="6" t="str">
        <f>IF(ISBLANK(X2960), "", "Yes")</f>
        <v>Yes</v>
      </c>
    </row>
    <row r="2961" spans="1:26" s="12" customFormat="1" ht="28.8" hidden="1" x14ac:dyDescent="0.3">
      <c r="A2961" s="29" t="s">
        <v>185</v>
      </c>
      <c r="B2961" s="29">
        <v>202100072</v>
      </c>
      <c r="C2961" s="31" t="s">
        <v>193</v>
      </c>
      <c r="D2961" s="29" t="s">
        <v>179</v>
      </c>
      <c r="E2961" s="139" t="s">
        <v>612</v>
      </c>
      <c r="F2961" s="30"/>
      <c r="G2961" s="128"/>
      <c r="H2961" s="24" t="str">
        <f>IF(ISNUMBER(F2961), F2961+90, "N/A")</f>
        <v>N/A</v>
      </c>
      <c r="I2961" s="24"/>
      <c r="J2961" s="24">
        <v>44300</v>
      </c>
      <c r="K2961" s="28">
        <v>3693.9</v>
      </c>
      <c r="L2961" s="28">
        <v>175.9</v>
      </c>
      <c r="M2961" s="28">
        <v>3166.2</v>
      </c>
      <c r="N2961" s="28">
        <v>175.9</v>
      </c>
      <c r="O2961" s="27">
        <f>IF(ISBLANK(J2961), "", IF(LEFT(B2961) = "P", J2961+60, J2961+90))</f>
        <v>44390</v>
      </c>
      <c r="P2961" s="27">
        <v>44375</v>
      </c>
      <c r="Q2961" s="27">
        <f>IF(NOT(ISNUMBER(P2961)),"",P2961+15)</f>
        <v>44390</v>
      </c>
      <c r="R2961" s="25"/>
      <c r="S2961" s="25"/>
      <c r="T2961" s="26"/>
      <c r="U2961" s="25"/>
      <c r="V2961" s="25"/>
      <c r="W2961" s="25" t="str">
        <f>IF(ISNUMBER(R2961), R2961+120, "")</f>
        <v/>
      </c>
      <c r="X2961" s="24">
        <v>44391</v>
      </c>
      <c r="Y2961" s="23" t="str">
        <f ca="1">IF(LEFT(B2961) = "P",
        IF(OR(ISBLANK(I2961), I2961 = ""), TODAY() - F2961 &amp; CHAR(10) &amp; "(preapproval)", I2961 - F2961 &amp; CHAR(10) &amp; "(PFL filed)"),
       IF(OR(ISBLANK(Z2961), Z2961 = ""), TODAY() - J2961, X2961 - J2961 &amp; CHAR(10) &amp; "(closed)"))</f>
        <v>91
(closed)</v>
      </c>
      <c r="Z2961" s="6" t="str">
        <f>IF(ISBLANK(X2961), "", "Yes")</f>
        <v>Yes</v>
      </c>
    </row>
    <row r="2962" spans="1:26" s="12" customFormat="1" ht="28.8" hidden="1" x14ac:dyDescent="0.3">
      <c r="A2962" s="29" t="s">
        <v>185</v>
      </c>
      <c r="B2962" s="29">
        <v>202100073</v>
      </c>
      <c r="C2962" s="30" t="s">
        <v>439</v>
      </c>
      <c r="D2962" s="29" t="s">
        <v>179</v>
      </c>
      <c r="E2962" s="139" t="s">
        <v>841</v>
      </c>
      <c r="F2962" s="30"/>
      <c r="G2962" s="128"/>
      <c r="H2962" s="24" t="str">
        <f>IF(ISNUMBER(F2962), F2962+90, "N/A")</f>
        <v>N/A</v>
      </c>
      <c r="I2962" s="24"/>
      <c r="J2962" s="24">
        <v>44300</v>
      </c>
      <c r="K2962" s="28">
        <v>5250</v>
      </c>
      <c r="L2962" s="28">
        <v>0</v>
      </c>
      <c r="M2962" s="28">
        <v>0</v>
      </c>
      <c r="N2962" s="28">
        <v>0</v>
      </c>
      <c r="O2962" s="27">
        <f>IF(ISBLANK(J2962), "", IF(LEFT(B2962) = "P", J2962+60, J2962+90))</f>
        <v>44390</v>
      </c>
      <c r="P2962" s="27" t="s">
        <v>230</v>
      </c>
      <c r="Q2962" s="27" t="str">
        <f>IF(NOT(ISNUMBER(P2962)),"",P2962+15)</f>
        <v/>
      </c>
      <c r="R2962" s="25" t="s">
        <v>196</v>
      </c>
      <c r="S2962" s="25"/>
      <c r="T2962" s="26"/>
      <c r="U2962" s="25"/>
      <c r="V2962" s="25"/>
      <c r="W2962" s="25" t="str">
        <f>IF(ISNUMBER(R2962), R2962+120, "")</f>
        <v/>
      </c>
      <c r="X2962" s="24">
        <v>44308</v>
      </c>
      <c r="Y2962" s="23" t="str">
        <f ca="1">IF(LEFT(B2962) = "P",
        IF(OR(ISBLANK(I2962), I2962 = ""), TODAY() - F2962 &amp; CHAR(10) &amp; "(preapproval)", I2962 - F2962 &amp; CHAR(10) &amp; "(PFL filed)"),
       IF(OR(ISBLANK(Z2962), Z2962 = ""), TODAY() - J2962, X2962 - J2962 &amp; CHAR(10) &amp; "(closed)"))</f>
        <v>8
(closed)</v>
      </c>
      <c r="Z2962" s="6" t="str">
        <f>IF(ISBLANK(X2962), "", "Yes")</f>
        <v>Yes</v>
      </c>
    </row>
    <row r="2963" spans="1:26" s="12" customFormat="1" ht="28.8" hidden="1" x14ac:dyDescent="0.3">
      <c r="A2963" s="29" t="s">
        <v>185</v>
      </c>
      <c r="B2963" s="29">
        <v>202100074</v>
      </c>
      <c r="C2963" s="31" t="s">
        <v>439</v>
      </c>
      <c r="D2963" s="29" t="s">
        <v>177</v>
      </c>
      <c r="E2963" s="139" t="s">
        <v>1451</v>
      </c>
      <c r="F2963" s="30"/>
      <c r="G2963" s="128"/>
      <c r="H2963" s="24" t="str">
        <f>IF(ISNUMBER(F2963), F2963+90, "N/A")</f>
        <v>N/A</v>
      </c>
      <c r="I2963" s="24"/>
      <c r="J2963" s="24">
        <v>44305</v>
      </c>
      <c r="K2963" s="28">
        <v>4052</v>
      </c>
      <c r="L2963" s="28">
        <v>506.5</v>
      </c>
      <c r="M2963" s="28">
        <v>4052</v>
      </c>
      <c r="N2963" s="28">
        <v>506.5</v>
      </c>
      <c r="O2963" s="27">
        <f>IF(ISBLANK(J2963), "", IF(LEFT(B2963) = "P", J2963+60, J2963+90))</f>
        <v>44395</v>
      </c>
      <c r="P2963" s="27">
        <v>44372</v>
      </c>
      <c r="Q2963" s="27">
        <f>IF(NOT(ISNUMBER(P2963)),"",P2963+15)</f>
        <v>44387</v>
      </c>
      <c r="R2963" s="25" t="s">
        <v>195</v>
      </c>
      <c r="S2963" s="25"/>
      <c r="T2963" s="26"/>
      <c r="U2963" s="25"/>
      <c r="V2963" s="25"/>
      <c r="W2963" s="25" t="str">
        <f>IF(ISNUMBER(R2963), R2963+120, "")</f>
        <v/>
      </c>
      <c r="X2963" s="24">
        <v>44390</v>
      </c>
      <c r="Y2963" s="23" t="str">
        <f ca="1">IF(LEFT(B2963) = "P",
        IF(OR(ISBLANK(I2963), I2963 = ""), TODAY() - F2963 &amp; CHAR(10) &amp; "(preapproval)", I2963 - F2963 &amp; CHAR(10) &amp; "(PFL filed)"),
       IF(OR(ISBLANK(Z2963), Z2963 = ""), TODAY() - J2963, X2963 - J2963 &amp; CHAR(10) &amp; "(closed)"))</f>
        <v>85
(closed)</v>
      </c>
      <c r="Z2963" s="6" t="str">
        <f>IF(ISBLANK(X2963), "", "Yes")</f>
        <v>Yes</v>
      </c>
    </row>
    <row r="2964" spans="1:26" s="12" customFormat="1" ht="28.8" hidden="1" x14ac:dyDescent="0.3">
      <c r="A2964" s="29" t="s">
        <v>185</v>
      </c>
      <c r="B2964" s="29">
        <v>202100075</v>
      </c>
      <c r="C2964" s="30" t="s">
        <v>1450</v>
      </c>
      <c r="D2964" s="29" t="s">
        <v>174</v>
      </c>
      <c r="E2964" s="30" t="s">
        <v>1286</v>
      </c>
      <c r="F2964" s="30"/>
      <c r="G2964" s="128"/>
      <c r="H2964" s="24" t="str">
        <f>IF(ISNUMBER(F2964), F2964+90, "N/A")</f>
        <v>N/A</v>
      </c>
      <c r="I2964" s="24"/>
      <c r="J2964" s="24">
        <v>44309</v>
      </c>
      <c r="K2964" s="28">
        <v>309238</v>
      </c>
      <c r="L2964" s="28">
        <v>0</v>
      </c>
      <c r="M2964" s="28">
        <v>294392.95</v>
      </c>
      <c r="N2964" s="28">
        <v>0</v>
      </c>
      <c r="O2964" s="27">
        <f>IF(ISBLANK(J2964), "", IF(LEFT(B2964) = "P", J2964+60, J2964+90))</f>
        <v>44399</v>
      </c>
      <c r="P2964" s="27">
        <v>44392</v>
      </c>
      <c r="Q2964" s="27">
        <f>IF(NOT(ISNUMBER(P2964)),"",P2964+15)</f>
        <v>44407</v>
      </c>
      <c r="R2964" s="25" t="s">
        <v>195</v>
      </c>
      <c r="S2964" s="25"/>
      <c r="T2964" s="26"/>
      <c r="U2964" s="25"/>
      <c r="V2964" s="25"/>
      <c r="W2964" s="25" t="str">
        <f>IF(ISNUMBER(R2964), R2964+120, "")</f>
        <v/>
      </c>
      <c r="X2964" s="24">
        <v>44410</v>
      </c>
      <c r="Y2964" s="23" t="str">
        <f ca="1">IF(LEFT(B2964) = "P",
        IF(OR(ISBLANK(I2964), I2964 = ""), TODAY() - F2964 &amp; CHAR(10) &amp; "(preapproval)", I2964 - F2964 &amp; CHAR(10) &amp; "(PFL filed)"),
       IF(OR(ISBLANK(Z2964), Z2964 = ""), TODAY() - J2964, X2964 - J2964 &amp; CHAR(10) &amp; "(closed)"))</f>
        <v>101
(closed)</v>
      </c>
      <c r="Z2964" s="6" t="str">
        <f>IF(ISBLANK(X2964), "", "Yes")</f>
        <v>Yes</v>
      </c>
    </row>
    <row r="2965" spans="1:26" s="12" customFormat="1" ht="28.8" hidden="1" x14ac:dyDescent="0.3">
      <c r="A2965" s="29" t="s">
        <v>185</v>
      </c>
      <c r="B2965" s="29">
        <v>202100076</v>
      </c>
      <c r="C2965" s="31" t="s">
        <v>324</v>
      </c>
      <c r="D2965" s="29" t="s">
        <v>172</v>
      </c>
      <c r="E2965" s="30" t="s">
        <v>1293</v>
      </c>
      <c r="F2965" s="30"/>
      <c r="G2965" s="128"/>
      <c r="H2965" s="24" t="str">
        <f>IF(ISNUMBER(F2965), F2965+90, "N/A")</f>
        <v>N/A</v>
      </c>
      <c r="I2965" s="24"/>
      <c r="J2965" s="24">
        <v>44313</v>
      </c>
      <c r="K2965" s="28">
        <v>144508</v>
      </c>
      <c r="L2965" s="28">
        <v>0</v>
      </c>
      <c r="M2965" s="28">
        <v>144508</v>
      </c>
      <c r="N2965" s="28">
        <v>0</v>
      </c>
      <c r="O2965" s="27">
        <f>IF(ISBLANK(J2965), "", IF(LEFT(B2965) = "P", J2965+60, J2965+90))</f>
        <v>44403</v>
      </c>
      <c r="P2965" s="27">
        <v>44377</v>
      </c>
      <c r="Q2965" s="27">
        <f>IF(NOT(ISNUMBER(P2965)),"",P2965+15)</f>
        <v>44392</v>
      </c>
      <c r="R2965" s="25" t="s">
        <v>195</v>
      </c>
      <c r="S2965" s="25"/>
      <c r="T2965" s="26"/>
      <c r="U2965" s="25"/>
      <c r="V2965" s="25"/>
      <c r="W2965" s="25" t="str">
        <f>IF(ISNUMBER(R2965), R2965+120, "")</f>
        <v/>
      </c>
      <c r="X2965" s="24">
        <v>44393</v>
      </c>
      <c r="Y2965" s="23" t="str">
        <f ca="1">IF(LEFT(B2965) = "P",
        IF(OR(ISBLANK(I2965), I2965 = ""), TODAY() - F2965 &amp; CHAR(10) &amp; "(preapproval)", I2965 - F2965 &amp; CHAR(10) &amp; "(PFL filed)"),
       IF(OR(ISBLANK(Z2965), Z2965 = ""), TODAY() - J2965, X2965 - J2965 &amp; CHAR(10) &amp; "(closed)"))</f>
        <v>80
(closed)</v>
      </c>
      <c r="Z2965" s="6" t="str">
        <f>IF(ISBLANK(X2965), "", "Yes")</f>
        <v>Yes</v>
      </c>
    </row>
    <row r="2966" spans="1:26" s="12" customFormat="1" ht="28.8" hidden="1" x14ac:dyDescent="0.3">
      <c r="A2966" s="29" t="s">
        <v>185</v>
      </c>
      <c r="B2966" s="29">
        <v>202100077</v>
      </c>
      <c r="C2966" s="31" t="s">
        <v>324</v>
      </c>
      <c r="D2966" s="29" t="s">
        <v>172</v>
      </c>
      <c r="E2966" s="30" t="s">
        <v>1155</v>
      </c>
      <c r="F2966" s="30"/>
      <c r="G2966" s="128"/>
      <c r="H2966" s="24" t="str">
        <f>IF(ISNUMBER(F2966), F2966+90, "N/A")</f>
        <v>N/A</v>
      </c>
      <c r="I2966" s="24"/>
      <c r="J2966" s="24">
        <v>44313</v>
      </c>
      <c r="K2966" s="28">
        <v>456995</v>
      </c>
      <c r="L2966" s="28">
        <v>12096</v>
      </c>
      <c r="M2966" s="28">
        <v>457300.67</v>
      </c>
      <c r="N2966" s="28">
        <v>12197.89</v>
      </c>
      <c r="O2966" s="27">
        <f>IF(ISBLANK(J2966), "", IF(LEFT(B2966) = "P", J2966+60, J2966+90))</f>
        <v>44403</v>
      </c>
      <c r="P2966" s="27">
        <v>44377</v>
      </c>
      <c r="Q2966" s="27">
        <f>IF(NOT(ISNUMBER(P2966)),"",P2966+15)</f>
        <v>44392</v>
      </c>
      <c r="R2966" s="25" t="s">
        <v>195</v>
      </c>
      <c r="S2966" s="25"/>
      <c r="T2966" s="26"/>
      <c r="U2966" s="25"/>
      <c r="V2966" s="25"/>
      <c r="W2966" s="25" t="str">
        <f>IF(ISNUMBER(R2966), R2966+120, "")</f>
        <v/>
      </c>
      <c r="X2966" s="24">
        <v>44393</v>
      </c>
      <c r="Y2966" s="23" t="str">
        <f ca="1">IF(LEFT(B2966) = "P",
        IF(OR(ISBLANK(I2966), I2966 = ""), TODAY() - F2966 &amp; CHAR(10) &amp; "(preapproval)", I2966 - F2966 &amp; CHAR(10) &amp; "(PFL filed)"),
       IF(OR(ISBLANK(Z2966), Z2966 = ""), TODAY() - J2966, X2966 - J2966 &amp; CHAR(10) &amp; "(closed)"))</f>
        <v>80
(closed)</v>
      </c>
      <c r="Z2966" s="6" t="str">
        <f>IF(ISBLANK(X2966), "", "Yes")</f>
        <v>Yes</v>
      </c>
    </row>
    <row r="2967" spans="1:26" s="12" customFormat="1" ht="28.8" hidden="1" x14ac:dyDescent="0.3">
      <c r="A2967" s="29" t="s">
        <v>185</v>
      </c>
      <c r="B2967" s="29">
        <v>202100078</v>
      </c>
      <c r="C2967" s="31" t="s">
        <v>324</v>
      </c>
      <c r="D2967" s="29" t="s">
        <v>172</v>
      </c>
      <c r="E2967" s="30" t="s">
        <v>1445</v>
      </c>
      <c r="F2967" s="30"/>
      <c r="G2967" s="128"/>
      <c r="H2967" s="24" t="str">
        <f>IF(ISNUMBER(F2967), F2967+90, "N/A")</f>
        <v>N/A</v>
      </c>
      <c r="I2967" s="24"/>
      <c r="J2967" s="24">
        <v>44313</v>
      </c>
      <c r="K2967" s="28">
        <v>15246</v>
      </c>
      <c r="L2967" s="28">
        <v>744</v>
      </c>
      <c r="M2967" s="28">
        <v>17478</v>
      </c>
      <c r="N2967" s="28">
        <v>0</v>
      </c>
      <c r="O2967" s="27">
        <f>IF(ISBLANK(J2967), "", IF(LEFT(B2967) = "P", J2967+60, J2967+90))</f>
        <v>44403</v>
      </c>
      <c r="P2967" s="27">
        <v>44368</v>
      </c>
      <c r="Q2967" s="27">
        <f>IF(NOT(ISNUMBER(P2967)),"",P2967+15)</f>
        <v>44383</v>
      </c>
      <c r="R2967" s="25" t="s">
        <v>195</v>
      </c>
      <c r="S2967" s="25"/>
      <c r="T2967" s="26"/>
      <c r="U2967" s="25"/>
      <c r="V2967" s="25"/>
      <c r="W2967" s="25" t="str">
        <f>IF(ISNUMBER(R2967), R2967+120, "")</f>
        <v/>
      </c>
      <c r="X2967" s="24">
        <v>44384</v>
      </c>
      <c r="Y2967" s="23" t="str">
        <f ca="1">IF(LEFT(B2967) = "P",
        IF(OR(ISBLANK(I2967), I2967 = ""), TODAY() - F2967 &amp; CHAR(10) &amp; "(preapproval)", I2967 - F2967 &amp; CHAR(10) &amp; "(PFL filed)"),
       IF(OR(ISBLANK(Z2967), Z2967 = ""), TODAY() - J2967, X2967 - J2967 &amp; CHAR(10) &amp; "(closed)"))</f>
        <v>71
(closed)</v>
      </c>
      <c r="Z2967" s="6" t="str">
        <f>IF(ISBLANK(X2967), "", "Yes")</f>
        <v>Yes</v>
      </c>
    </row>
    <row r="2968" spans="1:26" s="12" customFormat="1" ht="28.8" hidden="1" x14ac:dyDescent="0.3">
      <c r="A2968" s="29" t="s">
        <v>185</v>
      </c>
      <c r="B2968" s="29">
        <v>202100079</v>
      </c>
      <c r="C2968" s="30" t="s">
        <v>1449</v>
      </c>
      <c r="D2968" s="29" t="s">
        <v>177</v>
      </c>
      <c r="E2968" s="139" t="s">
        <v>1008</v>
      </c>
      <c r="F2968" s="30"/>
      <c r="G2968" s="128"/>
      <c r="H2968" s="24" t="str">
        <f>IF(ISNUMBER(F2968), F2968+90, "N/A")</f>
        <v>N/A</v>
      </c>
      <c r="I2968" s="24"/>
      <c r="J2968" s="24">
        <v>44314</v>
      </c>
      <c r="K2968" s="28">
        <v>508</v>
      </c>
      <c r="L2968" s="28">
        <v>59.07</v>
      </c>
      <c r="M2968" s="28">
        <v>508</v>
      </c>
      <c r="N2968" s="28">
        <v>59.07</v>
      </c>
      <c r="O2968" s="27">
        <f>IF(ISBLANK(J2968), "", IF(LEFT(B2968) = "P", J2968+60, J2968+90))</f>
        <v>44404</v>
      </c>
      <c r="P2968" s="27">
        <v>44342</v>
      </c>
      <c r="Q2968" s="27">
        <f>IF(NOT(ISNUMBER(P2968)),"",P2968+15)</f>
        <v>44357</v>
      </c>
      <c r="R2968" s="25" t="s">
        <v>195</v>
      </c>
      <c r="S2968" s="25"/>
      <c r="T2968" s="26"/>
      <c r="U2968" s="25"/>
      <c r="V2968" s="25"/>
      <c r="W2968" s="25" t="str">
        <f>IF(ISNUMBER(R2968), R2968+120, "")</f>
        <v/>
      </c>
      <c r="X2968" s="24">
        <v>44358</v>
      </c>
      <c r="Y2968" s="23" t="str">
        <f ca="1">IF(LEFT(B2968) = "P",
        IF(OR(ISBLANK(I2968), I2968 = ""), TODAY() - F2968 &amp; CHAR(10) &amp; "(preapproval)", I2968 - F2968 &amp; CHAR(10) &amp; "(PFL filed)"),
       IF(OR(ISBLANK(Z2968), Z2968 = ""), TODAY() - J2968, X2968 - J2968 &amp; CHAR(10) &amp; "(closed)"))</f>
        <v>44
(closed)</v>
      </c>
      <c r="Z2968" s="6" t="str">
        <f>IF(ISBLANK(X2968), "", "Yes")</f>
        <v>Yes</v>
      </c>
    </row>
    <row r="2969" spans="1:26" s="12" customFormat="1" ht="28.8" hidden="1" x14ac:dyDescent="0.3">
      <c r="A2969" s="29" t="s">
        <v>185</v>
      </c>
      <c r="B2969" s="29">
        <v>202100080</v>
      </c>
      <c r="C2969" s="30" t="s">
        <v>299</v>
      </c>
      <c r="D2969" s="29" t="s">
        <v>172</v>
      </c>
      <c r="E2969" s="30" t="s">
        <v>1445</v>
      </c>
      <c r="F2969" s="30"/>
      <c r="G2969" s="128"/>
      <c r="H2969" s="24" t="str">
        <f>IF(ISNUMBER(F2969), F2969+90, "N/A")</f>
        <v>N/A</v>
      </c>
      <c r="I2969" s="24"/>
      <c r="J2969" s="24">
        <v>44315</v>
      </c>
      <c r="K2969" s="28">
        <v>140006</v>
      </c>
      <c r="L2969" s="28">
        <v>10873</v>
      </c>
      <c r="M2969" s="28">
        <v>0</v>
      </c>
      <c r="N2969" s="28">
        <v>0</v>
      </c>
      <c r="O2969" s="27">
        <f>IF(ISBLANK(J2969), "", IF(LEFT(B2969) = "P", J2969+60, J2969+90))</f>
        <v>44405</v>
      </c>
      <c r="P2969" s="27" t="s">
        <v>230</v>
      </c>
      <c r="Q2969" s="27" t="str">
        <f>IF(NOT(ISNUMBER(P2969)),"",P2969+15)</f>
        <v/>
      </c>
      <c r="R2969" s="25"/>
      <c r="S2969" s="25"/>
      <c r="T2969" s="26"/>
      <c r="U2969" s="25"/>
      <c r="V2969" s="25"/>
      <c r="W2969" s="25" t="str">
        <f>IF(ISNUMBER(R2969), R2969+120, "")</f>
        <v/>
      </c>
      <c r="X2969" s="24">
        <v>44320</v>
      </c>
      <c r="Y2969" s="23" t="str">
        <f ca="1">IF(LEFT(B2969) = "P",
        IF(OR(ISBLANK(I2969), I2969 = ""), TODAY() - F2969 &amp; CHAR(10) &amp; "(preapproval)", I2969 - F2969 &amp; CHAR(10) &amp; "(PFL filed)"),
       IF(OR(ISBLANK(Z2969), Z2969 = ""), TODAY() - J2969, X2969 - J2969 &amp; CHAR(10) &amp; "(closed)"))</f>
        <v>5
(closed)</v>
      </c>
      <c r="Z2969" s="6" t="str">
        <f>IF(ISBLANK(X2969), "", "Yes")</f>
        <v>Yes</v>
      </c>
    </row>
    <row r="2970" spans="1:26" s="12" customFormat="1" ht="28.8" hidden="1" x14ac:dyDescent="0.3">
      <c r="A2970" s="29" t="s">
        <v>185</v>
      </c>
      <c r="B2970" s="29">
        <v>202100081</v>
      </c>
      <c r="C2970" s="30" t="s">
        <v>1449</v>
      </c>
      <c r="D2970" s="29" t="s">
        <v>179</v>
      </c>
      <c r="E2970" s="139" t="s">
        <v>468</v>
      </c>
      <c r="F2970" s="30"/>
      <c r="G2970" s="128"/>
      <c r="H2970" s="24" t="str">
        <f>IF(ISNUMBER(F2970), F2970+90, "N/A")</f>
        <v>N/A</v>
      </c>
      <c r="I2970" s="24"/>
      <c r="J2970" s="24">
        <v>44320</v>
      </c>
      <c r="K2970" s="28">
        <v>3835.58</v>
      </c>
      <c r="L2970" s="28">
        <v>332.36</v>
      </c>
      <c r="M2970" s="28">
        <v>3789.85</v>
      </c>
      <c r="N2970" s="28">
        <v>325</v>
      </c>
      <c r="O2970" s="27">
        <f>IF(ISBLANK(J2970), "", IF(LEFT(B2970) = "P", J2970+60, J2970+90))</f>
        <v>44410</v>
      </c>
      <c r="P2970" s="27">
        <v>44372</v>
      </c>
      <c r="Q2970" s="27">
        <f>IF(NOT(ISNUMBER(P2970)),"",P2970+15)</f>
        <v>44387</v>
      </c>
      <c r="R2970" s="25" t="s">
        <v>195</v>
      </c>
      <c r="S2970" s="25"/>
      <c r="T2970" s="26"/>
      <c r="U2970" s="25"/>
      <c r="V2970" s="25"/>
      <c r="W2970" s="25" t="str">
        <f>IF(ISNUMBER(R2970), R2970+120, "")</f>
        <v/>
      </c>
      <c r="X2970" s="24">
        <v>44390</v>
      </c>
      <c r="Y2970" s="23" t="str">
        <f ca="1">IF(LEFT(B2970) = "P",
        IF(OR(ISBLANK(I2970), I2970 = ""), TODAY() - F2970 &amp; CHAR(10) &amp; "(preapproval)", I2970 - F2970 &amp; CHAR(10) &amp; "(PFL filed)"),
       IF(OR(ISBLANK(Z2970), Z2970 = ""), TODAY() - J2970, X2970 - J2970 &amp; CHAR(10) &amp; "(closed)"))</f>
        <v>70
(closed)</v>
      </c>
      <c r="Z2970" s="6" t="str">
        <f>IF(ISBLANK(X2970), "", "Yes")</f>
        <v>Yes</v>
      </c>
    </row>
    <row r="2971" spans="1:26" s="12" customFormat="1" ht="28.8" hidden="1" x14ac:dyDescent="0.3">
      <c r="A2971" s="29" t="s">
        <v>185</v>
      </c>
      <c r="B2971" s="29">
        <v>202100082</v>
      </c>
      <c r="C2971" s="31" t="s">
        <v>817</v>
      </c>
      <c r="D2971" s="29" t="s">
        <v>174</v>
      </c>
      <c r="E2971" s="30" t="s">
        <v>587</v>
      </c>
      <c r="F2971" s="30"/>
      <c r="G2971" s="128"/>
      <c r="H2971" s="24" t="str">
        <f>IF(ISNUMBER(F2971), F2971+90, "N/A")</f>
        <v>N/A</v>
      </c>
      <c r="I2971" s="24"/>
      <c r="J2971" s="24">
        <v>44323</v>
      </c>
      <c r="K2971" s="28">
        <v>2590900</v>
      </c>
      <c r="L2971" s="28">
        <v>0</v>
      </c>
      <c r="M2971" s="28">
        <v>2549727.4900000002</v>
      </c>
      <c r="N2971" s="28">
        <v>0</v>
      </c>
      <c r="O2971" s="27">
        <f>IF(ISBLANK(J2971), "", IF(LEFT(B2971) = "P", J2971+60, J2971+90))</f>
        <v>44413</v>
      </c>
      <c r="P2971" s="27">
        <v>44405</v>
      </c>
      <c r="Q2971" s="27">
        <f>IF(NOT(ISNUMBER(P2971)),"",P2971+15)</f>
        <v>44420</v>
      </c>
      <c r="R2971" s="25" t="s">
        <v>195</v>
      </c>
      <c r="S2971" s="25"/>
      <c r="T2971" s="26"/>
      <c r="U2971" s="25"/>
      <c r="V2971" s="25"/>
      <c r="W2971" s="25" t="str">
        <f>IF(ISNUMBER(R2971), R2971+120, "")</f>
        <v/>
      </c>
      <c r="X2971" s="24">
        <v>44421</v>
      </c>
      <c r="Y2971" s="23" t="str">
        <f ca="1">IF(LEFT(B2971) = "P",
        IF(OR(ISBLANK(I2971), I2971 = ""), TODAY() - F2971 &amp; CHAR(10) &amp; "(preapproval)", I2971 - F2971 &amp; CHAR(10) &amp; "(PFL filed)"),
       IF(OR(ISBLANK(Z2971), Z2971 = ""), TODAY() - J2971, X2971 - J2971 &amp; CHAR(10) &amp; "(closed)"))</f>
        <v>98
(closed)</v>
      </c>
      <c r="Z2971" s="6" t="str">
        <f>IF(ISBLANK(X2971), "", "Yes")</f>
        <v>Yes</v>
      </c>
    </row>
    <row r="2972" spans="1:26" s="12" customFormat="1" ht="28.8" hidden="1" x14ac:dyDescent="0.3">
      <c r="A2972" s="29" t="s">
        <v>185</v>
      </c>
      <c r="B2972" s="29">
        <v>202100083</v>
      </c>
      <c r="C2972" s="30" t="s">
        <v>817</v>
      </c>
      <c r="D2972" s="29" t="s">
        <v>174</v>
      </c>
      <c r="E2972" s="30" t="s">
        <v>767</v>
      </c>
      <c r="F2972" s="30"/>
      <c r="G2972" s="128"/>
      <c r="H2972" s="24" t="str">
        <f>IF(ISNUMBER(F2972), F2972+90, "N/A")</f>
        <v>N/A</v>
      </c>
      <c r="I2972" s="24"/>
      <c r="J2972" s="24">
        <v>44323</v>
      </c>
      <c r="K2972" s="28">
        <v>2590900</v>
      </c>
      <c r="L2972" s="28">
        <v>0</v>
      </c>
      <c r="M2972" s="28">
        <v>0</v>
      </c>
      <c r="N2972" s="28">
        <v>0</v>
      </c>
      <c r="O2972" s="27">
        <f>IF(ISBLANK(J2972), "", IF(LEFT(B2972) = "P", J2972+60, J2972+90))</f>
        <v>44413</v>
      </c>
      <c r="P2972" s="27" t="s">
        <v>230</v>
      </c>
      <c r="Q2972" s="27" t="s">
        <v>230</v>
      </c>
      <c r="R2972" s="25" t="s">
        <v>230</v>
      </c>
      <c r="S2972" s="25"/>
      <c r="T2972" s="26"/>
      <c r="U2972" s="25"/>
      <c r="V2972" s="25"/>
      <c r="W2972" s="25" t="str">
        <f>IF(ISNUMBER(R2972), R2972+120, "")</f>
        <v/>
      </c>
      <c r="X2972" s="24">
        <v>44326</v>
      </c>
      <c r="Y2972" s="23" t="str">
        <f ca="1">IF(LEFT(B2972) = "P",
        IF(OR(ISBLANK(I2972), I2972 = ""), TODAY() - F2972 &amp; CHAR(10) &amp; "(preapproval)", I2972 - F2972 &amp; CHAR(10) &amp; "(PFL filed)"),
       IF(OR(ISBLANK(Z2972), Z2972 = ""), TODAY() - J2972, X2972 - J2972 &amp; CHAR(10) &amp; "(closed)"))</f>
        <v>3
(closed)</v>
      </c>
      <c r="Z2972" s="6" t="str">
        <f>IF(ISBLANK(X2972), "", "Yes")</f>
        <v>Yes</v>
      </c>
    </row>
    <row r="2973" spans="1:26" s="12" customFormat="1" ht="28.8" hidden="1" x14ac:dyDescent="0.3">
      <c r="A2973" s="29" t="s">
        <v>185</v>
      </c>
      <c r="B2973" s="29">
        <v>202100084</v>
      </c>
      <c r="C2973" s="30" t="s">
        <v>193</v>
      </c>
      <c r="D2973" s="29" t="s">
        <v>179</v>
      </c>
      <c r="E2973" s="139" t="s">
        <v>602</v>
      </c>
      <c r="F2973" s="30"/>
      <c r="G2973" s="128"/>
      <c r="H2973" s="24" t="str">
        <f>IF(ISNUMBER(F2973), F2973+90, "N/A")</f>
        <v>N/A</v>
      </c>
      <c r="I2973" s="24"/>
      <c r="J2973" s="24">
        <v>44326</v>
      </c>
      <c r="K2973" s="28">
        <v>7744</v>
      </c>
      <c r="L2973" s="28">
        <v>352</v>
      </c>
      <c r="M2973" s="28">
        <v>7744</v>
      </c>
      <c r="N2973" s="28">
        <v>352</v>
      </c>
      <c r="O2973" s="27">
        <f>IF(ISBLANK(J2973), "", IF(LEFT(B2973) = "P", J2973+60, J2973+90))</f>
        <v>44416</v>
      </c>
      <c r="P2973" s="27">
        <v>44393</v>
      </c>
      <c r="Q2973" s="27">
        <f>IF(NOT(ISNUMBER(P2973)),"",P2973+15)</f>
        <v>44408</v>
      </c>
      <c r="R2973" s="25" t="s">
        <v>195</v>
      </c>
      <c r="S2973" s="25"/>
      <c r="T2973" s="26"/>
      <c r="U2973" s="25"/>
      <c r="V2973" s="25"/>
      <c r="W2973" s="25" t="str">
        <f>IF(ISNUMBER(R2973), R2973+120, "")</f>
        <v/>
      </c>
      <c r="X2973" s="24">
        <v>44411</v>
      </c>
      <c r="Y2973" s="23" t="str">
        <f ca="1">IF(LEFT(B2973) = "P",
        IF(OR(ISBLANK(I2973), I2973 = ""), TODAY() - F2973 &amp; CHAR(10) &amp; "(preapproval)", I2973 - F2973 &amp; CHAR(10) &amp; "(PFL filed)"),
       IF(OR(ISBLANK(Z2973), Z2973 = ""), TODAY() - J2973, X2973 - J2973 &amp; CHAR(10) &amp; "(closed)"))</f>
        <v>85
(closed)</v>
      </c>
      <c r="Z2973" s="6" t="str">
        <f>IF(ISBLANK(X2973), "", "Yes")</f>
        <v>Yes</v>
      </c>
    </row>
    <row r="2974" spans="1:26" s="12" customFormat="1" ht="28.8" hidden="1" x14ac:dyDescent="0.3">
      <c r="A2974" s="29" t="s">
        <v>185</v>
      </c>
      <c r="B2974" s="29">
        <v>202100085</v>
      </c>
      <c r="C2974" s="30" t="s">
        <v>193</v>
      </c>
      <c r="D2974" s="29" t="s">
        <v>179</v>
      </c>
      <c r="E2974" s="139" t="s">
        <v>259</v>
      </c>
      <c r="F2974" s="30"/>
      <c r="G2974" s="128"/>
      <c r="H2974" s="24" t="str">
        <f>IF(ISNUMBER(F2974), F2974+90, "N/A")</f>
        <v>N/A</v>
      </c>
      <c r="I2974" s="24"/>
      <c r="J2974" s="24">
        <v>44337</v>
      </c>
      <c r="K2974" s="28">
        <v>4610.71</v>
      </c>
      <c r="L2974" s="28">
        <v>516</v>
      </c>
      <c r="M2974" s="28">
        <v>4610.71</v>
      </c>
      <c r="N2974" s="28">
        <v>4610.71</v>
      </c>
      <c r="O2974" s="27">
        <f>IF(ISBLANK(J2974), "", IF(LEFT(B2974) = "P", J2974+60, J2974+90))</f>
        <v>44427</v>
      </c>
      <c r="P2974" s="27">
        <v>44386</v>
      </c>
      <c r="Q2974" s="27">
        <f>IF(NOT(ISNUMBER(P2974)),"",P2974+15)</f>
        <v>44401</v>
      </c>
      <c r="R2974" s="25" t="s">
        <v>195</v>
      </c>
      <c r="S2974" s="25"/>
      <c r="T2974" s="26"/>
      <c r="U2974" s="25"/>
      <c r="V2974" s="25"/>
      <c r="W2974" s="25" t="str">
        <f>IF(ISNUMBER(R2974), R2974+120, "")</f>
        <v/>
      </c>
      <c r="X2974" s="24">
        <v>44404</v>
      </c>
      <c r="Y2974" s="23" t="str">
        <f ca="1">IF(LEFT(B2974) = "P",
        IF(OR(ISBLANK(I2974), I2974 = ""), TODAY() - F2974 &amp; CHAR(10) &amp; "(preapproval)", I2974 - F2974 &amp; CHAR(10) &amp; "(PFL filed)"),
       IF(OR(ISBLANK(Z2974), Z2974 = ""), TODAY() - J2974, X2974 - J2974 &amp; CHAR(10) &amp; "(closed)"))</f>
        <v>67
(closed)</v>
      </c>
      <c r="Z2974" s="6" t="str">
        <f>IF(ISBLANK(X2974), "", "Yes")</f>
        <v>Yes</v>
      </c>
    </row>
    <row r="2975" spans="1:26" s="12" customFormat="1" ht="28.8" hidden="1" x14ac:dyDescent="0.3">
      <c r="A2975" s="29" t="s">
        <v>185</v>
      </c>
      <c r="B2975" s="29">
        <v>202100086</v>
      </c>
      <c r="C2975" s="30" t="s">
        <v>1448</v>
      </c>
      <c r="D2975" s="29" t="s">
        <v>179</v>
      </c>
      <c r="E2975" s="139" t="s">
        <v>841</v>
      </c>
      <c r="F2975" s="30"/>
      <c r="G2975" s="128"/>
      <c r="H2975" s="24" t="str">
        <f>IF(ISNUMBER(F2975), F2975+90, "N/A")</f>
        <v>N/A</v>
      </c>
      <c r="I2975" s="24"/>
      <c r="J2975" s="24">
        <v>44340</v>
      </c>
      <c r="K2975" s="28">
        <v>5250</v>
      </c>
      <c r="L2975" s="28">
        <v>0</v>
      </c>
      <c r="M2975" s="28">
        <v>3500</v>
      </c>
      <c r="N2975" s="28">
        <v>0</v>
      </c>
      <c r="O2975" s="27">
        <f>IF(ISBLANK(J2975), "", IF(LEFT(B2975) = "P", J2975+60, J2975+90))</f>
        <v>44430</v>
      </c>
      <c r="P2975" s="27">
        <v>44386</v>
      </c>
      <c r="Q2975" s="27">
        <f>IF(NOT(ISNUMBER(P2975)),"",P2975+15)</f>
        <v>44401</v>
      </c>
      <c r="R2975" s="25" t="s">
        <v>195</v>
      </c>
      <c r="S2975" s="25"/>
      <c r="T2975" s="26"/>
      <c r="U2975" s="25"/>
      <c r="V2975" s="25"/>
      <c r="W2975" s="25" t="str">
        <f>IF(ISNUMBER(R2975), R2975+120, "")</f>
        <v/>
      </c>
      <c r="X2975" s="24">
        <v>44404</v>
      </c>
      <c r="Y2975" s="23" t="str">
        <f ca="1">IF(LEFT(B2975) = "P",
        IF(OR(ISBLANK(I2975), I2975 = ""), TODAY() - F2975 &amp; CHAR(10) &amp; "(preapproval)", I2975 - F2975 &amp; CHAR(10) &amp; "(PFL filed)"),
       IF(OR(ISBLANK(Z2975), Z2975 = ""), TODAY() - J2975, X2975 - J2975 &amp; CHAR(10) &amp; "(closed)"))</f>
        <v>64
(closed)</v>
      </c>
      <c r="Z2975" s="6" t="str">
        <f>IF(ISBLANK(X2975), "", "Yes")</f>
        <v>Yes</v>
      </c>
    </row>
    <row r="2976" spans="1:26" s="12" customFormat="1" ht="28.8" hidden="1" x14ac:dyDescent="0.3">
      <c r="A2976" s="29" t="s">
        <v>185</v>
      </c>
      <c r="B2976" s="29">
        <v>202100087</v>
      </c>
      <c r="C2976" s="30" t="s">
        <v>738</v>
      </c>
      <c r="D2976" s="29" t="s">
        <v>174</v>
      </c>
      <c r="E2976" s="30" t="s">
        <v>767</v>
      </c>
      <c r="F2976" s="30"/>
      <c r="G2976" s="128"/>
      <c r="H2976" s="24" t="str">
        <f>IF(ISNUMBER(F2976), F2976+90, "N/A")</f>
        <v>N/A</v>
      </c>
      <c r="I2976" s="24"/>
      <c r="J2976" s="24">
        <v>44349</v>
      </c>
      <c r="K2976" s="28">
        <v>1134600</v>
      </c>
      <c r="L2976" s="28">
        <v>0</v>
      </c>
      <c r="M2976" s="28">
        <v>1134600</v>
      </c>
      <c r="N2976" s="28">
        <v>0</v>
      </c>
      <c r="O2976" s="27">
        <f>IF(ISBLANK(J2976), "", IF(LEFT(B2976) = "P", J2976+60, J2976+90))</f>
        <v>44439</v>
      </c>
      <c r="P2976" s="27">
        <v>44428</v>
      </c>
      <c r="Q2976" s="27">
        <f>IF(NOT(ISNUMBER(P2976)),"",P2976+15)</f>
        <v>44443</v>
      </c>
      <c r="R2976" s="25" t="s">
        <v>195</v>
      </c>
      <c r="S2976" s="25"/>
      <c r="T2976" s="26"/>
      <c r="U2976" s="25"/>
      <c r="V2976" s="25"/>
      <c r="W2976" s="25" t="str">
        <f>IF(ISNUMBER(R2976), R2976+120, "")</f>
        <v/>
      </c>
      <c r="X2976" s="24">
        <v>44447</v>
      </c>
      <c r="Y2976" s="23" t="str">
        <f ca="1">IF(LEFT(B2976) = "P",
        IF(OR(ISBLANK(I2976), I2976 = ""), TODAY() - F2976 &amp; CHAR(10) &amp; "(preapproval)", I2976 - F2976 &amp; CHAR(10) &amp; "(PFL filed)"),
       IF(OR(ISBLANK(Z2976), Z2976 = ""), TODAY() - J2976, X2976 - J2976 &amp; CHAR(10) &amp; "(closed)"))</f>
        <v>98
(closed)</v>
      </c>
      <c r="Z2976" s="6" t="str">
        <f>IF(ISBLANK(X2976), "", "Yes")</f>
        <v>Yes</v>
      </c>
    </row>
    <row r="2977" spans="1:26" s="12" customFormat="1" ht="28.8" hidden="1" x14ac:dyDescent="0.3">
      <c r="A2977" s="29" t="s">
        <v>185</v>
      </c>
      <c r="B2977" s="29">
        <v>202100088</v>
      </c>
      <c r="C2977" s="31" t="s">
        <v>704</v>
      </c>
      <c r="D2977" s="29" t="s">
        <v>176</v>
      </c>
      <c r="E2977" s="30" t="s">
        <v>1447</v>
      </c>
      <c r="F2977" s="30"/>
      <c r="G2977" s="128"/>
      <c r="H2977" s="24" t="str">
        <f>IF(ISNUMBER(F2977), F2977+90, "N/A")</f>
        <v>N/A</v>
      </c>
      <c r="I2977" s="24"/>
      <c r="J2977" s="24">
        <v>44349</v>
      </c>
      <c r="K2977" s="28">
        <v>8981.4500000000007</v>
      </c>
      <c r="L2977" s="28">
        <v>0</v>
      </c>
      <c r="M2977" s="28">
        <v>25661.29</v>
      </c>
      <c r="N2977" s="28">
        <v>0</v>
      </c>
      <c r="O2977" s="27">
        <f>IF(ISBLANK(J2977), "", IF(LEFT(B2977) = "P", J2977+60, J2977+90))</f>
        <v>44439</v>
      </c>
      <c r="P2977" s="27">
        <v>44393</v>
      </c>
      <c r="Q2977" s="27">
        <f>IF(NOT(ISNUMBER(P2977)),"",P2977+15)</f>
        <v>44408</v>
      </c>
      <c r="R2977" s="25" t="s">
        <v>195</v>
      </c>
      <c r="S2977" s="25"/>
      <c r="T2977" s="26"/>
      <c r="U2977" s="25"/>
      <c r="V2977" s="25"/>
      <c r="W2977" s="25" t="str">
        <f>IF(ISNUMBER(R2977), R2977+120, "")</f>
        <v/>
      </c>
      <c r="X2977" s="24">
        <v>44411</v>
      </c>
      <c r="Y2977" s="23" t="str">
        <f ca="1">IF(LEFT(B2977) = "P",
        IF(OR(ISBLANK(I2977), I2977 = ""), TODAY() - F2977 &amp; CHAR(10) &amp; "(preapproval)", I2977 - F2977 &amp; CHAR(10) &amp; "(PFL filed)"),
       IF(OR(ISBLANK(Z2977), Z2977 = ""), TODAY() - J2977, X2977 - J2977 &amp; CHAR(10) &amp; "(closed)"))</f>
        <v>62
(closed)</v>
      </c>
      <c r="Z2977" s="6" t="str">
        <f>IF(ISBLANK(X2977), "", "Yes")</f>
        <v>Yes</v>
      </c>
    </row>
    <row r="2978" spans="1:26" s="12" customFormat="1" ht="28.8" hidden="1" x14ac:dyDescent="0.3">
      <c r="A2978" s="29" t="s">
        <v>185</v>
      </c>
      <c r="B2978" s="29">
        <v>202100089</v>
      </c>
      <c r="C2978" s="31" t="s">
        <v>704</v>
      </c>
      <c r="D2978" s="29" t="s">
        <v>176</v>
      </c>
      <c r="E2978" s="30" t="s">
        <v>1446</v>
      </c>
      <c r="F2978" s="30"/>
      <c r="G2978" s="128"/>
      <c r="H2978" s="24" t="str">
        <f>IF(ISNUMBER(F2978), F2978+90, "N/A")</f>
        <v>N/A</v>
      </c>
      <c r="I2978" s="24"/>
      <c r="J2978" s="24">
        <v>44349</v>
      </c>
      <c r="K2978" s="28">
        <v>6762.34</v>
      </c>
      <c r="L2978" s="28">
        <v>0</v>
      </c>
      <c r="M2978" s="28">
        <v>19320.97</v>
      </c>
      <c r="N2978" s="28">
        <v>0</v>
      </c>
      <c r="O2978" s="27">
        <f>IF(ISBLANK(J2978), "", IF(LEFT(B2978) = "P", J2978+60, J2978+90))</f>
        <v>44439</v>
      </c>
      <c r="P2978" s="27">
        <v>44397</v>
      </c>
      <c r="Q2978" s="27">
        <f>IF(NOT(ISNUMBER(P2978)),"",P2978+15)</f>
        <v>44412</v>
      </c>
      <c r="R2978" s="25" t="s">
        <v>195</v>
      </c>
      <c r="S2978" s="25"/>
      <c r="T2978" s="26"/>
      <c r="U2978" s="25"/>
      <c r="V2978" s="25"/>
      <c r="W2978" s="25" t="str">
        <f>IF(ISNUMBER(R2978), R2978+120, "")</f>
        <v/>
      </c>
      <c r="X2978" s="24">
        <v>44413</v>
      </c>
      <c r="Y2978" s="23" t="str">
        <f ca="1">IF(LEFT(B2978) = "P",
        IF(OR(ISBLANK(I2978), I2978 = ""), TODAY() - F2978 &amp; CHAR(10) &amp; "(preapproval)", I2978 - F2978 &amp; CHAR(10) &amp; "(PFL filed)"),
       IF(OR(ISBLANK(Z2978), Z2978 = ""), TODAY() - J2978, X2978 - J2978 &amp; CHAR(10) &amp; "(closed)"))</f>
        <v>64
(closed)</v>
      </c>
      <c r="Z2978" s="6" t="str">
        <f>IF(ISBLANK(X2978), "", "Yes")</f>
        <v>Yes</v>
      </c>
    </row>
    <row r="2979" spans="1:26" s="12" customFormat="1" ht="28.8" hidden="1" x14ac:dyDescent="0.3">
      <c r="A2979" s="29" t="s">
        <v>185</v>
      </c>
      <c r="B2979" s="29">
        <v>202100090</v>
      </c>
      <c r="C2979" s="30" t="s">
        <v>299</v>
      </c>
      <c r="D2979" s="29" t="s">
        <v>172</v>
      </c>
      <c r="E2979" s="30" t="s">
        <v>1445</v>
      </c>
      <c r="F2979" s="30"/>
      <c r="G2979" s="128"/>
      <c r="H2979" s="24" t="str">
        <f>IF(ISNUMBER(F2979), F2979+90, "N/A")</f>
        <v>N/A</v>
      </c>
      <c r="I2979" s="24"/>
      <c r="J2979" s="24">
        <v>44355</v>
      </c>
      <c r="K2979" s="28">
        <v>150879</v>
      </c>
      <c r="L2979" s="28">
        <v>10873</v>
      </c>
      <c r="M2979" s="28">
        <v>150879</v>
      </c>
      <c r="N2979" s="28">
        <v>10873</v>
      </c>
      <c r="O2979" s="27">
        <f>IF(ISBLANK(J2979), "", IF(LEFT(B2979) = "P", J2979+60, J2979+90))</f>
        <v>44445</v>
      </c>
      <c r="P2979" s="27">
        <v>44372</v>
      </c>
      <c r="Q2979" s="27">
        <f>IF(NOT(ISNUMBER(P2979)),"",P2979+15)</f>
        <v>44387</v>
      </c>
      <c r="R2979" s="25" t="s">
        <v>195</v>
      </c>
      <c r="S2979" s="25"/>
      <c r="T2979" s="26"/>
      <c r="U2979" s="25"/>
      <c r="V2979" s="25"/>
      <c r="W2979" s="25" t="str">
        <f>IF(ISNUMBER(R2979), R2979+120, "")</f>
        <v/>
      </c>
      <c r="X2979" s="24">
        <v>44390</v>
      </c>
      <c r="Y2979" s="23" t="str">
        <f ca="1">IF(LEFT(B2979) = "P",
        IF(OR(ISBLANK(I2979), I2979 = ""), TODAY() - F2979 &amp; CHAR(10) &amp; "(preapproval)", I2979 - F2979 &amp; CHAR(10) &amp; "(PFL filed)"),
       IF(OR(ISBLANK(Z2979), Z2979 = ""), TODAY() - J2979, X2979 - J2979 &amp; CHAR(10) &amp; "(closed)"))</f>
        <v>35
(closed)</v>
      </c>
      <c r="Z2979" s="6" t="str">
        <f>IF(ISBLANK(X2979), "", "Yes")</f>
        <v>Yes</v>
      </c>
    </row>
    <row r="2980" spans="1:26" s="12" customFormat="1" ht="29.25" hidden="1" customHeight="1" x14ac:dyDescent="0.3">
      <c r="A2980" s="29" t="s">
        <v>185</v>
      </c>
      <c r="B2980" s="29">
        <v>202100091</v>
      </c>
      <c r="C2980" s="30" t="s">
        <v>1330</v>
      </c>
      <c r="D2980" s="29" t="s">
        <v>176</v>
      </c>
      <c r="E2980" s="139" t="s">
        <v>1444</v>
      </c>
      <c r="F2980" s="30"/>
      <c r="G2980" s="128"/>
      <c r="H2980" s="24" t="str">
        <f>IF(ISNUMBER(F2980), F2980+90, "N/A")</f>
        <v>N/A</v>
      </c>
      <c r="I2980" s="24"/>
      <c r="J2980" s="24">
        <v>44361</v>
      </c>
      <c r="K2980" s="28">
        <v>944.88</v>
      </c>
      <c r="L2980" s="28">
        <v>157.47999999999999</v>
      </c>
      <c r="M2980" s="28">
        <v>944.88</v>
      </c>
      <c r="N2980" s="28">
        <v>157.47999999999999</v>
      </c>
      <c r="O2980" s="27">
        <f>IF(ISBLANK(J2980), "", IF(LEFT(B2980) = "P", J2980+60, J2980+90))</f>
        <v>44451</v>
      </c>
      <c r="P2980" s="27">
        <v>44386</v>
      </c>
      <c r="Q2980" s="27">
        <f>IF(NOT(ISNUMBER(P2980)),"",P2980+15)</f>
        <v>44401</v>
      </c>
      <c r="R2980" s="25" t="s">
        <v>195</v>
      </c>
      <c r="S2980" s="25"/>
      <c r="T2980" s="26"/>
      <c r="U2980" s="25"/>
      <c r="V2980" s="25"/>
      <c r="W2980" s="25" t="str">
        <f>IF(ISNUMBER(R2980), R2980+120, "")</f>
        <v/>
      </c>
      <c r="X2980" s="24">
        <v>44404</v>
      </c>
      <c r="Y2980" s="23" t="str">
        <f ca="1">IF(LEFT(B2980) = "P",
        IF(OR(ISBLANK(I2980), I2980 = ""), TODAY() - F2980 &amp; CHAR(10) &amp; "(preapproval)", I2980 - F2980 &amp; CHAR(10) &amp; "(PFL filed)"),
       IF(OR(ISBLANK(Z2980), Z2980 = ""), TODAY() - J2980, X2980 - J2980 &amp; CHAR(10) &amp; "(closed)"))</f>
        <v>43
(closed)</v>
      </c>
      <c r="Z2980" s="6" t="str">
        <f>IF(ISBLANK(X2980), "", "Yes")</f>
        <v>Yes</v>
      </c>
    </row>
    <row r="2981" spans="1:26" s="12" customFormat="1" ht="28.8" hidden="1" x14ac:dyDescent="0.3">
      <c r="A2981" s="29" t="s">
        <v>185</v>
      </c>
      <c r="B2981" s="29">
        <v>202100092</v>
      </c>
      <c r="C2981" s="31" t="s">
        <v>242</v>
      </c>
      <c r="D2981" s="29" t="s">
        <v>179</v>
      </c>
      <c r="E2981" s="139" t="s">
        <v>519</v>
      </c>
      <c r="F2981" s="30"/>
      <c r="G2981" s="128"/>
      <c r="H2981" s="24" t="str">
        <f>IF(ISNUMBER(F2981), F2981+90, "N/A")</f>
        <v>N/A</v>
      </c>
      <c r="I2981" s="24"/>
      <c r="J2981" s="24">
        <v>44362</v>
      </c>
      <c r="K2981" s="28">
        <v>157.5</v>
      </c>
      <c r="L2981" s="28">
        <v>105</v>
      </c>
      <c r="M2981" s="28">
        <v>88.12</v>
      </c>
      <c r="N2981" s="28">
        <v>58.75</v>
      </c>
      <c r="O2981" s="27">
        <f>IF(ISBLANK(J2981), "", IF(LEFT(B2981) = "P", J2981+60, J2981+90))</f>
        <v>44452</v>
      </c>
      <c r="P2981" s="27">
        <v>44421</v>
      </c>
      <c r="Q2981" s="27">
        <f>IF(NOT(ISNUMBER(P2981)),"",P2981+15)</f>
        <v>44436</v>
      </c>
      <c r="R2981" s="25" t="s">
        <v>195</v>
      </c>
      <c r="S2981" s="25"/>
      <c r="T2981" s="26"/>
      <c r="U2981" s="25"/>
      <c r="V2981" s="25"/>
      <c r="W2981" s="25" t="str">
        <f>IF(ISNUMBER(R2981), R2981+120, "")</f>
        <v/>
      </c>
      <c r="X2981" s="24">
        <v>44439</v>
      </c>
      <c r="Y2981" s="23" t="str">
        <f ca="1">IF(LEFT(B2981) = "P",
        IF(OR(ISBLANK(I2981), I2981 = ""), TODAY() - F2981 &amp; CHAR(10) &amp; "(preapproval)", I2981 - F2981 &amp; CHAR(10) &amp; "(PFL filed)"),
       IF(OR(ISBLANK(Z2981), Z2981 = ""), TODAY() - J2981, X2981 - J2981 &amp; CHAR(10) &amp; "(closed)"))</f>
        <v>77
(closed)</v>
      </c>
      <c r="Z2981" s="6" t="str">
        <f>IF(ISBLANK(X2981), "", "Yes")</f>
        <v>Yes</v>
      </c>
    </row>
    <row r="2982" spans="1:26" s="12" customFormat="1" ht="28.8" hidden="1" x14ac:dyDescent="0.3">
      <c r="A2982" s="29" t="s">
        <v>185</v>
      </c>
      <c r="B2982" s="29">
        <v>202100093</v>
      </c>
      <c r="C2982" s="31" t="s">
        <v>242</v>
      </c>
      <c r="D2982" s="29" t="s">
        <v>177</v>
      </c>
      <c r="E2982" s="139" t="s">
        <v>1443</v>
      </c>
      <c r="F2982" s="30"/>
      <c r="G2982" s="128"/>
      <c r="H2982" s="24" t="str">
        <f>IF(ISNUMBER(F2982), F2982+90, "N/A")</f>
        <v>N/A</v>
      </c>
      <c r="I2982" s="24"/>
      <c r="J2982" s="24">
        <v>44362</v>
      </c>
      <c r="K2982" s="28">
        <v>1281.81</v>
      </c>
      <c r="L2982" s="28">
        <v>121.89</v>
      </c>
      <c r="M2982" s="28"/>
      <c r="N2982" s="28"/>
      <c r="O2982" s="27">
        <f>IF(ISBLANK(J2982), "", IF(LEFT(B2982) = "P", J2982+60, J2982+90))</f>
        <v>44452</v>
      </c>
      <c r="P2982" s="25"/>
      <c r="Q2982" s="27" t="str">
        <f>IF(NOT(ISNUMBER(P2982)),"",P2982+15)</f>
        <v/>
      </c>
      <c r="R2982" s="25"/>
      <c r="S2982" s="25"/>
      <c r="T2982" s="26"/>
      <c r="U2982" s="25"/>
      <c r="V2982" s="25"/>
      <c r="W2982" s="25" t="str">
        <f>IF(ISNUMBER(R2982), R2982+120, "")</f>
        <v/>
      </c>
      <c r="X2982" s="24">
        <v>44412</v>
      </c>
      <c r="Y2982" s="23" t="str">
        <f ca="1">IF(LEFT(B2982) = "P",
        IF(OR(ISBLANK(I2982), I2982 = ""), TODAY() - F2982 &amp; CHAR(10) &amp; "(preapproval)", I2982 - F2982 &amp; CHAR(10) &amp; "(PFL filed)"),
       IF(OR(ISBLANK(Z2982), Z2982 = ""), TODAY() - J2982, X2982 - J2982 &amp; CHAR(10) &amp; "(closed)"))</f>
        <v>50
(closed)</v>
      </c>
      <c r="Z2982" s="6" t="str">
        <f>IF(ISBLANK(X2982), "", "Yes")</f>
        <v>Yes</v>
      </c>
    </row>
    <row r="2983" spans="1:26" s="12" customFormat="1" ht="28.8" hidden="1" x14ac:dyDescent="0.3">
      <c r="A2983" s="29" t="s">
        <v>185</v>
      </c>
      <c r="B2983" s="29">
        <v>202100094</v>
      </c>
      <c r="C2983" s="31" t="s">
        <v>242</v>
      </c>
      <c r="D2983" s="29" t="s">
        <v>179</v>
      </c>
      <c r="E2983" s="139" t="s">
        <v>453</v>
      </c>
      <c r="F2983" s="30"/>
      <c r="G2983" s="128"/>
      <c r="H2983" s="24" t="str">
        <f>IF(ISNUMBER(F2983), F2983+90, "N/A")</f>
        <v>N/A</v>
      </c>
      <c r="I2983" s="24"/>
      <c r="J2983" s="24">
        <v>44362</v>
      </c>
      <c r="K2983" s="28">
        <v>4851.63</v>
      </c>
      <c r="L2983" s="28">
        <v>530.07000000000005</v>
      </c>
      <c r="M2983" s="28">
        <v>2475</v>
      </c>
      <c r="N2983" s="28">
        <v>275</v>
      </c>
      <c r="O2983" s="27">
        <f>IF(ISBLANK(J2983), "", IF(LEFT(B2983) = "P", J2983+60, J2983+90))</f>
        <v>44452</v>
      </c>
      <c r="P2983" s="27">
        <v>44405</v>
      </c>
      <c r="Q2983" s="27">
        <f>IF(NOT(ISNUMBER(P2983)),"",P2983+15)</f>
        <v>44420</v>
      </c>
      <c r="R2983" s="25" t="s">
        <v>195</v>
      </c>
      <c r="S2983" s="25"/>
      <c r="T2983" s="26"/>
      <c r="U2983" s="25"/>
      <c r="V2983" s="25"/>
      <c r="W2983" s="25" t="str">
        <f>IF(ISNUMBER(R2983), R2983+120, "")</f>
        <v/>
      </c>
      <c r="X2983" s="24">
        <v>44424</v>
      </c>
      <c r="Y2983" s="23" t="str">
        <f ca="1">IF(LEFT(B2983) = "P",
        IF(OR(ISBLANK(I2983), I2983 = ""), TODAY() - F2983 &amp; CHAR(10) &amp; "(preapproval)", I2983 - F2983 &amp; CHAR(10) &amp; "(PFL filed)"),
       IF(OR(ISBLANK(Z2983), Z2983 = ""), TODAY() - J2983, X2983 - J2983 &amp; CHAR(10) &amp; "(closed)"))</f>
        <v>62
(closed)</v>
      </c>
      <c r="Z2983" s="6" t="str">
        <f>IF(ISBLANK(X2983), "", "Yes")</f>
        <v>Yes</v>
      </c>
    </row>
    <row r="2984" spans="1:26" s="12" customFormat="1" ht="27.75" hidden="1" customHeight="1" x14ac:dyDescent="0.3">
      <c r="A2984" s="29" t="s">
        <v>185</v>
      </c>
      <c r="B2984" s="29">
        <v>202100096</v>
      </c>
      <c r="C2984" s="31" t="s">
        <v>607</v>
      </c>
      <c r="D2984" s="29" t="s">
        <v>179</v>
      </c>
      <c r="E2984" s="139" t="s">
        <v>1442</v>
      </c>
      <c r="F2984" s="30"/>
      <c r="G2984" s="128"/>
      <c r="H2984" s="24" t="str">
        <f>IF(ISNUMBER(F2984), F2984+90, "N/A")</f>
        <v>N/A</v>
      </c>
      <c r="I2984" s="24"/>
      <c r="J2984" s="24">
        <v>44400</v>
      </c>
      <c r="K2984" s="28">
        <v>185.51</v>
      </c>
      <c r="L2984" s="28">
        <v>180</v>
      </c>
      <c r="M2984" s="28">
        <v>112.5</v>
      </c>
      <c r="N2984" s="28">
        <v>112.5</v>
      </c>
      <c r="O2984" s="27">
        <f>IF(ISBLANK(J2984), "", IF(LEFT(B2984) = "P", J2984+60, J2984+90))</f>
        <v>44490</v>
      </c>
      <c r="P2984" s="27">
        <v>44421</v>
      </c>
      <c r="Q2984" s="27">
        <f>IF(NOT(ISNUMBER(P2984)),"",P2984+15)</f>
        <v>44436</v>
      </c>
      <c r="R2984" s="25" t="s">
        <v>195</v>
      </c>
      <c r="S2984" s="25"/>
      <c r="T2984" s="26"/>
      <c r="U2984" s="25"/>
      <c r="V2984" s="25"/>
      <c r="W2984" s="25" t="str">
        <f>IF(ISNUMBER(R2984), R2984+120, "")</f>
        <v/>
      </c>
      <c r="X2984" s="24">
        <v>44439</v>
      </c>
      <c r="Y2984" s="23" t="str">
        <f ca="1">IF(LEFT(B2984) = "P",
        IF(OR(ISBLANK(I2984), I2984 = ""), TODAY() - F2984 &amp; CHAR(10) &amp; "(preapproval)", I2984 - F2984 &amp; CHAR(10) &amp; "(PFL filed)"),
       IF(OR(ISBLANK(Z2984), Z2984 = ""), TODAY() - J2984, X2984 - J2984 &amp; CHAR(10) &amp; "(closed)"))</f>
        <v>39
(closed)</v>
      </c>
      <c r="Z2984" s="6" t="str">
        <f>IF(ISBLANK(X2984), "", "Yes")</f>
        <v>Yes</v>
      </c>
    </row>
    <row r="2985" spans="1:26" s="12" customFormat="1" ht="28.8" hidden="1" x14ac:dyDescent="0.3">
      <c r="A2985" s="29" t="s">
        <v>185</v>
      </c>
      <c r="B2985" s="29">
        <v>202100097</v>
      </c>
      <c r="C2985" s="30" t="s">
        <v>250</v>
      </c>
      <c r="D2985" s="29" t="s">
        <v>176</v>
      </c>
      <c r="E2985" s="139" t="s">
        <v>1120</v>
      </c>
      <c r="F2985" s="30"/>
      <c r="G2985" s="128"/>
      <c r="H2985" s="24" t="str">
        <f>IF(ISNUMBER(F2985), F2985+90, "N/A")</f>
        <v>N/A</v>
      </c>
      <c r="I2985" s="24"/>
      <c r="J2985" s="24">
        <v>44400</v>
      </c>
      <c r="K2985" s="28">
        <v>6291.25</v>
      </c>
      <c r="L2985" s="28">
        <v>0</v>
      </c>
      <c r="M2985" s="28">
        <v>17972.830000000002</v>
      </c>
      <c r="N2985" s="28">
        <v>0</v>
      </c>
      <c r="O2985" s="27">
        <f>IF(ISBLANK(J2985), "", IF(LEFT(B2985) = "P", J2985+60, J2985+90))</f>
        <v>44490</v>
      </c>
      <c r="P2985" s="27">
        <v>44456</v>
      </c>
      <c r="Q2985" s="27">
        <f>IF(NOT(ISNUMBER(P2985)),"",P2985+15)</f>
        <v>44471</v>
      </c>
      <c r="R2985" s="25" t="s">
        <v>195</v>
      </c>
      <c r="S2985" s="25"/>
      <c r="T2985" s="26"/>
      <c r="U2985" s="25"/>
      <c r="V2985" s="25"/>
      <c r="W2985" s="25" t="str">
        <f>IF(ISNUMBER(R2985), R2985+120, "")</f>
        <v/>
      </c>
      <c r="X2985" s="24">
        <v>44474</v>
      </c>
      <c r="Y2985" s="23" t="str">
        <f ca="1">IF(LEFT(B2985) = "P",
        IF(OR(ISBLANK(I2985), I2985 = ""), TODAY() - F2985 &amp; CHAR(10) &amp; "(preapproval)", I2985 - F2985 &amp; CHAR(10) &amp; "(PFL filed)"),
       IF(OR(ISBLANK(Z2985), Z2985 = ""), TODAY() - J2985, X2985 - J2985 &amp; CHAR(10) &amp; "(closed)"))</f>
        <v>74
(closed)</v>
      </c>
      <c r="Z2985" s="6" t="str">
        <f>IF(ISBLANK(X2985), "", "Yes")</f>
        <v>Yes</v>
      </c>
    </row>
    <row r="2986" spans="1:26" s="12" customFormat="1" ht="28.8" hidden="1" x14ac:dyDescent="0.3">
      <c r="A2986" s="29" t="s">
        <v>185</v>
      </c>
      <c r="B2986" s="29">
        <v>202100098</v>
      </c>
      <c r="C2986" s="30" t="s">
        <v>607</v>
      </c>
      <c r="D2986" s="29" t="s">
        <v>177</v>
      </c>
      <c r="E2986" s="139" t="s">
        <v>1441</v>
      </c>
      <c r="F2986" s="30"/>
      <c r="G2986" s="128"/>
      <c r="H2986" s="24" t="str">
        <f>IF(ISNUMBER(F2986), F2986+90, "N/A")</f>
        <v>N/A</v>
      </c>
      <c r="I2986" s="24"/>
      <c r="J2986" s="24">
        <v>44406</v>
      </c>
      <c r="K2986" s="28">
        <v>201.6</v>
      </c>
      <c r="L2986" s="28">
        <v>190</v>
      </c>
      <c r="M2986" s="28">
        <v>201.6</v>
      </c>
      <c r="N2986" s="28">
        <v>190</v>
      </c>
      <c r="O2986" s="27">
        <f>IF(ISBLANK(J2986), "", IF(LEFT(B2986) = "P", J2986+60, J2986+90))</f>
        <v>44496</v>
      </c>
      <c r="P2986" s="27">
        <v>44435</v>
      </c>
      <c r="Q2986" s="27">
        <f>IF(NOT(ISNUMBER(P2986)),"",P2986+15)</f>
        <v>44450</v>
      </c>
      <c r="R2986" s="25" t="s">
        <v>195</v>
      </c>
      <c r="S2986" s="25"/>
      <c r="T2986" s="26"/>
      <c r="U2986" s="25"/>
      <c r="V2986" s="25"/>
      <c r="W2986" s="25" t="str">
        <f>IF(ISNUMBER(R2986), R2986+120, "")</f>
        <v/>
      </c>
      <c r="X2986" s="24">
        <v>44453</v>
      </c>
      <c r="Y2986" s="23" t="str">
        <f ca="1">IF(LEFT(B2986) = "P",
        IF(OR(ISBLANK(I2986), I2986 = ""), TODAY() - F2986 &amp; CHAR(10) &amp; "(preapproval)", I2986 - F2986 &amp; CHAR(10) &amp; "(PFL filed)"),
       IF(OR(ISBLANK(Z2986), Z2986 = ""), TODAY() - J2986, X2986 - J2986 &amp; CHAR(10) &amp; "(closed)"))</f>
        <v>47
(closed)</v>
      </c>
      <c r="Z2986" s="6" t="str">
        <f>IF(ISBLANK(X2986), "", "Yes")</f>
        <v>Yes</v>
      </c>
    </row>
    <row r="2987" spans="1:26" s="12" customFormat="1" ht="28.8" hidden="1" x14ac:dyDescent="0.3">
      <c r="A2987" s="29" t="s">
        <v>185</v>
      </c>
      <c r="B2987" s="29">
        <v>202100099</v>
      </c>
      <c r="C2987" s="30" t="s">
        <v>1111</v>
      </c>
      <c r="D2987" s="29" t="s">
        <v>179</v>
      </c>
      <c r="E2987" s="139" t="s">
        <v>1440</v>
      </c>
      <c r="F2987" s="30"/>
      <c r="G2987" s="128"/>
      <c r="H2987" s="24" t="str">
        <f>IF(ISNUMBER(F2987), F2987+90, "N/A")</f>
        <v>N/A</v>
      </c>
      <c r="I2987" s="24"/>
      <c r="J2987" s="24">
        <v>44410</v>
      </c>
      <c r="K2987" s="28">
        <v>3671.03</v>
      </c>
      <c r="L2987" s="28">
        <v>654.08000000000004</v>
      </c>
      <c r="M2987" s="28">
        <v>3671.03</v>
      </c>
      <c r="N2987" s="28">
        <v>654.08000000000004</v>
      </c>
      <c r="O2987" s="27">
        <f>IF(ISBLANK(J2987), "", IF(LEFT(B2987) = "P", J2987+60, J2987+90))</f>
        <v>44500</v>
      </c>
      <c r="P2987" s="27">
        <v>44435</v>
      </c>
      <c r="Q2987" s="27">
        <f>IF(NOT(ISNUMBER(P2987)),"",P2987+15)</f>
        <v>44450</v>
      </c>
      <c r="R2987" s="25" t="s">
        <v>195</v>
      </c>
      <c r="S2987" s="25"/>
      <c r="T2987" s="26"/>
      <c r="U2987" s="25"/>
      <c r="V2987" s="25"/>
      <c r="W2987" s="25" t="str">
        <f>IF(ISNUMBER(R2987), R2987+120, "")</f>
        <v/>
      </c>
      <c r="X2987" s="24">
        <v>44453</v>
      </c>
      <c r="Y2987" s="23" t="str">
        <f ca="1">IF(LEFT(B2987) = "P",
        IF(OR(ISBLANK(I2987), I2987 = ""), TODAY() - F2987 &amp; CHAR(10) &amp; "(preapproval)", I2987 - F2987 &amp; CHAR(10) &amp; "(PFL filed)"),
       IF(OR(ISBLANK(Z2987), Z2987 = ""), TODAY() - J2987, X2987 - J2987 &amp; CHAR(10) &amp; "(closed)"))</f>
        <v>43
(closed)</v>
      </c>
      <c r="Z2987" s="6" t="str">
        <f>IF(ISBLANK(X2987), "", "Yes")</f>
        <v>Yes</v>
      </c>
    </row>
    <row r="2988" spans="1:26" s="12" customFormat="1" ht="28.8" hidden="1" x14ac:dyDescent="0.3">
      <c r="A2988" s="29" t="s">
        <v>185</v>
      </c>
      <c r="B2988" s="29">
        <v>202100100</v>
      </c>
      <c r="C2988" s="30" t="s">
        <v>1419</v>
      </c>
      <c r="D2988" s="29" t="s">
        <v>176</v>
      </c>
      <c r="E2988" s="139" t="s">
        <v>1439</v>
      </c>
      <c r="F2988" s="30"/>
      <c r="G2988" s="128"/>
      <c r="H2988" s="24" t="str">
        <f>IF(ISNUMBER(F2988), F2988+90, "N/A")</f>
        <v>N/A</v>
      </c>
      <c r="I2988" s="24"/>
      <c r="J2988" s="24">
        <v>44411</v>
      </c>
      <c r="K2988" s="28">
        <v>3572.98</v>
      </c>
      <c r="L2988" s="28">
        <v>480.67</v>
      </c>
      <c r="M2988" s="28"/>
      <c r="N2988" s="28"/>
      <c r="O2988" s="27">
        <f>IF(ISBLANK(J2988), "", IF(LEFT(B2988) = "P", J2988+60, J2988+90))</f>
        <v>44501</v>
      </c>
      <c r="P2988" s="25"/>
      <c r="Q2988" s="27" t="str">
        <f>IF(NOT(ISNUMBER(P2988)),"",P2988+15)</f>
        <v/>
      </c>
      <c r="R2988" s="25"/>
      <c r="S2988" s="25"/>
      <c r="T2988" s="26"/>
      <c r="U2988" s="25"/>
      <c r="V2988" s="25"/>
      <c r="W2988" s="25" t="str">
        <f>IF(ISNUMBER(R2988), R2988+120, "")</f>
        <v/>
      </c>
      <c r="X2988" s="24">
        <v>44477</v>
      </c>
      <c r="Y2988" s="23" t="str">
        <f ca="1">IF(LEFT(B2988) = "P",
        IF(OR(ISBLANK(I2988), I2988 = ""), TODAY() - F2988 &amp; CHAR(10) &amp; "(preapproval)", I2988 - F2988 &amp; CHAR(10) &amp; "(PFL filed)"),
       IF(OR(ISBLANK(Z2988), Z2988 = ""), TODAY() - J2988, X2988 - J2988 &amp; CHAR(10) &amp; "(closed)"))</f>
        <v>66
(closed)</v>
      </c>
      <c r="Z2988" s="6" t="str">
        <f>IF(ISBLANK(X2988), "", "Yes")</f>
        <v>Yes</v>
      </c>
    </row>
    <row r="2989" spans="1:26" s="12" customFormat="1" ht="43.2" hidden="1" x14ac:dyDescent="0.3">
      <c r="A2989" s="29" t="s">
        <v>185</v>
      </c>
      <c r="B2989" s="29">
        <v>202100101</v>
      </c>
      <c r="C2989" s="30" t="s">
        <v>1419</v>
      </c>
      <c r="D2989" s="29" t="s">
        <v>176</v>
      </c>
      <c r="E2989" s="139" t="s">
        <v>1438</v>
      </c>
      <c r="F2989" s="30"/>
      <c r="G2989" s="128"/>
      <c r="H2989" s="24" t="str">
        <f>IF(ISNUMBER(F2989), F2989+90, "N/A")</f>
        <v>N/A</v>
      </c>
      <c r="I2989" s="24"/>
      <c r="J2989" s="24">
        <v>44411</v>
      </c>
      <c r="K2989" s="28">
        <v>13942.96</v>
      </c>
      <c r="L2989" s="28">
        <v>1344.98</v>
      </c>
      <c r="M2989" s="28">
        <v>13942.96</v>
      </c>
      <c r="N2989" s="28">
        <v>1344.98</v>
      </c>
      <c r="O2989" s="27">
        <f>IF(ISBLANK(J2989), "", IF(LEFT(B2989) = "P", J2989+60, J2989+90))</f>
        <v>44501</v>
      </c>
      <c r="P2989" s="27">
        <v>44484</v>
      </c>
      <c r="Q2989" s="27">
        <f>IF(NOT(ISNUMBER(P2989)),"",P2989+15)</f>
        <v>44499</v>
      </c>
      <c r="R2989" s="25" t="s">
        <v>195</v>
      </c>
      <c r="S2989" s="25"/>
      <c r="T2989" s="26"/>
      <c r="U2989" s="25"/>
      <c r="V2989" s="25"/>
      <c r="W2989" s="25" t="str">
        <f>IF(ISNUMBER(R2989), R2989+120, "")</f>
        <v/>
      </c>
      <c r="X2989" s="24">
        <v>44502</v>
      </c>
      <c r="Y2989" s="23" t="str">
        <f ca="1">IF(LEFT(B2989) = "P",
        IF(OR(ISBLANK(I2989), I2989 = ""), TODAY() - F2989 &amp; CHAR(10) &amp; "(preapproval)", I2989 - F2989 &amp; CHAR(10) &amp; "(PFL filed)"),
       IF(OR(ISBLANK(Z2989), Z2989 = ""), TODAY() - J2989, X2989 - J2989 &amp; CHAR(10) &amp; "(closed)"))</f>
        <v>91
(closed)</v>
      </c>
      <c r="Z2989" s="6" t="str">
        <f>IF(ISBLANK(X2989), "", "Yes")</f>
        <v>Yes</v>
      </c>
    </row>
    <row r="2990" spans="1:26" s="12" customFormat="1" ht="28.8" hidden="1" x14ac:dyDescent="0.3">
      <c r="A2990" s="29" t="s">
        <v>185</v>
      </c>
      <c r="B2990" s="29">
        <v>202100102</v>
      </c>
      <c r="C2990" s="30" t="s">
        <v>1419</v>
      </c>
      <c r="D2990" s="29" t="s">
        <v>176</v>
      </c>
      <c r="E2990" s="139" t="s">
        <v>1437</v>
      </c>
      <c r="F2990" s="30"/>
      <c r="G2990" s="128"/>
      <c r="H2990" s="24" t="str">
        <f>IF(ISNUMBER(F2990), F2990+90, "N/A")</f>
        <v>N/A</v>
      </c>
      <c r="I2990" s="24"/>
      <c r="J2990" s="24">
        <v>44412</v>
      </c>
      <c r="K2990" s="28">
        <v>4536.42</v>
      </c>
      <c r="L2990" s="28">
        <v>646.41</v>
      </c>
      <c r="M2990" s="28">
        <v>4536.42</v>
      </c>
      <c r="N2990" s="28">
        <v>646.41</v>
      </c>
      <c r="O2990" s="27">
        <f>IF(ISBLANK(J2990), "", IF(LEFT(B2990) = "P", J2990+60, J2990+90))</f>
        <v>44502</v>
      </c>
      <c r="P2990" s="27">
        <v>44484</v>
      </c>
      <c r="Q2990" s="27">
        <f>IF(NOT(ISNUMBER(P2990)),"",P2990+15)</f>
        <v>44499</v>
      </c>
      <c r="R2990" s="25" t="s">
        <v>195</v>
      </c>
      <c r="S2990" s="25"/>
      <c r="T2990" s="26"/>
      <c r="U2990" s="25"/>
      <c r="V2990" s="25"/>
      <c r="W2990" s="25" t="str">
        <f>IF(ISNUMBER(R2990), R2990+120, "")</f>
        <v/>
      </c>
      <c r="X2990" s="24">
        <v>44502</v>
      </c>
      <c r="Y2990" s="23" t="str">
        <f ca="1">IF(LEFT(B2990) = "P",
        IF(OR(ISBLANK(I2990), I2990 = ""), TODAY() - F2990 &amp; CHAR(10) &amp; "(preapproval)", I2990 - F2990 &amp; CHAR(10) &amp; "(PFL filed)"),
       IF(OR(ISBLANK(Z2990), Z2990 = ""), TODAY() - J2990, X2990 - J2990 &amp; CHAR(10) &amp; "(closed)"))</f>
        <v>90
(closed)</v>
      </c>
      <c r="Z2990" s="6" t="str">
        <f>IF(ISBLANK(X2990), "", "Yes")</f>
        <v>Yes</v>
      </c>
    </row>
    <row r="2991" spans="1:26" s="12" customFormat="1" ht="28.8" hidden="1" x14ac:dyDescent="0.3">
      <c r="A2991" s="29" t="s">
        <v>185</v>
      </c>
      <c r="B2991" s="29">
        <v>202100103</v>
      </c>
      <c r="C2991" s="30" t="s">
        <v>1419</v>
      </c>
      <c r="D2991" s="29" t="s">
        <v>176</v>
      </c>
      <c r="E2991" s="139" t="s">
        <v>1436</v>
      </c>
      <c r="F2991" s="30"/>
      <c r="G2991" s="128"/>
      <c r="H2991" s="24" t="str">
        <f>IF(ISNUMBER(F2991), F2991+90, "N/A")</f>
        <v>N/A</v>
      </c>
      <c r="I2991" s="24"/>
      <c r="J2991" s="24">
        <v>44412</v>
      </c>
      <c r="K2991" s="28">
        <v>4773.4399999999996</v>
      </c>
      <c r="L2991" s="28">
        <v>646.41</v>
      </c>
      <c r="M2991" s="28">
        <v>4773.4399999999996</v>
      </c>
      <c r="N2991" s="28">
        <v>646.41</v>
      </c>
      <c r="O2991" s="27">
        <f>IF(ISBLANK(J2991), "", IF(LEFT(B2991) = "P", J2991+60, J2991+90))</f>
        <v>44502</v>
      </c>
      <c r="P2991" s="27">
        <v>44484</v>
      </c>
      <c r="Q2991" s="27">
        <f>IF(NOT(ISNUMBER(P2991)),"",P2991+15)</f>
        <v>44499</v>
      </c>
      <c r="R2991" s="25" t="s">
        <v>195</v>
      </c>
      <c r="S2991" s="25"/>
      <c r="T2991" s="26"/>
      <c r="U2991" s="25"/>
      <c r="V2991" s="25"/>
      <c r="W2991" s="25" t="str">
        <f>IF(ISNUMBER(R2991), R2991+120, "")</f>
        <v/>
      </c>
      <c r="X2991" s="24">
        <v>44502</v>
      </c>
      <c r="Y2991" s="23" t="str">
        <f ca="1">IF(LEFT(B2991) = "P",
        IF(OR(ISBLANK(I2991), I2991 = ""), TODAY() - F2991 &amp; CHAR(10) &amp; "(preapproval)", I2991 - F2991 &amp; CHAR(10) &amp; "(PFL filed)"),
       IF(OR(ISBLANK(Z2991), Z2991 = ""), TODAY() - J2991, X2991 - J2991 &amp; CHAR(10) &amp; "(closed)"))</f>
        <v>90
(closed)</v>
      </c>
      <c r="Z2991" s="6" t="str">
        <f>IF(ISBLANK(X2991), "", "Yes")</f>
        <v>Yes</v>
      </c>
    </row>
    <row r="2992" spans="1:26" s="12" customFormat="1" ht="31.5" hidden="1" customHeight="1" x14ac:dyDescent="0.3">
      <c r="A2992" s="29" t="s">
        <v>185</v>
      </c>
      <c r="B2992" s="29">
        <v>202100104</v>
      </c>
      <c r="C2992" s="30" t="s">
        <v>405</v>
      </c>
      <c r="D2992" s="29" t="s">
        <v>179</v>
      </c>
      <c r="E2992" s="139" t="s">
        <v>1435</v>
      </c>
      <c r="F2992" s="30"/>
      <c r="G2992" s="128"/>
      <c r="H2992" s="24" t="str">
        <f>IF(ISNUMBER(F2992), F2992+90, "N/A")</f>
        <v>N/A</v>
      </c>
      <c r="I2992" s="24"/>
      <c r="J2992" s="24">
        <v>44412</v>
      </c>
      <c r="K2992" s="28">
        <v>289</v>
      </c>
      <c r="L2992" s="28">
        <v>289</v>
      </c>
      <c r="M2992" s="28">
        <v>289</v>
      </c>
      <c r="N2992" s="28">
        <v>289</v>
      </c>
      <c r="O2992" s="27">
        <f>IF(ISBLANK(J2992), "", IF(LEFT(B2992) = "P", J2992+60, J2992+90))</f>
        <v>44502</v>
      </c>
      <c r="P2992" s="27">
        <v>44428</v>
      </c>
      <c r="Q2992" s="27">
        <f>IF(NOT(ISNUMBER(P2992)),"",P2992+15)</f>
        <v>44443</v>
      </c>
      <c r="R2992" s="25" t="s">
        <v>195</v>
      </c>
      <c r="S2992" s="25"/>
      <c r="T2992" s="26"/>
      <c r="U2992" s="25"/>
      <c r="V2992" s="25"/>
      <c r="W2992" s="25" t="str">
        <f>IF(ISNUMBER(R2992), R2992+120, "")</f>
        <v/>
      </c>
      <c r="X2992" s="24">
        <v>44447</v>
      </c>
      <c r="Y2992" s="23" t="str">
        <f ca="1">IF(LEFT(B2992) = "P",
        IF(OR(ISBLANK(I2992), I2992 = ""), TODAY() - F2992 &amp; CHAR(10) &amp; "(preapproval)", I2992 - F2992 &amp; CHAR(10) &amp; "(PFL filed)"),
       IF(OR(ISBLANK(Z2992), Z2992 = ""), TODAY() - J2992, X2992 - J2992 &amp; CHAR(10) &amp; "(closed)"))</f>
        <v>35
(closed)</v>
      </c>
      <c r="Z2992" s="6" t="str">
        <f>IF(ISBLANK(X2992), "", "Yes")</f>
        <v>Yes</v>
      </c>
    </row>
    <row r="2993" spans="1:26" s="12" customFormat="1" ht="28.8" hidden="1" x14ac:dyDescent="0.3">
      <c r="A2993" s="29" t="s">
        <v>185</v>
      </c>
      <c r="B2993" s="29">
        <v>202100105</v>
      </c>
      <c r="C2993" s="30" t="s">
        <v>1372</v>
      </c>
      <c r="D2993" s="29" t="s">
        <v>176</v>
      </c>
      <c r="E2993" s="139" t="s">
        <v>1434</v>
      </c>
      <c r="F2993" s="30"/>
      <c r="G2993" s="128"/>
      <c r="H2993" s="24" t="str">
        <f>IF(ISNUMBER(F2993), F2993+90, "N/A")</f>
        <v>N/A</v>
      </c>
      <c r="I2993" s="24"/>
      <c r="J2993" s="24">
        <v>44417</v>
      </c>
      <c r="K2993" s="28">
        <v>4385.59</v>
      </c>
      <c r="L2993" s="28">
        <v>646.41</v>
      </c>
      <c r="M2993" s="28">
        <v>4385.59</v>
      </c>
      <c r="N2993" s="28">
        <v>646.41</v>
      </c>
      <c r="O2993" s="27">
        <f>IF(ISBLANK(J2993), "", IF(LEFT(B2993) = "P", J2993+60, J2993+90))</f>
        <v>44507</v>
      </c>
      <c r="P2993" s="27">
        <v>44484</v>
      </c>
      <c r="Q2993" s="27">
        <f>IF(NOT(ISNUMBER(P2993)),"",P2993+15)</f>
        <v>44499</v>
      </c>
      <c r="R2993" s="25" t="s">
        <v>195</v>
      </c>
      <c r="S2993" s="25"/>
      <c r="T2993" s="26"/>
      <c r="U2993" s="25"/>
      <c r="V2993" s="25"/>
      <c r="W2993" s="25" t="str">
        <f>IF(ISNUMBER(R2993), R2993+120, "")</f>
        <v/>
      </c>
      <c r="X2993" s="24">
        <v>44502</v>
      </c>
      <c r="Y2993" s="23" t="str">
        <f ca="1">IF(LEFT(B2993) = "P",
        IF(OR(ISBLANK(I2993), I2993 = ""), TODAY() - F2993 &amp; CHAR(10) &amp; "(preapproval)", I2993 - F2993 &amp; CHAR(10) &amp; "(PFL filed)"),
       IF(OR(ISBLANK(Z2993), Z2993 = ""), TODAY() - J2993, X2993 - J2993 &amp; CHAR(10) &amp; "(closed)"))</f>
        <v>85
(closed)</v>
      </c>
      <c r="Z2993" s="6" t="str">
        <f>IF(ISBLANK(X2993), "", "Yes")</f>
        <v>Yes</v>
      </c>
    </row>
    <row r="2994" spans="1:26" s="12" customFormat="1" ht="28.8" hidden="1" x14ac:dyDescent="0.3">
      <c r="A2994" s="29" t="s">
        <v>185</v>
      </c>
      <c r="B2994" s="29">
        <v>202100106</v>
      </c>
      <c r="C2994" s="31" t="s">
        <v>193</v>
      </c>
      <c r="D2994" s="29" t="s">
        <v>177</v>
      </c>
      <c r="E2994" s="139" t="s">
        <v>1433</v>
      </c>
      <c r="F2994" s="30"/>
      <c r="G2994" s="128"/>
      <c r="H2994" s="24" t="str">
        <f>IF(ISNUMBER(F2994), F2994+90, "N/A")</f>
        <v>N/A</v>
      </c>
      <c r="I2994" s="24"/>
      <c r="J2994" s="24">
        <v>44417</v>
      </c>
      <c r="K2994" s="28">
        <v>164</v>
      </c>
      <c r="L2994" s="28">
        <v>164</v>
      </c>
      <c r="M2994" s="28">
        <v>164</v>
      </c>
      <c r="N2994" s="28">
        <v>164</v>
      </c>
      <c r="O2994" s="27">
        <f>IF(ISBLANK(J2994), "", IF(LEFT(B2994) = "P", J2994+60, J2994+90))</f>
        <v>44507</v>
      </c>
      <c r="P2994" s="27">
        <v>44441</v>
      </c>
      <c r="Q2994" s="27">
        <f>IF(NOT(ISNUMBER(P2994)),"",P2994+15)</f>
        <v>44456</v>
      </c>
      <c r="R2994" s="25" t="s">
        <v>195</v>
      </c>
      <c r="S2994" s="25"/>
      <c r="T2994" s="26"/>
      <c r="U2994" s="25"/>
      <c r="V2994" s="25"/>
      <c r="W2994" s="25" t="str">
        <f>IF(ISNUMBER(R2994), R2994+120, "")</f>
        <v/>
      </c>
      <c r="X2994" s="24">
        <v>44459</v>
      </c>
      <c r="Y2994" s="23" t="str">
        <f ca="1">IF(LEFT(B2994) = "P",
        IF(OR(ISBLANK(I2994), I2994 = ""), TODAY() - F2994 &amp; CHAR(10) &amp; "(preapproval)", I2994 - F2994 &amp; CHAR(10) &amp; "(PFL filed)"),
       IF(OR(ISBLANK(Z2994), Z2994 = ""), TODAY() - J2994, X2994 - J2994 &amp; CHAR(10) &amp; "(closed)"))</f>
        <v>42
(closed)</v>
      </c>
      <c r="Z2994" s="6" t="str">
        <f>IF(ISBLANK(X2994), "", "Yes")</f>
        <v>Yes</v>
      </c>
    </row>
    <row r="2995" spans="1:26" s="12" customFormat="1" ht="28.8" hidden="1" x14ac:dyDescent="0.3">
      <c r="A2995" s="29" t="s">
        <v>185</v>
      </c>
      <c r="B2995" s="29">
        <v>202100107</v>
      </c>
      <c r="C2995" s="31" t="s">
        <v>193</v>
      </c>
      <c r="D2995" s="29" t="s">
        <v>179</v>
      </c>
      <c r="E2995" s="139" t="s">
        <v>1251</v>
      </c>
      <c r="F2995" s="30"/>
      <c r="G2995" s="128"/>
      <c r="H2995" s="24" t="str">
        <f>IF(ISNUMBER(F2995), F2995+90, "N/A")</f>
        <v>N/A</v>
      </c>
      <c r="I2995" s="24"/>
      <c r="J2995" s="24">
        <v>44417</v>
      </c>
      <c r="K2995" s="28">
        <v>572</v>
      </c>
      <c r="L2995" s="28">
        <v>372</v>
      </c>
      <c r="M2995" s="28">
        <v>361.25</v>
      </c>
      <c r="N2995" s="28">
        <v>361.25</v>
      </c>
      <c r="O2995" s="27">
        <f>IF(ISBLANK(J2995), "", IF(LEFT(B2995) = "P", J2995+60, J2995+90))</f>
        <v>44507</v>
      </c>
      <c r="P2995" s="27">
        <v>44449</v>
      </c>
      <c r="Q2995" s="27">
        <f>IF(NOT(ISNUMBER(P2995)),"",P2995+15)</f>
        <v>44464</v>
      </c>
      <c r="R2995" s="25" t="s">
        <v>195</v>
      </c>
      <c r="S2995" s="25"/>
      <c r="T2995" s="26"/>
      <c r="U2995" s="25"/>
      <c r="V2995" s="25"/>
      <c r="W2995" s="25" t="str">
        <f>IF(ISNUMBER(R2995), R2995+120, "")</f>
        <v/>
      </c>
      <c r="X2995" s="24">
        <v>44467</v>
      </c>
      <c r="Y2995" s="23" t="str">
        <f ca="1">IF(LEFT(B2995) = "P",
        IF(OR(ISBLANK(I2995), I2995 = ""), TODAY() - F2995 &amp; CHAR(10) &amp; "(preapproval)", I2995 - F2995 &amp; CHAR(10) &amp; "(PFL filed)"),
       IF(OR(ISBLANK(Z2995), Z2995 = ""), TODAY() - J2995, X2995 - J2995 &amp; CHAR(10) &amp; "(closed)"))</f>
        <v>50
(closed)</v>
      </c>
      <c r="Z2995" s="6" t="str">
        <f>IF(ISBLANK(X2995), "", "Yes")</f>
        <v>Yes</v>
      </c>
    </row>
    <row r="2996" spans="1:26" s="12" customFormat="1" ht="29.25" hidden="1" customHeight="1" x14ac:dyDescent="0.3">
      <c r="A2996" s="29" t="s">
        <v>185</v>
      </c>
      <c r="B2996" s="29">
        <v>202100108</v>
      </c>
      <c r="C2996" s="31" t="s">
        <v>193</v>
      </c>
      <c r="D2996" s="29" t="s">
        <v>177</v>
      </c>
      <c r="E2996" s="139" t="s">
        <v>1432</v>
      </c>
      <c r="F2996" s="30"/>
      <c r="G2996" s="128"/>
      <c r="H2996" s="24" t="str">
        <f>IF(ISNUMBER(F2996), F2996+90, "N/A")</f>
        <v>N/A</v>
      </c>
      <c r="I2996" s="24"/>
      <c r="J2996" s="24">
        <v>44417</v>
      </c>
      <c r="K2996" s="28">
        <v>472.9</v>
      </c>
      <c r="L2996" s="28">
        <v>282</v>
      </c>
      <c r="M2996" s="28">
        <v>472.9</v>
      </c>
      <c r="N2996" s="28">
        <v>282</v>
      </c>
      <c r="O2996" s="27">
        <f>IF(ISBLANK(J2996), "", IF(LEFT(B2996) = "P", J2996+60, J2996+90))</f>
        <v>44507</v>
      </c>
      <c r="P2996" s="27">
        <v>44428</v>
      </c>
      <c r="Q2996" s="27">
        <f>IF(NOT(ISNUMBER(P2996)),"",P2996+15)</f>
        <v>44443</v>
      </c>
      <c r="R2996" s="25" t="s">
        <v>195</v>
      </c>
      <c r="S2996" s="25"/>
      <c r="T2996" s="26"/>
      <c r="U2996" s="25"/>
      <c r="V2996" s="25"/>
      <c r="W2996" s="25" t="str">
        <f>IF(ISNUMBER(R2996), R2996+120, "")</f>
        <v/>
      </c>
      <c r="X2996" s="24">
        <v>44447</v>
      </c>
      <c r="Y2996" s="23" t="str">
        <f ca="1">IF(LEFT(B2996) = "P",
        IF(OR(ISBLANK(I2996), I2996 = ""), TODAY() - F2996 &amp; CHAR(10) &amp; "(preapproval)", I2996 - F2996 &amp; CHAR(10) &amp; "(PFL filed)"),
       IF(OR(ISBLANK(Z2996), Z2996 = ""), TODAY() - J2996, X2996 - J2996 &amp; CHAR(10) &amp; "(closed)"))</f>
        <v>30
(closed)</v>
      </c>
      <c r="Z2996" s="6" t="str">
        <f>IF(ISBLANK(X2996), "", "Yes")</f>
        <v>Yes</v>
      </c>
    </row>
    <row r="2997" spans="1:26" s="12" customFormat="1" ht="28.8" hidden="1" x14ac:dyDescent="0.3">
      <c r="A2997" s="29" t="s">
        <v>185</v>
      </c>
      <c r="B2997" s="29">
        <v>202100109</v>
      </c>
      <c r="C2997" s="31" t="s">
        <v>193</v>
      </c>
      <c r="D2997" s="29" t="s">
        <v>179</v>
      </c>
      <c r="E2997" s="139" t="s">
        <v>1431</v>
      </c>
      <c r="F2997" s="129"/>
      <c r="G2997" s="128"/>
      <c r="H2997" s="24" t="str">
        <f>IF(ISNUMBER(F2997), F2997+90, "N/A")</f>
        <v>N/A</v>
      </c>
      <c r="I2997" s="24"/>
      <c r="J2997" s="24">
        <v>44417</v>
      </c>
      <c r="K2997" s="28">
        <v>286.89999999999998</v>
      </c>
      <c r="L2997" s="28">
        <v>186.9</v>
      </c>
      <c r="M2997" s="28">
        <v>186.9</v>
      </c>
      <c r="N2997" s="28">
        <v>186.9</v>
      </c>
      <c r="O2997" s="27">
        <f>IF(ISBLANK(J2997), "", IF(LEFT(B2997) = "P", J2997+60, J2997+90))</f>
        <v>44507</v>
      </c>
      <c r="P2997" s="27">
        <v>44449</v>
      </c>
      <c r="Q2997" s="27">
        <f>IF(NOT(ISNUMBER(P2997)),"",P2997+15)</f>
        <v>44464</v>
      </c>
      <c r="R2997" s="25" t="s">
        <v>195</v>
      </c>
      <c r="S2997" s="25"/>
      <c r="T2997" s="26"/>
      <c r="U2997" s="25"/>
      <c r="V2997" s="25"/>
      <c r="W2997" s="25" t="str">
        <f>IF(ISNUMBER(R2997), R2997+120, "")</f>
        <v/>
      </c>
      <c r="X2997" s="24">
        <v>44467</v>
      </c>
      <c r="Y2997" s="23" t="str">
        <f ca="1">IF(LEFT(B2997) = "P",
        IF(OR(ISBLANK(I2997), I2997 = ""), TODAY() - F2997 &amp; CHAR(10) &amp; "(preapproval)", I2997 - F2997 &amp; CHAR(10) &amp; "(PFL filed)"),
       IF(OR(ISBLANK(Z2997), Z2997 = ""), TODAY() - J2997, X2997 - J2997 &amp; CHAR(10) &amp; "(closed)"))</f>
        <v>50
(closed)</v>
      </c>
      <c r="Z2997" s="6" t="str">
        <f>IF(ISBLANK(X2997), "", "Yes")</f>
        <v>Yes</v>
      </c>
    </row>
    <row r="2998" spans="1:26" s="12" customFormat="1" ht="24" hidden="1" customHeight="1" x14ac:dyDescent="0.3">
      <c r="A2998" s="29" t="s">
        <v>185</v>
      </c>
      <c r="B2998" s="29">
        <v>202100110</v>
      </c>
      <c r="C2998" s="31" t="s">
        <v>193</v>
      </c>
      <c r="D2998" s="29" t="s">
        <v>177</v>
      </c>
      <c r="E2998" s="139" t="s">
        <v>1430</v>
      </c>
      <c r="F2998" s="30"/>
      <c r="G2998" s="128"/>
      <c r="H2998" s="24" t="str">
        <f>IF(ISNUMBER(F2998), F2998+90, "N/A")</f>
        <v>N/A</v>
      </c>
      <c r="I2998" s="24"/>
      <c r="J2998" s="24">
        <v>44417</v>
      </c>
      <c r="K2998" s="28">
        <v>162</v>
      </c>
      <c r="L2998" s="28">
        <v>162</v>
      </c>
      <c r="M2998" s="28">
        <v>162</v>
      </c>
      <c r="N2998" s="28">
        <v>162</v>
      </c>
      <c r="O2998" s="27">
        <f>IF(ISBLANK(J2998), "", IF(LEFT(B2998) = "P", J2998+60, J2998+90))</f>
        <v>44507</v>
      </c>
      <c r="P2998" s="27">
        <v>44484</v>
      </c>
      <c r="Q2998" s="27">
        <f>IF(NOT(ISNUMBER(P2998)),"",P2998+15)</f>
        <v>44499</v>
      </c>
      <c r="R2998" s="25" t="s">
        <v>195</v>
      </c>
      <c r="S2998" s="25"/>
      <c r="T2998" s="26"/>
      <c r="U2998" s="25"/>
      <c r="V2998" s="25"/>
      <c r="W2998" s="25" t="str">
        <f>IF(ISNUMBER(R2998), R2998+120, "")</f>
        <v/>
      </c>
      <c r="X2998" s="158">
        <v>44502</v>
      </c>
      <c r="Y2998" s="23" t="str">
        <f ca="1">IF(LEFT(B2998) = "P",
        IF(OR(ISBLANK(I2998), I2998 = ""), TODAY() - F2998 &amp; CHAR(10) &amp; "(preapproval)", I2998 - F2998 &amp; CHAR(10) &amp; "(PFL filed)"),
       IF(OR(ISBLANK(Z2998), Z2998 = ""), TODAY() - J2998, X2998 - J2998 &amp; CHAR(10) &amp; "(closed)"))</f>
        <v>85
(closed)</v>
      </c>
      <c r="Z2998" s="6" t="str">
        <f>IF(ISBLANK(X2998), "", "Yes")</f>
        <v>Yes</v>
      </c>
    </row>
    <row r="2999" spans="1:26" s="12" customFormat="1" ht="28.8" hidden="1" x14ac:dyDescent="0.3">
      <c r="A2999" s="29" t="s">
        <v>185</v>
      </c>
      <c r="B2999" s="29">
        <v>202100111</v>
      </c>
      <c r="C2999" s="31" t="s">
        <v>193</v>
      </c>
      <c r="D2999" s="29" t="s">
        <v>176</v>
      </c>
      <c r="E2999" s="139" t="s">
        <v>1429</v>
      </c>
      <c r="F2999" s="30"/>
      <c r="G2999" s="128"/>
      <c r="H2999" s="24" t="str">
        <f>IF(ISNUMBER(F2999), F2999+90, "N/A")</f>
        <v>N/A</v>
      </c>
      <c r="I2999" s="24"/>
      <c r="J2999" s="24">
        <v>44417</v>
      </c>
      <c r="K2999" s="28">
        <v>864.15</v>
      </c>
      <c r="L2999" s="28">
        <v>514.15</v>
      </c>
      <c r="M2999" s="28">
        <v>864.15</v>
      </c>
      <c r="N2999" s="28">
        <v>514.15</v>
      </c>
      <c r="O2999" s="27">
        <f>IF(ISBLANK(J2999), "", IF(LEFT(B2999) = "P", J2999+60, J2999+90))</f>
        <v>44507</v>
      </c>
      <c r="P2999" s="27">
        <v>44441</v>
      </c>
      <c r="Q2999" s="27">
        <f>IF(NOT(ISNUMBER(P2999)),"",P2999+15)</f>
        <v>44456</v>
      </c>
      <c r="R2999" s="25" t="s">
        <v>195</v>
      </c>
      <c r="S2999" s="25"/>
      <c r="T2999" s="26"/>
      <c r="U2999" s="25"/>
      <c r="V2999" s="25"/>
      <c r="W2999" s="25" t="str">
        <f>IF(ISNUMBER(R2999), R2999+120, "")</f>
        <v/>
      </c>
      <c r="X2999" s="24">
        <v>44459</v>
      </c>
      <c r="Y2999" s="23" t="str">
        <f ca="1">IF(LEFT(B2999) = "P",
        IF(OR(ISBLANK(I2999), I2999 = ""), TODAY() - F2999 &amp; CHAR(10) &amp; "(preapproval)", I2999 - F2999 &amp; CHAR(10) &amp; "(PFL filed)"),
       IF(OR(ISBLANK(Z2999), Z2999 = ""), TODAY() - J2999, X2999 - J2999 &amp; CHAR(10) &amp; "(closed)"))</f>
        <v>42
(closed)</v>
      </c>
      <c r="Z2999" s="6" t="s">
        <v>360</v>
      </c>
    </row>
    <row r="3000" spans="1:26" s="12" customFormat="1" ht="28.8" hidden="1" x14ac:dyDescent="0.3">
      <c r="A3000" s="29" t="s">
        <v>185</v>
      </c>
      <c r="B3000" s="29">
        <v>202100112</v>
      </c>
      <c r="C3000" s="31" t="s">
        <v>193</v>
      </c>
      <c r="D3000" s="29" t="s">
        <v>179</v>
      </c>
      <c r="E3000" s="139" t="s">
        <v>576</v>
      </c>
      <c r="F3000" s="30"/>
      <c r="G3000" s="128"/>
      <c r="H3000" s="24" t="s">
        <v>230</v>
      </c>
      <c r="I3000" s="24"/>
      <c r="J3000" s="24">
        <v>44417</v>
      </c>
      <c r="K3000" s="28">
        <v>374</v>
      </c>
      <c r="L3000" s="28">
        <v>374</v>
      </c>
      <c r="M3000" s="28">
        <v>374</v>
      </c>
      <c r="N3000" s="28">
        <v>372.5</v>
      </c>
      <c r="O3000" s="27">
        <f>IF(ISBLANK(J3000), "", IF(LEFT(B3000) = "P", J3000+60, J3000+90))</f>
        <v>44507</v>
      </c>
      <c r="P3000" s="27">
        <v>44456</v>
      </c>
      <c r="Q3000" s="27">
        <f>IF(NOT(ISNUMBER(P3000)),"",P3000+15)</f>
        <v>44471</v>
      </c>
      <c r="R3000" s="25" t="s">
        <v>195</v>
      </c>
      <c r="S3000" s="25"/>
      <c r="T3000" s="26"/>
      <c r="U3000" s="25"/>
      <c r="V3000" s="25"/>
      <c r="W3000" s="25" t="str">
        <f>IF(ISNUMBER(R3000), R3000+120, "")</f>
        <v/>
      </c>
      <c r="X3000" s="24">
        <v>44474</v>
      </c>
      <c r="Y3000" s="23" t="str">
        <f ca="1">IF(LEFT(B3000) = "P",
        IF(OR(ISBLANK(I3000), I3000 = ""), TODAY() - F3000 &amp; CHAR(10) &amp; "(preapproval)", I3000 - F3000 &amp; CHAR(10) &amp; "(PFL filed)"),
       IF(OR(ISBLANK(Z3000), Z3000 = ""), TODAY() - J3000, X3000 - J3000 &amp; CHAR(10) &amp; "(closed)"))</f>
        <v>57
(closed)</v>
      </c>
      <c r="Z3000" s="6" t="str">
        <f>IF(ISBLANK(X3000), "", "Yes")</f>
        <v>Yes</v>
      </c>
    </row>
    <row r="3001" spans="1:26" s="12" customFormat="1" ht="28.8" hidden="1" x14ac:dyDescent="0.3">
      <c r="A3001" s="29" t="s">
        <v>185</v>
      </c>
      <c r="B3001" s="29">
        <v>202100113</v>
      </c>
      <c r="C3001" s="31" t="s">
        <v>1372</v>
      </c>
      <c r="D3001" s="29" t="s">
        <v>176</v>
      </c>
      <c r="E3001" s="139" t="s">
        <v>1428</v>
      </c>
      <c r="F3001" s="129"/>
      <c r="G3001" s="128"/>
      <c r="H3001" s="24" t="str">
        <f>IF(ISNUMBER(F3001), F3001+90, "N/A")</f>
        <v>N/A</v>
      </c>
      <c r="I3001" s="24"/>
      <c r="J3001" s="24">
        <v>44417</v>
      </c>
      <c r="K3001" s="28">
        <v>8221.77</v>
      </c>
      <c r="L3001" s="28">
        <v>841.82</v>
      </c>
      <c r="M3001" s="28">
        <v>4427.04</v>
      </c>
      <c r="N3001" s="28">
        <v>453.28</v>
      </c>
      <c r="O3001" s="27">
        <f>IF(ISBLANK(J3001), "", IF(LEFT(B3001) = "P", J3001+60, J3001+90))</f>
        <v>44507</v>
      </c>
      <c r="P3001" s="27">
        <v>44484</v>
      </c>
      <c r="Q3001" s="27">
        <f>IF(NOT(ISNUMBER(P3001)),"",P3001+15)</f>
        <v>44499</v>
      </c>
      <c r="R3001" s="25" t="s">
        <v>195</v>
      </c>
      <c r="S3001" s="25"/>
      <c r="T3001" s="26"/>
      <c r="U3001" s="25"/>
      <c r="V3001" s="25"/>
      <c r="W3001" s="25" t="str">
        <f>IF(ISNUMBER(R3001), R3001+120, "")</f>
        <v/>
      </c>
      <c r="X3001" s="24">
        <v>44502</v>
      </c>
      <c r="Y3001" s="23" t="str">
        <f ca="1">IF(LEFT(B3001) = "P",
        IF(OR(ISBLANK(I3001), I3001 = ""), TODAY() - F3001 &amp; CHAR(10) &amp; "(preapproval)", I3001 - F3001 &amp; CHAR(10) &amp; "(PFL filed)"),
       IF(OR(ISBLANK(Z3001), Z3001 = ""), TODAY() - J3001, X3001 - J3001 &amp; CHAR(10) &amp; "(closed)"))</f>
        <v>85
(closed)</v>
      </c>
      <c r="Z3001" s="6" t="str">
        <f>IF(ISBLANK(X3001), "", "Yes")</f>
        <v>Yes</v>
      </c>
    </row>
    <row r="3002" spans="1:26" s="12" customFormat="1" ht="43.2" hidden="1" x14ac:dyDescent="0.3">
      <c r="A3002" s="29" t="s">
        <v>185</v>
      </c>
      <c r="B3002" s="29">
        <v>202100114</v>
      </c>
      <c r="C3002" s="30" t="s">
        <v>1372</v>
      </c>
      <c r="D3002" s="29" t="s">
        <v>176</v>
      </c>
      <c r="E3002" s="139" t="s">
        <v>1427</v>
      </c>
      <c r="F3002" s="30"/>
      <c r="G3002" s="128"/>
      <c r="H3002" s="24" t="str">
        <f>IF(ISNUMBER(F3002), F3002+90, "N/A")</f>
        <v>N/A</v>
      </c>
      <c r="I3002" s="24"/>
      <c r="J3002" s="24">
        <v>44418</v>
      </c>
      <c r="K3002" s="28">
        <v>3219.46</v>
      </c>
      <c r="L3002" s="28">
        <v>409.75</v>
      </c>
      <c r="M3002" s="28">
        <v>3219.46</v>
      </c>
      <c r="N3002" s="28">
        <v>409.75</v>
      </c>
      <c r="O3002" s="27">
        <f>IF(ISBLANK(J3002), "", IF(LEFT(B3002) = "P", J3002+60, J3002+90))</f>
        <v>44508</v>
      </c>
      <c r="P3002" s="27">
        <v>44484</v>
      </c>
      <c r="Q3002" s="27">
        <f>IF(NOT(ISNUMBER(P3002)),"",P3002+15)</f>
        <v>44499</v>
      </c>
      <c r="R3002" s="25" t="s">
        <v>195</v>
      </c>
      <c r="S3002" s="25"/>
      <c r="T3002" s="26"/>
      <c r="U3002" s="25"/>
      <c r="V3002" s="25"/>
      <c r="W3002" s="25" t="str">
        <f>IF(ISNUMBER(R3002), R3002+120, "")</f>
        <v/>
      </c>
      <c r="X3002" s="24">
        <v>44502</v>
      </c>
      <c r="Y3002" s="23" t="str">
        <f ca="1">IF(LEFT(B3002) = "P",
        IF(OR(ISBLANK(I3002), I3002 = ""), TODAY() - F3002 &amp; CHAR(10) &amp; "(preapproval)", I3002 - F3002 &amp; CHAR(10) &amp; "(PFL filed)"),
       IF(OR(ISBLANK(Z3002), Z3002 = ""), TODAY() - J3002, X3002 - J3002 &amp; CHAR(10) &amp; "(closed)"))</f>
        <v>84
(closed)</v>
      </c>
      <c r="Z3002" s="6" t="str">
        <f>IF(ISBLANK(X3002), "", "Yes")</f>
        <v>Yes</v>
      </c>
    </row>
    <row r="3003" spans="1:26" s="12" customFormat="1" ht="43.2" hidden="1" x14ac:dyDescent="0.3">
      <c r="A3003" s="29" t="s">
        <v>185</v>
      </c>
      <c r="B3003" s="29">
        <v>202100115</v>
      </c>
      <c r="C3003" s="30" t="s">
        <v>1372</v>
      </c>
      <c r="D3003" s="29" t="s">
        <v>176</v>
      </c>
      <c r="E3003" s="139" t="s">
        <v>1426</v>
      </c>
      <c r="F3003" s="30"/>
      <c r="G3003" s="128"/>
      <c r="H3003" s="24" t="str">
        <f>IF(ISNUMBER(F3003), F3003+90, "N/A")</f>
        <v>N/A</v>
      </c>
      <c r="I3003" s="24"/>
      <c r="J3003" s="24">
        <v>44418</v>
      </c>
      <c r="K3003" s="28">
        <v>4579.51</v>
      </c>
      <c r="L3003" s="28">
        <v>646.41</v>
      </c>
      <c r="M3003" s="28">
        <v>4579.51</v>
      </c>
      <c r="N3003" s="28">
        <v>646.41</v>
      </c>
      <c r="O3003" s="27">
        <f>IF(ISBLANK(J3003), "", IF(LEFT(B3003) = "P", J3003+60, J3003+90))</f>
        <v>44508</v>
      </c>
      <c r="P3003" s="27">
        <v>44484</v>
      </c>
      <c r="Q3003" s="27">
        <f>IF(NOT(ISNUMBER(P3003)),"",P3003+15)</f>
        <v>44499</v>
      </c>
      <c r="R3003" s="25" t="s">
        <v>195</v>
      </c>
      <c r="S3003" s="25"/>
      <c r="T3003" s="26"/>
      <c r="U3003" s="25"/>
      <c r="V3003" s="25"/>
      <c r="W3003" s="25"/>
      <c r="X3003" s="24">
        <v>44502</v>
      </c>
      <c r="Y3003" s="23" t="str">
        <f ca="1">IF(LEFT(B3003) = "P",
        IF(OR(ISBLANK(I3003), I3003 = ""), TODAY() - F3003 &amp; CHAR(10) &amp; "(preapproval)", I3003 - F3003 &amp; CHAR(10) &amp; "(PFL filed)"),
       IF(OR(ISBLANK(Z3003), Z3003 = ""), TODAY() - J3003, X3003 - J3003 &amp; CHAR(10) &amp; "(closed)"))</f>
        <v>84
(closed)</v>
      </c>
      <c r="Z3003" s="6" t="str">
        <f>IF(ISBLANK(X3003), "", "Yes")</f>
        <v>Yes</v>
      </c>
    </row>
    <row r="3004" spans="1:26" s="12" customFormat="1" ht="28.8" hidden="1" x14ac:dyDescent="0.3">
      <c r="A3004" s="29" t="s">
        <v>185</v>
      </c>
      <c r="B3004" s="29">
        <v>202100116</v>
      </c>
      <c r="C3004" s="30" t="s">
        <v>1419</v>
      </c>
      <c r="D3004" s="29" t="s">
        <v>176</v>
      </c>
      <c r="E3004" s="139" t="s">
        <v>1425</v>
      </c>
      <c r="F3004" s="30"/>
      <c r="G3004" s="128"/>
      <c r="H3004" s="24" t="str">
        <f>IF(ISNUMBER(F3004), F3004+90, "N/A")</f>
        <v>N/A</v>
      </c>
      <c r="I3004" s="24"/>
      <c r="J3004" s="24">
        <v>44418</v>
      </c>
      <c r="K3004" s="28">
        <v>13377.36</v>
      </c>
      <c r="L3004" s="28">
        <v>1344.98</v>
      </c>
      <c r="M3004" s="28">
        <v>13716.51</v>
      </c>
      <c r="N3004" s="28">
        <v>1367.38</v>
      </c>
      <c r="O3004" s="27">
        <f>IF(ISBLANK(J3004), "", IF(LEFT(B3004) = "P", J3004+60, J3004+90))</f>
        <v>44508</v>
      </c>
      <c r="P3004" s="27">
        <v>44484</v>
      </c>
      <c r="Q3004" s="27">
        <f>IF(NOT(ISNUMBER(P3004)),"",P3004+15)</f>
        <v>44499</v>
      </c>
      <c r="R3004" s="25" t="s">
        <v>195</v>
      </c>
      <c r="S3004" s="25"/>
      <c r="T3004" s="26"/>
      <c r="U3004" s="25"/>
      <c r="V3004" s="25"/>
      <c r="W3004" s="25" t="str">
        <f>IF(ISNUMBER(R3004), R3004+120, "")</f>
        <v/>
      </c>
      <c r="X3004" s="24">
        <v>44502</v>
      </c>
      <c r="Y3004" s="23" t="str">
        <f ca="1">IF(LEFT(B3004) = "P",
        IF(OR(ISBLANK(I3004), I3004 = ""), TODAY() - F3004 &amp; CHAR(10) &amp; "(preapproval)", I3004 - F3004 &amp; CHAR(10) &amp; "(PFL filed)"),
       IF(OR(ISBLANK(Z3004), Z3004 = ""), TODAY() - J3004, X3004 - J3004 &amp; CHAR(10) &amp; "(closed)"))</f>
        <v>84
(closed)</v>
      </c>
      <c r="Z3004" s="6" t="str">
        <f>IF(ISBLANK(X3004), "", "Yes")</f>
        <v>Yes</v>
      </c>
    </row>
    <row r="3005" spans="1:26" s="12" customFormat="1" ht="43.2" hidden="1" x14ac:dyDescent="0.3">
      <c r="A3005" s="29" t="s">
        <v>185</v>
      </c>
      <c r="B3005" s="29">
        <v>202100117</v>
      </c>
      <c r="C3005" s="30" t="s">
        <v>1372</v>
      </c>
      <c r="D3005" s="29" t="s">
        <v>176</v>
      </c>
      <c r="E3005" s="139" t="s">
        <v>1424</v>
      </c>
      <c r="F3005" s="30"/>
      <c r="G3005" s="128"/>
      <c r="H3005" s="24" t="str">
        <f>IF(ISNUMBER(F3005), F3005+90, "N/A")</f>
        <v>N/A</v>
      </c>
      <c r="I3005" s="24"/>
      <c r="J3005" s="24">
        <v>44418</v>
      </c>
      <c r="K3005" s="28">
        <v>10604.38</v>
      </c>
      <c r="L3005" s="28">
        <v>0</v>
      </c>
      <c r="M3005" s="28">
        <v>10054.08</v>
      </c>
      <c r="N3005" s="28">
        <v>0</v>
      </c>
      <c r="O3005" s="27">
        <f>IF(ISBLANK(J3005), "", IF(LEFT(B3005) = "P", J3005+60, J3005+90))</f>
        <v>44508</v>
      </c>
      <c r="P3005" s="27">
        <v>44489</v>
      </c>
      <c r="Q3005" s="27">
        <f>IF(NOT(ISNUMBER(P3005)),"",P3005+15)</f>
        <v>44504</v>
      </c>
      <c r="R3005" s="25" t="s">
        <v>195</v>
      </c>
      <c r="S3005" s="25"/>
      <c r="T3005" s="26"/>
      <c r="U3005" s="25"/>
      <c r="V3005" s="25"/>
      <c r="W3005" s="25" t="str">
        <f>IF(ISNUMBER(R3005), R3005+120, "")</f>
        <v/>
      </c>
      <c r="X3005" s="24">
        <v>44505</v>
      </c>
      <c r="Y3005" s="23" t="str">
        <f ca="1">IF(LEFT(B3005) = "P",
        IF(OR(ISBLANK(I3005), I3005 = ""), TODAY() - F3005 &amp; CHAR(10) &amp; "(preapproval)", I3005 - F3005 &amp; CHAR(10) &amp; "(PFL filed)"),
       IF(OR(ISBLANK(Z3005), Z3005 = ""), TODAY() - J3005, X3005 - J3005 &amp; CHAR(10) &amp; "(closed)"))</f>
        <v>87
(closed)</v>
      </c>
      <c r="Z3005" s="6" t="str">
        <f>IF(ISBLANK(X3005), "", "Yes")</f>
        <v>Yes</v>
      </c>
    </row>
    <row r="3006" spans="1:26" s="12" customFormat="1" ht="28.8" hidden="1" x14ac:dyDescent="0.3">
      <c r="A3006" s="29" t="s">
        <v>185</v>
      </c>
      <c r="B3006" s="29">
        <v>202100118</v>
      </c>
      <c r="C3006" s="30" t="s">
        <v>1372</v>
      </c>
      <c r="D3006" s="29" t="s">
        <v>176</v>
      </c>
      <c r="E3006" s="139" t="s">
        <v>1423</v>
      </c>
      <c r="F3006" s="30"/>
      <c r="G3006" s="128"/>
      <c r="H3006" s="24" t="str">
        <f>IF(ISNUMBER(F3006), F3006+90, "N/A")</f>
        <v>N/A</v>
      </c>
      <c r="I3006" s="24"/>
      <c r="J3006" s="24">
        <v>44418</v>
      </c>
      <c r="K3006" s="28">
        <v>4794.9799999999996</v>
      </c>
      <c r="L3006" s="28">
        <v>646.41</v>
      </c>
      <c r="M3006" s="28">
        <v>4794.9799999999996</v>
      </c>
      <c r="N3006" s="28">
        <v>646.41</v>
      </c>
      <c r="O3006" s="27">
        <f>IF(ISBLANK(J3006), "", IF(LEFT(B3006) = "P", J3006+60, J3006+90))</f>
        <v>44508</v>
      </c>
      <c r="P3006" s="27">
        <v>44484</v>
      </c>
      <c r="Q3006" s="27">
        <f>IF(NOT(ISNUMBER(P3006)),"",P3006+15)</f>
        <v>44499</v>
      </c>
      <c r="R3006" s="25" t="s">
        <v>195</v>
      </c>
      <c r="S3006" s="25"/>
      <c r="T3006" s="26"/>
      <c r="U3006" s="25"/>
      <c r="V3006" s="25"/>
      <c r="W3006" s="25" t="str">
        <f>IF(ISNUMBER(R3006), R3006+120, "")</f>
        <v/>
      </c>
      <c r="X3006" s="24">
        <v>44502</v>
      </c>
      <c r="Y3006" s="23" t="str">
        <f ca="1">IF(LEFT(B3006) = "P",
        IF(OR(ISBLANK(I3006), I3006 = ""), TODAY() - F3006 &amp; CHAR(10) &amp; "(preapproval)", I3006 - F3006 &amp; CHAR(10) &amp; "(PFL filed)"),
       IF(OR(ISBLANK(Z3006), Z3006 = ""), TODAY() - J3006, X3006 - J3006 &amp; CHAR(10) &amp; "(closed)"))</f>
        <v>84
(closed)</v>
      </c>
      <c r="Z3006" s="6" t="str">
        <f>IF(ISBLANK(X3006), "", "Yes")</f>
        <v>Yes</v>
      </c>
    </row>
    <row r="3007" spans="1:26" s="12" customFormat="1" ht="28.8" hidden="1" x14ac:dyDescent="0.3">
      <c r="A3007" s="29" t="s">
        <v>185</v>
      </c>
      <c r="B3007" s="29">
        <v>202100119</v>
      </c>
      <c r="C3007" s="31" t="s">
        <v>193</v>
      </c>
      <c r="D3007" s="29" t="s">
        <v>176</v>
      </c>
      <c r="E3007" s="139" t="s">
        <v>546</v>
      </c>
      <c r="F3007" s="30"/>
      <c r="G3007" s="128"/>
      <c r="H3007" s="24" t="str">
        <f>IF(ISNUMBER(F3007), F3007+90, "N/A")</f>
        <v>N/A</v>
      </c>
      <c r="I3007" s="24"/>
      <c r="J3007" s="24">
        <v>44419</v>
      </c>
      <c r="K3007" s="28">
        <v>4607.5</v>
      </c>
      <c r="L3007" s="28">
        <v>332.5</v>
      </c>
      <c r="M3007" s="28"/>
      <c r="N3007" s="28"/>
      <c r="O3007" s="27">
        <f>IF(ISBLANK(J3007), "", IF(LEFT(B3007) = "P", J3007+60, J3007+90))</f>
        <v>44509</v>
      </c>
      <c r="P3007" s="25"/>
      <c r="Q3007" s="27" t="str">
        <f>IF(NOT(ISNUMBER(P3007)),"",P3007+15)</f>
        <v/>
      </c>
      <c r="R3007" s="25"/>
      <c r="S3007" s="25"/>
      <c r="T3007" s="26"/>
      <c r="U3007" s="25"/>
      <c r="V3007" s="25"/>
      <c r="W3007" s="25" t="str">
        <f>IF(ISNUMBER(R3007), R3007+120, "")</f>
        <v/>
      </c>
      <c r="X3007" s="24">
        <v>44473</v>
      </c>
      <c r="Y3007" s="23" t="str">
        <f ca="1">IF(LEFT(B3007) = "P",
        IF(OR(ISBLANK(I3007), I3007 = ""), TODAY() - F3007 &amp; CHAR(10) &amp; "(preapproval)", I3007 - F3007 &amp; CHAR(10) &amp; "(PFL filed)"),
       IF(OR(ISBLANK(Z3007), Z3007 = ""), TODAY() - J3007, X3007 - J3007 &amp; CHAR(10) &amp; "(closed)"))</f>
        <v>54
(closed)</v>
      </c>
      <c r="Z3007" s="6" t="str">
        <f>IF(ISBLANK(X3007), "", "Yes")</f>
        <v>Yes</v>
      </c>
    </row>
    <row r="3008" spans="1:26" s="12" customFormat="1" ht="28.8" hidden="1" x14ac:dyDescent="0.3">
      <c r="A3008" s="29" t="s">
        <v>185</v>
      </c>
      <c r="B3008" s="29">
        <v>202100120</v>
      </c>
      <c r="C3008" s="31" t="s">
        <v>193</v>
      </c>
      <c r="D3008" s="29" t="s">
        <v>176</v>
      </c>
      <c r="E3008" s="139" t="s">
        <v>1377</v>
      </c>
      <c r="F3008" s="30"/>
      <c r="G3008" s="128"/>
      <c r="H3008" s="24" t="str">
        <f>IF(ISNUMBER(F3008), F3008+90, "N/A")</f>
        <v>N/A</v>
      </c>
      <c r="I3008" s="24"/>
      <c r="J3008" s="24">
        <v>44419</v>
      </c>
      <c r="K3008" s="28">
        <v>4559</v>
      </c>
      <c r="L3008" s="28">
        <v>329</v>
      </c>
      <c r="M3008" s="28"/>
      <c r="N3008" s="28"/>
      <c r="O3008" s="27">
        <f>IF(ISBLANK(J3008), "", IF(LEFT(B3008) = "P", J3008+60, J3008+90))</f>
        <v>44509</v>
      </c>
      <c r="P3008" s="27" t="s">
        <v>230</v>
      </c>
      <c r="Q3008" s="27" t="str">
        <f>IF(NOT(ISNUMBER(P3008)),"",P3008+15)</f>
        <v/>
      </c>
      <c r="R3008" s="25" t="s">
        <v>196</v>
      </c>
      <c r="S3008" s="25"/>
      <c r="T3008" s="26"/>
      <c r="U3008" s="25"/>
      <c r="V3008" s="25"/>
      <c r="W3008" s="25" t="str">
        <f>IF(ISNUMBER(R3008), R3008+120, "")</f>
        <v/>
      </c>
      <c r="X3008" s="24">
        <v>44473</v>
      </c>
      <c r="Y3008" s="23" t="str">
        <f ca="1">IF(LEFT(B3008) = "P",
        IF(OR(ISBLANK(I3008), I3008 = ""), TODAY() - F3008 &amp; CHAR(10) &amp; "(preapproval)", I3008 - F3008 &amp; CHAR(10) &amp; "(PFL filed)"),
       IF(OR(ISBLANK(Z3008), Z3008 = ""), TODAY() - J3008, X3008 - J3008 &amp; CHAR(10) &amp; "(closed)"))</f>
        <v>54
(closed)</v>
      </c>
      <c r="Z3008" s="6" t="str">
        <f>IF(ISBLANK(X3008), "", "Yes")</f>
        <v>Yes</v>
      </c>
    </row>
    <row r="3009" spans="1:26" s="12" customFormat="1" ht="28.8" hidden="1" x14ac:dyDescent="0.3">
      <c r="A3009" s="29" t="s">
        <v>185</v>
      </c>
      <c r="B3009" s="29">
        <v>202100121</v>
      </c>
      <c r="C3009" s="31" t="s">
        <v>193</v>
      </c>
      <c r="D3009" s="29" t="s">
        <v>177</v>
      </c>
      <c r="E3009" s="139" t="s">
        <v>1044</v>
      </c>
      <c r="F3009" s="30"/>
      <c r="G3009" s="128"/>
      <c r="H3009" s="24" t="str">
        <f>IF(ISNUMBER(F3009), F3009+90, "N/A")</f>
        <v>N/A</v>
      </c>
      <c r="I3009" s="24"/>
      <c r="J3009" s="24">
        <v>44419</v>
      </c>
      <c r="K3009" s="28">
        <v>133.9</v>
      </c>
      <c r="L3009" s="28">
        <v>133.9</v>
      </c>
      <c r="M3009" s="28">
        <v>133.9</v>
      </c>
      <c r="N3009" s="28">
        <v>133.9</v>
      </c>
      <c r="O3009" s="27">
        <f>IF(ISBLANK(J3009), "", IF(LEFT(B3009) = "P", J3009+60, J3009+90))</f>
        <v>44509</v>
      </c>
      <c r="P3009" s="27">
        <v>44435</v>
      </c>
      <c r="Q3009" s="27">
        <f>IF(NOT(ISNUMBER(P3009)),"",P3009+15)</f>
        <v>44450</v>
      </c>
      <c r="R3009" s="25" t="s">
        <v>195</v>
      </c>
      <c r="S3009" s="25"/>
      <c r="T3009" s="26"/>
      <c r="U3009" s="25"/>
      <c r="V3009" s="25"/>
      <c r="W3009" s="25" t="str">
        <f>IF(ISNUMBER(R3009), R3009+120, "")</f>
        <v/>
      </c>
      <c r="X3009" s="24">
        <v>44453</v>
      </c>
      <c r="Y3009" s="23" t="str">
        <f ca="1">IF(LEFT(B3009) = "P",
        IF(OR(ISBLANK(I3009), I3009 = ""), TODAY() - F3009 &amp; CHAR(10) &amp; "(preapproval)", I3009 - F3009 &amp; CHAR(10) &amp; "(PFL filed)"),
       IF(OR(ISBLANK(Z3009), Z3009 = ""), TODAY() - J3009, X3009 - J3009 &amp; CHAR(10) &amp; "(closed)"))</f>
        <v>34
(closed)</v>
      </c>
      <c r="Z3009" s="6" t="str">
        <f>IF(ISBLANK(X3009), "", "Yes")</f>
        <v>Yes</v>
      </c>
    </row>
    <row r="3010" spans="1:26" s="12" customFormat="1" ht="28.8" hidden="1" x14ac:dyDescent="0.3">
      <c r="A3010" s="29" t="s">
        <v>185</v>
      </c>
      <c r="B3010" s="29">
        <v>202100122</v>
      </c>
      <c r="C3010" s="31" t="s">
        <v>193</v>
      </c>
      <c r="D3010" s="29" t="s">
        <v>179</v>
      </c>
      <c r="E3010" s="139" t="s">
        <v>1422</v>
      </c>
      <c r="F3010" s="129"/>
      <c r="G3010" s="128"/>
      <c r="H3010" s="24" t="str">
        <f>IF(ISNUMBER(F3010), F3010+90, "N/A")</f>
        <v>N/A</v>
      </c>
      <c r="I3010" s="24"/>
      <c r="J3010" s="24">
        <v>44419</v>
      </c>
      <c r="K3010" s="28">
        <v>258.89999999999998</v>
      </c>
      <c r="L3010" s="28">
        <v>158.9</v>
      </c>
      <c r="M3010" s="28">
        <v>150.69</v>
      </c>
      <c r="N3010" s="28">
        <v>150.69</v>
      </c>
      <c r="O3010" s="27">
        <f>IF(ISBLANK(J3010), "", IF(LEFT(B3010) = "P", J3010+60, J3010+90))</f>
        <v>44509</v>
      </c>
      <c r="P3010" s="27">
        <v>44456</v>
      </c>
      <c r="Q3010" s="27">
        <f>IF(NOT(ISNUMBER(P3010)),"",P3010+15)</f>
        <v>44471</v>
      </c>
      <c r="R3010" s="25" t="s">
        <v>195</v>
      </c>
      <c r="S3010" s="25"/>
      <c r="T3010" s="26"/>
      <c r="U3010" s="25"/>
      <c r="V3010" s="25"/>
      <c r="W3010" s="25" t="str">
        <f>IF(ISNUMBER(R3010), R3010+120, "")</f>
        <v/>
      </c>
      <c r="X3010" s="24">
        <v>44474</v>
      </c>
      <c r="Y3010" s="23" t="str">
        <f ca="1">IF(LEFT(B3010) = "P",
        IF(OR(ISBLANK(I3010), I3010 = ""), TODAY() - F3010 &amp; CHAR(10) &amp; "(preapproval)", I3010 - F3010 &amp; CHAR(10) &amp; "(PFL filed)"),
       IF(OR(ISBLANK(Z3010), Z3010 = ""), TODAY() - J3010, X3010 - J3010 &amp; CHAR(10) &amp; "(closed)"))</f>
        <v>55
(closed)</v>
      </c>
      <c r="Z3010" s="6" t="str">
        <f>IF(ISBLANK(X3010), "", "Yes")</f>
        <v>Yes</v>
      </c>
    </row>
    <row r="3011" spans="1:26" s="12" customFormat="1" ht="28.8" hidden="1" x14ac:dyDescent="0.3">
      <c r="A3011" s="29" t="s">
        <v>185</v>
      </c>
      <c r="B3011" s="29">
        <v>202100123</v>
      </c>
      <c r="C3011" s="31" t="s">
        <v>193</v>
      </c>
      <c r="D3011" s="29" t="s">
        <v>176</v>
      </c>
      <c r="E3011" s="139" t="s">
        <v>932</v>
      </c>
      <c r="F3011" s="30"/>
      <c r="G3011" s="128"/>
      <c r="H3011" s="24" t="str">
        <f>IF(ISNUMBER(F3011), F3011+90, "N/A")</f>
        <v>N/A</v>
      </c>
      <c r="I3011" s="24"/>
      <c r="J3011" s="24">
        <v>44419</v>
      </c>
      <c r="K3011" s="28">
        <v>4559</v>
      </c>
      <c r="L3011" s="28">
        <v>329</v>
      </c>
      <c r="M3011" s="28">
        <v>0</v>
      </c>
      <c r="N3011" s="28">
        <v>0</v>
      </c>
      <c r="O3011" s="27">
        <f>IF(ISBLANK(J3011), "", IF(LEFT(B3011) = "P", J3011+60, J3011+90))</f>
        <v>44509</v>
      </c>
      <c r="P3011" s="27" t="s">
        <v>230</v>
      </c>
      <c r="Q3011" s="27" t="str">
        <f>IF(NOT(ISNUMBER(P3011)),"",P3011+15)</f>
        <v/>
      </c>
      <c r="R3011" s="25"/>
      <c r="S3011" s="25"/>
      <c r="T3011" s="26"/>
      <c r="U3011" s="25"/>
      <c r="V3011" s="25"/>
      <c r="W3011" s="25" t="str">
        <f>IF(ISNUMBER(R3011), R3011+120, "")</f>
        <v/>
      </c>
      <c r="X3011" s="24">
        <v>44473</v>
      </c>
      <c r="Y3011" s="23" t="str">
        <f ca="1">IF(LEFT(B3011) = "P",
        IF(OR(ISBLANK(I3011), I3011 = ""), TODAY() - F3011 &amp; CHAR(10) &amp; "(preapproval)", I3011 - F3011 &amp; CHAR(10) &amp; "(PFL filed)"),
       IF(OR(ISBLANK(Z3011), Z3011 = ""), TODAY() - J3011, X3011 - J3011 &amp; CHAR(10) &amp; "(closed)"))</f>
        <v>54
(closed)</v>
      </c>
      <c r="Z3011" s="6" t="str">
        <f>IF(ISBLANK(X3011), "", "Yes")</f>
        <v>Yes</v>
      </c>
    </row>
    <row r="3012" spans="1:26" s="12" customFormat="1" ht="28.8" hidden="1" x14ac:dyDescent="0.3">
      <c r="A3012" s="29" t="s">
        <v>185</v>
      </c>
      <c r="B3012" s="29">
        <v>202100124</v>
      </c>
      <c r="C3012" s="31" t="s">
        <v>193</v>
      </c>
      <c r="D3012" s="29" t="s">
        <v>179</v>
      </c>
      <c r="E3012" s="139" t="s">
        <v>1421</v>
      </c>
      <c r="F3012" s="30"/>
      <c r="G3012" s="128"/>
      <c r="H3012" s="24" t="str">
        <f>IF(ISNUMBER(F3012), F3012+90, "N/A")</f>
        <v>N/A</v>
      </c>
      <c r="I3012" s="24"/>
      <c r="J3012" s="24">
        <v>44419</v>
      </c>
      <c r="K3012" s="28">
        <v>153.41999999999999</v>
      </c>
      <c r="L3012" s="28">
        <v>138</v>
      </c>
      <c r="M3012" s="28">
        <v>153.41999999999999</v>
      </c>
      <c r="N3012" s="28">
        <v>138</v>
      </c>
      <c r="O3012" s="27">
        <f>IF(ISBLANK(J3012), "", IF(LEFT(B3012) = "P", J3012+60, J3012+90))</f>
        <v>44509</v>
      </c>
      <c r="P3012" s="27">
        <v>44435</v>
      </c>
      <c r="Q3012" s="27">
        <f>IF(NOT(ISNUMBER(P3012)),"",P3012+15)</f>
        <v>44450</v>
      </c>
      <c r="R3012" s="25" t="s">
        <v>195</v>
      </c>
      <c r="S3012" s="25"/>
      <c r="T3012" s="26"/>
      <c r="U3012" s="25"/>
      <c r="V3012" s="25"/>
      <c r="W3012" s="25" t="str">
        <f>IF(ISNUMBER(R3012), R3012+120, "")</f>
        <v/>
      </c>
      <c r="X3012" s="24">
        <v>44453</v>
      </c>
      <c r="Y3012" s="23" t="str">
        <f ca="1">IF(LEFT(B3012) = "P",
        IF(OR(ISBLANK(I3012), I3012 = ""), TODAY() - F3012 &amp; CHAR(10) &amp; "(preapproval)", I3012 - F3012 &amp; CHAR(10) &amp; "(PFL filed)"),
       IF(OR(ISBLANK(Z3012), Z3012 = ""), TODAY() - J3012, X3012 - J3012 &amp; CHAR(10) &amp; "(closed)"))</f>
        <v>34
(closed)</v>
      </c>
      <c r="Z3012" s="6" t="str">
        <f>IF(ISBLANK(X3012), "", "Yes")</f>
        <v>Yes</v>
      </c>
    </row>
    <row r="3013" spans="1:26" s="12" customFormat="1" ht="28.8" hidden="1" x14ac:dyDescent="0.3">
      <c r="A3013" s="29" t="s">
        <v>185</v>
      </c>
      <c r="B3013" s="29">
        <v>202100125</v>
      </c>
      <c r="C3013" s="31" t="s">
        <v>193</v>
      </c>
      <c r="D3013" s="29" t="s">
        <v>176</v>
      </c>
      <c r="E3013" s="139" t="s">
        <v>1375</v>
      </c>
      <c r="F3013" s="30"/>
      <c r="G3013" s="128"/>
      <c r="H3013" s="24" t="str">
        <f>IF(ISNUMBER(F3013), F3013+90, "N/A")</f>
        <v>N/A</v>
      </c>
      <c r="I3013" s="24"/>
      <c r="J3013" s="24">
        <v>44419</v>
      </c>
      <c r="K3013" s="28">
        <v>4559</v>
      </c>
      <c r="L3013" s="28">
        <v>329</v>
      </c>
      <c r="M3013" s="28">
        <v>0</v>
      </c>
      <c r="N3013" s="28">
        <v>0</v>
      </c>
      <c r="O3013" s="27">
        <f>IF(ISBLANK(J3013), "", IF(LEFT(B3013) = "P", J3013+60, J3013+90))</f>
        <v>44509</v>
      </c>
      <c r="P3013" s="27" t="s">
        <v>230</v>
      </c>
      <c r="Q3013" s="27" t="str">
        <f>IF(NOT(ISNUMBER(P3013)),"",P3013+15)</f>
        <v/>
      </c>
      <c r="R3013" s="25"/>
      <c r="S3013" s="25"/>
      <c r="T3013" s="26"/>
      <c r="U3013" s="25"/>
      <c r="V3013" s="25"/>
      <c r="W3013" s="25" t="str">
        <f>IF(ISNUMBER(R3013), R3013+120, "")</f>
        <v/>
      </c>
      <c r="X3013" s="24">
        <v>44473</v>
      </c>
      <c r="Y3013" s="23" t="str">
        <f ca="1">IF(LEFT(B3013) = "P",
        IF(OR(ISBLANK(I3013), I3013 = ""), TODAY() - F3013 &amp; CHAR(10) &amp; "(preapproval)", I3013 - F3013 &amp; CHAR(10) &amp; "(PFL filed)"),
       IF(OR(ISBLANK(Z3013), Z3013 = ""), TODAY() - J3013, X3013 - J3013 &amp; CHAR(10) &amp; "(closed)"))</f>
        <v>54
(closed)</v>
      </c>
      <c r="Z3013" s="6" t="str">
        <f>IF(ISBLANK(X3013), "", "Yes")</f>
        <v>Yes</v>
      </c>
    </row>
    <row r="3014" spans="1:26" s="12" customFormat="1" ht="43.2" hidden="1" x14ac:dyDescent="0.3">
      <c r="A3014" s="29" t="s">
        <v>185</v>
      </c>
      <c r="B3014" s="29">
        <v>202100126</v>
      </c>
      <c r="C3014" s="31" t="s">
        <v>1372</v>
      </c>
      <c r="D3014" s="29" t="s">
        <v>176</v>
      </c>
      <c r="E3014" s="139" t="s">
        <v>1420</v>
      </c>
      <c r="F3014" s="129"/>
      <c r="G3014" s="128"/>
      <c r="H3014" s="24" t="str">
        <f>IF(ISNUMBER(F3014), F3014+90, "N/A")</f>
        <v>N/A</v>
      </c>
      <c r="I3014" s="24"/>
      <c r="J3014" s="24">
        <v>44419</v>
      </c>
      <c r="K3014" s="28">
        <v>5294.93</v>
      </c>
      <c r="L3014" s="28">
        <v>606.29</v>
      </c>
      <c r="M3014" s="28">
        <v>5294.93</v>
      </c>
      <c r="N3014" s="28">
        <v>606.29</v>
      </c>
      <c r="O3014" s="27">
        <f>IF(ISBLANK(J3014), "", IF(LEFT(B3014) = "P", J3014+60, J3014+90))</f>
        <v>44509</v>
      </c>
      <c r="P3014" s="27">
        <v>44489</v>
      </c>
      <c r="Q3014" s="27">
        <f>IF(NOT(ISNUMBER(P3014)),"",P3014+15)</f>
        <v>44504</v>
      </c>
      <c r="R3014" s="25" t="s">
        <v>195</v>
      </c>
      <c r="S3014" s="25"/>
      <c r="T3014" s="26"/>
      <c r="U3014" s="25"/>
      <c r="V3014" s="25"/>
      <c r="W3014" s="25" t="str">
        <f>IF(ISNUMBER(R3014), R3014+120, "")</f>
        <v/>
      </c>
      <c r="X3014" s="24">
        <v>44505</v>
      </c>
      <c r="Y3014" s="23" t="str">
        <f ca="1">IF(LEFT(B3014) = "P",
        IF(OR(ISBLANK(I3014), I3014 = ""), TODAY() - F3014 &amp; CHAR(10) &amp; "(preapproval)", I3014 - F3014 &amp; CHAR(10) &amp; "(PFL filed)"),
       IF(OR(ISBLANK(Z3014), Z3014 = ""), TODAY() - J3014, X3014 - J3014 &amp; CHAR(10) &amp; "(closed)"))</f>
        <v>86
(closed)</v>
      </c>
      <c r="Z3014" s="6" t="str">
        <f>IF(ISBLANK(X3014), "", "Yes")</f>
        <v>Yes</v>
      </c>
    </row>
    <row r="3015" spans="1:26" s="12" customFormat="1" ht="28.8" hidden="1" x14ac:dyDescent="0.3">
      <c r="A3015" s="29" t="s">
        <v>185</v>
      </c>
      <c r="B3015" s="29">
        <v>202100127</v>
      </c>
      <c r="C3015" s="30" t="s">
        <v>1419</v>
      </c>
      <c r="D3015" s="29" t="s">
        <v>176</v>
      </c>
      <c r="E3015" s="139" t="s">
        <v>1418</v>
      </c>
      <c r="F3015" s="30"/>
      <c r="G3015" s="128"/>
      <c r="H3015" s="24" t="str">
        <f>IF(ISNUMBER(F3015), F3015+90, "N/A")</f>
        <v>N/A</v>
      </c>
      <c r="I3015" s="24"/>
      <c r="J3015" s="24">
        <v>44419</v>
      </c>
      <c r="K3015" s="28">
        <v>4342.5</v>
      </c>
      <c r="L3015" s="28">
        <v>646.41</v>
      </c>
      <c r="M3015" s="28">
        <v>4342.5</v>
      </c>
      <c r="N3015" s="28">
        <v>646.41</v>
      </c>
      <c r="O3015" s="27">
        <f>IF(ISBLANK(J3015), "", IF(LEFT(B3015) = "P", J3015+60, J3015+90))</f>
        <v>44509</v>
      </c>
      <c r="P3015" s="27">
        <v>44489</v>
      </c>
      <c r="Q3015" s="27">
        <f>IF(NOT(ISNUMBER(P3015)),"",P3015+15)</f>
        <v>44504</v>
      </c>
      <c r="R3015" s="25" t="s">
        <v>195</v>
      </c>
      <c r="S3015" s="25"/>
      <c r="T3015" s="26"/>
      <c r="U3015" s="25"/>
      <c r="V3015" s="25"/>
      <c r="W3015" s="25" t="str">
        <f>IF(ISNUMBER(R3015), R3015+120, "")</f>
        <v/>
      </c>
      <c r="X3015" s="24">
        <v>44505</v>
      </c>
      <c r="Y3015" s="23" t="str">
        <f ca="1">IF(LEFT(B3015) = "P",
        IF(OR(ISBLANK(I3015), I3015 = ""), TODAY() - F3015 &amp; CHAR(10) &amp; "(preapproval)", I3015 - F3015 &amp; CHAR(10) &amp; "(PFL filed)"),
       IF(OR(ISBLANK(Z3015), Z3015 = ""), TODAY() - J3015, X3015 - J3015 &amp; CHAR(10) &amp; "(closed)"))</f>
        <v>86
(closed)</v>
      </c>
      <c r="Z3015" s="6" t="str">
        <f>IF(ISBLANK(X3015), "", "Yes")</f>
        <v>Yes</v>
      </c>
    </row>
    <row r="3016" spans="1:26" s="12" customFormat="1" ht="28.8" hidden="1" x14ac:dyDescent="0.3">
      <c r="A3016" s="29" t="s">
        <v>185</v>
      </c>
      <c r="B3016" s="29">
        <v>202100128</v>
      </c>
      <c r="C3016" s="30" t="s">
        <v>1372</v>
      </c>
      <c r="D3016" s="29" t="s">
        <v>176</v>
      </c>
      <c r="E3016" s="139" t="s">
        <v>1417</v>
      </c>
      <c r="F3016" s="30"/>
      <c r="G3016" s="128"/>
      <c r="H3016" s="24" t="str">
        <f>IF(ISNUMBER(F3016), F3016+90, "N/A")</f>
        <v>N/A</v>
      </c>
      <c r="I3016" s="24"/>
      <c r="J3016" s="24">
        <v>44419</v>
      </c>
      <c r="K3016" s="28">
        <v>2446.9499999999998</v>
      </c>
      <c r="L3016" s="28">
        <v>480.67</v>
      </c>
      <c r="M3016" s="28">
        <v>2446.9499999999998</v>
      </c>
      <c r="N3016" s="28">
        <v>480.67</v>
      </c>
      <c r="O3016" s="27">
        <f>IF(ISBLANK(J3016), "", IF(LEFT(B3016) = "P", J3016+60, J3016+90))</f>
        <v>44509</v>
      </c>
      <c r="P3016" s="27">
        <v>44489</v>
      </c>
      <c r="Q3016" s="27">
        <f>IF(NOT(ISNUMBER(P3016)),"",P3016+15)</f>
        <v>44504</v>
      </c>
      <c r="R3016" s="25" t="s">
        <v>195</v>
      </c>
      <c r="S3016" s="25"/>
      <c r="T3016" s="26"/>
      <c r="U3016" s="25"/>
      <c r="V3016" s="25"/>
      <c r="W3016" s="25" t="str">
        <f>IF(ISNUMBER(R3016), R3016+120, "")</f>
        <v/>
      </c>
      <c r="X3016" s="24">
        <v>44505</v>
      </c>
      <c r="Y3016" s="23" t="str">
        <f ca="1">IF(LEFT(B3016) = "P",
        IF(OR(ISBLANK(I3016), I3016 = ""), TODAY() - F3016 &amp; CHAR(10) &amp; "(preapproval)", I3016 - F3016 &amp; CHAR(10) &amp; "(PFL filed)"),
       IF(OR(ISBLANK(Z3016), Z3016 = ""), TODAY() - J3016, X3016 - J3016 &amp; CHAR(10) &amp; "(closed)"))</f>
        <v>86
(closed)</v>
      </c>
      <c r="Z3016" s="6" t="str">
        <f>IF(ISBLANK(X3016), "", "Yes")</f>
        <v>Yes</v>
      </c>
    </row>
    <row r="3017" spans="1:26" s="12" customFormat="1" ht="28.8" hidden="1" x14ac:dyDescent="0.3">
      <c r="A3017" s="29" t="s">
        <v>185</v>
      </c>
      <c r="B3017" s="29">
        <v>202100129</v>
      </c>
      <c r="C3017" s="30" t="s">
        <v>1372</v>
      </c>
      <c r="D3017" s="29" t="s">
        <v>176</v>
      </c>
      <c r="E3017" s="139" t="s">
        <v>1416</v>
      </c>
      <c r="F3017" s="30"/>
      <c r="G3017" s="128"/>
      <c r="H3017" s="24" t="str">
        <f>IF(ISNUMBER(F3017), F3017+90, "N/A")</f>
        <v>N/A</v>
      </c>
      <c r="I3017" s="24"/>
      <c r="J3017" s="24">
        <v>44419</v>
      </c>
      <c r="K3017" s="28">
        <v>3216.05</v>
      </c>
      <c r="L3017" s="28">
        <v>480.67</v>
      </c>
      <c r="M3017" s="28">
        <v>3216.05</v>
      </c>
      <c r="N3017" s="28">
        <v>480.67</v>
      </c>
      <c r="O3017" s="27">
        <f>IF(ISBLANK(J3017), "", IF(LEFT(B3017) = "P", J3017+60, J3017+90))</f>
        <v>44509</v>
      </c>
      <c r="P3017" s="27">
        <v>44489</v>
      </c>
      <c r="Q3017" s="27">
        <f>IF(NOT(ISNUMBER(P3017)),"",P3017+15)</f>
        <v>44504</v>
      </c>
      <c r="R3017" s="25" t="s">
        <v>195</v>
      </c>
      <c r="S3017" s="25"/>
      <c r="T3017" s="26"/>
      <c r="U3017" s="25"/>
      <c r="V3017" s="25"/>
      <c r="W3017" s="25" t="str">
        <f>IF(ISNUMBER(R3017), R3017+120, "")</f>
        <v/>
      </c>
      <c r="X3017" s="24">
        <v>44505</v>
      </c>
      <c r="Y3017" s="23" t="str">
        <f ca="1">IF(LEFT(B3017) = "P",
        IF(OR(ISBLANK(I3017), I3017 = ""), TODAY() - F3017 &amp; CHAR(10) &amp; "(preapproval)", I3017 - F3017 &amp; CHAR(10) &amp; "(PFL filed)"),
       IF(OR(ISBLANK(Z3017), Z3017 = ""), TODAY() - J3017, X3017 - J3017 &amp; CHAR(10) &amp; "(closed)"))</f>
        <v>86
(closed)</v>
      </c>
      <c r="Z3017" s="6" t="str">
        <f>IF(ISBLANK(X3017), "", "Yes")</f>
        <v>Yes</v>
      </c>
    </row>
    <row r="3018" spans="1:26" s="12" customFormat="1" ht="43.2" hidden="1" x14ac:dyDescent="0.3">
      <c r="A3018" s="29" t="s">
        <v>185</v>
      </c>
      <c r="B3018" s="29">
        <v>202100130</v>
      </c>
      <c r="C3018" s="30" t="s">
        <v>1372</v>
      </c>
      <c r="D3018" s="29" t="s">
        <v>176</v>
      </c>
      <c r="E3018" s="139" t="s">
        <v>1371</v>
      </c>
      <c r="F3018" s="30"/>
      <c r="G3018" s="128"/>
      <c r="H3018" s="24" t="str">
        <f>IF(ISNUMBER(F3018), F3018+90, "N/A")</f>
        <v>N/A</v>
      </c>
      <c r="I3018" s="24"/>
      <c r="J3018" s="24">
        <v>44419</v>
      </c>
      <c r="K3018" s="28">
        <v>13952.47</v>
      </c>
      <c r="L3018" s="28">
        <v>646.41</v>
      </c>
      <c r="M3018" s="28">
        <v>0</v>
      </c>
      <c r="N3018" s="28">
        <v>0</v>
      </c>
      <c r="O3018" s="27">
        <f>IF(ISBLANK(J3018), "", IF(LEFT(B3018) = "P", J3018+60, J3018+90))</f>
        <v>44509</v>
      </c>
      <c r="P3018" s="27" t="s">
        <v>230</v>
      </c>
      <c r="Q3018" s="27" t="str">
        <f>IF(NOT(ISNUMBER(P3018)),"",P3018+15)</f>
        <v/>
      </c>
      <c r="R3018" s="25"/>
      <c r="S3018" s="25"/>
      <c r="T3018" s="26"/>
      <c r="U3018" s="25"/>
      <c r="V3018" s="25"/>
      <c r="W3018" s="25" t="str">
        <f>IF(ISNUMBER(R3018), R3018+120, "")</f>
        <v/>
      </c>
      <c r="X3018" s="24">
        <v>44474</v>
      </c>
      <c r="Y3018" s="23" t="str">
        <f ca="1">IF(LEFT(B3018) = "P",
        IF(OR(ISBLANK(I3018), I3018 = ""), TODAY() - F3018 &amp; CHAR(10) &amp; "(preapproval)", I3018 - F3018 &amp; CHAR(10) &amp; "(PFL filed)"),
       IF(OR(ISBLANK(Z3018), Z3018 = ""), TODAY() - J3018, X3018 - J3018 &amp; CHAR(10) &amp; "(closed)"))</f>
        <v>55
(closed)</v>
      </c>
      <c r="Z3018" s="6" t="str">
        <f>IF(ISBLANK(X3018), "", "Yes")</f>
        <v>Yes</v>
      </c>
    </row>
    <row r="3019" spans="1:26" s="12" customFormat="1" ht="28.8" hidden="1" x14ac:dyDescent="0.3">
      <c r="A3019" s="29" t="s">
        <v>185</v>
      </c>
      <c r="B3019" s="29">
        <v>202100131</v>
      </c>
      <c r="C3019" s="30" t="s">
        <v>804</v>
      </c>
      <c r="D3019" s="29" t="s">
        <v>179</v>
      </c>
      <c r="E3019" s="139" t="s">
        <v>1415</v>
      </c>
      <c r="F3019" s="30"/>
      <c r="G3019" s="128"/>
      <c r="H3019" s="24" t="str">
        <f>IF(ISNUMBER(F3019), F3019+90, "N/A")</f>
        <v>N/A</v>
      </c>
      <c r="I3019" s="24"/>
      <c r="J3019" s="24">
        <v>44424</v>
      </c>
      <c r="K3019" s="28">
        <v>532.64</v>
      </c>
      <c r="L3019" s="28">
        <v>87.21</v>
      </c>
      <c r="M3019" s="28">
        <v>442.3</v>
      </c>
      <c r="N3019" s="28">
        <v>87.36</v>
      </c>
      <c r="O3019" s="27">
        <f>IF(ISBLANK(J3019), "", IF(LEFT(B3019) = "P", J3019+60, J3019+90))</f>
        <v>44514</v>
      </c>
      <c r="P3019" s="27">
        <v>44498</v>
      </c>
      <c r="Q3019" s="27">
        <f>IF(NOT(ISNUMBER(P3019)),"",P3019+15)</f>
        <v>44513</v>
      </c>
      <c r="R3019" s="25" t="s">
        <v>195</v>
      </c>
      <c r="S3019" s="25"/>
      <c r="T3019" s="26"/>
      <c r="U3019" s="25"/>
      <c r="V3019" s="25"/>
      <c r="W3019" s="25" t="str">
        <f>IF(ISNUMBER(R3019), R3019+120, "")</f>
        <v/>
      </c>
      <c r="X3019" s="24">
        <v>44516</v>
      </c>
      <c r="Y3019" s="23" t="str">
        <f ca="1">IF(LEFT(B3019) = "P",
        IF(OR(ISBLANK(I3019), I3019 = ""), TODAY() - F3019 &amp; CHAR(10) &amp; "(preapproval)", I3019 - F3019 &amp; CHAR(10) &amp; "(PFL filed)"),
       IF(OR(ISBLANK(Z3019), Z3019 = ""), TODAY() - J3019, X3019 - J3019 &amp; CHAR(10) &amp; "(closed)"))</f>
        <v>92
(closed)</v>
      </c>
      <c r="Z3019" s="6" t="str">
        <f>IF(ISBLANK(X3019), "", "Yes")</f>
        <v>Yes</v>
      </c>
    </row>
    <row r="3020" spans="1:26" s="12" customFormat="1" ht="28.8" hidden="1" x14ac:dyDescent="0.3">
      <c r="A3020" s="29" t="s">
        <v>185</v>
      </c>
      <c r="B3020" s="29">
        <v>202100132</v>
      </c>
      <c r="C3020" s="31" t="s">
        <v>1410</v>
      </c>
      <c r="D3020" s="29" t="s">
        <v>179</v>
      </c>
      <c r="E3020" s="139" t="s">
        <v>1414</v>
      </c>
      <c r="F3020" s="30"/>
      <c r="G3020" s="128"/>
      <c r="H3020" s="24" t="str">
        <f>IF(ISNUMBER(F3020), F3020+90, "N/A")</f>
        <v>N/A</v>
      </c>
      <c r="I3020" s="24"/>
      <c r="J3020" s="24">
        <v>44425</v>
      </c>
      <c r="K3020" s="28">
        <v>98.5</v>
      </c>
      <c r="L3020" s="28">
        <v>98.5</v>
      </c>
      <c r="M3020" s="28">
        <v>98.5</v>
      </c>
      <c r="N3020" s="28">
        <v>98.5</v>
      </c>
      <c r="O3020" s="27">
        <f>IF(ISBLANK(J3020), "", IF(LEFT(B3020) = "P", J3020+60, J3020+90))</f>
        <v>44515</v>
      </c>
      <c r="P3020" s="27">
        <v>44456</v>
      </c>
      <c r="Q3020" s="27">
        <f>IF(NOT(ISNUMBER(P3020)),"",P3020+15)</f>
        <v>44471</v>
      </c>
      <c r="R3020" s="25" t="s">
        <v>195</v>
      </c>
      <c r="S3020" s="25"/>
      <c r="T3020" s="26"/>
      <c r="U3020" s="25"/>
      <c r="V3020" s="25"/>
      <c r="W3020" s="25" t="str">
        <f>IF(ISNUMBER(R3020), R3020+120, "")</f>
        <v/>
      </c>
      <c r="X3020" s="24">
        <v>44474</v>
      </c>
      <c r="Y3020" s="23" t="str">
        <f ca="1">IF(LEFT(B3020) = "P",
        IF(OR(ISBLANK(I3020), I3020 = ""), TODAY() - F3020 &amp; CHAR(10) &amp; "(preapproval)", I3020 - F3020 &amp; CHAR(10) &amp; "(PFL filed)"),
       IF(OR(ISBLANK(Z3020), Z3020 = ""), TODAY() - J3020, X3020 - J3020 &amp; CHAR(10) &amp; "(closed)"))</f>
        <v>49
(closed)</v>
      </c>
      <c r="Z3020" s="6" t="str">
        <f>IF(ISBLANK(X3020), "", "Yes")</f>
        <v>Yes</v>
      </c>
    </row>
    <row r="3021" spans="1:26" s="12" customFormat="1" ht="28.8" hidden="1" x14ac:dyDescent="0.3">
      <c r="A3021" s="29" t="s">
        <v>185</v>
      </c>
      <c r="B3021" s="29">
        <v>202100133</v>
      </c>
      <c r="C3021" s="31" t="s">
        <v>1410</v>
      </c>
      <c r="D3021" s="29" t="s">
        <v>176</v>
      </c>
      <c r="E3021" s="139" t="s">
        <v>1413</v>
      </c>
      <c r="F3021" s="30"/>
      <c r="G3021" s="128"/>
      <c r="H3021" s="24" t="str">
        <f>IF(ISNUMBER(F3021), F3021+90, "N/A")</f>
        <v>N/A</v>
      </c>
      <c r="I3021" s="24"/>
      <c r="J3021" s="24">
        <v>44425</v>
      </c>
      <c r="K3021" s="28">
        <v>598.99</v>
      </c>
      <c r="L3021" s="28">
        <v>598.99</v>
      </c>
      <c r="M3021" s="28"/>
      <c r="N3021" s="28"/>
      <c r="O3021" s="27">
        <f>IF(ISBLANK(J3021), "", IF(LEFT(B3021) = "P", J3021+60, J3021+90))</f>
        <v>44515</v>
      </c>
      <c r="P3021" s="27" t="s">
        <v>230</v>
      </c>
      <c r="Q3021" s="27" t="str">
        <f>IF(NOT(ISNUMBER(P3021)),"",P3021+15)</f>
        <v/>
      </c>
      <c r="R3021" s="25" t="s">
        <v>196</v>
      </c>
      <c r="S3021" s="25"/>
      <c r="T3021" s="26"/>
      <c r="U3021" s="25"/>
      <c r="V3021" s="25"/>
      <c r="W3021" s="25" t="str">
        <f>IF(ISNUMBER(R3021), R3021+120, "")</f>
        <v/>
      </c>
      <c r="X3021" s="24">
        <v>44446</v>
      </c>
      <c r="Y3021" s="23" t="str">
        <f ca="1">IF(LEFT(B3021) = "P",
        IF(OR(ISBLANK(I3021), I3021 = ""), TODAY() - F3021 &amp; CHAR(10) &amp; "(preapproval)", I3021 - F3021 &amp; CHAR(10) &amp; "(PFL filed)"),
       IF(OR(ISBLANK(Z3021), Z3021 = ""), TODAY() - J3021, X3021 - J3021 &amp; CHAR(10) &amp; "(closed)"))</f>
        <v>21
(closed)</v>
      </c>
      <c r="Z3021" s="6" t="str">
        <f>IF(ISBLANK(X3021), "", "Yes")</f>
        <v>Yes</v>
      </c>
    </row>
    <row r="3022" spans="1:26" s="12" customFormat="1" ht="28.5" hidden="1" customHeight="1" x14ac:dyDescent="0.3">
      <c r="A3022" s="29" t="s">
        <v>185</v>
      </c>
      <c r="B3022" s="29">
        <v>202100134</v>
      </c>
      <c r="C3022" s="31" t="s">
        <v>1410</v>
      </c>
      <c r="D3022" s="29" t="s">
        <v>179</v>
      </c>
      <c r="E3022" s="139" t="s">
        <v>1412</v>
      </c>
      <c r="F3022" s="30"/>
      <c r="G3022" s="128"/>
      <c r="H3022" s="24" t="str">
        <f>IF(ISNUMBER(F3022), F3022+90, "N/A")</f>
        <v>N/A</v>
      </c>
      <c r="I3022" s="24"/>
      <c r="J3022" s="24">
        <v>44425</v>
      </c>
      <c r="K3022" s="28">
        <v>396</v>
      </c>
      <c r="L3022" s="28">
        <v>396</v>
      </c>
      <c r="M3022" s="28">
        <v>396</v>
      </c>
      <c r="N3022" s="28">
        <v>396</v>
      </c>
      <c r="O3022" s="27">
        <f>IF(ISBLANK(J3022), "", IF(LEFT(B3022) = "P", J3022+60, J3022+90))</f>
        <v>44515</v>
      </c>
      <c r="P3022" s="27">
        <v>44484</v>
      </c>
      <c r="Q3022" s="27">
        <f>IF(NOT(ISNUMBER(P3022)),"",P3022+15)</f>
        <v>44499</v>
      </c>
      <c r="R3022" s="25" t="s">
        <v>195</v>
      </c>
      <c r="S3022" s="25"/>
      <c r="T3022" s="26"/>
      <c r="U3022" s="25"/>
      <c r="V3022" s="25"/>
      <c r="W3022" s="25" t="str">
        <f>IF(ISNUMBER(R3022), R3022+120, "")</f>
        <v/>
      </c>
      <c r="X3022" s="24">
        <v>44502</v>
      </c>
      <c r="Y3022" s="23" t="str">
        <f ca="1">IF(LEFT(B3022) = "P",
        IF(OR(ISBLANK(I3022), I3022 = ""), TODAY() - F3022 &amp; CHAR(10) &amp; "(preapproval)", I3022 - F3022 &amp; CHAR(10) &amp; "(PFL filed)"),
       IF(OR(ISBLANK(Z3022), Z3022 = ""), TODAY() - J3022, X3022 - J3022 &amp; CHAR(10) &amp; "(closed)"))</f>
        <v>77
(closed)</v>
      </c>
      <c r="Z3022" s="6" t="str">
        <f>IF(ISBLANK(X3022), "", "Yes")</f>
        <v>Yes</v>
      </c>
    </row>
    <row r="3023" spans="1:26" s="12" customFormat="1" ht="28.8" hidden="1" x14ac:dyDescent="0.3">
      <c r="A3023" s="29" t="s">
        <v>185</v>
      </c>
      <c r="B3023" s="29">
        <v>202100135</v>
      </c>
      <c r="C3023" s="31" t="s">
        <v>1410</v>
      </c>
      <c r="D3023" s="29" t="s">
        <v>179</v>
      </c>
      <c r="E3023" s="139" t="s">
        <v>1411</v>
      </c>
      <c r="F3023" s="30"/>
      <c r="G3023" s="128"/>
      <c r="H3023" s="24" t="str">
        <f>IF(ISNUMBER(F3023), F3023+90, "N/A")</f>
        <v>N/A</v>
      </c>
      <c r="I3023" s="24"/>
      <c r="J3023" s="24">
        <v>44425</v>
      </c>
      <c r="K3023" s="28">
        <v>243</v>
      </c>
      <c r="L3023" s="28">
        <v>243</v>
      </c>
      <c r="M3023" s="28">
        <v>243</v>
      </c>
      <c r="N3023" s="28">
        <v>243</v>
      </c>
      <c r="O3023" s="27">
        <f>IF(ISBLANK(J3023), "", IF(LEFT(B3023) = "P", J3023+60, J3023+90))</f>
        <v>44515</v>
      </c>
      <c r="P3023" s="27">
        <v>44463</v>
      </c>
      <c r="Q3023" s="27">
        <f>IF(NOT(ISNUMBER(P3023)),"",P3023+15)</f>
        <v>44478</v>
      </c>
      <c r="R3023" s="25" t="s">
        <v>195</v>
      </c>
      <c r="S3023" s="25"/>
      <c r="T3023" s="26"/>
      <c r="U3023" s="25"/>
      <c r="V3023" s="25"/>
      <c r="W3023" s="25" t="str">
        <f>IF(ISNUMBER(R3023), R3023+120, "")</f>
        <v/>
      </c>
      <c r="X3023" s="24">
        <v>44481</v>
      </c>
      <c r="Y3023" s="23" t="str">
        <f ca="1">IF(LEFT(B3023) = "P",
        IF(OR(ISBLANK(I3023), I3023 = ""), TODAY() - F3023 &amp; CHAR(10) &amp; "(preapproval)", I3023 - F3023 &amp; CHAR(10) &amp; "(PFL filed)"),
       IF(OR(ISBLANK(Z3023), Z3023 = ""), TODAY() - J3023, X3023 - J3023 &amp; CHAR(10) &amp; "(closed)"))</f>
        <v>56
(closed)</v>
      </c>
      <c r="Z3023" s="6" t="str">
        <f>IF(ISBLANK(X3023), "", "Yes")</f>
        <v>Yes</v>
      </c>
    </row>
    <row r="3024" spans="1:26" s="12" customFormat="1" ht="28.8" hidden="1" x14ac:dyDescent="0.3">
      <c r="A3024" s="29" t="s">
        <v>185</v>
      </c>
      <c r="B3024" s="29">
        <v>202100136</v>
      </c>
      <c r="C3024" s="31" t="s">
        <v>1410</v>
      </c>
      <c r="D3024" s="29" t="s">
        <v>179</v>
      </c>
      <c r="E3024" s="139" t="s">
        <v>493</v>
      </c>
      <c r="F3024" s="30"/>
      <c r="G3024" s="128"/>
      <c r="H3024" s="24" t="str">
        <f>IF(ISNUMBER(F3024), F3024+90, "N/A")</f>
        <v>N/A</v>
      </c>
      <c r="I3024" s="24"/>
      <c r="J3024" s="24">
        <v>44425</v>
      </c>
      <c r="K3024" s="28">
        <v>1020</v>
      </c>
      <c r="L3024" s="28">
        <v>1020</v>
      </c>
      <c r="M3024" s="28"/>
      <c r="N3024" s="28"/>
      <c r="O3024" s="27">
        <f>IF(ISBLANK(J3024), "", IF(LEFT(B3024) = "P", J3024+60, J3024+90))</f>
        <v>44515</v>
      </c>
      <c r="P3024" s="25"/>
      <c r="Q3024" s="27" t="str">
        <f>IF(NOT(ISNUMBER(P3024)),"",P3024+15)</f>
        <v/>
      </c>
      <c r="R3024" s="25"/>
      <c r="S3024" s="25"/>
      <c r="T3024" s="26"/>
      <c r="U3024" s="25"/>
      <c r="V3024" s="25"/>
      <c r="W3024" s="25" t="str">
        <f>IF(ISNUMBER(R3024), R3024+120, "")</f>
        <v/>
      </c>
      <c r="X3024" s="24">
        <v>44439</v>
      </c>
      <c r="Y3024" s="23" t="str">
        <f ca="1">IF(LEFT(B3024) = "P",
        IF(OR(ISBLANK(I3024), I3024 = ""), TODAY() - F3024 &amp; CHAR(10) &amp; "(preapproval)", I3024 - F3024 &amp; CHAR(10) &amp; "(PFL filed)"),
       IF(OR(ISBLANK(Z3024), Z3024 = ""), TODAY() - J3024, X3024 - J3024 &amp; CHAR(10) &amp; "(closed)"))</f>
        <v>14
(closed)</v>
      </c>
      <c r="Z3024" s="6" t="str">
        <f>IF(ISBLANK(X3024), "", "Yes")</f>
        <v>Yes</v>
      </c>
    </row>
    <row r="3025" spans="1:26" s="12" customFormat="1" ht="29.25" hidden="1" customHeight="1" x14ac:dyDescent="0.3">
      <c r="A3025" s="29" t="s">
        <v>185</v>
      </c>
      <c r="B3025" s="29">
        <v>202100137</v>
      </c>
      <c r="C3025" s="30" t="s">
        <v>112</v>
      </c>
      <c r="D3025" s="29" t="s">
        <v>179</v>
      </c>
      <c r="E3025" s="139" t="s">
        <v>245</v>
      </c>
      <c r="F3025" s="129"/>
      <c r="G3025" s="128"/>
      <c r="H3025" s="24" t="str">
        <f>IF(ISNUMBER(F3025), F3025+90, "N/A")</f>
        <v>N/A</v>
      </c>
      <c r="I3025" s="24"/>
      <c r="J3025" s="24">
        <v>44426</v>
      </c>
      <c r="K3025" s="28">
        <v>159.6</v>
      </c>
      <c r="L3025" s="28">
        <v>79.8</v>
      </c>
      <c r="M3025" s="28">
        <v>159.6</v>
      </c>
      <c r="N3025" s="28">
        <v>79.8</v>
      </c>
      <c r="O3025" s="27">
        <f>IF(ISBLANK(J3025), "", IF(LEFT(B3025) = "P", J3025+60, J3025+90))</f>
        <v>44516</v>
      </c>
      <c r="P3025" s="27">
        <v>44463</v>
      </c>
      <c r="Q3025" s="27">
        <f>IF(NOT(ISNUMBER(P3025)),"",P3025+15)</f>
        <v>44478</v>
      </c>
      <c r="R3025" s="25" t="s">
        <v>195</v>
      </c>
      <c r="S3025" s="25"/>
      <c r="T3025" s="26"/>
      <c r="U3025" s="25"/>
      <c r="V3025" s="25"/>
      <c r="W3025" s="25" t="str">
        <f>IF(ISNUMBER(R3025), R3025+120, "")</f>
        <v/>
      </c>
      <c r="X3025" s="24">
        <v>44481</v>
      </c>
      <c r="Y3025" s="23" t="str">
        <f ca="1">IF(LEFT(B3025) = "P",
        IF(OR(ISBLANK(I3025), I3025 = ""), TODAY() - F3025 &amp; CHAR(10) &amp; "(preapproval)", I3025 - F3025 &amp; CHAR(10) &amp; "(PFL filed)"),
       IF(OR(ISBLANK(Z3025), Z3025 = ""), TODAY() - J3025, X3025 - J3025 &amp; CHAR(10) &amp; "(closed)"))</f>
        <v>55
(closed)</v>
      </c>
      <c r="Z3025" s="6" t="str">
        <f>IF(ISBLANK(X3025), "", "Yes")</f>
        <v>Yes</v>
      </c>
    </row>
    <row r="3026" spans="1:26" s="12" customFormat="1" ht="28.8" hidden="1" x14ac:dyDescent="0.3">
      <c r="A3026" s="29" t="s">
        <v>185</v>
      </c>
      <c r="B3026" s="29">
        <v>202100138</v>
      </c>
      <c r="C3026" s="30" t="s">
        <v>193</v>
      </c>
      <c r="D3026" s="29" t="s">
        <v>179</v>
      </c>
      <c r="E3026" s="139" t="s">
        <v>502</v>
      </c>
      <c r="F3026" s="30"/>
      <c r="G3026" s="128"/>
      <c r="H3026" s="24" t="str">
        <f>IF(ISNUMBER(F3026), F3026+90, "N/A")</f>
        <v>N/A</v>
      </c>
      <c r="I3026" s="24"/>
      <c r="J3026" s="24">
        <v>44428</v>
      </c>
      <c r="K3026" s="28">
        <v>670.16</v>
      </c>
      <c r="L3026" s="28">
        <v>459</v>
      </c>
      <c r="M3026" s="28">
        <v>226.81</v>
      </c>
      <c r="N3026" s="28">
        <v>281.25</v>
      </c>
      <c r="O3026" s="27">
        <f>IF(ISBLANK(J3026), "", IF(LEFT(B3026) = "P", J3026+60, J3026+90))</f>
        <v>44518</v>
      </c>
      <c r="P3026" s="27">
        <v>44456</v>
      </c>
      <c r="Q3026" s="27">
        <f>IF(NOT(ISNUMBER(P3026)),"",P3026+15)</f>
        <v>44471</v>
      </c>
      <c r="R3026" s="25" t="s">
        <v>195</v>
      </c>
      <c r="S3026" s="25"/>
      <c r="T3026" s="26"/>
      <c r="U3026" s="25"/>
      <c r="V3026" s="25"/>
      <c r="W3026" s="25" t="str">
        <f>IF(ISNUMBER(R3026), R3026+120, "")</f>
        <v/>
      </c>
      <c r="X3026" s="24">
        <v>44474</v>
      </c>
      <c r="Y3026" s="23" t="str">
        <f ca="1">IF(LEFT(B3026) = "P",
        IF(OR(ISBLANK(I3026), I3026 = ""), TODAY() - F3026 &amp; CHAR(10) &amp; "(preapproval)", I3026 - F3026 &amp; CHAR(10) &amp; "(PFL filed)"),
       IF(OR(ISBLANK(Z3026), Z3026 = ""), TODAY() - J3026, X3026 - J3026 &amp; CHAR(10) &amp; "(closed)"))</f>
        <v>46
(closed)</v>
      </c>
      <c r="Z3026" s="6" t="str">
        <f>IF(ISBLANK(X3026), "", "Yes")</f>
        <v>Yes</v>
      </c>
    </row>
    <row r="3027" spans="1:26" s="12" customFormat="1" ht="23.25" hidden="1" customHeight="1" x14ac:dyDescent="0.3">
      <c r="A3027" s="29" t="s">
        <v>185</v>
      </c>
      <c r="B3027" s="29">
        <v>202100139</v>
      </c>
      <c r="C3027" s="30" t="s">
        <v>250</v>
      </c>
      <c r="D3027" s="29" t="s">
        <v>176</v>
      </c>
      <c r="E3027" s="139" t="s">
        <v>1409</v>
      </c>
      <c r="F3027" s="30"/>
      <c r="G3027" s="128"/>
      <c r="H3027" s="24" t="str">
        <f>IF(ISNUMBER(F3027), F3027+90, "N/A")</f>
        <v>N/A</v>
      </c>
      <c r="I3027" s="24"/>
      <c r="J3027" s="24">
        <v>44427</v>
      </c>
      <c r="K3027" s="28">
        <v>7622.77</v>
      </c>
      <c r="L3027" s="28">
        <v>385</v>
      </c>
      <c r="M3027" s="28">
        <v>7622.77</v>
      </c>
      <c r="N3027" s="28">
        <v>385</v>
      </c>
      <c r="O3027" s="27">
        <f>IF(ISBLANK(J3027), "", IF(LEFT(B3027) = "P", J3027+60, J3027+90))</f>
        <v>44517</v>
      </c>
      <c r="P3027" s="27">
        <v>44463</v>
      </c>
      <c r="Q3027" s="27">
        <f>IF(NOT(ISNUMBER(P3027)),"",P3027+15)</f>
        <v>44478</v>
      </c>
      <c r="R3027" s="25" t="s">
        <v>195</v>
      </c>
      <c r="S3027" s="25"/>
      <c r="T3027" s="26"/>
      <c r="U3027" s="25"/>
      <c r="V3027" s="25"/>
      <c r="W3027" s="25" t="str">
        <f>IF(ISNUMBER(R3027), R3027+120, "")</f>
        <v/>
      </c>
      <c r="X3027" s="24">
        <v>44481</v>
      </c>
      <c r="Y3027" s="23" t="str">
        <f ca="1">IF(LEFT(B3027) = "P",
        IF(OR(ISBLANK(I3027), I3027 = ""), TODAY() - F3027 &amp; CHAR(10) &amp; "(preapproval)", I3027 - F3027 &amp; CHAR(10) &amp; "(PFL filed)"),
       IF(OR(ISBLANK(Z3027), Z3027 = ""), TODAY() - J3027, X3027 - J3027 &amp; CHAR(10) &amp; "(closed)"))</f>
        <v>54
(closed)</v>
      </c>
      <c r="Z3027" s="6" t="str">
        <f>IF(ISBLANK(X3027), "", "Yes")</f>
        <v>Yes</v>
      </c>
    </row>
    <row r="3028" spans="1:26" s="12" customFormat="1" ht="28.8" hidden="1" x14ac:dyDescent="0.3">
      <c r="A3028" s="29" t="s">
        <v>185</v>
      </c>
      <c r="B3028" s="29">
        <v>202100140</v>
      </c>
      <c r="C3028" s="30" t="s">
        <v>804</v>
      </c>
      <c r="D3028" s="29" t="s">
        <v>179</v>
      </c>
      <c r="E3028" s="139" t="s">
        <v>724</v>
      </c>
      <c r="F3028" s="30"/>
      <c r="G3028" s="128"/>
      <c r="H3028" s="24" t="str">
        <f>IF(ISNUMBER(F3028), F3028+90, "N/A")</f>
        <v>N/A</v>
      </c>
      <c r="I3028" s="24"/>
      <c r="J3028" s="24">
        <v>44431</v>
      </c>
      <c r="K3028" s="28">
        <v>2699.67</v>
      </c>
      <c r="L3028" s="28">
        <v>554.72</v>
      </c>
      <c r="M3028" s="28">
        <v>2699.67</v>
      </c>
      <c r="N3028" s="28">
        <v>554.72</v>
      </c>
      <c r="O3028" s="27">
        <f>IF(ISBLANK(J3028), "", IF(LEFT(B3028) = "P", J3028+60, J3028+90))</f>
        <v>44521</v>
      </c>
      <c r="P3028" s="27">
        <v>44498</v>
      </c>
      <c r="Q3028" s="27">
        <f>IF(NOT(ISNUMBER(P3028)),"",P3028+15)</f>
        <v>44513</v>
      </c>
      <c r="R3028" s="25" t="s">
        <v>195</v>
      </c>
      <c r="S3028" s="25"/>
      <c r="T3028" s="26"/>
      <c r="U3028" s="25"/>
      <c r="V3028" s="25"/>
      <c r="W3028" s="25" t="str">
        <f>IF(ISNUMBER(R3028), R3028+120, "")</f>
        <v/>
      </c>
      <c r="X3028" s="24">
        <v>44516</v>
      </c>
      <c r="Y3028" s="23" t="str">
        <f ca="1">IF(LEFT(B3028) = "P",
        IF(OR(ISBLANK(I3028), I3028 = ""), TODAY() - F3028 &amp; CHAR(10) &amp; "(preapproval)", I3028 - F3028 &amp; CHAR(10) &amp; "(PFL filed)"),
       IF(OR(ISBLANK(Z3028), Z3028 = ""), TODAY() - J3028, X3028 - J3028 &amp; CHAR(10) &amp; "(closed)"))</f>
        <v>85
(closed)</v>
      </c>
      <c r="Z3028" s="6" t="str">
        <f>IF(ISBLANK(X3028), "", "Yes")</f>
        <v>Yes</v>
      </c>
    </row>
    <row r="3029" spans="1:26" s="12" customFormat="1" ht="28.8" hidden="1" x14ac:dyDescent="0.3">
      <c r="A3029" s="29" t="s">
        <v>185</v>
      </c>
      <c r="B3029" s="29">
        <v>202100141</v>
      </c>
      <c r="C3029" s="30" t="s">
        <v>1408</v>
      </c>
      <c r="D3029" s="29" t="s">
        <v>179</v>
      </c>
      <c r="E3029" s="139" t="s">
        <v>1407</v>
      </c>
      <c r="F3029" s="30"/>
      <c r="G3029" s="128"/>
      <c r="H3029" s="24" t="str">
        <f>IF(ISNUMBER(F3029), F3029+90, "N/A")</f>
        <v>N/A</v>
      </c>
      <c r="I3029" s="24"/>
      <c r="J3029" s="24">
        <v>44431</v>
      </c>
      <c r="K3029" s="28">
        <v>689.52</v>
      </c>
      <c r="L3029" s="28">
        <v>1125</v>
      </c>
      <c r="M3029" s="28">
        <v>645.46</v>
      </c>
      <c r="N3029" s="28">
        <v>1053.1199999999999</v>
      </c>
      <c r="O3029" s="27">
        <f>IF(ISBLANK(J3029), "", IF(LEFT(B3029) = "P", J3029+60, J3029+90))</f>
        <v>44521</v>
      </c>
      <c r="P3029" s="27">
        <v>44477</v>
      </c>
      <c r="Q3029" s="27">
        <f>IF(NOT(ISNUMBER(P3029)),"",P3029+15)</f>
        <v>44492</v>
      </c>
      <c r="R3029" s="25" t="s">
        <v>195</v>
      </c>
      <c r="S3029" s="25"/>
      <c r="T3029" s="26"/>
      <c r="U3029" s="25"/>
      <c r="V3029" s="25"/>
      <c r="W3029" s="25" t="str">
        <f>IF(ISNUMBER(R3029), R3029+120, "")</f>
        <v/>
      </c>
      <c r="X3029" s="24">
        <v>44495</v>
      </c>
      <c r="Y3029" s="23" t="str">
        <f ca="1">IF(LEFT(B3029) = "P",
        IF(OR(ISBLANK(I3029), I3029 = ""), TODAY() - F3029 &amp; CHAR(10) &amp; "(preapproval)", I3029 - F3029 &amp; CHAR(10) &amp; "(PFL filed)"),
       IF(OR(ISBLANK(Z3029), Z3029 = ""), TODAY() - J3029, X3029 - J3029 &amp; CHAR(10) &amp; "(closed)"))</f>
        <v>64
(closed)</v>
      </c>
      <c r="Z3029" s="6" t="str">
        <f>IF(ISBLANK(X3029), "", "Yes")</f>
        <v>Yes</v>
      </c>
    </row>
    <row r="3030" spans="1:26" s="12" customFormat="1" ht="28.8" hidden="1" x14ac:dyDescent="0.3">
      <c r="A3030" s="29" t="s">
        <v>185</v>
      </c>
      <c r="B3030" s="29">
        <v>202100142</v>
      </c>
      <c r="C3030" s="30" t="s">
        <v>193</v>
      </c>
      <c r="D3030" s="29" t="s">
        <v>179</v>
      </c>
      <c r="E3030" s="139" t="s">
        <v>578</v>
      </c>
      <c r="F3030" s="30"/>
      <c r="G3030" s="128"/>
      <c r="H3030" s="24" t="str">
        <f>IF(ISNUMBER(F3030), F3030+90, "N/A")</f>
        <v>N/A</v>
      </c>
      <c r="I3030" s="24"/>
      <c r="J3030" s="24">
        <v>44435</v>
      </c>
      <c r="K3030" s="28">
        <v>771</v>
      </c>
      <c r="L3030" s="28">
        <v>471</v>
      </c>
      <c r="M3030" s="28">
        <v>771</v>
      </c>
      <c r="N3030" s="28">
        <v>471</v>
      </c>
      <c r="O3030" s="27">
        <f>IF(ISBLANK(J3030), "", IF(LEFT(B3030) = "P", J3030+60, J3030+90))</f>
        <v>44525</v>
      </c>
      <c r="P3030" s="27">
        <v>44456</v>
      </c>
      <c r="Q3030" s="27">
        <f>IF(NOT(ISNUMBER(P3030)),"",P3030+15)</f>
        <v>44471</v>
      </c>
      <c r="R3030" s="25" t="s">
        <v>195</v>
      </c>
      <c r="S3030" s="25"/>
      <c r="T3030" s="26"/>
      <c r="U3030" s="25"/>
      <c r="V3030" s="25"/>
      <c r="W3030" s="25" t="str">
        <f>IF(ISNUMBER(R3030), R3030+120, "")</f>
        <v/>
      </c>
      <c r="X3030" s="24">
        <v>44474</v>
      </c>
      <c r="Y3030" s="23" t="str">
        <f ca="1">IF(LEFT(B3030) = "P",
        IF(OR(ISBLANK(I3030), I3030 = ""), TODAY() - F3030 &amp; CHAR(10) &amp; "(preapproval)", I3030 - F3030 &amp; CHAR(10) &amp; "(PFL filed)"),
       IF(OR(ISBLANK(Z3030), Z3030 = ""), TODAY() - J3030, X3030 - J3030 &amp; CHAR(10) &amp; "(closed)"))</f>
        <v>39
(closed)</v>
      </c>
      <c r="Z3030" s="6" t="str">
        <f>IF(ISBLANK(X3030), "", "Yes")</f>
        <v>Yes</v>
      </c>
    </row>
    <row r="3031" spans="1:26" s="12" customFormat="1" ht="30" hidden="1" customHeight="1" x14ac:dyDescent="0.3">
      <c r="A3031" s="29" t="s">
        <v>185</v>
      </c>
      <c r="B3031" s="29">
        <v>202100143</v>
      </c>
      <c r="C3031" s="30" t="s">
        <v>242</v>
      </c>
      <c r="D3031" s="29" t="s">
        <v>179</v>
      </c>
      <c r="E3031" s="139" t="s">
        <v>1406</v>
      </c>
      <c r="F3031" s="30"/>
      <c r="G3031" s="128"/>
      <c r="H3031" s="24" t="str">
        <f>IF(ISNUMBER(F3031), F3031+90, "N/A")</f>
        <v>N/A</v>
      </c>
      <c r="I3031" s="24"/>
      <c r="J3031" s="24">
        <v>44441</v>
      </c>
      <c r="K3031" s="28">
        <v>2405</v>
      </c>
      <c r="L3031" s="28">
        <v>185</v>
      </c>
      <c r="M3031" s="28">
        <v>763.88</v>
      </c>
      <c r="N3031" s="28">
        <v>58.76</v>
      </c>
      <c r="O3031" s="27">
        <f>IF(ISBLANK(J3031), "", IF(LEFT(B3031) = "P", J3031+60, J3031+90))</f>
        <v>44531</v>
      </c>
      <c r="P3031" s="27">
        <v>44463</v>
      </c>
      <c r="Q3031" s="27">
        <f>IF(NOT(ISNUMBER(P3031)),"",P3031+15)</f>
        <v>44478</v>
      </c>
      <c r="R3031" s="25" t="s">
        <v>195</v>
      </c>
      <c r="S3031" s="25"/>
      <c r="T3031" s="26"/>
      <c r="U3031" s="25"/>
      <c r="V3031" s="25"/>
      <c r="W3031" s="25" t="str">
        <f>IF(ISNUMBER(R3031), R3031+120, "")</f>
        <v/>
      </c>
      <c r="X3031" s="24">
        <v>44481</v>
      </c>
      <c r="Y3031" s="23" t="str">
        <f ca="1">IF(LEFT(B3031) = "P",
        IF(OR(ISBLANK(I3031), I3031 = ""), TODAY() - F3031 &amp; CHAR(10) &amp; "(preapproval)", I3031 - F3031 &amp; CHAR(10) &amp; "(PFL filed)"),
       IF(OR(ISBLANK(Z3031), Z3031 = ""), TODAY() - J3031, X3031 - J3031 &amp; CHAR(10) &amp; "(closed)"))</f>
        <v>40
(closed)</v>
      </c>
      <c r="Z3031" s="6" t="str">
        <f>IF(ISBLANK(X3031), "", "Yes")</f>
        <v>Yes</v>
      </c>
    </row>
    <row r="3032" spans="1:26" s="12" customFormat="1" ht="30" hidden="1" customHeight="1" x14ac:dyDescent="0.3">
      <c r="A3032" s="29" t="s">
        <v>185</v>
      </c>
      <c r="B3032" s="29">
        <v>202100144</v>
      </c>
      <c r="C3032" s="31" t="s">
        <v>1096</v>
      </c>
      <c r="D3032" s="29" t="s">
        <v>179</v>
      </c>
      <c r="E3032" s="139" t="s">
        <v>1405</v>
      </c>
      <c r="F3032" s="30"/>
      <c r="G3032" s="128"/>
      <c r="H3032" s="24" t="str">
        <f>IF(ISNUMBER(F3032), F3032+90, "N/A")</f>
        <v>N/A</v>
      </c>
      <c r="I3032" s="24"/>
      <c r="J3032" s="24">
        <v>44446</v>
      </c>
      <c r="K3032" s="28">
        <v>269.8</v>
      </c>
      <c r="L3032" s="28">
        <v>259.8</v>
      </c>
      <c r="M3032" s="28">
        <v>269.8</v>
      </c>
      <c r="N3032" s="28">
        <v>259.8</v>
      </c>
      <c r="O3032" s="27">
        <f>IF(ISBLANK(J3032), "", IF(LEFT(B3032) = "P", J3032+60, J3032+90))</f>
        <v>44536</v>
      </c>
      <c r="P3032" s="27">
        <v>44477</v>
      </c>
      <c r="Q3032" s="27">
        <f>IF(NOT(ISNUMBER(P3032)),"",P3032+15)</f>
        <v>44492</v>
      </c>
      <c r="R3032" s="25" t="s">
        <v>195</v>
      </c>
      <c r="S3032" s="25"/>
      <c r="T3032" s="26"/>
      <c r="U3032" s="25"/>
      <c r="V3032" s="25"/>
      <c r="W3032" s="25" t="str">
        <f>IF(ISNUMBER(R3032), R3032+120, "")</f>
        <v/>
      </c>
      <c r="X3032" s="24">
        <v>44495</v>
      </c>
      <c r="Y3032" s="23" t="str">
        <f ca="1">IF(LEFT(B3032) = "P",
        IF(OR(ISBLANK(I3032), I3032 = ""), TODAY() - F3032 &amp; CHAR(10) &amp; "(preapproval)", I3032 - F3032 &amp; CHAR(10) &amp; "(PFL filed)"),
       IF(OR(ISBLANK(Z3032), Z3032 = ""), TODAY() - J3032, X3032 - J3032 &amp; CHAR(10) &amp; "(closed)"))</f>
        <v>49
(closed)</v>
      </c>
      <c r="Z3032" s="6" t="str">
        <f>IF(ISBLANK(X3032), "", "Yes")</f>
        <v>Yes</v>
      </c>
    </row>
    <row r="3033" spans="1:26" s="12" customFormat="1" ht="30" hidden="1" customHeight="1" x14ac:dyDescent="0.3">
      <c r="A3033" s="29" t="s">
        <v>185</v>
      </c>
      <c r="B3033" s="29">
        <v>202100145</v>
      </c>
      <c r="C3033" s="31" t="s">
        <v>1096</v>
      </c>
      <c r="D3033" s="29" t="s">
        <v>179</v>
      </c>
      <c r="E3033" s="139" t="s">
        <v>1404</v>
      </c>
      <c r="F3033" s="30"/>
      <c r="G3033" s="128"/>
      <c r="H3033" s="24" t="str">
        <f>IF(ISNUMBER(F3033), F3033+90, "N/A")</f>
        <v>N/A</v>
      </c>
      <c r="I3033" s="24"/>
      <c r="J3033" s="24">
        <v>44446</v>
      </c>
      <c r="K3033" s="28">
        <v>539.6</v>
      </c>
      <c r="L3033" s="28">
        <v>519.6</v>
      </c>
      <c r="M3033" s="28">
        <v>275</v>
      </c>
      <c r="N3033" s="28">
        <v>275</v>
      </c>
      <c r="O3033" s="27">
        <f>IF(ISBLANK(J3033), "", IF(LEFT(B3033) = "P", J3033+60, J3033+90))</f>
        <v>44536</v>
      </c>
      <c r="P3033" s="27">
        <v>44463</v>
      </c>
      <c r="Q3033" s="27">
        <f>IF(NOT(ISNUMBER(P3033)),"",P3033+15)</f>
        <v>44478</v>
      </c>
      <c r="R3033" s="25" t="s">
        <v>195</v>
      </c>
      <c r="S3033" s="25"/>
      <c r="T3033" s="26"/>
      <c r="U3033" s="25"/>
      <c r="V3033" s="25"/>
      <c r="W3033" s="25" t="str">
        <f>IF(ISNUMBER(R3033), R3033+120, "")</f>
        <v/>
      </c>
      <c r="X3033" s="24">
        <v>44481</v>
      </c>
      <c r="Y3033" s="23" t="str">
        <f ca="1">IF(LEFT(B3033) = "P",
        IF(OR(ISBLANK(I3033), I3033 = ""), TODAY() - F3033 &amp; CHAR(10) &amp; "(preapproval)", I3033 - F3033 &amp; CHAR(10) &amp; "(PFL filed)"),
       IF(OR(ISBLANK(Z3033), Z3033 = ""), TODAY() - J3033, X3033 - J3033 &amp; CHAR(10) &amp; "(closed)"))</f>
        <v>35
(closed)</v>
      </c>
      <c r="Z3033" s="6" t="str">
        <f>IF(ISBLANK(X3033), "", "Yes")</f>
        <v>Yes</v>
      </c>
    </row>
    <row r="3034" spans="1:26" s="12" customFormat="1" ht="30" hidden="1" customHeight="1" x14ac:dyDescent="0.3">
      <c r="A3034" s="29" t="s">
        <v>185</v>
      </c>
      <c r="B3034" s="29">
        <v>202100146</v>
      </c>
      <c r="C3034" s="31" t="s">
        <v>1096</v>
      </c>
      <c r="D3034" s="29" t="s">
        <v>179</v>
      </c>
      <c r="E3034" s="139" t="s">
        <v>1403</v>
      </c>
      <c r="F3034" s="30"/>
      <c r="G3034" s="128"/>
      <c r="H3034" s="24" t="str">
        <f>IF(ISNUMBER(F3034), F3034+90, "N/A")</f>
        <v>N/A</v>
      </c>
      <c r="I3034" s="24"/>
      <c r="J3034" s="24">
        <v>44446</v>
      </c>
      <c r="K3034" s="28">
        <v>312.3</v>
      </c>
      <c r="L3034" s="28">
        <v>312.3</v>
      </c>
      <c r="M3034" s="28">
        <v>312.3</v>
      </c>
      <c r="N3034" s="28">
        <v>312.3</v>
      </c>
      <c r="O3034" s="27">
        <f>IF(ISBLANK(J3034), "", IF(LEFT(B3034) = "P", J3034+60, J3034+90))</f>
        <v>44536</v>
      </c>
      <c r="P3034" s="27">
        <v>44477</v>
      </c>
      <c r="Q3034" s="27">
        <f>IF(NOT(ISNUMBER(P3034)),"",P3034+15)</f>
        <v>44492</v>
      </c>
      <c r="R3034" s="25" t="s">
        <v>195</v>
      </c>
      <c r="S3034" s="25"/>
      <c r="T3034" s="26"/>
      <c r="U3034" s="25"/>
      <c r="V3034" s="25"/>
      <c r="W3034" s="25" t="str">
        <f>IF(ISNUMBER(R3034), R3034+120, "")</f>
        <v/>
      </c>
      <c r="X3034" s="24">
        <v>44495</v>
      </c>
      <c r="Y3034" s="23" t="str">
        <f ca="1">IF(LEFT(B3034) = "P",
        IF(OR(ISBLANK(I3034), I3034 = ""), TODAY() - F3034 &amp; CHAR(10) &amp; "(preapproval)", I3034 - F3034 &amp; CHAR(10) &amp; "(PFL filed)"),
       IF(OR(ISBLANK(Z3034), Z3034 = ""), TODAY() - J3034, X3034 - J3034 &amp; CHAR(10) &amp; "(closed)"))</f>
        <v>49
(closed)</v>
      </c>
      <c r="Z3034" s="6" t="str">
        <f>IF(ISBLANK(X3034), "", "Yes")</f>
        <v>Yes</v>
      </c>
    </row>
    <row r="3035" spans="1:26" s="12" customFormat="1" ht="30" hidden="1" customHeight="1" x14ac:dyDescent="0.3">
      <c r="A3035" s="29" t="s">
        <v>185</v>
      </c>
      <c r="B3035" s="29">
        <v>202100147</v>
      </c>
      <c r="C3035" s="31" t="s">
        <v>1096</v>
      </c>
      <c r="D3035" s="29" t="s">
        <v>176</v>
      </c>
      <c r="E3035" s="139" t="s">
        <v>1402</v>
      </c>
      <c r="F3035" s="30"/>
      <c r="G3035" s="128"/>
      <c r="H3035" s="24" t="str">
        <f>IF(ISNUMBER(F3035), F3035+90, "N/A")</f>
        <v>N/A</v>
      </c>
      <c r="I3035" s="24"/>
      <c r="J3035" s="24">
        <v>44447</v>
      </c>
      <c r="K3035" s="28">
        <v>729.53</v>
      </c>
      <c r="L3035" s="28">
        <v>729.53</v>
      </c>
      <c r="M3035" s="28">
        <v>729.53</v>
      </c>
      <c r="N3035" s="28">
        <v>729.53</v>
      </c>
      <c r="O3035" s="27">
        <f>IF(ISBLANK(J3035), "", IF(LEFT(B3035) = "P", J3035+60, J3035+90))</f>
        <v>44537</v>
      </c>
      <c r="P3035" s="27">
        <v>44477</v>
      </c>
      <c r="Q3035" s="27">
        <f>IF(NOT(ISNUMBER(P3035)),"",P3035+15)</f>
        <v>44492</v>
      </c>
      <c r="R3035" s="25" t="s">
        <v>195</v>
      </c>
      <c r="S3035" s="25"/>
      <c r="T3035" s="26"/>
      <c r="U3035" s="25"/>
      <c r="V3035" s="25"/>
      <c r="W3035" s="25" t="str">
        <f>IF(ISNUMBER(R3035), R3035+120, "")</f>
        <v/>
      </c>
      <c r="X3035" s="24">
        <v>44495</v>
      </c>
      <c r="Y3035" s="23" t="str">
        <f ca="1">IF(LEFT(B3035) = "P",
        IF(OR(ISBLANK(I3035), I3035 = ""), TODAY() - F3035 &amp; CHAR(10) &amp; "(preapproval)", I3035 - F3035 &amp; CHAR(10) &amp; "(PFL filed)"),
       IF(OR(ISBLANK(Z3035), Z3035 = ""), TODAY() - J3035, X3035 - J3035 &amp; CHAR(10) &amp; "(closed)"))</f>
        <v>48
(closed)</v>
      </c>
      <c r="Z3035" s="6" t="str">
        <f>IF(ISBLANK(X3035), "", "Yes")</f>
        <v>Yes</v>
      </c>
    </row>
    <row r="3036" spans="1:26" s="12" customFormat="1" ht="30" hidden="1" customHeight="1" x14ac:dyDescent="0.3">
      <c r="A3036" s="29" t="s">
        <v>185</v>
      </c>
      <c r="B3036" s="29">
        <v>202100148</v>
      </c>
      <c r="C3036" s="30" t="s">
        <v>193</v>
      </c>
      <c r="D3036" s="29" t="s">
        <v>179</v>
      </c>
      <c r="E3036" s="139" t="s">
        <v>1401</v>
      </c>
      <c r="F3036" s="30"/>
      <c r="G3036" s="128"/>
      <c r="H3036" s="24" t="str">
        <f>IF(ISNUMBER(F3036), F3036+90, "N/A")</f>
        <v>N/A</v>
      </c>
      <c r="I3036" s="24"/>
      <c r="J3036" s="24">
        <v>44453</v>
      </c>
      <c r="K3036" s="28">
        <v>142.22999999999999</v>
      </c>
      <c r="L3036" s="28">
        <v>187</v>
      </c>
      <c r="M3036" s="28">
        <v>142.22999999999999</v>
      </c>
      <c r="N3036" s="28">
        <v>187</v>
      </c>
      <c r="O3036" s="27">
        <f>IF(ISBLANK(J3036), "", IF(LEFT(B3036) = "P", J3036+60, J3036+90))</f>
        <v>44543</v>
      </c>
      <c r="P3036" s="27">
        <v>44484</v>
      </c>
      <c r="Q3036" s="27">
        <f>IF(NOT(ISNUMBER(P3036)),"",P3036+15)</f>
        <v>44499</v>
      </c>
      <c r="R3036" s="25" t="s">
        <v>195</v>
      </c>
      <c r="S3036" s="25"/>
      <c r="T3036" s="26"/>
      <c r="U3036" s="25"/>
      <c r="V3036" s="25"/>
      <c r="W3036" s="25" t="str">
        <f>IF(ISNUMBER(R3036), R3036+120, "")</f>
        <v/>
      </c>
      <c r="X3036" s="24">
        <v>44502</v>
      </c>
      <c r="Y3036" s="23" t="str">
        <f ca="1">IF(LEFT(B3036) = "P",
        IF(OR(ISBLANK(I3036), I3036 = ""), TODAY() - F3036 &amp; CHAR(10) &amp; "(preapproval)", I3036 - F3036 &amp; CHAR(10) &amp; "(PFL filed)"),
       IF(OR(ISBLANK(Z3036), Z3036 = ""), TODAY() - J3036, X3036 - J3036 &amp; CHAR(10) &amp; "(closed)"))</f>
        <v>49
(closed)</v>
      </c>
      <c r="Z3036" s="6" t="str">
        <f>IF(ISBLANK(X3036), "", "Yes")</f>
        <v>Yes</v>
      </c>
    </row>
    <row r="3037" spans="1:26" s="12" customFormat="1" ht="30" hidden="1" customHeight="1" x14ac:dyDescent="0.3">
      <c r="A3037" s="29" t="s">
        <v>185</v>
      </c>
      <c r="B3037" s="29">
        <v>202100149</v>
      </c>
      <c r="C3037" s="30" t="s">
        <v>193</v>
      </c>
      <c r="D3037" s="29" t="s">
        <v>179</v>
      </c>
      <c r="E3037" s="139" t="s">
        <v>1400</v>
      </c>
      <c r="F3037" s="30"/>
      <c r="G3037" s="128"/>
      <c r="H3037" s="24" t="str">
        <f>IF(ISNUMBER(F3037), F3037+90, "N/A")</f>
        <v>N/A</v>
      </c>
      <c r="I3037" s="24"/>
      <c r="J3037" s="24">
        <v>44453</v>
      </c>
      <c r="K3037" s="28">
        <v>2716.13</v>
      </c>
      <c r="L3037" s="28">
        <v>920</v>
      </c>
      <c r="M3037" s="28">
        <v>1476.13</v>
      </c>
      <c r="N3037" s="28">
        <v>920</v>
      </c>
      <c r="O3037" s="27">
        <f>IF(ISBLANK(J3037), "", IF(LEFT(B3037) = "P", J3037+60, J3037+90))</f>
        <v>44543</v>
      </c>
      <c r="P3037" s="27">
        <v>44517</v>
      </c>
      <c r="Q3037" s="27">
        <f>IF(NOT(ISNUMBER(P3037)),"",P3037+15)</f>
        <v>44532</v>
      </c>
      <c r="R3037" s="25" t="s">
        <v>195</v>
      </c>
      <c r="S3037" s="25"/>
      <c r="T3037" s="26"/>
      <c r="U3037" s="25"/>
      <c r="V3037" s="25"/>
      <c r="W3037" s="25" t="str">
        <f>IF(ISNUMBER(R3037), R3037+120, "")</f>
        <v/>
      </c>
      <c r="X3037" s="24">
        <v>44533</v>
      </c>
      <c r="Y3037" s="23" t="str">
        <f ca="1">IF(LEFT(B3037) = "P",
        IF(OR(ISBLANK(I3037), I3037 = ""), TODAY() - F3037 &amp; CHAR(10) &amp; "(preapproval)", I3037 - F3037 &amp; CHAR(10) &amp; "(PFL filed)"),
       IF(OR(ISBLANK(Z3037), Z3037 = ""), TODAY() - J3037, X3037 - J3037 &amp; CHAR(10) &amp; "(closed)"))</f>
        <v>80
(closed)</v>
      </c>
      <c r="Z3037" s="6" t="str">
        <f>IF(ISBLANK(X3037), "", "Yes")</f>
        <v>Yes</v>
      </c>
    </row>
    <row r="3038" spans="1:26" s="12" customFormat="1" ht="30" hidden="1" customHeight="1" x14ac:dyDescent="0.3">
      <c r="A3038" s="29" t="s">
        <v>185</v>
      </c>
      <c r="B3038" s="29">
        <v>202100150</v>
      </c>
      <c r="C3038" s="31" t="s">
        <v>193</v>
      </c>
      <c r="D3038" s="29" t="s">
        <v>177</v>
      </c>
      <c r="E3038" s="139" t="s">
        <v>1000</v>
      </c>
      <c r="F3038" s="30"/>
      <c r="G3038" s="128"/>
      <c r="H3038" s="24" t="str">
        <f>IF(ISNUMBER(F3038), F3038+90, "N/A")</f>
        <v>N/A</v>
      </c>
      <c r="I3038" s="24"/>
      <c r="J3038" s="24">
        <v>44453</v>
      </c>
      <c r="K3038" s="28">
        <v>21.23</v>
      </c>
      <c r="L3038" s="28">
        <v>94</v>
      </c>
      <c r="M3038" s="28">
        <v>21.23</v>
      </c>
      <c r="N3038" s="28">
        <v>94</v>
      </c>
      <c r="O3038" s="27">
        <f>IF(ISBLANK(J3038), "", IF(LEFT(B3038) = "P", J3038+60, J3038+90))</f>
        <v>44543</v>
      </c>
      <c r="P3038" s="27">
        <v>44505</v>
      </c>
      <c r="Q3038" s="27">
        <f>IF(NOT(ISNUMBER(P3038)),"",P3038+15)</f>
        <v>44520</v>
      </c>
      <c r="R3038" s="25" t="s">
        <v>195</v>
      </c>
      <c r="S3038" s="25"/>
      <c r="T3038" s="26"/>
      <c r="U3038" s="25"/>
      <c r="V3038" s="25"/>
      <c r="W3038" s="25" t="str">
        <f>IF(ISNUMBER(R3038), R3038+120, "")</f>
        <v/>
      </c>
      <c r="X3038" s="24">
        <v>44523</v>
      </c>
      <c r="Y3038" s="23" t="str">
        <f ca="1">IF(LEFT(B3038) = "P",
        IF(OR(ISBLANK(I3038), I3038 = ""), TODAY() - F3038 &amp; CHAR(10) &amp; "(preapproval)", I3038 - F3038 &amp; CHAR(10) &amp; "(PFL filed)"),
       IF(OR(ISBLANK(Z3038), Z3038 = ""), TODAY() - J3038, X3038 - J3038 &amp; CHAR(10) &amp; "(closed)"))</f>
        <v>70
(closed)</v>
      </c>
      <c r="Z3038" s="6" t="str">
        <f>IF(ISBLANK(X3038), "", "Yes")</f>
        <v>Yes</v>
      </c>
    </row>
    <row r="3039" spans="1:26" s="12" customFormat="1" ht="30" hidden="1" customHeight="1" x14ac:dyDescent="0.3">
      <c r="A3039" s="29" t="s">
        <v>185</v>
      </c>
      <c r="B3039" s="29">
        <v>202100151</v>
      </c>
      <c r="C3039" s="30" t="s">
        <v>1111</v>
      </c>
      <c r="D3039" s="29" t="s">
        <v>179</v>
      </c>
      <c r="E3039" s="139" t="s">
        <v>1399</v>
      </c>
      <c r="F3039" s="30"/>
      <c r="G3039" s="128"/>
      <c r="H3039" s="24" t="str">
        <f>IF(ISNUMBER(F3039), F3039+90, "N/A")</f>
        <v>N/A</v>
      </c>
      <c r="I3039" s="24"/>
      <c r="J3039" s="24">
        <v>44456</v>
      </c>
      <c r="K3039" s="28">
        <v>107.6</v>
      </c>
      <c r="L3039" s="28">
        <v>140.35</v>
      </c>
      <c r="M3039" s="28">
        <v>107.6</v>
      </c>
      <c r="N3039" s="28">
        <v>140.35</v>
      </c>
      <c r="O3039" s="27">
        <f>IF(ISBLANK(J3039), "", IF(LEFT(B3039) = "P", J3039+60, J3039+90))</f>
        <v>44546</v>
      </c>
      <c r="P3039" s="27">
        <v>44477</v>
      </c>
      <c r="Q3039" s="27">
        <f>IF(NOT(ISNUMBER(P3039)),"",P3039+15)</f>
        <v>44492</v>
      </c>
      <c r="R3039" s="25" t="s">
        <v>195</v>
      </c>
      <c r="S3039" s="25"/>
      <c r="T3039" s="26"/>
      <c r="U3039" s="25"/>
      <c r="V3039" s="25"/>
      <c r="W3039" s="25" t="str">
        <f>IF(ISNUMBER(R3039), R3039+120, "")</f>
        <v/>
      </c>
      <c r="X3039" s="24">
        <v>44495</v>
      </c>
      <c r="Y3039" s="23" t="str">
        <f ca="1">IF(LEFT(B3039) = "P",
        IF(OR(ISBLANK(I3039), I3039 = ""), TODAY() - F3039 &amp; CHAR(10) &amp; "(preapproval)", I3039 - F3039 &amp; CHAR(10) &amp; "(PFL filed)"),
       IF(OR(ISBLANK(Z3039), Z3039 = ""), TODAY() - J3039, X3039 - J3039 &amp; CHAR(10) &amp; "(closed)"))</f>
        <v>39
(closed)</v>
      </c>
      <c r="Z3039" s="6" t="str">
        <f>IF(ISBLANK(X3039), "", "Yes")</f>
        <v>Yes</v>
      </c>
    </row>
    <row r="3040" spans="1:26" s="12" customFormat="1" ht="30" hidden="1" customHeight="1" x14ac:dyDescent="0.3">
      <c r="A3040" s="29" t="s">
        <v>185</v>
      </c>
      <c r="B3040" s="29">
        <v>202100152</v>
      </c>
      <c r="C3040" s="30" t="s">
        <v>1111</v>
      </c>
      <c r="D3040" s="29" t="s">
        <v>179</v>
      </c>
      <c r="E3040" s="139" t="s">
        <v>1387</v>
      </c>
      <c r="F3040" s="30"/>
      <c r="G3040" s="128"/>
      <c r="H3040" s="24" t="str">
        <f>IF(ISNUMBER(F3040), F3040+90, "N/A")</f>
        <v>N/A</v>
      </c>
      <c r="I3040" s="24"/>
      <c r="J3040" s="24">
        <v>44456</v>
      </c>
      <c r="K3040" s="28">
        <v>1198.8</v>
      </c>
      <c r="L3040" s="28">
        <v>222</v>
      </c>
      <c r="M3040" s="28">
        <v>1198.8</v>
      </c>
      <c r="N3040" s="28">
        <v>222</v>
      </c>
      <c r="O3040" s="27">
        <f>IF(ISBLANK(J3040), "", IF(LEFT(B3040) = "P", J3040+60, J3040+90))</f>
        <v>44546</v>
      </c>
      <c r="P3040" s="27">
        <v>44531</v>
      </c>
      <c r="Q3040" s="27">
        <f>IF(NOT(ISNUMBER(P3040)),"",P3040+15)</f>
        <v>44546</v>
      </c>
      <c r="R3040" s="25" t="s">
        <v>195</v>
      </c>
      <c r="S3040" s="25"/>
      <c r="T3040" s="26"/>
      <c r="U3040" s="25"/>
      <c r="V3040" s="25"/>
      <c r="W3040" s="25" t="str">
        <f>IF(ISNUMBER(R3040), R3040+120, "")</f>
        <v/>
      </c>
      <c r="X3040" s="24">
        <v>44547</v>
      </c>
      <c r="Y3040" s="23" t="str">
        <f ca="1">IF(LEFT(B3040) = "P",
        IF(OR(ISBLANK(I3040), I3040 = ""), TODAY() - F3040 &amp; CHAR(10) &amp; "(preapproval)", I3040 - F3040 &amp; CHAR(10) &amp; "(PFL filed)"),
       IF(OR(ISBLANK(Z3040), Z3040 = ""), TODAY() - J3040, X3040 - J3040 &amp; CHAR(10) &amp; "(closed)"))</f>
        <v>91
(closed)</v>
      </c>
      <c r="Z3040" s="6" t="str">
        <f>IF(ISBLANK(X3040), "", "Yes")</f>
        <v>Yes</v>
      </c>
    </row>
    <row r="3041" spans="1:26" s="12" customFormat="1" ht="30" hidden="1" customHeight="1" x14ac:dyDescent="0.3">
      <c r="A3041" s="29" t="s">
        <v>185</v>
      </c>
      <c r="B3041" s="29">
        <v>202100153</v>
      </c>
      <c r="C3041" s="30" t="s">
        <v>242</v>
      </c>
      <c r="D3041" s="29" t="s">
        <v>179</v>
      </c>
      <c r="E3041" s="139" t="s">
        <v>268</v>
      </c>
      <c r="F3041" s="30"/>
      <c r="G3041" s="128"/>
      <c r="H3041" s="24" t="str">
        <f>IF(ISNUMBER(F3041), F3041+90, "N/A")</f>
        <v>N/A</v>
      </c>
      <c r="I3041" s="24"/>
      <c r="J3041" s="24">
        <v>44456</v>
      </c>
      <c r="K3041" s="28">
        <v>1296.4000000000001</v>
      </c>
      <c r="L3041" s="28">
        <v>92.6</v>
      </c>
      <c r="M3041" s="28">
        <v>1296.4000000000001</v>
      </c>
      <c r="N3041" s="28">
        <v>92.6</v>
      </c>
      <c r="O3041" s="27">
        <f>IF(ISBLANK(J3041), "", IF(LEFT(B3041) = "P", J3041+60, J3041+90))</f>
        <v>44546</v>
      </c>
      <c r="P3041" s="27">
        <v>44477</v>
      </c>
      <c r="Q3041" s="27">
        <f>IF(NOT(ISNUMBER(P3041)),"",P3041+15)</f>
        <v>44492</v>
      </c>
      <c r="R3041" s="25" t="s">
        <v>195</v>
      </c>
      <c r="S3041" s="25"/>
      <c r="T3041" s="26"/>
      <c r="U3041" s="25"/>
      <c r="V3041" s="25"/>
      <c r="W3041" s="25" t="str">
        <f>IF(ISNUMBER(R3041), R3041+120, "")</f>
        <v/>
      </c>
      <c r="X3041" s="24">
        <v>44495</v>
      </c>
      <c r="Y3041" s="23" t="str">
        <f ca="1">IF(LEFT(B3041) = "P",
        IF(OR(ISBLANK(I3041), I3041 = ""), TODAY() - F3041 &amp; CHAR(10) &amp; "(preapproval)", I3041 - F3041 &amp; CHAR(10) &amp; "(PFL filed)"),
       IF(OR(ISBLANK(Z3041), Z3041 = ""), TODAY() - J3041, X3041 - J3041 &amp; CHAR(10) &amp; "(closed)"))</f>
        <v>39
(closed)</v>
      </c>
      <c r="Z3041" s="6" t="str">
        <f>IF(ISBLANK(X3041), "", "Yes")</f>
        <v>Yes</v>
      </c>
    </row>
    <row r="3042" spans="1:26" s="12" customFormat="1" ht="30" hidden="1" customHeight="1" x14ac:dyDescent="0.3">
      <c r="A3042" s="29" t="s">
        <v>185</v>
      </c>
      <c r="B3042" s="29">
        <v>202100154</v>
      </c>
      <c r="C3042" s="30" t="s">
        <v>1398</v>
      </c>
      <c r="D3042" s="29" t="s">
        <v>179</v>
      </c>
      <c r="E3042" s="139" t="s">
        <v>643</v>
      </c>
      <c r="F3042" s="30"/>
      <c r="G3042" s="128"/>
      <c r="H3042" s="24" t="str">
        <f>IF(ISNUMBER(F3042), F3042+90, "N/A")</f>
        <v>N/A</v>
      </c>
      <c r="I3042" s="24"/>
      <c r="J3042" s="24">
        <v>44459</v>
      </c>
      <c r="K3042" s="28">
        <v>1791.2</v>
      </c>
      <c r="L3042" s="28">
        <v>895.6</v>
      </c>
      <c r="M3042" s="28">
        <v>1791.2</v>
      </c>
      <c r="N3042" s="28">
        <v>895.6</v>
      </c>
      <c r="O3042" s="27">
        <f>IF(ISBLANK(J3042), "", IF(LEFT(B3042) = "P", J3042+60, J3042+90))</f>
        <v>44549</v>
      </c>
      <c r="P3042" s="27">
        <v>44517</v>
      </c>
      <c r="Q3042" s="27">
        <f>IF(NOT(ISNUMBER(P3042)),"",P3042+15)</f>
        <v>44532</v>
      </c>
      <c r="R3042" s="25" t="s">
        <v>195</v>
      </c>
      <c r="S3042" s="25"/>
      <c r="T3042" s="26"/>
      <c r="U3042" s="25"/>
      <c r="V3042" s="25"/>
      <c r="W3042" s="25" t="str">
        <f>IF(ISNUMBER(R3042), R3042+120, "")</f>
        <v/>
      </c>
      <c r="X3042" s="24">
        <v>44533</v>
      </c>
      <c r="Y3042" s="23" t="str">
        <f ca="1">IF(LEFT(B3042) = "P",
        IF(OR(ISBLANK(I3042), I3042 = ""), TODAY() - F3042 &amp; CHAR(10) &amp; "(preapproval)", I3042 - F3042 &amp; CHAR(10) &amp; "(PFL filed)"),
       IF(OR(ISBLANK(Z3042), Z3042 = ""), TODAY() - J3042, X3042 - J3042 &amp; CHAR(10) &amp; "(closed)"))</f>
        <v>74
(closed)</v>
      </c>
      <c r="Z3042" s="6" t="str">
        <f>IF(ISBLANK(X3042), "", "Yes")</f>
        <v>Yes</v>
      </c>
    </row>
    <row r="3043" spans="1:26" s="12" customFormat="1" ht="30" hidden="1" customHeight="1" x14ac:dyDescent="0.3">
      <c r="A3043" s="29" t="s">
        <v>185</v>
      </c>
      <c r="B3043" s="29">
        <v>202100155</v>
      </c>
      <c r="C3043" s="30" t="s">
        <v>193</v>
      </c>
      <c r="D3043" s="29" t="s">
        <v>179</v>
      </c>
      <c r="E3043" s="139" t="s">
        <v>1397</v>
      </c>
      <c r="F3043" s="30"/>
      <c r="G3043" s="128"/>
      <c r="H3043" s="24" t="str">
        <f>IF(ISNUMBER(F3043), F3043+90, "N/A")</f>
        <v>N/A</v>
      </c>
      <c r="I3043" s="24"/>
      <c r="J3043" s="24">
        <v>44459</v>
      </c>
      <c r="K3043" s="28">
        <v>1344</v>
      </c>
      <c r="L3043" s="28">
        <v>731.6</v>
      </c>
      <c r="M3043" s="28">
        <v>1344</v>
      </c>
      <c r="N3043" s="28">
        <v>731.6</v>
      </c>
      <c r="O3043" s="27">
        <f>IF(ISBLANK(J3043), "", IF(LEFT(B3043) = "P", J3043+60, J3043+90))</f>
        <v>44549</v>
      </c>
      <c r="P3043" s="27">
        <v>44505</v>
      </c>
      <c r="Q3043" s="27">
        <f>IF(NOT(ISNUMBER(P3043)),"",P3043+15)</f>
        <v>44520</v>
      </c>
      <c r="R3043" s="25" t="s">
        <v>195</v>
      </c>
      <c r="S3043" s="25"/>
      <c r="T3043" s="26"/>
      <c r="U3043" s="25"/>
      <c r="V3043" s="25"/>
      <c r="W3043" s="25" t="str">
        <f>IF(ISNUMBER(R3043), R3043+120, "")</f>
        <v/>
      </c>
      <c r="X3043" s="24">
        <v>44523</v>
      </c>
      <c r="Y3043" s="23" t="str">
        <f ca="1">IF(LEFT(B3043) = "P",
        IF(OR(ISBLANK(I3043), I3043 = ""), TODAY() - F3043 &amp; CHAR(10) &amp; "(preapproval)", I3043 - F3043 &amp; CHAR(10) &amp; "(PFL filed)"),
       IF(OR(ISBLANK(Z3043), Z3043 = ""), TODAY() - J3043, X3043 - J3043 &amp; CHAR(10) &amp; "(closed)"))</f>
        <v>64
(closed)</v>
      </c>
      <c r="Z3043" s="6" t="str">
        <f>IF(ISBLANK(X3043), "", "Yes")</f>
        <v>Yes</v>
      </c>
    </row>
    <row r="3044" spans="1:26" s="12" customFormat="1" ht="30" hidden="1" customHeight="1" x14ac:dyDescent="0.3">
      <c r="A3044" s="29" t="s">
        <v>185</v>
      </c>
      <c r="B3044" s="29">
        <v>202100156</v>
      </c>
      <c r="C3044" s="30" t="s">
        <v>193</v>
      </c>
      <c r="D3044" s="29" t="s">
        <v>179</v>
      </c>
      <c r="E3044" s="139" t="s">
        <v>1396</v>
      </c>
      <c r="F3044" s="30"/>
      <c r="G3044" s="128"/>
      <c r="H3044" s="24" t="str">
        <f>IF(ISNUMBER(F3044), F3044+90, "N/A")</f>
        <v>N/A</v>
      </c>
      <c r="I3044" s="24"/>
      <c r="J3044" s="24">
        <v>44460</v>
      </c>
      <c r="K3044" s="28">
        <v>227.87</v>
      </c>
      <c r="L3044" s="28">
        <v>108</v>
      </c>
      <c r="M3044" s="28">
        <v>227.87</v>
      </c>
      <c r="N3044" s="28">
        <v>108</v>
      </c>
      <c r="O3044" s="27">
        <f>IF(ISBLANK(J3044), "", IF(LEFT(B3044) = "P", J3044+60, J3044+90))</f>
        <v>44550</v>
      </c>
      <c r="P3044" s="27">
        <v>44484</v>
      </c>
      <c r="Q3044" s="27">
        <f>IF(NOT(ISNUMBER(P3044)),"",P3044+15)</f>
        <v>44499</v>
      </c>
      <c r="R3044" s="25" t="s">
        <v>195</v>
      </c>
      <c r="S3044" s="25"/>
      <c r="T3044" s="26"/>
      <c r="U3044" s="25"/>
      <c r="V3044" s="25"/>
      <c r="W3044" s="25" t="str">
        <f>IF(ISNUMBER(R3044), R3044+120, "")</f>
        <v/>
      </c>
      <c r="X3044" s="24">
        <v>44502</v>
      </c>
      <c r="Y3044" s="23" t="str">
        <f ca="1">IF(LEFT(B3044) = "P",
        IF(OR(ISBLANK(I3044), I3044 = ""), TODAY() - F3044 &amp; CHAR(10) &amp; "(preapproval)", I3044 - F3044 &amp; CHAR(10) &amp; "(PFL filed)"),
       IF(OR(ISBLANK(Z3044), Z3044 = ""), TODAY() - J3044, X3044 - J3044 &amp; CHAR(10) &amp; "(closed)"))</f>
        <v>42
(closed)</v>
      </c>
      <c r="Z3044" s="6" t="str">
        <f>IF(ISBLANK(X3044), "", "Yes")</f>
        <v>Yes</v>
      </c>
    </row>
    <row r="3045" spans="1:26" s="12" customFormat="1" ht="30" hidden="1" customHeight="1" x14ac:dyDescent="0.3">
      <c r="A3045" s="29" t="s">
        <v>185</v>
      </c>
      <c r="B3045" s="29">
        <v>202100157</v>
      </c>
      <c r="C3045" s="30" t="s">
        <v>193</v>
      </c>
      <c r="D3045" s="29" t="s">
        <v>179</v>
      </c>
      <c r="E3045" s="139" t="s">
        <v>1395</v>
      </c>
      <c r="F3045" s="30"/>
      <c r="G3045" s="128"/>
      <c r="H3045" s="24" t="str">
        <f>IF(ISNUMBER(F3045), F3045+90, "N/A")</f>
        <v>N/A</v>
      </c>
      <c r="I3045" s="24"/>
      <c r="J3045" s="24">
        <v>44460</v>
      </c>
      <c r="K3045" s="28">
        <v>714.97</v>
      </c>
      <c r="L3045" s="28">
        <v>254</v>
      </c>
      <c r="M3045" s="28">
        <v>714.97</v>
      </c>
      <c r="N3045" s="28">
        <v>254</v>
      </c>
      <c r="O3045" s="27">
        <f>IF(ISBLANK(J3045), "", IF(LEFT(B3045) = "P", J3045+60, J3045+90))</f>
        <v>44550</v>
      </c>
      <c r="P3045" s="27">
        <v>44484</v>
      </c>
      <c r="Q3045" s="27">
        <f>IF(NOT(ISNUMBER(P3045)),"",P3045+15)</f>
        <v>44499</v>
      </c>
      <c r="R3045" s="25" t="s">
        <v>195</v>
      </c>
      <c r="S3045" s="25"/>
      <c r="T3045" s="26"/>
      <c r="U3045" s="25"/>
      <c r="V3045" s="25"/>
      <c r="W3045" s="25" t="str">
        <f>IF(ISNUMBER(R3045), R3045+120, "")</f>
        <v/>
      </c>
      <c r="X3045" s="24">
        <v>44502</v>
      </c>
      <c r="Y3045" s="23" t="str">
        <f ca="1">IF(LEFT(B3045) = "P",
        IF(OR(ISBLANK(I3045), I3045 = ""), TODAY() - F3045 &amp; CHAR(10) &amp; "(preapproval)", I3045 - F3045 &amp; CHAR(10) &amp; "(PFL filed)"),
       IF(OR(ISBLANK(Z3045), Z3045 = ""), TODAY() - J3045, X3045 - J3045 &amp; CHAR(10) &amp; "(closed)"))</f>
        <v>42
(closed)</v>
      </c>
      <c r="Z3045" s="6" t="str">
        <f>IF(ISBLANK(X3045), "", "Yes")</f>
        <v>Yes</v>
      </c>
    </row>
    <row r="3046" spans="1:26" s="12" customFormat="1" ht="30" hidden="1" customHeight="1" x14ac:dyDescent="0.3">
      <c r="A3046" s="29" t="s">
        <v>185</v>
      </c>
      <c r="B3046" s="29">
        <v>202100158</v>
      </c>
      <c r="C3046" s="30" t="s">
        <v>193</v>
      </c>
      <c r="D3046" s="29" t="s">
        <v>179</v>
      </c>
      <c r="E3046" s="139" t="s">
        <v>1394</v>
      </c>
      <c r="F3046" s="30"/>
      <c r="G3046" s="128"/>
      <c r="H3046" s="24" t="str">
        <f>IF(ISNUMBER(F3046), F3046+90, "N/A")</f>
        <v>N/A</v>
      </c>
      <c r="I3046" s="24"/>
      <c r="J3046" s="24">
        <v>44460</v>
      </c>
      <c r="K3046" s="28">
        <v>266.58</v>
      </c>
      <c r="L3046" s="28">
        <v>258</v>
      </c>
      <c r="M3046" s="28">
        <v>266.58</v>
      </c>
      <c r="N3046" s="28">
        <v>258</v>
      </c>
      <c r="O3046" s="27">
        <f>IF(ISBLANK(J3046), "", IF(LEFT(B3046) = "P", J3046+60, J3046+90))</f>
        <v>44550</v>
      </c>
      <c r="P3046" s="27">
        <v>44491</v>
      </c>
      <c r="Q3046" s="27">
        <f>IF(NOT(ISNUMBER(P3046)),"",P3046+15)</f>
        <v>44506</v>
      </c>
      <c r="R3046" s="25" t="s">
        <v>195</v>
      </c>
      <c r="S3046" s="25"/>
      <c r="T3046" s="26"/>
      <c r="U3046" s="25"/>
      <c r="V3046" s="25"/>
      <c r="W3046" s="25" t="str">
        <f>IF(ISNUMBER(R3046), R3046+120, "")</f>
        <v/>
      </c>
      <c r="X3046" s="24">
        <v>44509</v>
      </c>
      <c r="Y3046" s="23" t="str">
        <f ca="1">IF(LEFT(B3046) = "P",
        IF(OR(ISBLANK(I3046), I3046 = ""), TODAY() - F3046 &amp; CHAR(10) &amp; "(preapproval)", I3046 - F3046 &amp; CHAR(10) &amp; "(PFL filed)"),
       IF(OR(ISBLANK(Z3046), Z3046 = ""), TODAY() - J3046, X3046 - J3046 &amp; CHAR(10) &amp; "(closed)"))</f>
        <v>49
(closed)</v>
      </c>
      <c r="Z3046" s="6" t="str">
        <f>IF(ISBLANK(X3046), "", "Yes")</f>
        <v>Yes</v>
      </c>
    </row>
    <row r="3047" spans="1:26" s="12" customFormat="1" ht="30" hidden="1" customHeight="1" x14ac:dyDescent="0.3">
      <c r="A3047" s="29" t="s">
        <v>185</v>
      </c>
      <c r="B3047" s="29">
        <v>202100159</v>
      </c>
      <c r="C3047" s="30" t="s">
        <v>193</v>
      </c>
      <c r="D3047" s="29" t="s">
        <v>179</v>
      </c>
      <c r="E3047" s="139" t="s">
        <v>1393</v>
      </c>
      <c r="F3047" s="30"/>
      <c r="G3047" s="128"/>
      <c r="H3047" s="24" t="str">
        <f>IF(ISNUMBER(F3047), F3047+90, "N/A")</f>
        <v>N/A</v>
      </c>
      <c r="I3047" s="24"/>
      <c r="J3047" s="24">
        <v>44460</v>
      </c>
      <c r="K3047" s="28" t="s">
        <v>1392</v>
      </c>
      <c r="L3047" s="28">
        <v>280</v>
      </c>
      <c r="M3047" s="28">
        <v>704.26</v>
      </c>
      <c r="N3047" s="28">
        <v>280</v>
      </c>
      <c r="O3047" s="27">
        <f>IF(ISBLANK(J3047), "", IF(LEFT(B3047) = "P", J3047+60, J3047+90))</f>
        <v>44550</v>
      </c>
      <c r="P3047" s="27">
        <v>44491</v>
      </c>
      <c r="Q3047" s="27">
        <f>IF(NOT(ISNUMBER(P3047)),"",P3047+15)</f>
        <v>44506</v>
      </c>
      <c r="R3047" s="25" t="s">
        <v>195</v>
      </c>
      <c r="S3047" s="25"/>
      <c r="T3047" s="26"/>
      <c r="U3047" s="25"/>
      <c r="V3047" s="25"/>
      <c r="W3047" s="25" t="str">
        <f>IF(ISNUMBER(R3047), R3047+120, "")</f>
        <v/>
      </c>
      <c r="X3047" s="24">
        <v>44509</v>
      </c>
      <c r="Y3047" s="23" t="str">
        <f ca="1">IF(LEFT(B3047) = "P",
        IF(OR(ISBLANK(I3047), I3047 = ""), TODAY() - F3047 &amp; CHAR(10) &amp; "(preapproval)", I3047 - F3047 &amp; CHAR(10) &amp; "(PFL filed)"),
       IF(OR(ISBLANK(Z3047), Z3047 = ""), TODAY() - J3047, X3047 - J3047 &amp; CHAR(10) &amp; "(closed)"))</f>
        <v>49
(closed)</v>
      </c>
      <c r="Z3047" s="6" t="str">
        <f>IF(ISBLANK(X3047), "", "Yes")</f>
        <v>Yes</v>
      </c>
    </row>
    <row r="3048" spans="1:26" s="12" customFormat="1" ht="30" hidden="1" customHeight="1" x14ac:dyDescent="0.3">
      <c r="A3048" s="29" t="s">
        <v>185</v>
      </c>
      <c r="B3048" s="29">
        <v>202100160</v>
      </c>
      <c r="C3048" s="30" t="s">
        <v>193</v>
      </c>
      <c r="D3048" s="29" t="s">
        <v>179</v>
      </c>
      <c r="E3048" s="139" t="s">
        <v>1391</v>
      </c>
      <c r="F3048" s="30"/>
      <c r="G3048" s="128"/>
      <c r="H3048" s="24" t="str">
        <f>IF(ISNUMBER(F3048), F3048+90, "N/A")</f>
        <v>N/A</v>
      </c>
      <c r="I3048" s="24"/>
      <c r="J3048" s="24">
        <v>44460</v>
      </c>
      <c r="K3048" s="28">
        <v>484</v>
      </c>
      <c r="L3048" s="28">
        <v>142</v>
      </c>
      <c r="M3048" s="28">
        <v>484</v>
      </c>
      <c r="N3048" s="28">
        <v>142</v>
      </c>
      <c r="O3048" s="27">
        <f>IF(ISBLANK(J3048), "", IF(LEFT(B3048) = "P", J3048+60, J3048+90))</f>
        <v>44550</v>
      </c>
      <c r="P3048" s="27">
        <v>44491</v>
      </c>
      <c r="Q3048" s="27">
        <f>IF(NOT(ISNUMBER(P3048)),"",P3048+15)</f>
        <v>44506</v>
      </c>
      <c r="R3048" s="25" t="s">
        <v>195</v>
      </c>
      <c r="S3048" s="25"/>
      <c r="T3048" s="26"/>
      <c r="U3048" s="25"/>
      <c r="V3048" s="25"/>
      <c r="W3048" s="25" t="str">
        <f>IF(ISNUMBER(R3048), R3048+120, "")</f>
        <v/>
      </c>
      <c r="X3048" s="24">
        <v>44509</v>
      </c>
      <c r="Y3048" s="23" t="str">
        <f ca="1">IF(LEFT(B3048) = "P",
        IF(OR(ISBLANK(I3048), I3048 = ""), TODAY() - F3048 &amp; CHAR(10) &amp; "(preapproval)", I3048 - F3048 &amp; CHAR(10) &amp; "(PFL filed)"),
       IF(OR(ISBLANK(Z3048), Z3048 = ""), TODAY() - J3048, X3048 - J3048 &amp; CHAR(10) &amp; "(closed)"))</f>
        <v>49
(closed)</v>
      </c>
      <c r="Z3048" s="6" t="str">
        <f>IF(ISBLANK(X3048), "", "Yes")</f>
        <v>Yes</v>
      </c>
    </row>
    <row r="3049" spans="1:26" s="12" customFormat="1" ht="30" hidden="1" customHeight="1" x14ac:dyDescent="0.3">
      <c r="A3049" s="29" t="s">
        <v>185</v>
      </c>
      <c r="B3049" s="29">
        <v>202100161</v>
      </c>
      <c r="C3049" s="30" t="s">
        <v>193</v>
      </c>
      <c r="D3049" s="29" t="s">
        <v>179</v>
      </c>
      <c r="E3049" s="139" t="s">
        <v>1390</v>
      </c>
      <c r="F3049" s="30"/>
      <c r="G3049" s="128"/>
      <c r="H3049" s="24" t="str">
        <f>IF(ISNUMBER(F3049), F3049+90, "N/A")</f>
        <v>N/A</v>
      </c>
      <c r="I3049" s="24"/>
      <c r="J3049" s="24">
        <v>44460</v>
      </c>
      <c r="K3049" s="28">
        <v>445.68</v>
      </c>
      <c r="L3049" s="28">
        <v>142</v>
      </c>
      <c r="M3049" s="28">
        <v>445.68</v>
      </c>
      <c r="N3049" s="28">
        <v>142</v>
      </c>
      <c r="O3049" s="27">
        <f>IF(ISBLANK(J3049), "", IF(LEFT(B3049) = "P", J3049+60, J3049+90))</f>
        <v>44550</v>
      </c>
      <c r="P3049" s="27">
        <v>44491</v>
      </c>
      <c r="Q3049" s="27">
        <f>IF(NOT(ISNUMBER(P3049)),"",P3049+15)</f>
        <v>44506</v>
      </c>
      <c r="R3049" s="25" t="s">
        <v>195</v>
      </c>
      <c r="S3049" s="25"/>
      <c r="T3049" s="26"/>
      <c r="U3049" s="25"/>
      <c r="V3049" s="25"/>
      <c r="W3049" s="25" t="str">
        <f>IF(ISNUMBER(R3049), R3049+120, "")</f>
        <v/>
      </c>
      <c r="X3049" s="24">
        <v>44509</v>
      </c>
      <c r="Y3049" s="23" t="str">
        <f ca="1">IF(LEFT(B3049) = "P",
        IF(OR(ISBLANK(I3049), I3049 = ""), TODAY() - F3049 &amp; CHAR(10) &amp; "(preapproval)", I3049 - F3049 &amp; CHAR(10) &amp; "(PFL filed)"),
       IF(OR(ISBLANK(Z3049), Z3049 = ""), TODAY() - J3049, X3049 - J3049 &amp; CHAR(10) &amp; "(closed)"))</f>
        <v>49
(closed)</v>
      </c>
      <c r="Z3049" s="6" t="str">
        <f>IF(ISBLANK(X3049), "", "Yes")</f>
        <v>Yes</v>
      </c>
    </row>
    <row r="3050" spans="1:26" s="12" customFormat="1" ht="30" hidden="1" customHeight="1" x14ac:dyDescent="0.3">
      <c r="A3050" s="29" t="s">
        <v>185</v>
      </c>
      <c r="B3050" s="29">
        <v>202100162</v>
      </c>
      <c r="C3050" s="30" t="s">
        <v>193</v>
      </c>
      <c r="D3050" s="29" t="s">
        <v>179</v>
      </c>
      <c r="E3050" s="139" t="s">
        <v>1389</v>
      </c>
      <c r="F3050" s="30"/>
      <c r="G3050" s="128"/>
      <c r="H3050" s="24" t="str">
        <f>IF(ISNUMBER(F3050), F3050+90, "N/A")</f>
        <v>N/A</v>
      </c>
      <c r="I3050" s="24"/>
      <c r="J3050" s="24">
        <v>44460</v>
      </c>
      <c r="K3050" s="28">
        <v>261.94</v>
      </c>
      <c r="L3050" s="28">
        <v>240</v>
      </c>
      <c r="M3050" s="28">
        <v>261.94</v>
      </c>
      <c r="N3050" s="28">
        <v>240</v>
      </c>
      <c r="O3050" s="27">
        <f>IF(ISBLANK(J3050), "", IF(LEFT(B3050) = "P", J3050+60, J3050+90))</f>
        <v>44550</v>
      </c>
      <c r="P3050" s="27">
        <v>44491</v>
      </c>
      <c r="Q3050" s="27">
        <f>IF(NOT(ISNUMBER(P3050)),"",P3050+15)</f>
        <v>44506</v>
      </c>
      <c r="R3050" s="25" t="s">
        <v>195</v>
      </c>
      <c r="S3050" s="25"/>
      <c r="T3050" s="26"/>
      <c r="U3050" s="25"/>
      <c r="V3050" s="25"/>
      <c r="W3050" s="25" t="str">
        <f>IF(ISNUMBER(R3050), R3050+120, "")</f>
        <v/>
      </c>
      <c r="X3050" s="24">
        <v>44509</v>
      </c>
      <c r="Y3050" s="23" t="str">
        <f ca="1">IF(LEFT(B3050) = "P",
        IF(OR(ISBLANK(I3050), I3050 = ""), TODAY() - F3050 &amp; CHAR(10) &amp; "(preapproval)", I3050 - F3050 &amp; CHAR(10) &amp; "(PFL filed)"),
       IF(OR(ISBLANK(Z3050), Z3050 = ""), TODAY() - J3050, X3050 - J3050 &amp; CHAR(10) &amp; "(closed)"))</f>
        <v>49
(closed)</v>
      </c>
      <c r="Z3050" s="6" t="str">
        <f>IF(ISBLANK(X3050), "", "Yes")</f>
        <v>Yes</v>
      </c>
    </row>
    <row r="3051" spans="1:26" s="12" customFormat="1" ht="30" hidden="1" customHeight="1" x14ac:dyDescent="0.3">
      <c r="A3051" s="29" t="s">
        <v>185</v>
      </c>
      <c r="B3051" s="29">
        <v>202100163</v>
      </c>
      <c r="C3051" s="30" t="s">
        <v>193</v>
      </c>
      <c r="D3051" s="29" t="s">
        <v>179</v>
      </c>
      <c r="E3051" s="139" t="s">
        <v>1388</v>
      </c>
      <c r="F3051" s="30"/>
      <c r="G3051" s="128"/>
      <c r="H3051" s="24" t="str">
        <f>IF(ISNUMBER(F3051), F3051+90, "N/A")</f>
        <v>N/A</v>
      </c>
      <c r="I3051" s="24"/>
      <c r="J3051" s="24">
        <v>44460</v>
      </c>
      <c r="K3051" s="28">
        <v>752</v>
      </c>
      <c r="L3051" s="28">
        <v>276</v>
      </c>
      <c r="M3051" s="28">
        <v>752</v>
      </c>
      <c r="N3051" s="28">
        <v>276</v>
      </c>
      <c r="O3051" s="27">
        <f>IF(ISBLANK(J3051), "", IF(LEFT(B3051) = "P", J3051+60, J3051+90))</f>
        <v>44550</v>
      </c>
      <c r="P3051" s="27">
        <v>44491</v>
      </c>
      <c r="Q3051" s="27">
        <f>IF(NOT(ISNUMBER(P3051)),"",P3051+15)</f>
        <v>44506</v>
      </c>
      <c r="R3051" s="25" t="s">
        <v>195</v>
      </c>
      <c r="S3051" s="25"/>
      <c r="T3051" s="26"/>
      <c r="U3051" s="25"/>
      <c r="V3051" s="25"/>
      <c r="W3051" s="25" t="str">
        <f>IF(ISNUMBER(R3051), R3051+120, "")</f>
        <v/>
      </c>
      <c r="X3051" s="24">
        <v>44509</v>
      </c>
      <c r="Y3051" s="23" t="str">
        <f ca="1">IF(LEFT(B3051) = "P",
        IF(OR(ISBLANK(I3051), I3051 = ""), TODAY() - F3051 &amp; CHAR(10) &amp; "(preapproval)", I3051 - F3051 &amp; CHAR(10) &amp; "(PFL filed)"),
       IF(OR(ISBLANK(Z3051), Z3051 = ""), TODAY() - J3051, X3051 - J3051 &amp; CHAR(10) &amp; "(closed)"))</f>
        <v>49
(closed)</v>
      </c>
      <c r="Z3051" s="6" t="str">
        <f>IF(ISBLANK(X3051), "", "Yes")</f>
        <v>Yes</v>
      </c>
    </row>
    <row r="3052" spans="1:26" s="12" customFormat="1" ht="30" hidden="1" customHeight="1" x14ac:dyDescent="0.3">
      <c r="A3052" s="29" t="s">
        <v>185</v>
      </c>
      <c r="B3052" s="29">
        <v>202100164</v>
      </c>
      <c r="C3052" s="31" t="s">
        <v>57</v>
      </c>
      <c r="D3052" s="29" t="s">
        <v>179</v>
      </c>
      <c r="E3052" s="30" t="s">
        <v>1060</v>
      </c>
      <c r="F3052" s="30"/>
      <c r="G3052" s="128"/>
      <c r="H3052" s="24" t="s">
        <v>230</v>
      </c>
      <c r="I3052" s="24"/>
      <c r="J3052" s="24">
        <v>44462</v>
      </c>
      <c r="K3052" s="28">
        <v>1852.2</v>
      </c>
      <c r="L3052" s="28">
        <v>68.599999999999994</v>
      </c>
      <c r="M3052" s="28">
        <v>2058</v>
      </c>
      <c r="N3052" s="28">
        <v>137.19999999999999</v>
      </c>
      <c r="O3052" s="27">
        <f>IF(ISBLANK(J3052), "", IF(LEFT(B3052) = "P", J3052+60, J3052+90))</f>
        <v>44552</v>
      </c>
      <c r="P3052" s="27">
        <v>44517</v>
      </c>
      <c r="Q3052" s="27">
        <f>IF(NOT(ISNUMBER(P3052)),"",P3052+15)</f>
        <v>44532</v>
      </c>
      <c r="R3052" s="25" t="s">
        <v>195</v>
      </c>
      <c r="S3052" s="25"/>
      <c r="T3052" s="26"/>
      <c r="U3052" s="25"/>
      <c r="V3052" s="25"/>
      <c r="W3052" s="25"/>
      <c r="X3052" s="24">
        <v>44533</v>
      </c>
      <c r="Y3052" s="23" t="str">
        <f ca="1">IF(LEFT(B3052) = "P",
        IF(OR(ISBLANK(I3052), I3052 = ""), TODAY() - F3052 &amp; CHAR(10) &amp; "(preapproval)", I3052 - F3052 &amp; CHAR(10) &amp; "(PFL filed)"),
       IF(OR(ISBLANK(Z3052), Z3052 = ""), TODAY() - J3052, X3052 - J3052 &amp; CHAR(10) &amp; "(closed)"))</f>
        <v>71
(closed)</v>
      </c>
      <c r="Z3052" s="6" t="str">
        <f>IF(ISBLANK(X3052), "", "Yes")</f>
        <v>Yes</v>
      </c>
    </row>
    <row r="3053" spans="1:26" s="12" customFormat="1" ht="30" hidden="1" customHeight="1" x14ac:dyDescent="0.3">
      <c r="A3053" s="29" t="s">
        <v>185</v>
      </c>
      <c r="B3053" s="29">
        <v>202100165</v>
      </c>
      <c r="C3053" s="30" t="s">
        <v>1111</v>
      </c>
      <c r="D3053" s="29" t="s">
        <v>179</v>
      </c>
      <c r="E3053" s="139" t="s">
        <v>1387</v>
      </c>
      <c r="F3053" s="30"/>
      <c r="G3053" s="128"/>
      <c r="H3053" s="24" t="str">
        <f>IF(ISNUMBER(F3053), F3053+90, "N/A")</f>
        <v>N/A</v>
      </c>
      <c r="I3053" s="24"/>
      <c r="J3053" s="24">
        <v>44466</v>
      </c>
      <c r="K3053" s="28">
        <v>3589.6</v>
      </c>
      <c r="L3053" s="28">
        <v>554.72</v>
      </c>
      <c r="M3053" s="28">
        <v>3589.6</v>
      </c>
      <c r="N3053" s="28">
        <v>554.72</v>
      </c>
      <c r="O3053" s="27">
        <f>IF(ISBLANK(J3053), "", IF(LEFT(B3053) = "P", J3053+60, J3053+90))</f>
        <v>44556</v>
      </c>
      <c r="P3053" s="27">
        <v>44531</v>
      </c>
      <c r="Q3053" s="27">
        <f>IF(NOT(ISNUMBER(P3053)),"",P3053+15)</f>
        <v>44546</v>
      </c>
      <c r="R3053" s="25" t="s">
        <v>195</v>
      </c>
      <c r="S3053" s="25"/>
      <c r="T3053" s="26"/>
      <c r="U3053" s="25"/>
      <c r="V3053" s="25"/>
      <c r="W3053" s="25" t="str">
        <f>IF(ISNUMBER(R3053), R3053+120, "")</f>
        <v/>
      </c>
      <c r="X3053" s="24">
        <v>44547</v>
      </c>
      <c r="Y3053" s="23" t="str">
        <f ca="1">IF(LEFT(B3053) = "P",
        IF(OR(ISBLANK(I3053), I3053 = ""), TODAY() - F3053 &amp; CHAR(10) &amp; "(preapproval)", I3053 - F3053 &amp; CHAR(10) &amp; "(PFL filed)"),
       IF(OR(ISBLANK(Z3053), Z3053 = ""), TODAY() - J3053, X3053 - J3053 &amp; CHAR(10) &amp; "(closed)"))</f>
        <v>81
(closed)</v>
      </c>
      <c r="Z3053" s="6" t="str">
        <f>IF(ISBLANK(X3053), "", "Yes")</f>
        <v>Yes</v>
      </c>
    </row>
    <row r="3054" spans="1:26" s="12" customFormat="1" ht="30" hidden="1" customHeight="1" x14ac:dyDescent="0.3">
      <c r="A3054" s="29" t="s">
        <v>185</v>
      </c>
      <c r="B3054" s="29">
        <v>202100166</v>
      </c>
      <c r="C3054" s="30" t="s">
        <v>1111</v>
      </c>
      <c r="D3054" s="29" t="s">
        <v>179</v>
      </c>
      <c r="E3054" s="139" t="s">
        <v>1386</v>
      </c>
      <c r="F3054" s="30"/>
      <c r="G3054" s="128"/>
      <c r="H3054" s="24" t="str">
        <f>IF(ISNUMBER(F3054), F3054+90, "N/A")</f>
        <v>N/A</v>
      </c>
      <c r="I3054" s="24"/>
      <c r="J3054" s="24">
        <v>44466</v>
      </c>
      <c r="K3054" s="28">
        <v>4617</v>
      </c>
      <c r="L3054" s="28">
        <v>342</v>
      </c>
      <c r="M3054" s="28"/>
      <c r="N3054" s="28"/>
      <c r="O3054" s="27">
        <f>IF(ISBLANK(J3054), "", IF(LEFT(B3054) = "P", J3054+60, J3054+90))</f>
        <v>44556</v>
      </c>
      <c r="P3054" s="27" t="s">
        <v>230</v>
      </c>
      <c r="Q3054" s="27" t="str">
        <f>IF(NOT(ISNUMBER(P3054)),"",P3054+15)</f>
        <v/>
      </c>
      <c r="R3054" s="25" t="s">
        <v>196</v>
      </c>
      <c r="S3054" s="25"/>
      <c r="T3054" s="26"/>
      <c r="U3054" s="25"/>
      <c r="V3054" s="25"/>
      <c r="W3054" s="25" t="str">
        <f>IF(ISNUMBER(R3054), R3054+120, "")</f>
        <v/>
      </c>
      <c r="X3054" s="24">
        <v>44490</v>
      </c>
      <c r="Y3054" s="23" t="str">
        <f ca="1">IF(LEFT(B3054) = "P",
        IF(OR(ISBLANK(I3054), I3054 = ""), TODAY() - F3054 &amp; CHAR(10) &amp; "(preapproval)", I3054 - F3054 &amp; CHAR(10) &amp; "(PFL filed)"),
       IF(OR(ISBLANK(Z3054), Z3054 = ""), TODAY() - J3054, X3054 - J3054 &amp; CHAR(10) &amp; "(closed)"))</f>
        <v>24
(closed)</v>
      </c>
      <c r="Z3054" s="6" t="str">
        <f>IF(ISBLANK(X3054), "", "Yes")</f>
        <v>Yes</v>
      </c>
    </row>
    <row r="3055" spans="1:26" s="12" customFormat="1" ht="28.8" hidden="1" x14ac:dyDescent="0.3">
      <c r="A3055" s="29" t="s">
        <v>185</v>
      </c>
      <c r="B3055" s="29" t="s">
        <v>1385</v>
      </c>
      <c r="C3055" s="31" t="s">
        <v>1196</v>
      </c>
      <c r="D3055" s="29" t="s">
        <v>179</v>
      </c>
      <c r="E3055" s="139" t="s">
        <v>1196</v>
      </c>
      <c r="F3055" s="39">
        <v>43502</v>
      </c>
      <c r="G3055" s="128">
        <v>25000</v>
      </c>
      <c r="H3055" s="24">
        <f>IF(ISNUMBER(F3055), F3055+90, "N/A")</f>
        <v>43592</v>
      </c>
      <c r="I3055" s="24">
        <v>43542</v>
      </c>
      <c r="J3055" s="34">
        <v>44047</v>
      </c>
      <c r="K3055" s="28">
        <v>6186.5</v>
      </c>
      <c r="L3055" s="28">
        <v>315</v>
      </c>
      <c r="M3055" s="28">
        <v>6186.5</v>
      </c>
      <c r="N3055" s="28">
        <v>315</v>
      </c>
      <c r="O3055" s="27">
        <f>IF(ISBLANK(J3055), "", IF(ISNUMBER(F3055), J3055+60, J3055+90))</f>
        <v>44107</v>
      </c>
      <c r="P3055" s="27">
        <v>44078</v>
      </c>
      <c r="Q3055" s="27">
        <f>IF(NOT(ISNUMBER(P3055)),"",P3055+15)</f>
        <v>44093</v>
      </c>
      <c r="R3055" s="25" t="s">
        <v>195</v>
      </c>
      <c r="S3055" s="25"/>
      <c r="T3055" s="26"/>
      <c r="U3055" s="25"/>
      <c r="V3055" s="25"/>
      <c r="W3055" s="25" t="str">
        <f>IF(ISNUMBER(R3055), R3055+120, "")</f>
        <v/>
      </c>
      <c r="X3055" s="24">
        <v>44096</v>
      </c>
      <c r="Y3055" s="23" t="str">
        <f ca="1">IF(LEFT(B3055) = "P",
        IF(OR(ISBLANK(I3055), I3055 = ""), TODAY() - F3055 &amp; CHAR(10) &amp; "(preapproval)", I3055 - F3055 &amp; CHAR(10) &amp; "(PFL filed)"),
       IF(OR(ISBLANK(Z3055), Z3055 = ""), TODAY() - J3055, X3055 - J3055 &amp; CHAR(10) &amp; "(closed)"))</f>
        <v>49
(closed)</v>
      </c>
      <c r="Z3055" s="6" t="str">
        <f>IF(ISBLANK(X3055), "", "Yes")</f>
        <v>Yes</v>
      </c>
    </row>
    <row r="3056" spans="1:26" s="12" customFormat="1" ht="28.8" hidden="1" x14ac:dyDescent="0.3">
      <c r="A3056" s="29" t="s">
        <v>185</v>
      </c>
      <c r="B3056" s="29" t="s">
        <v>1384</v>
      </c>
      <c r="C3056" s="31" t="s">
        <v>193</v>
      </c>
      <c r="D3056" s="29" t="s">
        <v>179</v>
      </c>
      <c r="E3056" s="139" t="s">
        <v>1383</v>
      </c>
      <c r="F3056" s="24">
        <v>43889</v>
      </c>
      <c r="G3056" s="128"/>
      <c r="H3056" s="24">
        <f>IF(ISNUMBER(F3056), F3056+90, "N/A")</f>
        <v>43979</v>
      </c>
      <c r="I3056" s="24">
        <v>43896</v>
      </c>
      <c r="J3056" s="24">
        <v>44124</v>
      </c>
      <c r="K3056" s="28">
        <v>889</v>
      </c>
      <c r="L3056" s="28">
        <v>340</v>
      </c>
      <c r="M3056" s="28">
        <v>889</v>
      </c>
      <c r="N3056" s="28">
        <v>340</v>
      </c>
      <c r="O3056" s="27">
        <f>IF(ISBLANK(J3056), "", IF(LEFT(B3056) = "P", J3056+60, J3056+90))</f>
        <v>44214</v>
      </c>
      <c r="P3056" s="27">
        <v>44169</v>
      </c>
      <c r="Q3056" s="27">
        <f>IF(NOT(ISNUMBER(P3056)),"",P3056+15)</f>
        <v>44184</v>
      </c>
      <c r="R3056" s="25" t="s">
        <v>195</v>
      </c>
      <c r="S3056" s="25"/>
      <c r="T3056" s="26"/>
      <c r="U3056" s="25"/>
      <c r="V3056" s="25"/>
      <c r="W3056" s="25" t="str">
        <f>IF(ISNUMBER(R3056), R3056+120, "")</f>
        <v/>
      </c>
      <c r="X3056" s="24">
        <v>44187</v>
      </c>
      <c r="Y3056" s="23" t="str">
        <f ca="1">IF(LEFT(B3056) = "P",
        IF(OR(ISBLANK(I3056), I3056 = ""), TODAY() - F3056 &amp; CHAR(10) &amp; "(preapproval)", I3056 - F3056 &amp; CHAR(10) &amp; "(PFL filed)"),
       IF(OR(ISBLANK(Z3056), Z3056 = ""), TODAY() - J3056, X3056 - J3056 &amp; CHAR(10) &amp; "(closed)"))</f>
        <v>63
(closed)</v>
      </c>
      <c r="Z3056" s="6" t="str">
        <f>IF(ISBLANK(X3056), "", "Yes")</f>
        <v>Yes</v>
      </c>
    </row>
    <row r="3057" spans="1:26" s="12" customFormat="1" ht="26.4" hidden="1" x14ac:dyDescent="0.3">
      <c r="A3057" s="157"/>
      <c r="B3057" s="155" t="s">
        <v>1382</v>
      </c>
      <c r="C3057" s="156" t="s">
        <v>1381</v>
      </c>
      <c r="D3057" s="155" t="s">
        <v>1380</v>
      </c>
      <c r="E3057" s="154"/>
      <c r="F3057" s="152">
        <v>43511</v>
      </c>
      <c r="G3057" s="152"/>
      <c r="H3057" s="152">
        <v>43530</v>
      </c>
      <c r="I3057" s="152"/>
      <c r="J3057" s="153"/>
      <c r="K3057" s="152"/>
      <c r="L3057" s="152"/>
      <c r="M3057" s="152"/>
      <c r="N3057" s="152"/>
      <c r="O3057" s="152"/>
      <c r="P3057" s="152"/>
      <c r="Q3057" s="152"/>
      <c r="R3057" s="152"/>
      <c r="S3057" s="152"/>
      <c r="T3057" s="152"/>
      <c r="U3057" s="152"/>
      <c r="V3057" s="152"/>
      <c r="W3057" s="152"/>
      <c r="X3057" s="151">
        <v>43530</v>
      </c>
      <c r="Y3057" s="150" t="str">
        <f ca="1">IF(ISBLANK(X3057), TODAY()-E3057,X3057- E3057 &amp; CHAR(10) &amp; "(closed)")</f>
        <v>43530
(closed)</v>
      </c>
      <c r="Z3057" s="149" t="s">
        <v>360</v>
      </c>
    </row>
    <row r="3058" spans="1:26" s="12" customFormat="1" ht="28.8" hidden="1" x14ac:dyDescent="0.3">
      <c r="A3058" s="29" t="s">
        <v>185</v>
      </c>
      <c r="B3058" s="29">
        <v>202100167</v>
      </c>
      <c r="C3058" s="30" t="s">
        <v>1111</v>
      </c>
      <c r="D3058" s="29" t="s">
        <v>179</v>
      </c>
      <c r="E3058" s="139" t="s">
        <v>1379</v>
      </c>
      <c r="F3058" s="30"/>
      <c r="G3058" s="128"/>
      <c r="H3058" s="24" t="str">
        <f>IF(ISNUMBER(F3058), F3058+90, "N/A")</f>
        <v>N/A</v>
      </c>
      <c r="I3058" s="24"/>
      <c r="J3058" s="24">
        <v>44466</v>
      </c>
      <c r="K3058" s="28">
        <v>14451.84</v>
      </c>
      <c r="L3058" s="28">
        <v>374.4</v>
      </c>
      <c r="M3058" s="28">
        <v>14451.84</v>
      </c>
      <c r="N3058" s="28">
        <v>374.4</v>
      </c>
      <c r="O3058" s="27">
        <f>IF(ISBLANK(J3058), "", IF(LEFT(B3058) = "P", J3058+60, J3058+90))</f>
        <v>44556</v>
      </c>
      <c r="P3058" s="27">
        <v>44517</v>
      </c>
      <c r="Q3058" s="27">
        <f>IF(NOT(ISNUMBER(P3058)),"",P3058+15)</f>
        <v>44532</v>
      </c>
      <c r="R3058" s="25" t="s">
        <v>195</v>
      </c>
      <c r="S3058" s="25"/>
      <c r="T3058" s="26"/>
      <c r="U3058" s="25"/>
      <c r="V3058" s="25"/>
      <c r="W3058" s="25" t="str">
        <f>IF(ISNUMBER(R3058), R3058+120, "")</f>
        <v/>
      </c>
      <c r="X3058" s="24">
        <v>44533</v>
      </c>
      <c r="Y3058" s="23" t="str">
        <f ca="1">IF(LEFT(B3058) = "P",
        IF(OR(ISBLANK(I3058), I3058 = ""), TODAY() - F3058 &amp; CHAR(10) &amp; "(preapproval)", I3058 - F3058 &amp; CHAR(10) &amp; "(PFL filed)"),
       IF(OR(ISBLANK(Z3058), Z3058 = ""), TODAY() - J3058, X3058 - J3058 &amp; CHAR(10) &amp; "(closed)"))</f>
        <v>67
(closed)</v>
      </c>
      <c r="Z3058" s="6" t="str">
        <f>IF(ISBLANK(X3058), "", "Yes")</f>
        <v>Yes</v>
      </c>
    </row>
    <row r="3059" spans="1:26" s="12" customFormat="1" ht="28.8" hidden="1" x14ac:dyDescent="0.3">
      <c r="A3059" s="29" t="s">
        <v>185</v>
      </c>
      <c r="B3059" s="29">
        <v>202100168</v>
      </c>
      <c r="C3059" s="30" t="s">
        <v>193</v>
      </c>
      <c r="D3059" s="29" t="s">
        <v>179</v>
      </c>
      <c r="E3059" s="139" t="s">
        <v>1378</v>
      </c>
      <c r="F3059" s="30"/>
      <c r="G3059" s="128"/>
      <c r="H3059" s="24" t="str">
        <f>IF(ISNUMBER(F3059), F3059+90, "N/A")</f>
        <v>N/A</v>
      </c>
      <c r="I3059" s="24"/>
      <c r="J3059" s="24">
        <v>44473</v>
      </c>
      <c r="K3059" s="28">
        <v>555.70000000000005</v>
      </c>
      <c r="L3059" s="28">
        <v>190.9</v>
      </c>
      <c r="M3059" s="28">
        <v>555.70000000000005</v>
      </c>
      <c r="N3059" s="28">
        <v>190.9</v>
      </c>
      <c r="O3059" s="27">
        <f>IF(ISBLANK(J3059), "", IF(LEFT(B3059) = "P", J3059+60, J3059+90))</f>
        <v>44563</v>
      </c>
      <c r="P3059" s="27">
        <v>44505</v>
      </c>
      <c r="Q3059" s="27">
        <f>IF(NOT(ISNUMBER(P3059)),"",P3059+15)</f>
        <v>44520</v>
      </c>
      <c r="R3059" s="25" t="s">
        <v>195</v>
      </c>
      <c r="S3059" s="25"/>
      <c r="T3059" s="26"/>
      <c r="U3059" s="25"/>
      <c r="V3059" s="25"/>
      <c r="W3059" s="25" t="str">
        <f>IF(ISNUMBER(R3059), R3059+120, "")</f>
        <v/>
      </c>
      <c r="X3059" s="24">
        <v>44523</v>
      </c>
      <c r="Y3059" s="23" t="str">
        <f ca="1">IF(LEFT(B3059) = "P",
        IF(OR(ISBLANK(I3059), I3059 = ""), TODAY() - F3059 &amp; CHAR(10) &amp; "(preapproval)", I3059 - F3059 &amp; CHAR(10) &amp; "(PFL filed)"),
       IF(OR(ISBLANK(Z3059), Z3059 = ""), TODAY() - J3059, X3059 - J3059 &amp; CHAR(10) &amp; "(closed)"))</f>
        <v>50
(closed)</v>
      </c>
      <c r="Z3059" s="6" t="str">
        <f>IF(ISBLANK(X3059), "", "Yes")</f>
        <v>Yes</v>
      </c>
    </row>
    <row r="3060" spans="1:26" s="12" customFormat="1" ht="28.8" hidden="1" x14ac:dyDescent="0.3">
      <c r="A3060" s="29" t="s">
        <v>185</v>
      </c>
      <c r="B3060" s="146">
        <v>202100169</v>
      </c>
      <c r="C3060" s="145" t="s">
        <v>193</v>
      </c>
      <c r="D3060" s="146" t="s">
        <v>176</v>
      </c>
      <c r="E3060" s="145" t="s">
        <v>809</v>
      </c>
      <c r="F3060" s="30"/>
      <c r="G3060" s="128"/>
      <c r="H3060" s="24" t="str">
        <f>IF(ISNUMBER(F3060), F3060+90, "N/A")</f>
        <v>N/A</v>
      </c>
      <c r="I3060" s="24"/>
      <c r="J3060" s="24">
        <v>44477</v>
      </c>
      <c r="K3060" s="28">
        <v>9870</v>
      </c>
      <c r="L3060" s="28">
        <v>3290</v>
      </c>
      <c r="M3060" s="28">
        <v>9870</v>
      </c>
      <c r="N3060" s="28">
        <v>3290</v>
      </c>
      <c r="O3060" s="27">
        <f>IF(ISBLANK(J3060), "", IF(LEFT(B3060) = "P", J3060+60, J3060+90))</f>
        <v>44567</v>
      </c>
      <c r="P3060" s="27">
        <v>44533</v>
      </c>
      <c r="Q3060" s="27">
        <f>IF(NOT(ISNUMBER(P3060)),"",P3060+15)</f>
        <v>44548</v>
      </c>
      <c r="R3060" s="25" t="s">
        <v>195</v>
      </c>
      <c r="S3060" s="25"/>
      <c r="T3060" s="26"/>
      <c r="U3060" s="25"/>
      <c r="V3060" s="25"/>
      <c r="W3060" s="25" t="str">
        <f>IF(ISNUMBER(R3060), R3060+120, "")</f>
        <v/>
      </c>
      <c r="X3060" s="24">
        <v>44551</v>
      </c>
      <c r="Y3060" s="23" t="str">
        <f ca="1">IF(LEFT(B3060) = "P",
        IF(OR(ISBLANK(I3060), I3060 = ""), TODAY() - F3060 &amp; CHAR(10) &amp; "(preapproval)", I3060 - F3060 &amp; CHAR(10) &amp; "(PFL filed)"),
       IF(OR(ISBLANK(Z3060), Z3060 = ""), TODAY() - J3060, X3060 - J3060 &amp; CHAR(10) &amp; "(closed)"))</f>
        <v>74
(closed)</v>
      </c>
      <c r="Z3060" s="6" t="str">
        <f>IF(ISBLANK(X3060), "", "Yes")</f>
        <v>Yes</v>
      </c>
    </row>
    <row r="3061" spans="1:26" s="12" customFormat="1" ht="28.8" hidden="1" x14ac:dyDescent="0.3">
      <c r="A3061" s="29" t="s">
        <v>185</v>
      </c>
      <c r="B3061" s="29">
        <v>202100170</v>
      </c>
      <c r="C3061" s="30" t="s">
        <v>193</v>
      </c>
      <c r="D3061" s="29" t="s">
        <v>176</v>
      </c>
      <c r="E3061" s="139" t="s">
        <v>1377</v>
      </c>
      <c r="F3061" s="30"/>
      <c r="G3061" s="128"/>
      <c r="H3061" s="24" t="str">
        <f>IF(ISNUMBER(F3061), F3061+90, "N/A")</f>
        <v>N/A</v>
      </c>
      <c r="I3061" s="24"/>
      <c r="J3061" s="24">
        <v>44477</v>
      </c>
      <c r="K3061" s="28">
        <v>11136.33</v>
      </c>
      <c r="L3061" s="28">
        <v>329</v>
      </c>
      <c r="M3061" s="28">
        <v>11136.33</v>
      </c>
      <c r="N3061" s="28">
        <v>329</v>
      </c>
      <c r="O3061" s="27">
        <f>IF(ISBLANK(J3061), "", IF(LEFT(B3061) = "P", J3061+60, J3061+90))</f>
        <v>44567</v>
      </c>
      <c r="P3061" s="27">
        <v>44498</v>
      </c>
      <c r="Q3061" s="27">
        <f>IF(NOT(ISNUMBER(P3061)),"",P3061+15)</f>
        <v>44513</v>
      </c>
      <c r="R3061" s="25" t="s">
        <v>195</v>
      </c>
      <c r="S3061" s="25"/>
      <c r="T3061" s="26"/>
      <c r="U3061" s="25"/>
      <c r="V3061" s="25"/>
      <c r="W3061" s="25" t="str">
        <f>IF(ISNUMBER(R3061), R3061+120, "")</f>
        <v/>
      </c>
      <c r="X3061" s="24">
        <v>44516</v>
      </c>
      <c r="Y3061" s="23" t="str">
        <f ca="1">IF(LEFT(B3061) = "P",
        IF(OR(ISBLANK(I3061), I3061 = ""), TODAY() - F3061 &amp; CHAR(10) &amp; "(preapproval)", I3061 - F3061 &amp; CHAR(10) &amp; "(PFL filed)"),
       IF(OR(ISBLANK(Z3061), Z3061 = ""), TODAY() - J3061, X3061 - J3061 &amp; CHAR(10) &amp; "(closed)"))</f>
        <v>39
(closed)</v>
      </c>
      <c r="Z3061" s="6" t="str">
        <f>IF(ISBLANK(X3061), "", "Yes")</f>
        <v>Yes</v>
      </c>
    </row>
    <row r="3062" spans="1:26" s="12" customFormat="1" ht="28.8" hidden="1" x14ac:dyDescent="0.3">
      <c r="A3062" s="29" t="s">
        <v>185</v>
      </c>
      <c r="B3062" s="29">
        <v>202100171</v>
      </c>
      <c r="C3062" s="30" t="s">
        <v>193</v>
      </c>
      <c r="D3062" s="29" t="s">
        <v>176</v>
      </c>
      <c r="E3062" s="30" t="s">
        <v>1376</v>
      </c>
      <c r="F3062" s="30"/>
      <c r="G3062" s="128"/>
      <c r="H3062" s="24" t="str">
        <f>IF(ISNUMBER(F3062), F3062+90, "N/A")</f>
        <v>N/A</v>
      </c>
      <c r="I3062" s="24"/>
      <c r="J3062" s="24">
        <v>44477</v>
      </c>
      <c r="K3062" s="28">
        <v>9880.5</v>
      </c>
      <c r="L3062" s="28">
        <v>3293.5</v>
      </c>
      <c r="M3062" s="28">
        <v>9880.5</v>
      </c>
      <c r="N3062" s="28">
        <v>3293.5</v>
      </c>
      <c r="O3062" s="27">
        <f>IF(ISBLANK(J3062), "", IF(LEFT(B3062) = "P", J3062+60, J3062+90))</f>
        <v>44567</v>
      </c>
      <c r="P3062" s="27">
        <v>44533</v>
      </c>
      <c r="Q3062" s="27">
        <f>IF(NOT(ISNUMBER(P3062)),"",P3062+15)</f>
        <v>44548</v>
      </c>
      <c r="R3062" s="25" t="s">
        <v>195</v>
      </c>
      <c r="S3062" s="25"/>
      <c r="T3062" s="26"/>
      <c r="U3062" s="25"/>
      <c r="V3062" s="25"/>
      <c r="W3062" s="25" t="str">
        <f>IF(ISNUMBER(R3062), R3062+120, "")</f>
        <v/>
      </c>
      <c r="X3062" s="24">
        <v>44551</v>
      </c>
      <c r="Y3062" s="23" t="str">
        <f ca="1">IF(LEFT(B3062) = "P",
        IF(OR(ISBLANK(I3062), I3062 = ""), TODAY() - F3062 &amp; CHAR(10) &amp; "(preapproval)", I3062 - F3062 &amp; CHAR(10) &amp; "(PFL filed)"),
       IF(OR(ISBLANK(Z3062), Z3062 = ""), TODAY() - J3062, X3062 - J3062 &amp; CHAR(10) &amp; "(closed)"))</f>
        <v>74
(closed)</v>
      </c>
      <c r="Z3062" s="6" t="str">
        <f>IF(ISBLANK(X3062), "", "Yes")</f>
        <v>Yes</v>
      </c>
    </row>
    <row r="3063" spans="1:26" s="12" customFormat="1" ht="28.8" hidden="1" x14ac:dyDescent="0.3">
      <c r="A3063" s="29" t="s">
        <v>185</v>
      </c>
      <c r="B3063" s="29">
        <v>202100172</v>
      </c>
      <c r="C3063" s="30" t="s">
        <v>193</v>
      </c>
      <c r="D3063" s="29" t="s">
        <v>176</v>
      </c>
      <c r="E3063" s="139" t="s">
        <v>932</v>
      </c>
      <c r="F3063" s="30"/>
      <c r="G3063" s="128"/>
      <c r="H3063" s="24" t="str">
        <f>IF(ISNUMBER(F3063), F3063+90, "N/A")</f>
        <v>N/A</v>
      </c>
      <c r="I3063" s="24"/>
      <c r="J3063" s="24">
        <v>44477</v>
      </c>
      <c r="K3063" s="28">
        <v>12448.29</v>
      </c>
      <c r="L3063" s="28">
        <v>329</v>
      </c>
      <c r="M3063" s="28">
        <v>12448.29</v>
      </c>
      <c r="N3063" s="28">
        <v>329</v>
      </c>
      <c r="O3063" s="27">
        <f>IF(ISBLANK(J3063), "", IF(LEFT(B3063) = "P", J3063+60, J3063+90))</f>
        <v>44567</v>
      </c>
      <c r="P3063" s="27">
        <v>44498</v>
      </c>
      <c r="Q3063" s="27">
        <f>IF(NOT(ISNUMBER(P3063)),"",P3063+15)</f>
        <v>44513</v>
      </c>
      <c r="R3063" s="25" t="s">
        <v>195</v>
      </c>
      <c r="S3063" s="25"/>
      <c r="T3063" s="26"/>
      <c r="U3063" s="25"/>
      <c r="V3063" s="25"/>
      <c r="W3063" s="25" t="str">
        <f>IF(ISNUMBER(R3063), R3063+120, "")</f>
        <v/>
      </c>
      <c r="X3063" s="24">
        <v>44516</v>
      </c>
      <c r="Y3063" s="23" t="str">
        <f ca="1">IF(LEFT(B3063) = "P",
        IF(OR(ISBLANK(I3063), I3063 = ""), TODAY() - F3063 &amp; CHAR(10) &amp; "(preapproval)", I3063 - F3063 &amp; CHAR(10) &amp; "(PFL filed)"),
       IF(OR(ISBLANK(Z3063), Z3063 = ""), TODAY() - J3063, X3063 - J3063 &amp; CHAR(10) &amp; "(closed)"))</f>
        <v>39
(closed)</v>
      </c>
      <c r="Z3063" s="6" t="str">
        <f>IF(ISBLANK(X3063), "", "Yes")</f>
        <v>Yes</v>
      </c>
    </row>
    <row r="3064" spans="1:26" s="12" customFormat="1" ht="28.8" hidden="1" x14ac:dyDescent="0.3">
      <c r="A3064" s="29" t="s">
        <v>185</v>
      </c>
      <c r="B3064" s="29">
        <v>202100173</v>
      </c>
      <c r="C3064" s="30" t="s">
        <v>193</v>
      </c>
      <c r="D3064" s="29" t="s">
        <v>176</v>
      </c>
      <c r="E3064" s="139" t="s">
        <v>546</v>
      </c>
      <c r="F3064" s="30"/>
      <c r="G3064" s="128"/>
      <c r="H3064" s="24" t="str">
        <f>IF(ISNUMBER(F3064), F3064+90, "N/A")</f>
        <v>N/A</v>
      </c>
      <c r="I3064" s="24"/>
      <c r="J3064" s="24">
        <v>44477</v>
      </c>
      <c r="K3064" s="28">
        <v>12447.5</v>
      </c>
      <c r="L3064" s="28">
        <v>332.5</v>
      </c>
      <c r="M3064" s="28">
        <v>12447.5</v>
      </c>
      <c r="N3064" s="28">
        <v>332.5</v>
      </c>
      <c r="O3064" s="27">
        <f>IF(ISBLANK(J3064), "", IF(LEFT(B3064) = "P", J3064+60, J3064+90))</f>
        <v>44567</v>
      </c>
      <c r="P3064" s="27">
        <v>44498</v>
      </c>
      <c r="Q3064" s="27">
        <f>IF(NOT(ISNUMBER(P3064)),"",P3064+15)</f>
        <v>44513</v>
      </c>
      <c r="R3064" s="25" t="s">
        <v>195</v>
      </c>
      <c r="S3064" s="25"/>
      <c r="T3064" s="26"/>
      <c r="U3064" s="25"/>
      <c r="V3064" s="25"/>
      <c r="W3064" s="25" t="str">
        <f>IF(ISNUMBER(R3064), R3064+120, "")</f>
        <v/>
      </c>
      <c r="X3064" s="24">
        <v>44516</v>
      </c>
      <c r="Y3064" s="23" t="str">
        <f ca="1">IF(LEFT(B3064) = "P",
        IF(OR(ISBLANK(I3064), I3064 = ""), TODAY() - F3064 &amp; CHAR(10) &amp; "(preapproval)", I3064 - F3064 &amp; CHAR(10) &amp; "(PFL filed)"),
       IF(OR(ISBLANK(Z3064), Z3064 = ""), TODAY() - J3064, X3064 - J3064 &amp; CHAR(10) &amp; "(closed)"))</f>
        <v>39
(closed)</v>
      </c>
      <c r="Z3064" s="6" t="str">
        <f>IF(ISBLANK(X3064), "", "Yes")</f>
        <v>Yes</v>
      </c>
    </row>
    <row r="3065" spans="1:26" s="12" customFormat="1" ht="28.8" hidden="1" x14ac:dyDescent="0.3">
      <c r="A3065" s="29" t="s">
        <v>185</v>
      </c>
      <c r="B3065" s="29">
        <v>202100174</v>
      </c>
      <c r="C3065" s="30" t="s">
        <v>193</v>
      </c>
      <c r="D3065" s="29" t="s">
        <v>176</v>
      </c>
      <c r="E3065" s="139" t="s">
        <v>1375</v>
      </c>
      <c r="F3065" s="30"/>
      <c r="G3065" s="128"/>
      <c r="H3065" s="24" t="str">
        <f>IF(ISNUMBER(F3065), F3065+90, "N/A")</f>
        <v>N/A</v>
      </c>
      <c r="I3065" s="24"/>
      <c r="J3065" s="24">
        <v>44477</v>
      </c>
      <c r="K3065" s="28">
        <v>11387</v>
      </c>
      <c r="L3065" s="28">
        <v>329</v>
      </c>
      <c r="M3065" s="28">
        <v>11387</v>
      </c>
      <c r="N3065" s="28">
        <v>329</v>
      </c>
      <c r="O3065" s="27">
        <f>IF(ISBLANK(J3065), "", IF(LEFT(B3065) = "P", J3065+60, J3065+90))</f>
        <v>44567</v>
      </c>
      <c r="P3065" s="27">
        <v>44498</v>
      </c>
      <c r="Q3065" s="27">
        <f>IF(NOT(ISNUMBER(P3065)),"",P3065+15)</f>
        <v>44513</v>
      </c>
      <c r="R3065" s="25" t="s">
        <v>195</v>
      </c>
      <c r="S3065" s="25"/>
      <c r="T3065" s="26"/>
      <c r="U3065" s="25"/>
      <c r="V3065" s="25"/>
      <c r="W3065" s="25" t="str">
        <f>IF(ISNUMBER(R3065), R3065+120, "")</f>
        <v/>
      </c>
      <c r="X3065" s="24">
        <v>44516</v>
      </c>
      <c r="Y3065" s="23" t="str">
        <f ca="1">IF(LEFT(B3065) = "P",
        IF(OR(ISBLANK(I3065), I3065 = ""), TODAY() - F3065 &amp; CHAR(10) &amp; "(preapproval)", I3065 - F3065 &amp; CHAR(10) &amp; "(PFL filed)"),
       IF(OR(ISBLANK(Z3065), Z3065 = ""), TODAY() - J3065, X3065 - J3065 &amp; CHAR(10) &amp; "(closed)"))</f>
        <v>39
(closed)</v>
      </c>
      <c r="Z3065" s="6" t="str">
        <f>IF(ISBLANK(X3065), "", "Yes")</f>
        <v>Yes</v>
      </c>
    </row>
    <row r="3066" spans="1:26" s="12" customFormat="1" ht="28.8" hidden="1" x14ac:dyDescent="0.3">
      <c r="A3066" s="29" t="s">
        <v>185</v>
      </c>
      <c r="B3066" s="29">
        <v>202100175</v>
      </c>
      <c r="C3066" s="30" t="s">
        <v>1373</v>
      </c>
      <c r="D3066" s="29" t="s">
        <v>174</v>
      </c>
      <c r="E3066" s="30" t="s">
        <v>1374</v>
      </c>
      <c r="F3066" s="30"/>
      <c r="G3066" s="128"/>
      <c r="H3066" s="24" t="str">
        <f>IF(ISNUMBER(F3066), F3066+90, "N/A")</f>
        <v>N/A</v>
      </c>
      <c r="I3066" s="24"/>
      <c r="J3066" s="24">
        <v>44477</v>
      </c>
      <c r="K3066" s="28">
        <v>1081340</v>
      </c>
      <c r="L3066" s="28">
        <v>0</v>
      </c>
      <c r="M3066" s="28">
        <v>1081340</v>
      </c>
      <c r="N3066" s="28">
        <v>0</v>
      </c>
      <c r="O3066" s="27">
        <f>IF(ISBLANK(J3066), "", IF(LEFT(B3066) = "P", J3066+60, J3066+90))</f>
        <v>44567</v>
      </c>
      <c r="P3066" s="27">
        <v>44566</v>
      </c>
      <c r="Q3066" s="27">
        <f>IF(NOT(ISNUMBER(P3066)),"",P3066+15)</f>
        <v>44581</v>
      </c>
      <c r="R3066" s="25" t="s">
        <v>195</v>
      </c>
      <c r="S3066" s="25"/>
      <c r="T3066" s="26"/>
      <c r="U3066" s="25"/>
      <c r="V3066" s="25"/>
      <c r="W3066" s="25" t="str">
        <f>IF(ISNUMBER(R3066), R3066+120, "")</f>
        <v/>
      </c>
      <c r="X3066" s="24">
        <v>44582</v>
      </c>
      <c r="Y3066" s="23" t="str">
        <f ca="1">IF(LEFT(B3066) = "P",
        IF(OR(ISBLANK(I3066), I3066 = ""), TODAY() - F3066 &amp; CHAR(10) &amp; "(preapproval)", I3066 - F3066 &amp; CHAR(10) &amp; "(PFL filed)"),
       IF(OR(ISBLANK(Z3066), Z3066 = ""), TODAY() - J3066, X3066 - J3066 &amp; CHAR(10) &amp; "(closed)"))</f>
        <v>105
(closed)</v>
      </c>
      <c r="Z3066" s="6" t="str">
        <f>IF(ISBLANK(X3066), "", "Yes")</f>
        <v>Yes</v>
      </c>
    </row>
    <row r="3067" spans="1:26" s="12" customFormat="1" ht="28.8" hidden="1" x14ac:dyDescent="0.3">
      <c r="A3067" s="29" t="s">
        <v>185</v>
      </c>
      <c r="B3067" s="29">
        <v>202100176</v>
      </c>
      <c r="C3067" s="30" t="s">
        <v>1373</v>
      </c>
      <c r="D3067" s="29" t="s">
        <v>174</v>
      </c>
      <c r="E3067" s="30" t="s">
        <v>1286</v>
      </c>
      <c r="F3067" s="30"/>
      <c r="G3067" s="128"/>
      <c r="H3067" s="24" t="str">
        <f>IF(ISNUMBER(F3067), F3067+90, "N/A")</f>
        <v>N/A</v>
      </c>
      <c r="I3067" s="24"/>
      <c r="J3067" s="24">
        <v>44477</v>
      </c>
      <c r="K3067" s="28">
        <v>1362241</v>
      </c>
      <c r="L3067" s="28">
        <v>0</v>
      </c>
      <c r="M3067" s="28">
        <v>1362241</v>
      </c>
      <c r="N3067" s="28">
        <v>0</v>
      </c>
      <c r="O3067" s="27">
        <f>IF(ISBLANK(J3067), "", IF(LEFT(B3067) = "P", J3067+60, J3067+90))</f>
        <v>44567</v>
      </c>
      <c r="P3067" s="27">
        <v>44551</v>
      </c>
      <c r="Q3067" s="27">
        <f>IF(NOT(ISNUMBER(P3067)),"",P3067+15)</f>
        <v>44566</v>
      </c>
      <c r="R3067" s="25" t="s">
        <v>195</v>
      </c>
      <c r="S3067" s="25"/>
      <c r="T3067" s="26"/>
      <c r="U3067" s="25"/>
      <c r="V3067" s="25"/>
      <c r="W3067" s="25" t="str">
        <f>IF(ISNUMBER(R3067), R3067+120, "")</f>
        <v/>
      </c>
      <c r="X3067" s="24">
        <v>44567</v>
      </c>
      <c r="Y3067" s="23" t="str">
        <f ca="1">IF(LEFT(B3067) = "P",
        IF(OR(ISBLANK(I3067), I3067 = ""), TODAY() - F3067 &amp; CHAR(10) &amp; "(preapproval)", I3067 - F3067 &amp; CHAR(10) &amp; "(PFL filed)"),
       IF(OR(ISBLANK(Z3067), Z3067 = ""), TODAY() - J3067, X3067 - J3067 &amp; CHAR(10) &amp; "(closed)"))</f>
        <v>90
(closed)</v>
      </c>
      <c r="Z3067" s="6" t="str">
        <f>IF(ISBLANK(X3067), "", "Yes")</f>
        <v>Yes</v>
      </c>
    </row>
    <row r="3068" spans="1:26" s="12" customFormat="1" ht="28.8" hidden="1" x14ac:dyDescent="0.3">
      <c r="A3068" s="29" t="s">
        <v>185</v>
      </c>
      <c r="B3068" s="29">
        <v>202100177</v>
      </c>
      <c r="C3068" s="30" t="s">
        <v>1373</v>
      </c>
      <c r="D3068" s="29" t="s">
        <v>174</v>
      </c>
      <c r="E3068" s="30" t="s">
        <v>1063</v>
      </c>
      <c r="F3068" s="30"/>
      <c r="G3068" s="128"/>
      <c r="H3068" s="24" t="str">
        <f>IF(ISNUMBER(F3068), F3068+90, "N/A")</f>
        <v>N/A</v>
      </c>
      <c r="I3068" s="24"/>
      <c r="J3068" s="24">
        <v>44477</v>
      </c>
      <c r="K3068" s="28">
        <v>259854</v>
      </c>
      <c r="L3068" s="28">
        <v>0</v>
      </c>
      <c r="M3068" s="28">
        <v>259854</v>
      </c>
      <c r="N3068" s="28">
        <v>0</v>
      </c>
      <c r="O3068" s="27">
        <f>IF(ISBLANK(J3068), "", IF(LEFT(B3068) = "P", J3068+60, J3068+90))</f>
        <v>44567</v>
      </c>
      <c r="P3068" s="27">
        <v>44551</v>
      </c>
      <c r="Q3068" s="27">
        <f>IF(NOT(ISNUMBER(P3068)),"",P3068+15)</f>
        <v>44566</v>
      </c>
      <c r="R3068" s="25" t="s">
        <v>195</v>
      </c>
      <c r="S3068" s="25"/>
      <c r="T3068" s="26"/>
      <c r="U3068" s="25"/>
      <c r="V3068" s="25"/>
      <c r="W3068" s="25" t="str">
        <f>IF(ISNUMBER(R3068), R3068+120, "")</f>
        <v/>
      </c>
      <c r="X3068" s="24">
        <v>44567</v>
      </c>
      <c r="Y3068" s="23" t="str">
        <f ca="1">IF(LEFT(B3068) = "P",
        IF(OR(ISBLANK(I3068), I3068 = ""), TODAY() - F3068 &amp; CHAR(10) &amp; "(preapproval)", I3068 - F3068 &amp; CHAR(10) &amp; "(PFL filed)"),
       IF(OR(ISBLANK(Z3068), Z3068 = ""), TODAY() - J3068, X3068 - J3068 &amp; CHAR(10) &amp; "(closed)"))</f>
        <v>90
(closed)</v>
      </c>
      <c r="Z3068" s="6" t="str">
        <f>IF(ISBLANK(X3068), "", "Yes")</f>
        <v>Yes</v>
      </c>
    </row>
    <row r="3069" spans="1:26" s="12" customFormat="1" ht="43.2" hidden="1" x14ac:dyDescent="0.3">
      <c r="A3069" s="29" t="s">
        <v>185</v>
      </c>
      <c r="B3069" s="29">
        <v>202100178</v>
      </c>
      <c r="C3069" s="30" t="s">
        <v>1372</v>
      </c>
      <c r="D3069" s="29" t="s">
        <v>176</v>
      </c>
      <c r="E3069" s="139" t="s">
        <v>1371</v>
      </c>
      <c r="F3069" s="30"/>
      <c r="G3069" s="128"/>
      <c r="H3069" s="24" t="str">
        <f>IF(ISNUMBER(F3069), F3069+90, "N/A")</f>
        <v>N/A</v>
      </c>
      <c r="I3069" s="24"/>
      <c r="J3069" s="24">
        <v>44477</v>
      </c>
      <c r="K3069" s="28">
        <v>13952.47</v>
      </c>
      <c r="L3069" s="28">
        <v>646.41</v>
      </c>
      <c r="M3069" s="28">
        <v>13952.47</v>
      </c>
      <c r="N3069" s="28">
        <v>646.41</v>
      </c>
      <c r="O3069" s="27">
        <f>IF(ISBLANK(J3069), "", IF(LEFT(B3069) = "P", J3069+60, J3069+90))</f>
        <v>44567</v>
      </c>
      <c r="P3069" s="27">
        <v>44498</v>
      </c>
      <c r="Q3069" s="27">
        <f>IF(NOT(ISNUMBER(P3069)),"",P3069+15)</f>
        <v>44513</v>
      </c>
      <c r="R3069" s="25" t="s">
        <v>195</v>
      </c>
      <c r="S3069" s="25"/>
      <c r="T3069" s="26"/>
      <c r="U3069" s="25"/>
      <c r="V3069" s="25"/>
      <c r="W3069" s="25" t="str">
        <f>IF(ISNUMBER(R3069), R3069+120, "")</f>
        <v/>
      </c>
      <c r="X3069" s="24">
        <v>44516</v>
      </c>
      <c r="Y3069" s="23" t="str">
        <f ca="1">IF(LEFT(B3069) = "P",
        IF(OR(ISBLANK(I3069), I3069 = ""), TODAY() - F3069 &amp; CHAR(10) &amp; "(preapproval)", I3069 - F3069 &amp; CHAR(10) &amp; "(PFL filed)"),
       IF(OR(ISBLANK(Z3069), Z3069 = ""), TODAY() - J3069, X3069 - J3069 &amp; CHAR(10) &amp; "(closed)"))</f>
        <v>39
(closed)</v>
      </c>
      <c r="Z3069" s="6" t="str">
        <f>IF(ISBLANK(X3069), "", "Yes")</f>
        <v>Yes</v>
      </c>
    </row>
    <row r="3070" spans="1:26" s="12" customFormat="1" ht="28.8" hidden="1" x14ac:dyDescent="0.3">
      <c r="A3070" s="29" t="s">
        <v>185</v>
      </c>
      <c r="B3070" s="29">
        <v>202100179</v>
      </c>
      <c r="C3070" s="30" t="s">
        <v>193</v>
      </c>
      <c r="D3070" s="29" t="s">
        <v>176</v>
      </c>
      <c r="E3070" s="30" t="s">
        <v>1370</v>
      </c>
      <c r="F3070" s="30"/>
      <c r="G3070" s="128"/>
      <c r="H3070" s="24" t="str">
        <f>IF(ISNUMBER(F3070), F3070+90, "N/A")</f>
        <v>N/A</v>
      </c>
      <c r="I3070" s="24"/>
      <c r="J3070" s="24">
        <v>44482</v>
      </c>
      <c r="K3070" s="28">
        <v>10741.5</v>
      </c>
      <c r="L3070" s="28">
        <v>3580.5</v>
      </c>
      <c r="M3070" s="28">
        <v>10741.5</v>
      </c>
      <c r="N3070" s="28">
        <v>3580.5</v>
      </c>
      <c r="O3070" s="27">
        <f>IF(ISBLANK(J3070), "", IF(LEFT(B3070) = "P", J3070+60, J3070+90))</f>
        <v>44572</v>
      </c>
      <c r="P3070" s="27">
        <v>44533</v>
      </c>
      <c r="Q3070" s="27">
        <f>IF(NOT(ISNUMBER(P3070)),"",P3070+15)</f>
        <v>44548</v>
      </c>
      <c r="R3070" s="25" t="s">
        <v>195</v>
      </c>
      <c r="S3070" s="25"/>
      <c r="T3070" s="26"/>
      <c r="U3070" s="25"/>
      <c r="V3070" s="25"/>
      <c r="W3070" s="25" t="str">
        <f>IF(ISNUMBER(R3070), R3070+120, "")</f>
        <v/>
      </c>
      <c r="X3070" s="24">
        <v>44551</v>
      </c>
      <c r="Y3070" s="23" t="str">
        <f ca="1">IF(LEFT(B3070) = "P",
        IF(OR(ISBLANK(I3070), I3070 = ""), TODAY() - F3070 &amp; CHAR(10) &amp; "(preapproval)", I3070 - F3070 &amp; CHAR(10) &amp; "(PFL filed)"),
       IF(OR(ISBLANK(Z3070), Z3070 = ""), TODAY() - J3070, X3070 - J3070 &amp; CHAR(10) &amp; "(closed)"))</f>
        <v>69
(closed)</v>
      </c>
      <c r="Z3070" s="6" t="str">
        <f>IF(ISBLANK(X3070), "", "Yes")</f>
        <v>Yes</v>
      </c>
    </row>
    <row r="3071" spans="1:26" s="12" customFormat="1" ht="28.8" hidden="1" x14ac:dyDescent="0.3">
      <c r="A3071" s="29" t="s">
        <v>185</v>
      </c>
      <c r="B3071" s="146">
        <v>202100180</v>
      </c>
      <c r="C3071" s="145" t="s">
        <v>193</v>
      </c>
      <c r="D3071" s="146" t="s">
        <v>176</v>
      </c>
      <c r="E3071" s="145" t="s">
        <v>809</v>
      </c>
      <c r="F3071" s="30"/>
      <c r="G3071" s="128"/>
      <c r="H3071" s="24" t="str">
        <f>IF(ISNUMBER(F3071), F3071+90, "N/A")</f>
        <v>N/A</v>
      </c>
      <c r="I3071" s="24"/>
      <c r="J3071" s="24">
        <v>44482</v>
      </c>
      <c r="K3071" s="28">
        <v>10741.5</v>
      </c>
      <c r="L3071" s="28">
        <v>3580.5</v>
      </c>
      <c r="M3071" s="28">
        <v>10741.5</v>
      </c>
      <c r="N3071" s="28">
        <v>3580.5</v>
      </c>
      <c r="O3071" s="27">
        <f>IF(ISBLANK(J3071), "", IF(LEFT(B3071) = "P", J3071+60, J3071+90))</f>
        <v>44572</v>
      </c>
      <c r="P3071" s="27">
        <v>44540</v>
      </c>
      <c r="Q3071" s="27">
        <f>IF(NOT(ISNUMBER(P3071)),"",P3071+15)</f>
        <v>44555</v>
      </c>
      <c r="R3071" s="25" t="s">
        <v>195</v>
      </c>
      <c r="S3071" s="25"/>
      <c r="T3071" s="26"/>
      <c r="U3071" s="25"/>
      <c r="V3071" s="25"/>
      <c r="W3071" s="25" t="str">
        <f>IF(ISNUMBER(R3071), R3071+120, "")</f>
        <v/>
      </c>
      <c r="X3071" s="24">
        <v>44558</v>
      </c>
      <c r="Y3071" s="23" t="str">
        <f ca="1">IF(LEFT(B3071) = "P",
        IF(OR(ISBLANK(I3071), I3071 = ""), TODAY() - F3071 &amp; CHAR(10) &amp; "(preapproval)", I3071 - F3071 &amp; CHAR(10) &amp; "(PFL filed)"),
       IF(OR(ISBLANK(Z3071), Z3071 = ""), TODAY() - J3071, X3071 - J3071 &amp; CHAR(10) &amp; "(closed)"))</f>
        <v>76
(closed)</v>
      </c>
      <c r="Z3071" s="6" t="str">
        <f>IF(ISBLANK(X3071), "", "Yes")</f>
        <v>Yes</v>
      </c>
    </row>
    <row r="3072" spans="1:26" s="12" customFormat="1" ht="28.8" hidden="1" x14ac:dyDescent="0.3">
      <c r="A3072" s="29" t="s">
        <v>185</v>
      </c>
      <c r="B3072" s="29">
        <v>202100181</v>
      </c>
      <c r="C3072" s="30" t="s">
        <v>242</v>
      </c>
      <c r="D3072" s="29" t="s">
        <v>179</v>
      </c>
      <c r="E3072" s="139" t="s">
        <v>1369</v>
      </c>
      <c r="F3072" s="30"/>
      <c r="G3072" s="128"/>
      <c r="H3072" s="24" t="str">
        <f>IF(ISNUMBER(F3072), F3072+90, "N/A")</f>
        <v>N/A</v>
      </c>
      <c r="I3072" s="24"/>
      <c r="J3072" s="24">
        <v>44483</v>
      </c>
      <c r="K3072" s="28">
        <v>4785</v>
      </c>
      <c r="L3072" s="28">
        <v>319</v>
      </c>
      <c r="M3072" s="28">
        <v>4785</v>
      </c>
      <c r="N3072" s="28">
        <v>319</v>
      </c>
      <c r="O3072" s="27">
        <f>IF(ISBLANK(J3072), "", IF(LEFT(B3072) = "P", J3072+60, J3072+90))</f>
        <v>44573</v>
      </c>
      <c r="P3072" s="27">
        <v>44519</v>
      </c>
      <c r="Q3072" s="27">
        <f>IF(NOT(ISNUMBER(P3072)),"",P3072+15)</f>
        <v>44534</v>
      </c>
      <c r="R3072" s="25" t="s">
        <v>195</v>
      </c>
      <c r="S3072" s="25"/>
      <c r="T3072" s="26"/>
      <c r="U3072" s="25"/>
      <c r="V3072" s="25"/>
      <c r="W3072" s="25" t="str">
        <f>IF(ISNUMBER(R3072), R3072+120, "")</f>
        <v/>
      </c>
      <c r="X3072" s="24">
        <v>44537</v>
      </c>
      <c r="Y3072" s="23" t="str">
        <f ca="1">IF(LEFT(B3072) = "P",
        IF(OR(ISBLANK(I3072), I3072 = ""), TODAY() - F3072 &amp; CHAR(10) &amp; "(preapproval)", I3072 - F3072 &amp; CHAR(10) &amp; "(PFL filed)"),
       IF(OR(ISBLANK(Z3072), Z3072 = ""), TODAY() - J3072, X3072 - J3072 &amp; CHAR(10) &amp; "(closed)"))</f>
        <v>54
(closed)</v>
      </c>
      <c r="Z3072" s="6" t="str">
        <f>IF(ISBLANK(X3072), "", "Yes")</f>
        <v>Yes</v>
      </c>
    </row>
    <row r="3073" spans="1:26" s="12" customFormat="1" ht="28.8" hidden="1" x14ac:dyDescent="0.3">
      <c r="A3073" s="29" t="s">
        <v>185</v>
      </c>
      <c r="B3073" s="29">
        <v>202100182</v>
      </c>
      <c r="C3073" s="30" t="s">
        <v>242</v>
      </c>
      <c r="D3073" s="29" t="s">
        <v>179</v>
      </c>
      <c r="E3073" s="139" t="s">
        <v>325</v>
      </c>
      <c r="F3073" s="30"/>
      <c r="G3073" s="128"/>
      <c r="H3073" s="24" t="str">
        <f>IF(ISNUMBER(F3073), F3073+90, "N/A")</f>
        <v>N/A</v>
      </c>
      <c r="I3073" s="24"/>
      <c r="J3073" s="24">
        <v>44483</v>
      </c>
      <c r="K3073" s="28">
        <v>2520.19</v>
      </c>
      <c r="L3073" s="28">
        <v>174</v>
      </c>
      <c r="M3073" s="28">
        <v>2520.19</v>
      </c>
      <c r="N3073" s="28">
        <v>174</v>
      </c>
      <c r="O3073" s="27">
        <f>IF(ISBLANK(J3073), "", IF(LEFT(B3073) = "P", J3073+60, J3073+90))</f>
        <v>44573</v>
      </c>
      <c r="P3073" s="27">
        <v>44505</v>
      </c>
      <c r="Q3073" s="27">
        <f>IF(NOT(ISNUMBER(P3073)),"",P3073+15)</f>
        <v>44520</v>
      </c>
      <c r="R3073" s="25" t="s">
        <v>195</v>
      </c>
      <c r="S3073" s="25"/>
      <c r="T3073" s="26"/>
      <c r="U3073" s="25"/>
      <c r="V3073" s="25"/>
      <c r="W3073" s="25" t="str">
        <f>IF(ISNUMBER(R3073), R3073+120, "")</f>
        <v/>
      </c>
      <c r="X3073" s="24">
        <v>44523</v>
      </c>
      <c r="Y3073" s="23" t="str">
        <f ca="1">IF(LEFT(B3073) = "P",
        IF(OR(ISBLANK(I3073), I3073 = ""), TODAY() - F3073 &amp; CHAR(10) &amp; "(preapproval)", I3073 - F3073 &amp; CHAR(10) &amp; "(PFL filed)"),
       IF(OR(ISBLANK(Z3073), Z3073 = ""), TODAY() - J3073, X3073 - J3073 &amp; CHAR(10) &amp; "(closed)"))</f>
        <v>40
(closed)</v>
      </c>
      <c r="Z3073" s="6" t="str">
        <f>IF(ISBLANK(X3073), "", "Yes")</f>
        <v>Yes</v>
      </c>
    </row>
    <row r="3074" spans="1:26" s="12" customFormat="1" ht="43.2" hidden="1" x14ac:dyDescent="0.3">
      <c r="A3074" s="29" t="s">
        <v>185</v>
      </c>
      <c r="B3074" s="29">
        <v>202100183</v>
      </c>
      <c r="C3074" s="30" t="s">
        <v>1368</v>
      </c>
      <c r="D3074" s="29" t="s">
        <v>176</v>
      </c>
      <c r="E3074" s="139" t="s">
        <v>1367</v>
      </c>
      <c r="F3074" s="30"/>
      <c r="G3074" s="128"/>
      <c r="H3074" s="24" t="str">
        <f>IF(ISNUMBER(F3074), F3074+90, "N/A")</f>
        <v>N/A</v>
      </c>
      <c r="I3074" s="24"/>
      <c r="J3074" s="24">
        <v>44484</v>
      </c>
      <c r="K3074" s="28">
        <v>12829.28</v>
      </c>
      <c r="L3074" s="28">
        <v>801.83</v>
      </c>
      <c r="M3074" s="28">
        <v>12829.28</v>
      </c>
      <c r="N3074" s="28">
        <v>801.83</v>
      </c>
      <c r="O3074" s="27">
        <f>IF(ISBLANK(J3074), "", IF(LEFT(B3074) = "P", J3074+60, J3074+90))</f>
        <v>44574</v>
      </c>
      <c r="P3074" s="27">
        <v>44552</v>
      </c>
      <c r="Q3074" s="27">
        <f>IF(NOT(ISNUMBER(P3074)),"",P3074+15)</f>
        <v>44567</v>
      </c>
      <c r="R3074" s="25" t="s">
        <v>195</v>
      </c>
      <c r="S3074" s="25"/>
      <c r="T3074" s="26"/>
      <c r="U3074" s="25"/>
      <c r="V3074" s="25"/>
      <c r="W3074" s="25" t="str">
        <f>IF(ISNUMBER(R3074), R3074+120, "")</f>
        <v/>
      </c>
      <c r="X3074" s="24">
        <v>44568</v>
      </c>
      <c r="Y3074" s="23" t="str">
        <f ca="1">IF(LEFT(B3074) = "P",
        IF(OR(ISBLANK(I3074), I3074 = ""), TODAY() - F3074 &amp; CHAR(10) &amp; "(preapproval)", I3074 - F3074 &amp; CHAR(10) &amp; "(PFL filed)"),
       IF(OR(ISBLANK(Z3074), Z3074 = ""), TODAY() - J3074, X3074 - J3074 &amp; CHAR(10) &amp; "(closed)"))</f>
        <v>84
(closed)</v>
      </c>
      <c r="Z3074" s="6" t="str">
        <f>IF(ISBLANK(X3074), "", "Yes")</f>
        <v>Yes</v>
      </c>
    </row>
    <row r="3075" spans="1:26" s="12" customFormat="1" ht="28.8" hidden="1" x14ac:dyDescent="0.3">
      <c r="A3075" s="29" t="s">
        <v>185</v>
      </c>
      <c r="B3075" s="29">
        <v>202100184</v>
      </c>
      <c r="C3075" s="30" t="s">
        <v>301</v>
      </c>
      <c r="D3075" s="29" t="s">
        <v>172</v>
      </c>
      <c r="E3075" s="30" t="s">
        <v>1366</v>
      </c>
      <c r="F3075" s="30"/>
      <c r="G3075" s="128"/>
      <c r="H3075" s="24" t="str">
        <f>IF(ISNUMBER(F3075), F3075+90, "N/A")</f>
        <v>N/A</v>
      </c>
      <c r="I3075" s="24"/>
      <c r="J3075" s="24">
        <v>44484</v>
      </c>
      <c r="K3075" s="28">
        <v>59474</v>
      </c>
      <c r="L3075" s="28">
        <v>29737</v>
      </c>
      <c r="M3075" s="28">
        <v>59474</v>
      </c>
      <c r="N3075" s="28">
        <v>29737</v>
      </c>
      <c r="O3075" s="27">
        <f>IF(ISBLANK(J3075), "", IF(LEFT(B3075) = "P", J3075+60, J3075+90))</f>
        <v>44574</v>
      </c>
      <c r="P3075" s="27">
        <v>44543</v>
      </c>
      <c r="Q3075" s="27">
        <f>IF(NOT(ISNUMBER(P3075)),"",P3075+15)</f>
        <v>44558</v>
      </c>
      <c r="R3075" s="25" t="s">
        <v>195</v>
      </c>
      <c r="S3075" s="25"/>
      <c r="T3075" s="26"/>
      <c r="U3075" s="25"/>
      <c r="V3075" s="25"/>
      <c r="W3075" s="25" t="str">
        <f>IF(ISNUMBER(R3075), R3075+120, "")</f>
        <v/>
      </c>
      <c r="X3075" s="24">
        <v>44559</v>
      </c>
      <c r="Y3075" s="23" t="str">
        <f ca="1">IF(LEFT(B3075) = "P",
        IF(OR(ISBLANK(I3075), I3075 = ""), TODAY() - F3075 &amp; CHAR(10) &amp; "(preapproval)", I3075 - F3075 &amp; CHAR(10) &amp; "(PFL filed)"),
       IF(OR(ISBLANK(Z3075), Z3075 = ""), TODAY() - J3075, X3075 - J3075 &amp; CHAR(10) &amp; "(closed)"))</f>
        <v>75
(closed)</v>
      </c>
      <c r="Z3075" s="6" t="str">
        <f>IF(ISBLANK(X3075), "", "Yes")</f>
        <v>Yes</v>
      </c>
    </row>
    <row r="3076" spans="1:26" s="12" customFormat="1" ht="28.8" hidden="1" x14ac:dyDescent="0.3">
      <c r="A3076" s="29" t="s">
        <v>185</v>
      </c>
      <c r="B3076" s="29">
        <v>202100185</v>
      </c>
      <c r="C3076" s="30" t="s">
        <v>302</v>
      </c>
      <c r="D3076" s="29" t="s">
        <v>172</v>
      </c>
      <c r="E3076" s="30" t="s">
        <v>1366</v>
      </c>
      <c r="F3076" s="30"/>
      <c r="G3076" s="128"/>
      <c r="H3076" s="24" t="str">
        <f>IF(ISNUMBER(F3076), F3076+90, "N/A")</f>
        <v>N/A</v>
      </c>
      <c r="I3076" s="24"/>
      <c r="J3076" s="24">
        <v>44484</v>
      </c>
      <c r="K3076" s="28">
        <v>28766</v>
      </c>
      <c r="L3076" s="28">
        <v>1573</v>
      </c>
      <c r="M3076" s="28">
        <v>28766</v>
      </c>
      <c r="N3076" s="28">
        <v>1573</v>
      </c>
      <c r="O3076" s="27">
        <f>IF(ISBLANK(J3076), "", IF(LEFT(B3076) = "P", J3076+60, J3076+90))</f>
        <v>44574</v>
      </c>
      <c r="P3076" s="27">
        <v>44543</v>
      </c>
      <c r="Q3076" s="27">
        <f>IF(NOT(ISNUMBER(P3076)),"",P3076+15)</f>
        <v>44558</v>
      </c>
      <c r="R3076" s="25" t="s">
        <v>195</v>
      </c>
      <c r="S3076" s="25"/>
      <c r="T3076" s="26"/>
      <c r="U3076" s="25"/>
      <c r="V3076" s="25"/>
      <c r="W3076" s="25" t="str">
        <f>IF(ISNUMBER(R3076), R3076+120, "")</f>
        <v/>
      </c>
      <c r="X3076" s="24">
        <v>44559</v>
      </c>
      <c r="Y3076" s="23" t="str">
        <f ca="1">IF(LEFT(B3076) = "P",
        IF(OR(ISBLANK(I3076), I3076 = ""), TODAY() - F3076 &amp; CHAR(10) &amp; "(preapproval)", I3076 - F3076 &amp; CHAR(10) &amp; "(PFL filed)"),
       IF(OR(ISBLANK(Z3076), Z3076 = ""), TODAY() - J3076, X3076 - J3076 &amp; CHAR(10) &amp; "(closed)"))</f>
        <v>75
(closed)</v>
      </c>
      <c r="Z3076" s="6" t="str">
        <f>IF(ISBLANK(X3076), "", "Yes")</f>
        <v>Yes</v>
      </c>
    </row>
    <row r="3077" spans="1:26" s="12" customFormat="1" ht="28.8" hidden="1" x14ac:dyDescent="0.3">
      <c r="A3077" s="29" t="s">
        <v>185</v>
      </c>
      <c r="B3077" s="29">
        <v>202100186</v>
      </c>
      <c r="C3077" s="30" t="s">
        <v>1096</v>
      </c>
      <c r="D3077" s="29" t="s">
        <v>179</v>
      </c>
      <c r="E3077" s="139" t="s">
        <v>1365</v>
      </c>
      <c r="F3077" s="30"/>
      <c r="G3077" s="128"/>
      <c r="H3077" s="24" t="str">
        <f>IF(ISNUMBER(F3077), F3077+90, "N/A")</f>
        <v>N/A</v>
      </c>
      <c r="I3077" s="24"/>
      <c r="J3077" s="24">
        <v>44489</v>
      </c>
      <c r="K3077" s="28">
        <v>959.3</v>
      </c>
      <c r="L3077" s="28">
        <v>899.3</v>
      </c>
      <c r="M3077" s="28">
        <v>959.3</v>
      </c>
      <c r="N3077" s="28">
        <v>899.3</v>
      </c>
      <c r="O3077" s="27">
        <f>IF(ISBLANK(J3077), "", IF(LEFT(B3077) = "P", J3077+60, J3077+90))</f>
        <v>44579</v>
      </c>
      <c r="P3077" s="27">
        <v>44531</v>
      </c>
      <c r="Q3077" s="27">
        <f>IF(NOT(ISNUMBER(P3077)),"",P3077+15)</f>
        <v>44546</v>
      </c>
      <c r="R3077" s="25" t="s">
        <v>195</v>
      </c>
      <c r="S3077" s="25"/>
      <c r="T3077" s="26"/>
      <c r="U3077" s="25"/>
      <c r="V3077" s="25"/>
      <c r="W3077" s="25" t="str">
        <f>IF(ISNUMBER(R3077), R3077+120, "")</f>
        <v/>
      </c>
      <c r="X3077" s="24">
        <v>44547</v>
      </c>
      <c r="Y3077" s="23" t="str">
        <f ca="1">IF(LEFT(B3077) = "P",
        IF(OR(ISBLANK(I3077), I3077 = ""), TODAY() - F3077 &amp; CHAR(10) &amp; "(preapproval)", I3077 - F3077 &amp; CHAR(10) &amp; "(PFL filed)"),
       IF(OR(ISBLANK(Z3077), Z3077 = ""), TODAY() - J3077, X3077 - J3077 &amp; CHAR(10) &amp; "(closed)"))</f>
        <v>58
(closed)</v>
      </c>
      <c r="Z3077" s="6" t="str">
        <f>IF(ISBLANK(X3077), "", "Yes")</f>
        <v>Yes</v>
      </c>
    </row>
    <row r="3078" spans="1:26" s="12" customFormat="1" ht="28.8" hidden="1" x14ac:dyDescent="0.3">
      <c r="A3078" s="29" t="s">
        <v>185</v>
      </c>
      <c r="B3078" s="29">
        <v>202100187</v>
      </c>
      <c r="C3078" s="30" t="s">
        <v>1096</v>
      </c>
      <c r="D3078" s="29" t="s">
        <v>179</v>
      </c>
      <c r="E3078" s="139" t="s">
        <v>1364</v>
      </c>
      <c r="F3078" s="30"/>
      <c r="G3078" s="128"/>
      <c r="H3078" s="24" t="str">
        <f>IF(ISNUMBER(F3078), F3078+90, "N/A")</f>
        <v>N/A</v>
      </c>
      <c r="I3078" s="24"/>
      <c r="J3078" s="24">
        <v>44490</v>
      </c>
      <c r="K3078" s="28">
        <v>1039.19</v>
      </c>
      <c r="L3078" s="28">
        <v>1039.19</v>
      </c>
      <c r="M3078" s="28">
        <v>1039.19</v>
      </c>
      <c r="N3078" s="28">
        <v>1039.19</v>
      </c>
      <c r="O3078" s="27">
        <f>IF(ISBLANK(J3078), "", IF(LEFT(B3078) = "P", J3078+60, J3078+90))</f>
        <v>44580</v>
      </c>
      <c r="P3078" s="27">
        <v>44517</v>
      </c>
      <c r="Q3078" s="27">
        <f>IF(NOT(ISNUMBER(P3078)),"",P3078+15)</f>
        <v>44532</v>
      </c>
      <c r="R3078" s="25" t="s">
        <v>195</v>
      </c>
      <c r="S3078" s="25"/>
      <c r="T3078" s="26"/>
      <c r="U3078" s="25"/>
      <c r="V3078" s="25"/>
      <c r="W3078" s="25" t="str">
        <f>IF(ISNUMBER(R3078), R3078+120, "")</f>
        <v/>
      </c>
      <c r="X3078" s="24">
        <v>44533</v>
      </c>
      <c r="Y3078" s="23" t="str">
        <f ca="1">IF(LEFT(B3078) = "P",
        IF(OR(ISBLANK(I3078), I3078 = ""), TODAY() - F3078 &amp; CHAR(10) &amp; "(preapproval)", I3078 - F3078 &amp; CHAR(10) &amp; "(PFL filed)"),
       IF(OR(ISBLANK(Z3078), Z3078 = ""), TODAY() - J3078, X3078 - J3078 &amp; CHAR(10) &amp; "(closed)"))</f>
        <v>43
(closed)</v>
      </c>
      <c r="Z3078" s="6" t="str">
        <f>IF(ISBLANK(X3078), "", "Yes")</f>
        <v>Yes</v>
      </c>
    </row>
    <row r="3079" spans="1:26" s="12" customFormat="1" ht="14.25" hidden="1" customHeight="1" x14ac:dyDescent="0.3">
      <c r="A3079" s="29" t="s">
        <v>185</v>
      </c>
      <c r="B3079" s="29">
        <v>202100188</v>
      </c>
      <c r="C3079" s="30" t="s">
        <v>1096</v>
      </c>
      <c r="D3079" s="29" t="s">
        <v>179</v>
      </c>
      <c r="E3079" s="139" t="s">
        <v>1363</v>
      </c>
      <c r="F3079" s="30"/>
      <c r="G3079" s="128"/>
      <c r="H3079" s="24" t="str">
        <f>IF(ISNUMBER(F3079), F3079+90, "N/A")</f>
        <v>N/A</v>
      </c>
      <c r="I3079" s="24"/>
      <c r="J3079" s="24">
        <v>44490</v>
      </c>
      <c r="K3079" s="28">
        <v>455.21</v>
      </c>
      <c r="L3079" s="28">
        <v>435.21</v>
      </c>
      <c r="M3079" s="28">
        <v>455.21</v>
      </c>
      <c r="N3079" s="28">
        <v>435.21</v>
      </c>
      <c r="O3079" s="27">
        <f>IF(ISBLANK(J3079), "", IF(LEFT(B3079) = "P", J3079+60, J3079+90))</f>
        <v>44580</v>
      </c>
      <c r="P3079" s="27">
        <v>44524</v>
      </c>
      <c r="Q3079" s="27">
        <f>IF(NOT(ISNUMBER(P3079)),"",P3079+15)</f>
        <v>44539</v>
      </c>
      <c r="R3079" s="25" t="s">
        <v>195</v>
      </c>
      <c r="S3079" s="25"/>
      <c r="T3079" s="26"/>
      <c r="U3079" s="25"/>
      <c r="V3079" s="25"/>
      <c r="W3079" s="25" t="str">
        <f>IF(ISNUMBER(R3079), R3079+120, "")</f>
        <v/>
      </c>
      <c r="X3079" s="24">
        <v>44545</v>
      </c>
      <c r="Y3079" s="23" t="str">
        <f ca="1">IF(LEFT(B3079) = "P",
        IF(OR(ISBLANK(I3079), I3079 = ""), TODAY() - F3079 &amp; CHAR(10) &amp; "(preapproval)", I3079 - F3079 &amp; CHAR(10) &amp; "(PFL filed)"),
       IF(OR(ISBLANK(Z3079), Z3079 = ""), TODAY() - J3079, X3079 - J3079 &amp; CHAR(10) &amp; "(closed)"))</f>
        <v>55
(closed)</v>
      </c>
      <c r="Z3079" s="6" t="str">
        <f>IF(ISBLANK(X3079), "", "Yes")</f>
        <v>Yes</v>
      </c>
    </row>
    <row r="3080" spans="1:26" s="12" customFormat="1" ht="18.75" hidden="1" customHeight="1" x14ac:dyDescent="0.3">
      <c r="A3080" s="29" t="s">
        <v>185</v>
      </c>
      <c r="B3080" s="29">
        <v>202100189</v>
      </c>
      <c r="C3080" s="30" t="s">
        <v>193</v>
      </c>
      <c r="D3080" s="29" t="s">
        <v>179</v>
      </c>
      <c r="E3080" s="139" t="s">
        <v>279</v>
      </c>
      <c r="F3080" s="30"/>
      <c r="G3080" s="128"/>
      <c r="H3080" s="24" t="str">
        <f>IF(ISNUMBER(F3080), F3080+90, "N/A")</f>
        <v>N/A</v>
      </c>
      <c r="I3080" s="24"/>
      <c r="J3080" s="24">
        <v>44491</v>
      </c>
      <c r="K3080" s="28">
        <v>1290.4000000000001</v>
      </c>
      <c r="L3080" s="28">
        <v>396.8</v>
      </c>
      <c r="M3080" s="28">
        <v>1290.4000000000001</v>
      </c>
      <c r="N3080" s="28">
        <v>396.8</v>
      </c>
      <c r="O3080" s="27">
        <f>IF(ISBLANK(J3080), "", IF(LEFT(B3080) = "P", J3080+60, J3080+90))</f>
        <v>44581</v>
      </c>
      <c r="P3080" s="27">
        <v>44524</v>
      </c>
      <c r="Q3080" s="27">
        <f>IF(NOT(ISNUMBER(P3080)),"",P3080+15)</f>
        <v>44539</v>
      </c>
      <c r="R3080" s="25" t="s">
        <v>195</v>
      </c>
      <c r="S3080" s="25"/>
      <c r="T3080" s="26"/>
      <c r="U3080" s="25"/>
      <c r="V3080" s="25"/>
      <c r="W3080" s="25" t="str">
        <f>IF(ISNUMBER(R3080), R3080+120, "")</f>
        <v/>
      </c>
      <c r="X3080" s="24">
        <v>44545</v>
      </c>
      <c r="Y3080" s="23" t="str">
        <f ca="1">IF(LEFT(B3080) = "P",
        IF(OR(ISBLANK(I3080), I3080 = ""), TODAY() - F3080 &amp; CHAR(10) &amp; "(preapproval)", I3080 - F3080 &amp; CHAR(10) &amp; "(PFL filed)"),
       IF(OR(ISBLANK(Z3080), Z3080 = ""), TODAY() - J3080, X3080 - J3080 &amp; CHAR(10) &amp; "(closed)"))</f>
        <v>54
(closed)</v>
      </c>
      <c r="Z3080" s="6" t="str">
        <f>IF(ISBLANK(X3080), "", "Yes")</f>
        <v>Yes</v>
      </c>
    </row>
    <row r="3081" spans="1:26" s="12" customFormat="1" ht="28.8" hidden="1" x14ac:dyDescent="0.3">
      <c r="A3081" s="29" t="s">
        <v>185</v>
      </c>
      <c r="B3081" s="29">
        <v>202100190</v>
      </c>
      <c r="C3081" s="30" t="s">
        <v>193</v>
      </c>
      <c r="D3081" s="29" t="s">
        <v>179</v>
      </c>
      <c r="E3081" s="139" t="s">
        <v>1362</v>
      </c>
      <c r="F3081" s="30"/>
      <c r="G3081" s="128"/>
      <c r="H3081" s="24" t="str">
        <f>IF(ISNUMBER(F3081), F3081+90, "N/A")</f>
        <v>N/A</v>
      </c>
      <c r="I3081" s="24"/>
      <c r="J3081" s="24">
        <v>44491</v>
      </c>
      <c r="K3081" s="28">
        <v>7907.25</v>
      </c>
      <c r="L3081" s="28">
        <v>585.6</v>
      </c>
      <c r="M3081" s="28">
        <v>7907.25</v>
      </c>
      <c r="N3081" s="28">
        <v>585.6</v>
      </c>
      <c r="O3081" s="27">
        <f>IF(ISBLANK(J3081), "", IF(LEFT(B3081) = "P", J3081+60, J3081+90))</f>
        <v>44581</v>
      </c>
      <c r="P3081" s="27">
        <v>44559</v>
      </c>
      <c r="Q3081" s="27">
        <f>IF(NOT(ISNUMBER(P3081)),"",P3081+15)</f>
        <v>44574</v>
      </c>
      <c r="R3081" s="25" t="s">
        <v>195</v>
      </c>
      <c r="S3081" s="25"/>
      <c r="T3081" s="26"/>
      <c r="U3081" s="25"/>
      <c r="V3081" s="25"/>
      <c r="W3081" s="25" t="str">
        <f>IF(ISNUMBER(R3081), R3081+120, "")</f>
        <v/>
      </c>
      <c r="X3081" s="24">
        <v>44575</v>
      </c>
      <c r="Y3081" s="23" t="str">
        <f ca="1">IF(LEFT(B3081) = "P",
        IF(OR(ISBLANK(I3081), I3081 = ""), TODAY() - F3081 &amp; CHAR(10) &amp; "(preapproval)", I3081 - F3081 &amp; CHAR(10) &amp; "(PFL filed)"),
       IF(OR(ISBLANK(Z3081), Z3081 = ""), TODAY() - J3081, X3081 - J3081 &amp; CHAR(10) &amp; "(closed)"))</f>
        <v>84
(closed)</v>
      </c>
      <c r="Z3081" s="6" t="str">
        <f>IF(ISBLANK(X3081), "", "Yes")</f>
        <v>Yes</v>
      </c>
    </row>
    <row r="3082" spans="1:26" s="12" customFormat="1" ht="28.8" hidden="1" x14ac:dyDescent="0.3">
      <c r="A3082" s="29" t="s">
        <v>185</v>
      </c>
      <c r="B3082" s="29">
        <v>202100191</v>
      </c>
      <c r="C3082" s="30" t="s">
        <v>193</v>
      </c>
      <c r="D3082" s="29" t="s">
        <v>179</v>
      </c>
      <c r="E3082" s="139" t="s">
        <v>1362</v>
      </c>
      <c r="F3082" s="30"/>
      <c r="G3082" s="128"/>
      <c r="H3082" s="24" t="str">
        <f>IF(ISNUMBER(F3082), F3082+90, "N/A")</f>
        <v>N/A</v>
      </c>
      <c r="I3082" s="24"/>
      <c r="J3082" s="24">
        <v>44491</v>
      </c>
      <c r="K3082" s="28">
        <v>1485.86</v>
      </c>
      <c r="L3082" s="28">
        <v>781.6</v>
      </c>
      <c r="M3082" s="28">
        <v>1485.86</v>
      </c>
      <c r="N3082" s="28">
        <v>781.6</v>
      </c>
      <c r="O3082" s="27">
        <f>IF(ISBLANK(J3082), "", IF(LEFT(B3082) = "P", J3082+60, J3082+90))</f>
        <v>44581</v>
      </c>
      <c r="P3082" s="27">
        <v>44559</v>
      </c>
      <c r="Q3082" s="27">
        <f>IF(NOT(ISNUMBER(P3082)),"",P3082+15)</f>
        <v>44574</v>
      </c>
      <c r="R3082" s="25" t="s">
        <v>195</v>
      </c>
      <c r="S3082" s="25"/>
      <c r="T3082" s="26"/>
      <c r="U3082" s="25"/>
      <c r="V3082" s="25"/>
      <c r="W3082" s="25" t="str">
        <f>IF(ISNUMBER(R3082), R3082+120, "")</f>
        <v/>
      </c>
      <c r="X3082" s="24">
        <v>44575</v>
      </c>
      <c r="Y3082" s="23" t="str">
        <f ca="1">IF(LEFT(B3082) = "P",
        IF(OR(ISBLANK(I3082), I3082 = ""), TODAY() - F3082 &amp; CHAR(10) &amp; "(preapproval)", I3082 - F3082 &amp; CHAR(10) &amp; "(PFL filed)"),
       IF(OR(ISBLANK(Z3082), Z3082 = ""), TODAY() - J3082, X3082 - J3082 &amp; CHAR(10) &amp; "(closed)"))</f>
        <v>84
(closed)</v>
      </c>
      <c r="Z3082" s="6" t="str">
        <f>IF(ISBLANK(X3082), "", "Yes")</f>
        <v>Yes</v>
      </c>
    </row>
    <row r="3083" spans="1:26" s="12" customFormat="1" ht="28.8" hidden="1" x14ac:dyDescent="0.3">
      <c r="A3083" s="29" t="s">
        <v>185</v>
      </c>
      <c r="B3083" s="29">
        <v>202100192</v>
      </c>
      <c r="C3083" s="30" t="s">
        <v>193</v>
      </c>
      <c r="D3083" s="29" t="s">
        <v>179</v>
      </c>
      <c r="E3083" s="30" t="s">
        <v>1361</v>
      </c>
      <c r="F3083" s="30"/>
      <c r="G3083" s="128"/>
      <c r="H3083" s="24" t="str">
        <f>IF(ISNUMBER(F3083), F3083+90, "N/A")</f>
        <v>N/A</v>
      </c>
      <c r="I3083" s="24"/>
      <c r="J3083" s="24">
        <v>44491</v>
      </c>
      <c r="K3083" s="28">
        <v>717.34</v>
      </c>
      <c r="L3083" s="28">
        <v>265.8</v>
      </c>
      <c r="M3083" s="28">
        <v>489.18</v>
      </c>
      <c r="N3083" s="28">
        <v>210.62</v>
      </c>
      <c r="O3083" s="27">
        <f>IF(ISBLANK(J3083), "", IF(LEFT(B3083) = "P", J3083+60, J3083+90))</f>
        <v>44581</v>
      </c>
      <c r="P3083" s="27">
        <v>44517</v>
      </c>
      <c r="Q3083" s="27">
        <f>IF(NOT(ISNUMBER(P3083)),"",P3083+15)</f>
        <v>44532</v>
      </c>
      <c r="R3083" s="25" t="s">
        <v>195</v>
      </c>
      <c r="S3083" s="25"/>
      <c r="T3083" s="26"/>
      <c r="U3083" s="25"/>
      <c r="V3083" s="25"/>
      <c r="W3083" s="25" t="str">
        <f>IF(ISNUMBER(R3083), R3083+120, "")</f>
        <v/>
      </c>
      <c r="X3083" s="24">
        <v>44533</v>
      </c>
      <c r="Y3083" s="23" t="str">
        <f ca="1">IF(LEFT(B3083) = "P",
        IF(OR(ISBLANK(I3083), I3083 = ""), TODAY() - F3083 &amp; CHAR(10) &amp; "(preapproval)", I3083 - F3083 &amp; CHAR(10) &amp; "(PFL filed)"),
       IF(OR(ISBLANK(Z3083), Z3083 = ""), TODAY() - J3083, X3083 - J3083 &amp; CHAR(10) &amp; "(closed)"))</f>
        <v>42
(closed)</v>
      </c>
      <c r="Z3083" s="6" t="str">
        <f>IF(ISBLANK(X3083), "", "Yes")</f>
        <v>Yes</v>
      </c>
    </row>
    <row r="3084" spans="1:26" s="12" customFormat="1" ht="28.8" hidden="1" x14ac:dyDescent="0.3">
      <c r="A3084" s="29" t="s">
        <v>185</v>
      </c>
      <c r="B3084" s="29">
        <v>202100193</v>
      </c>
      <c r="C3084" s="30" t="s">
        <v>193</v>
      </c>
      <c r="D3084" s="29" t="s">
        <v>179</v>
      </c>
      <c r="E3084" s="139" t="s">
        <v>1360</v>
      </c>
      <c r="F3084" s="30"/>
      <c r="G3084" s="128"/>
      <c r="H3084" s="24" t="str">
        <f>IF(ISNUMBER(F3084), F3084+90, "N/A")</f>
        <v>N/A</v>
      </c>
      <c r="I3084" s="24"/>
      <c r="J3084" s="24">
        <v>44491</v>
      </c>
      <c r="K3084" s="28">
        <v>318.52999999999997</v>
      </c>
      <c r="L3084" s="28">
        <v>254</v>
      </c>
      <c r="M3084" s="28">
        <v>318.52999999999997</v>
      </c>
      <c r="N3084" s="28">
        <v>254</v>
      </c>
      <c r="O3084" s="27">
        <f>IF(ISBLANK(J3084), "", IF(LEFT(B3084) = "P", J3084+60, J3084+90))</f>
        <v>44581</v>
      </c>
      <c r="P3084" s="27">
        <v>44517</v>
      </c>
      <c r="Q3084" s="27">
        <f>IF(NOT(ISNUMBER(P3084)),"",P3084+15)</f>
        <v>44532</v>
      </c>
      <c r="R3084" s="25" t="s">
        <v>195</v>
      </c>
      <c r="S3084" s="25"/>
      <c r="T3084" s="26"/>
      <c r="U3084" s="25"/>
      <c r="V3084" s="25"/>
      <c r="W3084" s="25" t="str">
        <f>IF(ISNUMBER(R3084), R3084+120, "")</f>
        <v/>
      </c>
      <c r="X3084" s="24">
        <v>44533</v>
      </c>
      <c r="Y3084" s="23" t="str">
        <f ca="1">IF(LEFT(B3084) = "P",
        IF(OR(ISBLANK(I3084), I3084 = ""), TODAY() - F3084 &amp; CHAR(10) &amp; "(preapproval)", I3084 - F3084 &amp; CHAR(10) &amp; "(PFL filed)"),
       IF(OR(ISBLANK(Z3084), Z3084 = ""), TODAY() - J3084, X3084 - J3084 &amp; CHAR(10) &amp; "(closed)"))</f>
        <v>42
(closed)</v>
      </c>
      <c r="Z3084" s="6" t="str">
        <f>IF(ISBLANK(X3084), "", "Yes")</f>
        <v>Yes</v>
      </c>
    </row>
    <row r="3085" spans="1:26" s="12" customFormat="1" ht="28.8" hidden="1" x14ac:dyDescent="0.3">
      <c r="A3085" s="29" t="s">
        <v>185</v>
      </c>
      <c r="B3085" s="29">
        <v>202100194</v>
      </c>
      <c r="C3085" s="30" t="s">
        <v>193</v>
      </c>
      <c r="D3085" s="29" t="s">
        <v>176</v>
      </c>
      <c r="E3085" s="30" t="s">
        <v>1359</v>
      </c>
      <c r="F3085" s="30"/>
      <c r="G3085" s="128"/>
      <c r="H3085" s="24" t="str">
        <f>IF(ISNUMBER(F3085), F3085+90, "N/A")</f>
        <v>N/A</v>
      </c>
      <c r="I3085" s="24"/>
      <c r="J3085" s="24">
        <v>44491</v>
      </c>
      <c r="K3085" s="28">
        <v>10741.5</v>
      </c>
      <c r="L3085" s="28">
        <v>3580.5</v>
      </c>
      <c r="M3085" s="28">
        <v>10741.5</v>
      </c>
      <c r="N3085" s="28">
        <v>3580.5</v>
      </c>
      <c r="O3085" s="27">
        <f>IF(ISBLANK(J3085), "", IF(LEFT(B3085) = "P", J3085+60, J3085+90))</f>
        <v>44581</v>
      </c>
      <c r="P3085" s="27">
        <v>44547</v>
      </c>
      <c r="Q3085" s="27">
        <f>IF(NOT(ISNUMBER(P3085)),"",P3085+15)</f>
        <v>44562</v>
      </c>
      <c r="R3085" s="25" t="s">
        <v>195</v>
      </c>
      <c r="S3085" s="25"/>
      <c r="T3085" s="26"/>
      <c r="U3085" s="25"/>
      <c r="V3085" s="25"/>
      <c r="W3085" s="25" t="str">
        <f>IF(ISNUMBER(R3085), R3085+120, "")</f>
        <v/>
      </c>
      <c r="X3085" s="24">
        <v>44565</v>
      </c>
      <c r="Y3085" s="23" t="str">
        <f ca="1">IF(LEFT(B3085) = "P",
        IF(OR(ISBLANK(I3085), I3085 = ""), TODAY() - F3085 &amp; CHAR(10) &amp; "(preapproval)", I3085 - F3085 &amp; CHAR(10) &amp; "(PFL filed)"),
       IF(OR(ISBLANK(Z3085), Z3085 = ""), TODAY() - J3085, X3085 - J3085 &amp; CHAR(10) &amp; "(closed)"))</f>
        <v>74
(closed)</v>
      </c>
      <c r="Z3085" s="6" t="str">
        <f>IF(ISBLANK(X3085), "", "Yes")</f>
        <v>Yes</v>
      </c>
    </row>
    <row r="3086" spans="1:26" s="12" customFormat="1" ht="28.8" hidden="1" x14ac:dyDescent="0.3">
      <c r="A3086" s="29" t="s">
        <v>185</v>
      </c>
      <c r="B3086" s="146">
        <v>202100195</v>
      </c>
      <c r="C3086" s="145" t="s">
        <v>193</v>
      </c>
      <c r="D3086" s="146" t="s">
        <v>176</v>
      </c>
      <c r="E3086" s="145" t="s">
        <v>809</v>
      </c>
      <c r="F3086" s="30"/>
      <c r="G3086" s="128"/>
      <c r="H3086" s="24" t="str">
        <f>IF(ISNUMBER(F3086), F3086+90, "N/A")</f>
        <v>N/A</v>
      </c>
      <c r="I3086" s="24"/>
      <c r="J3086" s="24">
        <v>44491</v>
      </c>
      <c r="K3086" s="28">
        <v>10741.5</v>
      </c>
      <c r="L3086" s="28">
        <v>3580.5</v>
      </c>
      <c r="M3086" s="28">
        <v>10741.5</v>
      </c>
      <c r="N3086" s="28">
        <v>3580.5</v>
      </c>
      <c r="O3086" s="27">
        <f>IF(ISBLANK(J3086), "", IF(LEFT(B3086) = "P", J3086+60, J3086+90))</f>
        <v>44581</v>
      </c>
      <c r="P3086" s="27">
        <v>44552</v>
      </c>
      <c r="Q3086" s="27">
        <f>IF(NOT(ISNUMBER(P3086)),"",P3086+15)</f>
        <v>44567</v>
      </c>
      <c r="R3086" s="25" t="s">
        <v>195</v>
      </c>
      <c r="S3086" s="25"/>
      <c r="T3086" s="26"/>
      <c r="U3086" s="25"/>
      <c r="V3086" s="25"/>
      <c r="W3086" s="25" t="str">
        <f>IF(ISNUMBER(R3086), R3086+120, "")</f>
        <v/>
      </c>
      <c r="X3086" s="24">
        <v>44568</v>
      </c>
      <c r="Y3086" s="23" t="str">
        <f ca="1">IF(LEFT(B3086) = "P",
        IF(OR(ISBLANK(I3086), I3086 = ""), TODAY() - F3086 &amp; CHAR(10) &amp; "(preapproval)", I3086 - F3086 &amp; CHAR(10) &amp; "(PFL filed)"),
       IF(OR(ISBLANK(Z3086), Z3086 = ""), TODAY() - J3086, X3086 - J3086 &amp; CHAR(10) &amp; "(closed)"))</f>
        <v>77
(closed)</v>
      </c>
      <c r="Z3086" s="6" t="str">
        <f>IF(ISBLANK(X3086), "", "Yes")</f>
        <v>Yes</v>
      </c>
    </row>
    <row r="3087" spans="1:26" s="12" customFormat="1" ht="28.8" hidden="1" x14ac:dyDescent="0.3">
      <c r="A3087" s="29" t="s">
        <v>185</v>
      </c>
      <c r="B3087" s="29">
        <v>202100196</v>
      </c>
      <c r="C3087" s="30" t="s">
        <v>695</v>
      </c>
      <c r="D3087" s="29" t="s">
        <v>179</v>
      </c>
      <c r="E3087" s="139" t="s">
        <v>1358</v>
      </c>
      <c r="F3087" s="30"/>
      <c r="G3087" s="128"/>
      <c r="H3087" s="24" t="str">
        <f>IF(ISNUMBER(F3087), F3087+90, "N/A")</f>
        <v>N/A</v>
      </c>
      <c r="I3087" s="24"/>
      <c r="J3087" s="24">
        <v>44491</v>
      </c>
      <c r="K3087" s="28">
        <v>378.15</v>
      </c>
      <c r="L3087" s="28">
        <v>368.15</v>
      </c>
      <c r="M3087" s="28">
        <v>378.15</v>
      </c>
      <c r="N3087" s="28">
        <v>368.15</v>
      </c>
      <c r="O3087" s="27">
        <f>IF(ISBLANK(J3087), "", IF(LEFT(B3087) = "P", J3087+60, J3087+90))</f>
        <v>44581</v>
      </c>
      <c r="P3087" s="27">
        <v>44540</v>
      </c>
      <c r="Q3087" s="27">
        <f>IF(NOT(ISNUMBER(P3087)),"",P3087+15)</f>
        <v>44555</v>
      </c>
      <c r="R3087" s="25" t="s">
        <v>195</v>
      </c>
      <c r="S3087" s="25"/>
      <c r="T3087" s="26"/>
      <c r="U3087" s="25"/>
      <c r="V3087" s="25"/>
      <c r="W3087" s="25" t="str">
        <f>IF(ISNUMBER(R3087), R3087+120, "")</f>
        <v/>
      </c>
      <c r="X3087" s="24">
        <v>44558</v>
      </c>
      <c r="Y3087" s="23" t="str">
        <f ca="1">IF(LEFT(B3087) = "P",
        IF(OR(ISBLANK(I3087), I3087 = ""), TODAY() - F3087 &amp; CHAR(10) &amp; "(preapproval)", I3087 - F3087 &amp; CHAR(10) &amp; "(PFL filed)"),
       IF(OR(ISBLANK(Z3087), Z3087 = ""), TODAY() - J3087, X3087 - J3087 &amp; CHAR(10) &amp; "(closed)"))</f>
        <v>67
(closed)</v>
      </c>
      <c r="Z3087" s="6" t="str">
        <f>IF(ISBLANK(X3087), "", "Yes")</f>
        <v>Yes</v>
      </c>
    </row>
    <row r="3088" spans="1:26" s="12" customFormat="1" ht="14.4" hidden="1" x14ac:dyDescent="0.3">
      <c r="A3088" s="29" t="s">
        <v>185</v>
      </c>
      <c r="B3088" s="29">
        <v>202100197</v>
      </c>
      <c r="C3088" s="30" t="s">
        <v>291</v>
      </c>
      <c r="D3088" s="29" t="s">
        <v>176</v>
      </c>
      <c r="E3088" s="139" t="s">
        <v>1357</v>
      </c>
      <c r="F3088" s="30"/>
      <c r="G3088" s="128"/>
      <c r="H3088" s="24" t="s">
        <v>230</v>
      </c>
      <c r="I3088" s="24"/>
      <c r="J3088" s="24">
        <v>44494</v>
      </c>
      <c r="K3088" s="28">
        <v>5265</v>
      </c>
      <c r="L3088" s="28">
        <v>1350</v>
      </c>
      <c r="M3088" s="28">
        <v>0</v>
      </c>
      <c r="N3088" s="28">
        <v>0</v>
      </c>
      <c r="O3088" s="27">
        <f>IF(ISBLANK(J3088), "", IF(LEFT(B3088) = "P", J3088+60, J3088+90))</f>
        <v>44584</v>
      </c>
      <c r="P3088" s="27" t="s">
        <v>230</v>
      </c>
      <c r="Q3088" s="27"/>
      <c r="R3088" s="25" t="s">
        <v>196</v>
      </c>
      <c r="S3088" s="25"/>
      <c r="T3088" s="26"/>
      <c r="U3088" s="25"/>
      <c r="V3088" s="25"/>
      <c r="W3088" s="25"/>
      <c r="X3088" s="24">
        <v>44523</v>
      </c>
      <c r="Y3088" s="23"/>
      <c r="Z3088" s="6" t="str">
        <f>IF(ISBLANK(X3088), "", "Yes")</f>
        <v>Yes</v>
      </c>
    </row>
    <row r="3089" spans="1:26" s="12" customFormat="1" ht="28.8" hidden="1" x14ac:dyDescent="0.3">
      <c r="A3089" s="29" t="s">
        <v>185</v>
      </c>
      <c r="B3089" s="29">
        <v>202100198</v>
      </c>
      <c r="C3089" s="30" t="s">
        <v>291</v>
      </c>
      <c r="D3089" s="29" t="s">
        <v>176</v>
      </c>
      <c r="E3089" s="139" t="s">
        <v>1356</v>
      </c>
      <c r="F3089" s="30"/>
      <c r="G3089" s="128"/>
      <c r="H3089" s="24" t="str">
        <f>IF(ISNUMBER(F3089), F3089+90, "N/A")</f>
        <v>N/A</v>
      </c>
      <c r="I3089" s="24"/>
      <c r="J3089" s="24">
        <v>44494</v>
      </c>
      <c r="K3089" s="28">
        <v>1620</v>
      </c>
      <c r="L3089" s="28">
        <v>810</v>
      </c>
      <c r="M3089" s="28">
        <v>1620</v>
      </c>
      <c r="N3089" s="28">
        <v>810</v>
      </c>
      <c r="O3089" s="27">
        <f>IF(ISBLANK(J3089), "", IF(LEFT(B3089) = "P", J3089+60, J3089+90))</f>
        <v>44584</v>
      </c>
      <c r="P3089" s="27">
        <v>44540</v>
      </c>
      <c r="Q3089" s="27">
        <f>IF(NOT(ISNUMBER(P3089)),"",P3089+15)</f>
        <v>44555</v>
      </c>
      <c r="R3089" s="25" t="s">
        <v>195</v>
      </c>
      <c r="S3089" s="25"/>
      <c r="T3089" s="26"/>
      <c r="U3089" s="25"/>
      <c r="V3089" s="25"/>
      <c r="W3089" s="25" t="str">
        <f>IF(ISNUMBER(R3089), R3089+120, "")</f>
        <v/>
      </c>
      <c r="X3089" s="24">
        <v>44558</v>
      </c>
      <c r="Y3089" s="23" t="str">
        <f ca="1">IF(LEFT(B3089) = "P",
        IF(OR(ISBLANK(I3089), I3089 = ""), TODAY() - F3089 &amp; CHAR(10) &amp; "(preapproval)", I3089 - F3089 &amp; CHAR(10) &amp; "(PFL filed)"),
       IF(OR(ISBLANK(Z3089), Z3089 = ""), TODAY() - J3089, X3089 - J3089 &amp; CHAR(10) &amp; "(closed)"))</f>
        <v>64
(closed)</v>
      </c>
      <c r="Z3089" s="6" t="str">
        <f>IF(ISBLANK(X3089), "", "Yes")</f>
        <v>Yes</v>
      </c>
    </row>
    <row r="3090" spans="1:26" s="12" customFormat="1" ht="28.8" hidden="1" x14ac:dyDescent="0.3">
      <c r="A3090" s="29" t="s">
        <v>185</v>
      </c>
      <c r="B3090" s="29">
        <v>202100199</v>
      </c>
      <c r="C3090" s="30" t="s">
        <v>291</v>
      </c>
      <c r="D3090" s="29" t="s">
        <v>179</v>
      </c>
      <c r="E3090" s="139" t="s">
        <v>1355</v>
      </c>
      <c r="F3090" s="30"/>
      <c r="G3090" s="128"/>
      <c r="H3090" s="24" t="str">
        <f>IF(ISNUMBER(F3090), F3090+90, "N/A")</f>
        <v>N/A</v>
      </c>
      <c r="I3090" s="24"/>
      <c r="J3090" s="24">
        <v>44494</v>
      </c>
      <c r="K3090" s="28">
        <v>432</v>
      </c>
      <c r="L3090" s="28">
        <v>216</v>
      </c>
      <c r="M3090" s="28">
        <v>432</v>
      </c>
      <c r="N3090" s="28">
        <v>216</v>
      </c>
      <c r="O3090" s="27">
        <f>IF(ISBLANK(J3090), "", IF(LEFT(B3090) = "P", J3090+60, J3090+90))</f>
        <v>44584</v>
      </c>
      <c r="P3090" s="27">
        <v>44531</v>
      </c>
      <c r="Q3090" s="27">
        <f>IF(NOT(ISNUMBER(P3090)),"",P3090+15)</f>
        <v>44546</v>
      </c>
      <c r="R3090" s="25" t="s">
        <v>195</v>
      </c>
      <c r="S3090" s="25"/>
      <c r="T3090" s="26"/>
      <c r="U3090" s="25"/>
      <c r="V3090" s="25"/>
      <c r="W3090" s="25" t="str">
        <f>IF(ISNUMBER(R3090), R3090+120, "")</f>
        <v/>
      </c>
      <c r="X3090" s="24">
        <v>44547</v>
      </c>
      <c r="Y3090" s="23" t="str">
        <f ca="1">IF(LEFT(B3090) = "P",
        IF(OR(ISBLANK(I3090), I3090 = ""), TODAY() - F3090 &amp; CHAR(10) &amp; "(preapproval)", I3090 - F3090 &amp; CHAR(10) &amp; "(PFL filed)"),
       IF(OR(ISBLANK(Z3090), Z3090 = ""), TODAY() - J3090, X3090 - J3090 &amp; CHAR(10) &amp; "(closed)"))</f>
        <v>53
(closed)</v>
      </c>
      <c r="Z3090" s="6" t="str">
        <f>IF(ISBLANK(X3090), "", "Yes")</f>
        <v>Yes</v>
      </c>
    </row>
    <row r="3091" spans="1:26" s="12" customFormat="1" ht="28.8" hidden="1" x14ac:dyDescent="0.3">
      <c r="A3091" s="29" t="s">
        <v>185</v>
      </c>
      <c r="B3091" s="29">
        <v>202100200</v>
      </c>
      <c r="C3091" s="30" t="s">
        <v>291</v>
      </c>
      <c r="D3091" s="29" t="s">
        <v>179</v>
      </c>
      <c r="E3091" s="139" t="s">
        <v>1354</v>
      </c>
      <c r="F3091" s="30"/>
      <c r="G3091" s="128"/>
      <c r="H3091" s="24" t="str">
        <f>IF(ISNUMBER(F3091), F3091+90, "N/A")</f>
        <v>N/A</v>
      </c>
      <c r="I3091" s="24"/>
      <c r="J3091" s="24">
        <v>44494</v>
      </c>
      <c r="K3091" s="28">
        <v>1650</v>
      </c>
      <c r="L3091" s="28">
        <v>1162</v>
      </c>
      <c r="M3091" s="28">
        <v>1650</v>
      </c>
      <c r="N3091" s="28">
        <v>1162</v>
      </c>
      <c r="O3091" s="27">
        <f>IF(ISBLANK(J3091), "", IF(LEFT(B3091) = "P", J3091+60, J3091+90))</f>
        <v>44584</v>
      </c>
      <c r="P3091" s="27">
        <v>44531</v>
      </c>
      <c r="Q3091" s="27">
        <f>IF(NOT(ISNUMBER(P3091)),"",P3091+15)</f>
        <v>44546</v>
      </c>
      <c r="R3091" s="25" t="s">
        <v>195</v>
      </c>
      <c r="S3091" s="25"/>
      <c r="T3091" s="26"/>
      <c r="U3091" s="25"/>
      <c r="V3091" s="25"/>
      <c r="W3091" s="25" t="str">
        <f>IF(ISNUMBER(R3091), R3091+120, "")</f>
        <v/>
      </c>
      <c r="X3091" s="24">
        <v>44547</v>
      </c>
      <c r="Y3091" s="23" t="str">
        <f ca="1">IF(LEFT(B3091) = "P",
        IF(OR(ISBLANK(I3091), I3091 = ""), TODAY() - F3091 &amp; CHAR(10) &amp; "(preapproval)", I3091 - F3091 &amp; CHAR(10) &amp; "(PFL filed)"),
       IF(OR(ISBLANK(Z3091), Z3091 = ""), TODAY() - J3091, X3091 - J3091 &amp; CHAR(10) &amp; "(closed)"))</f>
        <v>53
(closed)</v>
      </c>
      <c r="Z3091" s="6" t="str">
        <f>IF(ISBLANK(X3091), "", "Yes")</f>
        <v>Yes</v>
      </c>
    </row>
    <row r="3092" spans="1:26" s="12" customFormat="1" ht="28.8" hidden="1" x14ac:dyDescent="0.3">
      <c r="A3092" s="29" t="s">
        <v>185</v>
      </c>
      <c r="B3092" s="29">
        <v>202100201</v>
      </c>
      <c r="C3092" s="30" t="s">
        <v>574</v>
      </c>
      <c r="D3092" s="29" t="s">
        <v>174</v>
      </c>
      <c r="E3092" s="30" t="s">
        <v>1063</v>
      </c>
      <c r="F3092" s="30"/>
      <c r="G3092" s="128"/>
      <c r="H3092" s="24" t="str">
        <f>IF(ISNUMBER(F3092), F3092+90, "N/A")</f>
        <v>N/A</v>
      </c>
      <c r="I3092" s="24"/>
      <c r="J3092" s="24">
        <v>44494</v>
      </c>
      <c r="K3092" s="28">
        <v>1211100</v>
      </c>
      <c r="L3092" s="28">
        <v>0</v>
      </c>
      <c r="M3092" s="28">
        <v>0</v>
      </c>
      <c r="N3092" s="28">
        <v>0</v>
      </c>
      <c r="O3092" s="27">
        <f>IF(ISBLANK(J3092), "", IF(LEFT(B3092) = "P", J3092+60, J3092+90))</f>
        <v>44584</v>
      </c>
      <c r="P3092" s="27" t="s">
        <v>230</v>
      </c>
      <c r="Q3092" s="27" t="s">
        <v>230</v>
      </c>
      <c r="R3092" s="25" t="s">
        <v>230</v>
      </c>
      <c r="S3092" s="25"/>
      <c r="T3092" s="26"/>
      <c r="U3092" s="25"/>
      <c r="V3092" s="25"/>
      <c r="W3092" s="25" t="str">
        <f>IF(ISNUMBER(R3092), R3092+120, "")</f>
        <v/>
      </c>
      <c r="X3092" s="24">
        <v>44552</v>
      </c>
      <c r="Y3092" s="23" t="str">
        <f ca="1">IF(LEFT(B3092) = "P",
        IF(OR(ISBLANK(I3092), I3092 = ""), TODAY() - F3092 &amp; CHAR(10) &amp; "(preapproval)", I3092 - F3092 &amp; CHAR(10) &amp; "(PFL filed)"),
       IF(OR(ISBLANK(Z3092), Z3092 = ""), TODAY() - J3092, X3092 - J3092 &amp; CHAR(10) &amp; "(closed)"))</f>
        <v>58
(closed)</v>
      </c>
      <c r="Z3092" s="6" t="str">
        <f>IF(ISBLANK(X3092), "", "Yes")</f>
        <v>Yes</v>
      </c>
    </row>
    <row r="3093" spans="1:26" s="12" customFormat="1" ht="28.8" hidden="1" x14ac:dyDescent="0.3">
      <c r="A3093" s="29" t="s">
        <v>185</v>
      </c>
      <c r="B3093" s="29">
        <v>202100202</v>
      </c>
      <c r="C3093" s="30" t="s">
        <v>804</v>
      </c>
      <c r="D3093" s="29" t="s">
        <v>179</v>
      </c>
      <c r="E3093" s="31" t="s">
        <v>263</v>
      </c>
      <c r="F3093" s="30"/>
      <c r="G3093" s="128"/>
      <c r="H3093" s="24" t="str">
        <f>IF(ISNUMBER(F3093), F3093+90, "N/A")</f>
        <v>N/A</v>
      </c>
      <c r="I3093" s="24"/>
      <c r="J3093" s="24">
        <v>44497</v>
      </c>
      <c r="K3093" s="28">
        <v>383.04</v>
      </c>
      <c r="L3093" s="28">
        <v>174.72</v>
      </c>
      <c r="M3093" s="28">
        <v>400.16</v>
      </c>
      <c r="N3093" s="28">
        <v>174.72</v>
      </c>
      <c r="O3093" s="27">
        <f>IF(ISBLANK(J3093), "", IF(LEFT(B3093) = "P", J3093+60, J3093+90))</f>
        <v>44587</v>
      </c>
      <c r="P3093" s="27">
        <v>44533</v>
      </c>
      <c r="Q3093" s="27">
        <f>IF(NOT(ISNUMBER(P3093)),"",P3093+15)</f>
        <v>44548</v>
      </c>
      <c r="R3093" s="25" t="s">
        <v>195</v>
      </c>
      <c r="S3093" s="25"/>
      <c r="T3093" s="26"/>
      <c r="U3093" s="25"/>
      <c r="V3093" s="25"/>
      <c r="W3093" s="25" t="str">
        <f>IF(ISNUMBER(R3093), R3093+120, "")</f>
        <v/>
      </c>
      <c r="X3093" s="24">
        <v>44551</v>
      </c>
      <c r="Y3093" s="23" t="str">
        <f ca="1">IF(LEFT(B3093) = "P",
        IF(OR(ISBLANK(I3093), I3093 = ""), TODAY() - F3093 &amp; CHAR(10) &amp; "(preapproval)", I3093 - F3093 &amp; CHAR(10) &amp; "(PFL filed)"),
       IF(OR(ISBLANK(Z3093), Z3093 = ""), TODAY() - J3093, X3093 - J3093 &amp; CHAR(10) &amp; "(closed)"))</f>
        <v>54
(closed)</v>
      </c>
      <c r="Z3093" s="6" t="str">
        <f>IF(ISBLANK(X3093), "", "Yes")</f>
        <v>Yes</v>
      </c>
    </row>
    <row r="3094" spans="1:26" s="12" customFormat="1" ht="14.4" hidden="1" x14ac:dyDescent="0.3">
      <c r="A3094" s="123" t="s">
        <v>185</v>
      </c>
      <c r="B3094" s="123">
        <v>202100203</v>
      </c>
      <c r="C3094" s="124" t="s">
        <v>236</v>
      </c>
      <c r="D3094" s="29" t="s">
        <v>179</v>
      </c>
      <c r="E3094" s="148" t="s">
        <v>1342</v>
      </c>
      <c r="F3094" s="123"/>
      <c r="G3094" s="123"/>
      <c r="H3094" s="123" t="s">
        <v>230</v>
      </c>
      <c r="I3094" s="123"/>
      <c r="J3094" s="127">
        <v>44497</v>
      </c>
      <c r="K3094" s="28">
        <v>1600</v>
      </c>
      <c r="L3094" s="28">
        <v>400</v>
      </c>
      <c r="M3094" s="28">
        <v>0</v>
      </c>
      <c r="N3094" s="28">
        <v>0</v>
      </c>
      <c r="O3094" s="27">
        <f>IF(ISBLANK(J3094), "", IF(LEFT(B3094) = "P", J3094+60, J3094+90))</f>
        <v>44587</v>
      </c>
      <c r="P3094" s="27" t="s">
        <v>230</v>
      </c>
      <c r="Q3094" s="27" t="s">
        <v>230</v>
      </c>
      <c r="R3094" s="123" t="s">
        <v>230</v>
      </c>
      <c r="S3094" s="123"/>
      <c r="T3094" s="147"/>
      <c r="U3094" s="123"/>
      <c r="V3094" s="123"/>
      <c r="W3094" s="123"/>
      <c r="X3094" s="127">
        <v>44503</v>
      </c>
      <c r="Y3094" s="123">
        <v>44538</v>
      </c>
      <c r="Z3094" s="6" t="str">
        <f>IF(ISBLANK(X3094), "", "Yes")</f>
        <v>Yes</v>
      </c>
    </row>
    <row r="3095" spans="1:26" s="12" customFormat="1" ht="14.4" hidden="1" x14ac:dyDescent="0.3">
      <c r="A3095" s="123" t="s">
        <v>185</v>
      </c>
      <c r="B3095" s="123">
        <v>202100204</v>
      </c>
      <c r="C3095" s="124" t="s">
        <v>236</v>
      </c>
      <c r="D3095" s="29" t="s">
        <v>179</v>
      </c>
      <c r="E3095" s="148" t="s">
        <v>1344</v>
      </c>
      <c r="F3095" s="123"/>
      <c r="G3095" s="123"/>
      <c r="H3095" s="123" t="s">
        <v>230</v>
      </c>
      <c r="I3095" s="123"/>
      <c r="J3095" s="127">
        <v>44497</v>
      </c>
      <c r="K3095" s="28">
        <v>400</v>
      </c>
      <c r="L3095" s="28">
        <v>100</v>
      </c>
      <c r="M3095" s="28">
        <v>0</v>
      </c>
      <c r="N3095" s="28">
        <v>0</v>
      </c>
      <c r="O3095" s="27">
        <f>IF(ISBLANK(J3095), "", IF(LEFT(B3095) = "P", J3095+60, J3095+90))</f>
        <v>44587</v>
      </c>
      <c r="P3095" s="27" t="s">
        <v>230</v>
      </c>
      <c r="Q3095" s="27" t="s">
        <v>230</v>
      </c>
      <c r="R3095" s="123" t="s">
        <v>230</v>
      </c>
      <c r="S3095" s="123"/>
      <c r="T3095" s="147"/>
      <c r="U3095" s="123"/>
      <c r="V3095" s="123"/>
      <c r="W3095" s="123"/>
      <c r="X3095" s="127">
        <v>44503</v>
      </c>
      <c r="Y3095" s="123">
        <v>44538</v>
      </c>
      <c r="Z3095" s="6" t="str">
        <f>IF(ISBLANK(X3095), "", "Yes")</f>
        <v>Yes</v>
      </c>
    </row>
    <row r="3096" spans="1:26" s="12" customFormat="1" ht="14.4" hidden="1" x14ac:dyDescent="0.3">
      <c r="A3096" s="123" t="s">
        <v>185</v>
      </c>
      <c r="B3096" s="123">
        <v>202100205</v>
      </c>
      <c r="C3096" s="124" t="s">
        <v>236</v>
      </c>
      <c r="D3096" s="29" t="s">
        <v>179</v>
      </c>
      <c r="E3096" s="148" t="s">
        <v>1343</v>
      </c>
      <c r="F3096" s="123"/>
      <c r="G3096" s="123"/>
      <c r="H3096" s="123" t="s">
        <v>230</v>
      </c>
      <c r="I3096" s="123"/>
      <c r="J3096" s="127">
        <v>44497</v>
      </c>
      <c r="K3096" s="28">
        <v>2100</v>
      </c>
      <c r="L3096" s="28">
        <v>525</v>
      </c>
      <c r="M3096" s="28">
        <v>0</v>
      </c>
      <c r="N3096" s="28">
        <v>0</v>
      </c>
      <c r="O3096" s="27">
        <f>IF(ISBLANK(J3096), "", IF(LEFT(B3096) = "P", J3096+60, J3096+90))</f>
        <v>44587</v>
      </c>
      <c r="P3096" s="27" t="s">
        <v>230</v>
      </c>
      <c r="Q3096" s="27" t="s">
        <v>230</v>
      </c>
      <c r="R3096" s="123" t="s">
        <v>230</v>
      </c>
      <c r="S3096" s="123"/>
      <c r="T3096" s="147"/>
      <c r="U3096" s="123"/>
      <c r="V3096" s="123"/>
      <c r="W3096" s="123"/>
      <c r="X3096" s="127">
        <v>44503</v>
      </c>
      <c r="Y3096" s="123">
        <v>44538</v>
      </c>
      <c r="Z3096" s="6" t="str">
        <f>IF(ISBLANK(X3096), "", "Yes")</f>
        <v>Yes</v>
      </c>
    </row>
    <row r="3097" spans="1:26" s="12" customFormat="1" ht="14.4" hidden="1" x14ac:dyDescent="0.3">
      <c r="A3097" s="123" t="s">
        <v>185</v>
      </c>
      <c r="B3097" s="123">
        <v>202100206</v>
      </c>
      <c r="C3097" s="124" t="s">
        <v>236</v>
      </c>
      <c r="D3097" s="29" t="s">
        <v>179</v>
      </c>
      <c r="E3097" s="148" t="s">
        <v>1341</v>
      </c>
      <c r="F3097" s="123"/>
      <c r="G3097" s="123"/>
      <c r="H3097" s="123" t="s">
        <v>230</v>
      </c>
      <c r="I3097" s="123"/>
      <c r="J3097" s="127">
        <v>44497</v>
      </c>
      <c r="K3097" s="28">
        <v>800</v>
      </c>
      <c r="L3097" s="28">
        <v>200</v>
      </c>
      <c r="M3097" s="28">
        <v>0</v>
      </c>
      <c r="N3097" s="28">
        <v>0</v>
      </c>
      <c r="O3097" s="27">
        <f>IF(ISBLANK(J3097), "", IF(LEFT(B3097) = "P", J3097+60, J3097+90))</f>
        <v>44587</v>
      </c>
      <c r="P3097" s="27" t="s">
        <v>230</v>
      </c>
      <c r="Q3097" s="27" t="s">
        <v>230</v>
      </c>
      <c r="R3097" s="123" t="s">
        <v>230</v>
      </c>
      <c r="S3097" s="123"/>
      <c r="T3097" s="147"/>
      <c r="U3097" s="123"/>
      <c r="V3097" s="123"/>
      <c r="W3097" s="123"/>
      <c r="X3097" s="127">
        <v>44503</v>
      </c>
      <c r="Y3097" s="123">
        <v>44538</v>
      </c>
      <c r="Z3097" s="6" t="str">
        <f>IF(ISBLANK(X3097), "", "Yes")</f>
        <v>Yes</v>
      </c>
    </row>
    <row r="3098" spans="1:26" s="12" customFormat="1" ht="28.8" hidden="1" x14ac:dyDescent="0.3">
      <c r="A3098" s="29" t="s">
        <v>185</v>
      </c>
      <c r="B3098" s="29">
        <v>202100207</v>
      </c>
      <c r="C3098" s="30" t="s">
        <v>193</v>
      </c>
      <c r="D3098" s="29" t="s">
        <v>176</v>
      </c>
      <c r="E3098" s="30" t="s">
        <v>1353</v>
      </c>
      <c r="F3098" s="30"/>
      <c r="G3098" s="128"/>
      <c r="H3098" s="24" t="str">
        <f>IF(ISNUMBER(F3098), F3098+90, "N/A")</f>
        <v>N/A</v>
      </c>
      <c r="I3098" s="24"/>
      <c r="J3098" s="24">
        <v>44503</v>
      </c>
      <c r="K3098" s="28">
        <v>15302</v>
      </c>
      <c r="L3098" s="28">
        <v>3825.5</v>
      </c>
      <c r="M3098" s="28">
        <v>15302</v>
      </c>
      <c r="N3098" s="28">
        <v>3825</v>
      </c>
      <c r="O3098" s="27">
        <f>IF(ISBLANK(J3098), "", IF(LEFT(B3098) = "P", J3098+60, J3098+90))</f>
        <v>44593</v>
      </c>
      <c r="P3098" s="27">
        <v>44552</v>
      </c>
      <c r="Q3098" s="27">
        <f>IF(NOT(ISNUMBER(P3098)),"",P3098+15)</f>
        <v>44567</v>
      </c>
      <c r="R3098" s="25" t="s">
        <v>195</v>
      </c>
      <c r="S3098" s="25"/>
      <c r="T3098" s="26"/>
      <c r="U3098" s="25"/>
      <c r="V3098" s="25"/>
      <c r="W3098" s="25" t="str">
        <f>IF(ISNUMBER(R3098), R3098+120, "")</f>
        <v/>
      </c>
      <c r="X3098" s="24">
        <v>44568</v>
      </c>
      <c r="Y3098" s="23" t="str">
        <f ca="1">IF(LEFT(B3098) = "P",
        IF(OR(ISBLANK(I3098), I3098 = ""), TODAY() - F3098 &amp; CHAR(10) &amp; "(preapproval)", I3098 - F3098 &amp; CHAR(10) &amp; "(PFL filed)"),
       IF(OR(ISBLANK(Z3098), Z3098 = ""), TODAY() - J3098, X3098 - J3098 &amp; CHAR(10) &amp; "(closed)"))</f>
        <v>65
(closed)</v>
      </c>
      <c r="Z3098" s="6" t="str">
        <f>IF(ISBLANK(X3098), "", "Yes")</f>
        <v>Yes</v>
      </c>
    </row>
    <row r="3099" spans="1:26" s="12" customFormat="1" ht="28.8" hidden="1" x14ac:dyDescent="0.3">
      <c r="A3099" s="29" t="s">
        <v>185</v>
      </c>
      <c r="B3099" s="29">
        <v>202100208</v>
      </c>
      <c r="C3099" s="30" t="s">
        <v>193</v>
      </c>
      <c r="D3099" s="29" t="s">
        <v>176</v>
      </c>
      <c r="E3099" s="30" t="s">
        <v>1352</v>
      </c>
      <c r="F3099" s="30"/>
      <c r="G3099" s="128"/>
      <c r="H3099" s="24" t="str">
        <f>IF(ISNUMBER(F3099), F3099+90, "N/A")</f>
        <v>N/A</v>
      </c>
      <c r="I3099" s="24"/>
      <c r="J3099" s="24">
        <v>44503</v>
      </c>
      <c r="K3099" s="28">
        <v>22288</v>
      </c>
      <c r="L3099" s="28">
        <v>5572</v>
      </c>
      <c r="M3099" s="28">
        <v>22288</v>
      </c>
      <c r="N3099" s="28">
        <v>5572</v>
      </c>
      <c r="O3099" s="27">
        <f>IF(ISBLANK(J3099), "", IF(LEFT(B3099) = "P", J3099+60, J3099+90))</f>
        <v>44593</v>
      </c>
      <c r="P3099" s="27">
        <v>44559</v>
      </c>
      <c r="Q3099" s="27">
        <f>IF(NOT(ISNUMBER(P3099)),"",P3099+15)</f>
        <v>44574</v>
      </c>
      <c r="R3099" s="25" t="s">
        <v>195</v>
      </c>
      <c r="S3099" s="25"/>
      <c r="T3099" s="26"/>
      <c r="U3099" s="25"/>
      <c r="V3099" s="25"/>
      <c r="W3099" s="25" t="str">
        <f>IF(ISNUMBER(R3099), R3099+120, "")</f>
        <v/>
      </c>
      <c r="X3099" s="24">
        <v>44575</v>
      </c>
      <c r="Y3099" s="23" t="str">
        <f ca="1">IF(LEFT(B3099) = "P",
        IF(OR(ISBLANK(I3099), I3099 = ""), TODAY() - F3099 &amp; CHAR(10) &amp; "(preapproval)", I3099 - F3099 &amp; CHAR(10) &amp; "(PFL filed)"),
       IF(OR(ISBLANK(Z3099), Z3099 = ""), TODAY() - J3099, X3099 - J3099 &amp; CHAR(10) &amp; "(closed)"))</f>
        <v>72
(closed)</v>
      </c>
      <c r="Z3099" s="6" t="str">
        <f>IF(ISBLANK(X3099), "", "Yes")</f>
        <v>Yes</v>
      </c>
    </row>
    <row r="3100" spans="1:26" s="12" customFormat="1" ht="28.8" hidden="1" x14ac:dyDescent="0.3">
      <c r="A3100" s="29" t="s">
        <v>185</v>
      </c>
      <c r="B3100" s="29">
        <v>202100209</v>
      </c>
      <c r="C3100" s="30" t="s">
        <v>689</v>
      </c>
      <c r="D3100" s="29" t="s">
        <v>179</v>
      </c>
      <c r="E3100" s="139" t="s">
        <v>1351</v>
      </c>
      <c r="F3100" s="30"/>
      <c r="G3100" s="128"/>
      <c r="H3100" s="24" t="str">
        <f>IF(ISNUMBER(F3100), F3100+90, "N/A")</f>
        <v>N/A</v>
      </c>
      <c r="I3100" s="24"/>
      <c r="J3100" s="24">
        <v>44503</v>
      </c>
      <c r="K3100" s="28">
        <v>388</v>
      </c>
      <c r="L3100" s="28">
        <v>97</v>
      </c>
      <c r="M3100" s="28">
        <v>388</v>
      </c>
      <c r="N3100" s="28">
        <v>97</v>
      </c>
      <c r="O3100" s="27">
        <f>IF(ISBLANK(J3100), "", IF(LEFT(B3100) = "P", J3100+60, J3100+90))</f>
        <v>44593</v>
      </c>
      <c r="P3100" s="27">
        <v>44533</v>
      </c>
      <c r="Q3100" s="27">
        <f>IF(NOT(ISNUMBER(P3100)),"",P3100+15)</f>
        <v>44548</v>
      </c>
      <c r="R3100" s="25" t="s">
        <v>195</v>
      </c>
      <c r="S3100" s="25"/>
      <c r="T3100" s="26"/>
      <c r="U3100" s="25"/>
      <c r="V3100" s="25"/>
      <c r="W3100" s="25" t="str">
        <f>IF(ISNUMBER(R3100), R3100+120, "")</f>
        <v/>
      </c>
      <c r="X3100" s="24">
        <v>44551</v>
      </c>
      <c r="Y3100" s="23" t="str">
        <f ca="1">IF(LEFT(B3100) = "P",
        IF(OR(ISBLANK(I3100), I3100 = ""), TODAY() - F3100 &amp; CHAR(10) &amp; "(preapproval)", I3100 - F3100 &amp; CHAR(10) &amp; "(PFL filed)"),
       IF(OR(ISBLANK(Z3100), Z3100 = ""), TODAY() - J3100, X3100 - J3100 &amp; CHAR(10) &amp; "(closed)"))</f>
        <v>48
(closed)</v>
      </c>
      <c r="Z3100" s="6" t="str">
        <f>IF(ISBLANK(X3100), "", "Yes")</f>
        <v>Yes</v>
      </c>
    </row>
    <row r="3101" spans="1:26" s="12" customFormat="1" ht="28.8" hidden="1" x14ac:dyDescent="0.3">
      <c r="A3101" s="29" t="s">
        <v>185</v>
      </c>
      <c r="B3101" s="29">
        <v>202100210</v>
      </c>
      <c r="C3101" s="30" t="s">
        <v>1350</v>
      </c>
      <c r="D3101" s="29" t="s">
        <v>179</v>
      </c>
      <c r="E3101" s="139" t="s">
        <v>1349</v>
      </c>
      <c r="F3101" s="30"/>
      <c r="G3101" s="128"/>
      <c r="H3101" s="24" t="str">
        <f>IF(ISNUMBER(F3101), F3101+90, "N/A")</f>
        <v>N/A</v>
      </c>
      <c r="I3101" s="24"/>
      <c r="J3101" s="24">
        <v>44503</v>
      </c>
      <c r="K3101" s="28">
        <v>560</v>
      </c>
      <c r="L3101" s="28">
        <v>140</v>
      </c>
      <c r="M3101" s="28">
        <v>560</v>
      </c>
      <c r="N3101" s="28">
        <v>140</v>
      </c>
      <c r="O3101" s="27">
        <f>IF(ISBLANK(J3101), "", IF(LEFT(B3101) = "P", J3101+60, J3101+90))</f>
        <v>44593</v>
      </c>
      <c r="P3101" s="27">
        <v>44533</v>
      </c>
      <c r="Q3101" s="27">
        <f>IF(NOT(ISNUMBER(P3101)),"",P3101+15)</f>
        <v>44548</v>
      </c>
      <c r="R3101" s="25" t="s">
        <v>195</v>
      </c>
      <c r="S3101" s="25"/>
      <c r="T3101" s="26"/>
      <c r="U3101" s="25"/>
      <c r="V3101" s="25"/>
      <c r="W3101" s="25" t="str">
        <f>IF(ISNUMBER(R3101), R3101+120, "")</f>
        <v/>
      </c>
      <c r="X3101" s="24">
        <v>44551</v>
      </c>
      <c r="Y3101" s="23" t="str">
        <f ca="1">IF(LEFT(B3101) = "P",
        IF(OR(ISBLANK(I3101), I3101 = ""), TODAY() - F3101 &amp; CHAR(10) &amp; "(preapproval)", I3101 - F3101 &amp; CHAR(10) &amp; "(PFL filed)"),
       IF(OR(ISBLANK(Z3101), Z3101 = ""), TODAY() - J3101, X3101 - J3101 &amp; CHAR(10) &amp; "(closed)"))</f>
        <v>48
(closed)</v>
      </c>
      <c r="Z3101" s="6" t="str">
        <f>IF(ISBLANK(X3101), "", "Yes")</f>
        <v>Yes</v>
      </c>
    </row>
    <row r="3102" spans="1:26" s="12" customFormat="1" ht="28.8" hidden="1" x14ac:dyDescent="0.3">
      <c r="A3102" s="29" t="s">
        <v>185</v>
      </c>
      <c r="B3102" s="29">
        <v>202100211</v>
      </c>
      <c r="C3102" s="30" t="s">
        <v>256</v>
      </c>
      <c r="D3102" s="29" t="s">
        <v>179</v>
      </c>
      <c r="E3102" s="139" t="s">
        <v>306</v>
      </c>
      <c r="F3102" s="30"/>
      <c r="G3102" s="128"/>
      <c r="H3102" s="24" t="str">
        <f>IF(ISNUMBER(F3102), F3102+90, "N/A")</f>
        <v>N/A</v>
      </c>
      <c r="I3102" s="24"/>
      <c r="J3102" s="24">
        <v>44505</v>
      </c>
      <c r="K3102" s="28">
        <v>1800</v>
      </c>
      <c r="L3102" s="28">
        <v>0</v>
      </c>
      <c r="M3102" s="28">
        <v>1800</v>
      </c>
      <c r="N3102" s="28">
        <v>0</v>
      </c>
      <c r="O3102" s="27">
        <f>IF(ISBLANK(J3102), "", IF(LEFT(B3102) = "P", J3102+60, J3102+90))</f>
        <v>44595</v>
      </c>
      <c r="P3102" s="27">
        <v>44533</v>
      </c>
      <c r="Q3102" s="27">
        <f>IF(NOT(ISNUMBER(P3102)),"",P3102+15)</f>
        <v>44548</v>
      </c>
      <c r="R3102" s="25" t="s">
        <v>195</v>
      </c>
      <c r="S3102" s="25"/>
      <c r="T3102" s="26"/>
      <c r="U3102" s="25"/>
      <c r="V3102" s="25"/>
      <c r="W3102" s="25" t="str">
        <f>IF(ISNUMBER(R3102), R3102+120, "")</f>
        <v/>
      </c>
      <c r="X3102" s="24">
        <v>44551</v>
      </c>
      <c r="Y3102" s="23" t="str">
        <f ca="1">IF(LEFT(B3102) = "P",
        IF(OR(ISBLANK(I3102), I3102 = ""), TODAY() - F3102 &amp; CHAR(10) &amp; "(preapproval)", I3102 - F3102 &amp; CHAR(10) &amp; "(PFL filed)"),
       IF(OR(ISBLANK(Z3102), Z3102 = ""), TODAY() - J3102, X3102 - J3102 &amp; CHAR(10) &amp; "(closed)"))</f>
        <v>46
(closed)</v>
      </c>
      <c r="Z3102" s="6" t="str">
        <f>IF(ISBLANK(X3102), "", "Yes")</f>
        <v>Yes</v>
      </c>
    </row>
    <row r="3103" spans="1:26" s="12" customFormat="1" ht="28.8" hidden="1" x14ac:dyDescent="0.3">
      <c r="A3103" s="29" t="s">
        <v>185</v>
      </c>
      <c r="B3103" s="29">
        <v>202100212</v>
      </c>
      <c r="C3103" s="30" t="s">
        <v>291</v>
      </c>
      <c r="D3103" s="29" t="s">
        <v>176</v>
      </c>
      <c r="E3103" s="139" t="s">
        <v>1348</v>
      </c>
      <c r="F3103" s="30"/>
      <c r="G3103" s="128"/>
      <c r="H3103" s="24" t="str">
        <f>IF(ISNUMBER(F3103), F3103+90, "N/A")</f>
        <v>N/A</v>
      </c>
      <c r="I3103" s="24"/>
      <c r="J3103" s="24">
        <v>44508</v>
      </c>
      <c r="K3103" s="28">
        <v>3400</v>
      </c>
      <c r="L3103" s="28">
        <v>200</v>
      </c>
      <c r="M3103" s="28">
        <v>3400</v>
      </c>
      <c r="N3103" s="28">
        <v>12.9</v>
      </c>
      <c r="O3103" s="27">
        <f>IF(ISBLANK(J3103), "", IF(LEFT(B3103) = "P", J3103+60, J3103+90))</f>
        <v>44598</v>
      </c>
      <c r="P3103" s="27">
        <v>44559</v>
      </c>
      <c r="Q3103" s="27">
        <f>IF(NOT(ISNUMBER(P3103)),"",P3103+15)</f>
        <v>44574</v>
      </c>
      <c r="R3103" s="25" t="s">
        <v>195</v>
      </c>
      <c r="S3103" s="25"/>
      <c r="T3103" s="26"/>
      <c r="U3103" s="25"/>
      <c r="V3103" s="25"/>
      <c r="W3103" s="25" t="str">
        <f>IF(ISNUMBER(R3103), R3103+120, "")</f>
        <v/>
      </c>
      <c r="X3103" s="24">
        <v>44575</v>
      </c>
      <c r="Y3103" s="23" t="str">
        <f ca="1">IF(LEFT(B3103) = "P",
        IF(OR(ISBLANK(I3103), I3103 = ""), TODAY() - F3103 &amp; CHAR(10) &amp; "(preapproval)", I3103 - F3103 &amp; CHAR(10) &amp; "(PFL filed)"),
       IF(OR(ISBLANK(Z3103), Z3103 = ""), TODAY() - J3103, X3103 - J3103 &amp; CHAR(10) &amp; "(closed)"))</f>
        <v>67
(closed)</v>
      </c>
      <c r="Z3103" s="6" t="str">
        <f>IF(ISBLANK(X3103), "", "Yes")</f>
        <v>Yes</v>
      </c>
    </row>
    <row r="3104" spans="1:26" s="12" customFormat="1" ht="28.8" hidden="1" x14ac:dyDescent="0.3">
      <c r="A3104" s="29" t="s">
        <v>185</v>
      </c>
      <c r="B3104" s="29">
        <v>202100213</v>
      </c>
      <c r="C3104" s="30" t="s">
        <v>291</v>
      </c>
      <c r="D3104" s="29" t="s">
        <v>176</v>
      </c>
      <c r="E3104" s="139" t="s">
        <v>1347</v>
      </c>
      <c r="F3104" s="30"/>
      <c r="G3104" s="128"/>
      <c r="H3104" s="24" t="str">
        <f>IF(ISNUMBER(F3104), F3104+90, "N/A")</f>
        <v>N/A</v>
      </c>
      <c r="I3104" s="24"/>
      <c r="J3104" s="24">
        <v>44508</v>
      </c>
      <c r="K3104" s="28">
        <v>1620</v>
      </c>
      <c r="L3104" s="28">
        <v>810</v>
      </c>
      <c r="M3104" s="28">
        <v>1620</v>
      </c>
      <c r="N3104" s="28">
        <v>810</v>
      </c>
      <c r="O3104" s="27">
        <f>IF(ISBLANK(J3104), "", IF(LEFT(B3104) = "P", J3104+60, J3104+90))</f>
        <v>44598</v>
      </c>
      <c r="P3104" s="27">
        <v>44540</v>
      </c>
      <c r="Q3104" s="27">
        <f>IF(NOT(ISNUMBER(P3104)),"",P3104+15)</f>
        <v>44555</v>
      </c>
      <c r="R3104" s="25" t="s">
        <v>195</v>
      </c>
      <c r="S3104" s="25"/>
      <c r="T3104" s="26"/>
      <c r="U3104" s="25"/>
      <c r="V3104" s="25"/>
      <c r="W3104" s="25" t="str">
        <f>IF(ISNUMBER(R3104), R3104+120, "")</f>
        <v/>
      </c>
      <c r="X3104" s="24">
        <v>44558</v>
      </c>
      <c r="Y3104" s="23" t="str">
        <f ca="1">IF(LEFT(B3104) = "P",
        IF(OR(ISBLANK(I3104), I3104 = ""), TODAY() - F3104 &amp; CHAR(10) &amp; "(preapproval)", I3104 - F3104 &amp; CHAR(10) &amp; "(PFL filed)"),
       IF(OR(ISBLANK(Z3104), Z3104 = ""), TODAY() - J3104, X3104 - J3104 &amp; CHAR(10) &amp; "(closed)"))</f>
        <v>50
(closed)</v>
      </c>
      <c r="Z3104" s="6" t="str">
        <f>IF(ISBLANK(X3104), "", "Yes")</f>
        <v>Yes</v>
      </c>
    </row>
    <row r="3105" spans="1:26" s="12" customFormat="1" ht="28.8" hidden="1" x14ac:dyDescent="0.3">
      <c r="A3105" s="29" t="s">
        <v>185</v>
      </c>
      <c r="B3105" s="29">
        <v>202100214</v>
      </c>
      <c r="C3105" s="30" t="s">
        <v>291</v>
      </c>
      <c r="D3105" s="29" t="s">
        <v>176</v>
      </c>
      <c r="E3105" s="139" t="s">
        <v>1346</v>
      </c>
      <c r="F3105" s="30"/>
      <c r="G3105" s="128"/>
      <c r="H3105" s="24" t="str">
        <f>IF(ISNUMBER(F3105), F3105+90, "N/A")</f>
        <v>N/A</v>
      </c>
      <c r="I3105" s="24"/>
      <c r="J3105" s="24">
        <v>44508</v>
      </c>
      <c r="K3105" s="28">
        <v>1576.05</v>
      </c>
      <c r="L3105" s="28">
        <v>525.35</v>
      </c>
      <c r="M3105" s="28">
        <v>1576.05</v>
      </c>
      <c r="N3105" s="28">
        <v>525.35</v>
      </c>
      <c r="O3105" s="27">
        <f>IF(ISBLANK(J3105), "", IF(LEFT(B3105) = "P", J3105+60, J3105+90))</f>
        <v>44598</v>
      </c>
      <c r="P3105" s="27">
        <v>44540</v>
      </c>
      <c r="Q3105" s="27">
        <f>IF(NOT(ISNUMBER(P3105)),"",P3105+15)</f>
        <v>44555</v>
      </c>
      <c r="R3105" s="25" t="s">
        <v>195</v>
      </c>
      <c r="S3105" s="25"/>
      <c r="T3105" s="26"/>
      <c r="U3105" s="25"/>
      <c r="V3105" s="25"/>
      <c r="W3105" s="25" t="str">
        <f>IF(ISNUMBER(R3105), R3105+120, "")</f>
        <v/>
      </c>
      <c r="X3105" s="24">
        <v>44558</v>
      </c>
      <c r="Y3105" s="23" t="str">
        <f ca="1">IF(LEFT(B3105) = "P",
        IF(OR(ISBLANK(I3105), I3105 = ""), TODAY() - F3105 &amp; CHAR(10) &amp; "(preapproval)", I3105 - F3105 &amp; CHAR(10) &amp; "(PFL filed)"),
       IF(OR(ISBLANK(Z3105), Z3105 = ""), TODAY() - J3105, X3105 - J3105 &amp; CHAR(10) &amp; "(closed)"))</f>
        <v>50
(closed)</v>
      </c>
      <c r="Z3105" s="6" t="str">
        <f>IF(ISBLANK(X3105), "", "Yes")</f>
        <v>Yes</v>
      </c>
    </row>
    <row r="3106" spans="1:26" s="12" customFormat="1" ht="28.8" hidden="1" x14ac:dyDescent="0.3">
      <c r="A3106" s="29" t="s">
        <v>185</v>
      </c>
      <c r="B3106" s="29">
        <v>202100215</v>
      </c>
      <c r="C3106" s="30" t="s">
        <v>291</v>
      </c>
      <c r="D3106" s="29" t="s">
        <v>176</v>
      </c>
      <c r="E3106" s="139" t="s">
        <v>1345</v>
      </c>
      <c r="F3106" s="121"/>
      <c r="G3106" s="121"/>
      <c r="H3106" s="121" t="s">
        <v>230</v>
      </c>
      <c r="I3106" s="121"/>
      <c r="J3106" s="119">
        <v>44508</v>
      </c>
      <c r="K3106" s="28">
        <v>3240</v>
      </c>
      <c r="L3106" s="28">
        <v>810</v>
      </c>
      <c r="M3106" s="28">
        <v>3240</v>
      </c>
      <c r="N3106" s="28">
        <v>810</v>
      </c>
      <c r="O3106" s="27">
        <f>IF(ISBLANK(J3106), "", IF(LEFT(B3106) = "P", J3106+60, J3106+90))</f>
        <v>44598</v>
      </c>
      <c r="P3106" s="27">
        <v>44540</v>
      </c>
      <c r="Q3106" s="27">
        <f>IF(NOT(ISNUMBER(P3106)),"",P3106+15)</f>
        <v>44555</v>
      </c>
      <c r="R3106" s="25" t="s">
        <v>195</v>
      </c>
      <c r="S3106" s="25"/>
      <c r="T3106" s="26"/>
      <c r="U3106" s="25"/>
      <c r="V3106" s="25"/>
      <c r="W3106" s="25" t="str">
        <f>IF(ISNUMBER(R3106), R3106+120, "")</f>
        <v/>
      </c>
      <c r="X3106" s="24">
        <v>44558</v>
      </c>
      <c r="Y3106" s="23" t="str">
        <f ca="1">IF(LEFT(B3106) = "P",
        IF(OR(ISBLANK(I3106), I3106 = ""), TODAY() - F3106 &amp; CHAR(10) &amp; "(preapproval)", I3106 - F3106 &amp; CHAR(10) &amp; "(PFL filed)"),
       IF(OR(ISBLANK(Z3106), Z3106 = ""), TODAY() - J3106, X3106 - J3106 &amp; CHAR(10) &amp; "(closed)"))</f>
        <v>50
(closed)</v>
      </c>
      <c r="Z3106" s="6" t="str">
        <f>IF(ISBLANK(X3106), "", "Yes")</f>
        <v>Yes</v>
      </c>
    </row>
    <row r="3107" spans="1:26" s="12" customFormat="1" ht="28.8" hidden="1" x14ac:dyDescent="0.3">
      <c r="A3107" s="29" t="s">
        <v>185</v>
      </c>
      <c r="B3107" s="29">
        <v>202100216</v>
      </c>
      <c r="C3107" s="30" t="s">
        <v>236</v>
      </c>
      <c r="D3107" s="29" t="s">
        <v>179</v>
      </c>
      <c r="E3107" s="139" t="s">
        <v>1344</v>
      </c>
      <c r="F3107" s="30"/>
      <c r="G3107" s="128"/>
      <c r="H3107" s="24" t="str">
        <f>IF(ISNUMBER(F3107), F3107+90, "N/A")</f>
        <v>N/A</v>
      </c>
      <c r="I3107" s="24"/>
      <c r="J3107" s="24">
        <v>44509</v>
      </c>
      <c r="K3107" s="28">
        <v>400</v>
      </c>
      <c r="L3107" s="28">
        <v>100</v>
      </c>
      <c r="M3107" s="28">
        <v>400</v>
      </c>
      <c r="N3107" s="28">
        <v>100</v>
      </c>
      <c r="O3107" s="27">
        <f>IF(ISBLANK(J3107), "", IF(LEFT(B3107) = "P", J3107+60, J3107+90))</f>
        <v>44599</v>
      </c>
      <c r="P3107" s="27">
        <v>44533</v>
      </c>
      <c r="Q3107" s="27">
        <f>IF(NOT(ISNUMBER(P3107)),"",P3107+15)</f>
        <v>44548</v>
      </c>
      <c r="R3107" s="25" t="s">
        <v>195</v>
      </c>
      <c r="S3107" s="25"/>
      <c r="T3107" s="26"/>
      <c r="U3107" s="25"/>
      <c r="V3107" s="25"/>
      <c r="W3107" s="25" t="str">
        <f>IF(ISNUMBER(R3107), R3107+120, "")</f>
        <v/>
      </c>
      <c r="X3107" s="24">
        <v>44551</v>
      </c>
      <c r="Y3107" s="23" t="str">
        <f ca="1">IF(LEFT(B3107) = "P",
        IF(OR(ISBLANK(I3107), I3107 = ""), TODAY() - F3107 &amp; CHAR(10) &amp; "(preapproval)", I3107 - F3107 &amp; CHAR(10) &amp; "(PFL filed)"),
       IF(OR(ISBLANK(Z3107), Z3107 = ""), TODAY() - J3107, X3107 - J3107 &amp; CHAR(10) &amp; "(closed)"))</f>
        <v>42
(closed)</v>
      </c>
      <c r="Z3107" s="6" t="str">
        <f>IF(ISBLANK(X3107), "", "Yes")</f>
        <v>Yes</v>
      </c>
    </row>
    <row r="3108" spans="1:26" s="12" customFormat="1" ht="28.8" hidden="1" x14ac:dyDescent="0.3">
      <c r="A3108" s="29" t="s">
        <v>185</v>
      </c>
      <c r="B3108" s="29">
        <v>202100217</v>
      </c>
      <c r="C3108" s="30" t="s">
        <v>236</v>
      </c>
      <c r="D3108" s="29" t="s">
        <v>179</v>
      </c>
      <c r="E3108" s="139" t="s">
        <v>1343</v>
      </c>
      <c r="F3108" s="121"/>
      <c r="G3108" s="121"/>
      <c r="H3108" s="121" t="str">
        <f>IF(ISNUMBER(F3108), F3108+90, "N/A")</f>
        <v>N/A</v>
      </c>
      <c r="I3108" s="121"/>
      <c r="J3108" s="119">
        <v>44509</v>
      </c>
      <c r="K3108" s="28">
        <v>2100</v>
      </c>
      <c r="L3108" s="28">
        <v>525</v>
      </c>
      <c r="M3108" s="28">
        <v>2100</v>
      </c>
      <c r="N3108" s="28">
        <v>525</v>
      </c>
      <c r="O3108" s="27">
        <f>IF(ISBLANK(J3108), "", IF(LEFT(B3108) = "P", J3108+60, J3108+90))</f>
        <v>44599</v>
      </c>
      <c r="P3108" s="27">
        <v>44552</v>
      </c>
      <c r="Q3108" s="27">
        <f>IF(NOT(ISNUMBER(P3108)),"",P3108+15)</f>
        <v>44567</v>
      </c>
      <c r="R3108" s="25" t="s">
        <v>195</v>
      </c>
      <c r="S3108" s="25"/>
      <c r="T3108" s="26"/>
      <c r="U3108" s="25"/>
      <c r="V3108" s="25"/>
      <c r="W3108" s="25" t="str">
        <f>IF(ISNUMBER(R3108), R3108+120, "")</f>
        <v/>
      </c>
      <c r="X3108" s="24">
        <v>44568</v>
      </c>
      <c r="Y3108" s="23" t="str">
        <f ca="1">IF(LEFT(B3108) = "P",
        IF(OR(ISBLANK(I3108), I3108 = ""), TODAY() - F3108 &amp; CHAR(10) &amp; "(preapproval)", I3108 - F3108 &amp; CHAR(10) &amp; "(PFL filed)"),
       IF(OR(ISBLANK(Z3108), Z3108 = ""), TODAY() - J3108, X3108 - J3108 &amp; CHAR(10) &amp; "(closed)"))</f>
        <v>59
(closed)</v>
      </c>
      <c r="Z3108" s="6" t="str">
        <f>IF(ISBLANK(X3108), "", "Yes")</f>
        <v>Yes</v>
      </c>
    </row>
    <row r="3109" spans="1:26" s="12" customFormat="1" ht="28.8" hidden="1" x14ac:dyDescent="0.3">
      <c r="A3109" s="29" t="s">
        <v>185</v>
      </c>
      <c r="B3109" s="29">
        <v>202100218</v>
      </c>
      <c r="C3109" s="30" t="s">
        <v>236</v>
      </c>
      <c r="D3109" s="29" t="s">
        <v>179</v>
      </c>
      <c r="E3109" s="139" t="s">
        <v>1342</v>
      </c>
      <c r="F3109" s="30"/>
      <c r="G3109" s="128"/>
      <c r="H3109" s="24" t="str">
        <f>IF(ISNUMBER(F3109), F3109+90, "N/A")</f>
        <v>N/A</v>
      </c>
      <c r="I3109" s="24"/>
      <c r="J3109" s="24">
        <v>44509</v>
      </c>
      <c r="K3109" s="28">
        <v>1600</v>
      </c>
      <c r="L3109" s="28">
        <v>400</v>
      </c>
      <c r="M3109" s="28">
        <v>1600</v>
      </c>
      <c r="N3109" s="28">
        <v>400</v>
      </c>
      <c r="O3109" s="27">
        <f>IF(ISBLANK(J3109), "", IF(LEFT(B3109) = "P", J3109+60, J3109+90))</f>
        <v>44599</v>
      </c>
      <c r="P3109" s="27">
        <v>44540</v>
      </c>
      <c r="Q3109" s="27">
        <f>IF(NOT(ISNUMBER(P3109)),"",P3109+15)</f>
        <v>44555</v>
      </c>
      <c r="R3109" s="25" t="s">
        <v>195</v>
      </c>
      <c r="S3109" s="25"/>
      <c r="T3109" s="26"/>
      <c r="U3109" s="25"/>
      <c r="V3109" s="25"/>
      <c r="W3109" s="25" t="str">
        <f>IF(ISNUMBER(R3109), R3109+120, "")</f>
        <v/>
      </c>
      <c r="X3109" s="24">
        <v>44558</v>
      </c>
      <c r="Y3109" s="23" t="str">
        <f ca="1">IF(LEFT(B3109) = "P",
        IF(OR(ISBLANK(I3109), I3109 = ""), TODAY() - F3109 &amp; CHAR(10) &amp; "(preapproval)", I3109 - F3109 &amp; CHAR(10) &amp; "(PFL filed)"),
       IF(OR(ISBLANK(Z3109), Z3109 = ""), TODAY() - J3109, X3109 - J3109 &amp; CHAR(10) &amp; "(closed)"))</f>
        <v>49
(closed)</v>
      </c>
      <c r="Z3109" s="6" t="str">
        <f>IF(ISBLANK(X3109), "", "Yes")</f>
        <v>Yes</v>
      </c>
    </row>
    <row r="3110" spans="1:26" s="12" customFormat="1" ht="14.4" hidden="1" x14ac:dyDescent="0.3">
      <c r="A3110" s="29" t="s">
        <v>185</v>
      </c>
      <c r="B3110" s="123">
        <v>202100219</v>
      </c>
      <c r="C3110" s="30" t="s">
        <v>236</v>
      </c>
      <c r="D3110" s="29" t="s">
        <v>179</v>
      </c>
      <c r="E3110" s="139" t="s">
        <v>1341</v>
      </c>
      <c r="F3110" s="67"/>
      <c r="G3110" s="67"/>
      <c r="H3110" s="24" t="str">
        <f>IF(ISNUMBER(F3110), F3110+90, "N/A")</f>
        <v>N/A</v>
      </c>
      <c r="I3110" s="67"/>
      <c r="J3110" s="24">
        <v>44509</v>
      </c>
      <c r="K3110" s="28">
        <v>800</v>
      </c>
      <c r="L3110" s="28">
        <v>200</v>
      </c>
      <c r="M3110" s="28">
        <v>800</v>
      </c>
      <c r="N3110" s="28">
        <v>200</v>
      </c>
      <c r="O3110" s="27">
        <f>IF(ISBLANK(J3110), "", IF(LEFT(B3110) = "P", J3110+60, J3110+90))</f>
        <v>44599</v>
      </c>
      <c r="P3110" s="27">
        <v>44540</v>
      </c>
      <c r="Q3110" s="27">
        <f>IF(NOT(ISNUMBER(P3110)),"",P3110+15)</f>
        <v>44555</v>
      </c>
      <c r="R3110" s="25" t="s">
        <v>195</v>
      </c>
      <c r="S3110" s="25"/>
      <c r="T3110" s="26"/>
      <c r="U3110" s="25"/>
      <c r="V3110" s="25"/>
      <c r="W3110" s="25" t="str">
        <f>IF(ISNUMBER(R3110), R3110+120, "")</f>
        <v/>
      </c>
      <c r="X3110" s="24" t="s">
        <v>1340</v>
      </c>
      <c r="Y3110" s="23" t="e">
        <f ca="1">IF(LEFT(B3110) = "P",
        IF(OR(ISBLANK(I3110), I3110 = ""), TODAY() - F3110 &amp; CHAR(10) &amp; "(preapproval)", I3110 - F3110 &amp; CHAR(10) &amp; "(PFL filed)"),
       IF(OR(ISBLANK(Z3110), Z3110 = ""), TODAY() - J3110, X3110 - J3110 &amp; CHAR(10) &amp; "(closed)"))</f>
        <v>#VALUE!</v>
      </c>
      <c r="Z3110" s="6" t="str">
        <f>IF(ISBLANK(X3110), "", "Yes")</f>
        <v>Yes</v>
      </c>
    </row>
    <row r="3111" spans="1:26" s="12" customFormat="1" ht="28.8" hidden="1" x14ac:dyDescent="0.3">
      <c r="A3111" s="29" t="s">
        <v>185</v>
      </c>
      <c r="B3111" s="146">
        <v>202100220</v>
      </c>
      <c r="C3111" s="145" t="s">
        <v>193</v>
      </c>
      <c r="D3111" s="146" t="s">
        <v>176</v>
      </c>
      <c r="E3111" s="145" t="s">
        <v>809</v>
      </c>
      <c r="F3111" s="30"/>
      <c r="G3111" s="128"/>
      <c r="H3111" s="24" t="str">
        <f>IF(ISNUMBER(F3111), F3111+90, "N/A")</f>
        <v>N/A</v>
      </c>
      <c r="I3111" s="24"/>
      <c r="J3111" s="24">
        <v>44510</v>
      </c>
      <c r="K3111" s="28">
        <v>11116.6</v>
      </c>
      <c r="L3111" s="28">
        <v>2779.15</v>
      </c>
      <c r="M3111" s="28">
        <v>11116.6</v>
      </c>
      <c r="N3111" s="28">
        <v>2779.15</v>
      </c>
      <c r="O3111" s="27">
        <f>IF(ISBLANK(J3111), "", IF(LEFT(B3111) = "P", J3111+60, J3111+90))</f>
        <v>44600</v>
      </c>
      <c r="P3111" s="27">
        <v>44566</v>
      </c>
      <c r="Q3111" s="27">
        <f>IF(NOT(ISNUMBER(P3111)),"",P3111+15)</f>
        <v>44581</v>
      </c>
      <c r="R3111" s="25" t="s">
        <v>195</v>
      </c>
      <c r="S3111" s="25"/>
      <c r="T3111" s="26"/>
      <c r="U3111" s="25"/>
      <c r="V3111" s="25"/>
      <c r="W3111" s="25" t="str">
        <f>IF(ISNUMBER(R3111), R3111+120, "")</f>
        <v/>
      </c>
      <c r="X3111" s="24">
        <v>44582</v>
      </c>
      <c r="Y3111" s="23" t="str">
        <f ca="1">IF(LEFT(B3111) = "P",
        IF(OR(ISBLANK(I3111), I3111 = ""), TODAY() - F3111 &amp; CHAR(10) &amp; "(preapproval)", I3111 - F3111 &amp; CHAR(10) &amp; "(PFL filed)"),
       IF(OR(ISBLANK(Z3111), Z3111 = ""), TODAY() - J3111, X3111 - J3111 &amp; CHAR(10) &amp; "(closed)"))</f>
        <v>72
(closed)</v>
      </c>
      <c r="Z3111" s="6" t="str">
        <f>IF(ISBLANK(X3111), "", "Yes")</f>
        <v>Yes</v>
      </c>
    </row>
    <row r="3112" spans="1:26" s="12" customFormat="1" ht="28.8" hidden="1" x14ac:dyDescent="0.3">
      <c r="A3112" s="29" t="s">
        <v>185</v>
      </c>
      <c r="B3112" s="121">
        <v>202100221</v>
      </c>
      <c r="C3112" s="122" t="s">
        <v>193</v>
      </c>
      <c r="D3112" s="29" t="s">
        <v>176</v>
      </c>
      <c r="E3112" s="30" t="s">
        <v>1339</v>
      </c>
      <c r="F3112" s="121"/>
      <c r="G3112" s="121"/>
      <c r="H3112" s="121" t="s">
        <v>230</v>
      </c>
      <c r="I3112" s="121"/>
      <c r="J3112" s="24">
        <v>44509</v>
      </c>
      <c r="K3112" s="28">
        <v>6328</v>
      </c>
      <c r="L3112" s="28">
        <v>1582</v>
      </c>
      <c r="M3112" s="28">
        <v>6328</v>
      </c>
      <c r="N3112" s="28">
        <v>1582</v>
      </c>
      <c r="O3112" s="121" t="s">
        <v>1338</v>
      </c>
      <c r="P3112" s="27">
        <v>44201</v>
      </c>
      <c r="Q3112" s="27">
        <f>IF(NOT(ISNUMBER(P3112)),"",P3112+15)</f>
        <v>44216</v>
      </c>
      <c r="R3112" s="25" t="s">
        <v>195</v>
      </c>
      <c r="S3112" s="25"/>
      <c r="T3112" s="26"/>
      <c r="U3112" s="25"/>
      <c r="V3112" s="25"/>
      <c r="W3112" s="25" t="str">
        <f>IF(ISNUMBER(R3112), R3112+120, "")</f>
        <v/>
      </c>
      <c r="X3112" s="24">
        <v>44582</v>
      </c>
      <c r="Y3112" s="23" t="str">
        <f ca="1">IF(LEFT(B3112) = "P",
        IF(OR(ISBLANK(I3112), I3112 = ""), TODAY() - F3112 &amp; CHAR(10) &amp; "(preapproval)", I3112 - F3112 &amp; CHAR(10) &amp; "(PFL filed)"),
       IF(OR(ISBLANK(Z3112), Z3112 = ""), TODAY() - J3112, X3112 - J3112 &amp; CHAR(10) &amp; "(closed)"))</f>
        <v>73
(closed)</v>
      </c>
      <c r="Z3112" s="6" t="str">
        <f>IF(ISBLANK(X3112), "", "Yes")</f>
        <v>Yes</v>
      </c>
    </row>
    <row r="3113" spans="1:26" s="12" customFormat="1" ht="28.8" hidden="1" x14ac:dyDescent="0.3">
      <c r="A3113" s="29" t="s">
        <v>185</v>
      </c>
      <c r="B3113" s="29">
        <v>202100222</v>
      </c>
      <c r="C3113" s="30" t="s">
        <v>193</v>
      </c>
      <c r="D3113" s="29" t="s">
        <v>179</v>
      </c>
      <c r="E3113" s="139" t="s">
        <v>1337</v>
      </c>
      <c r="F3113" s="30"/>
      <c r="G3113" s="128"/>
      <c r="H3113" s="24" t="str">
        <f>IF(ISNUMBER(F3113), F3113+90, "N/A")</f>
        <v>N/A</v>
      </c>
      <c r="I3113" s="24"/>
      <c r="J3113" s="24">
        <v>44510</v>
      </c>
      <c r="K3113" s="28">
        <v>640.08000000000004</v>
      </c>
      <c r="L3113" s="28">
        <v>1063.2</v>
      </c>
      <c r="M3113" s="28">
        <v>640.08000000000004</v>
      </c>
      <c r="N3113" s="28">
        <v>1063.2</v>
      </c>
      <c r="O3113" s="27">
        <f>IF(ISBLANK(J3113), "", IF(LEFT(B3113) = "P", J3113+60, J3113+90))</f>
        <v>44600</v>
      </c>
      <c r="P3113" s="27">
        <v>44540</v>
      </c>
      <c r="Q3113" s="27">
        <f>IF(NOT(ISNUMBER(P3113)),"",P3113+15)</f>
        <v>44555</v>
      </c>
      <c r="R3113" s="25" t="s">
        <v>195</v>
      </c>
      <c r="S3113" s="25"/>
      <c r="T3113" s="26"/>
      <c r="U3113" s="25"/>
      <c r="V3113" s="25"/>
      <c r="W3113" s="25" t="str">
        <f>IF(ISNUMBER(R3113), R3113+120, "")</f>
        <v/>
      </c>
      <c r="X3113" s="24">
        <v>44558</v>
      </c>
      <c r="Y3113" s="23" t="str">
        <f ca="1">IF(LEFT(B3113) = "P",
        IF(OR(ISBLANK(I3113), I3113 = ""), TODAY() - F3113 &amp; CHAR(10) &amp; "(preapproval)", I3113 - F3113 &amp; CHAR(10) &amp; "(PFL filed)"),
       IF(OR(ISBLANK(Z3113), Z3113 = ""), TODAY() - J3113, X3113 - J3113 &amp; CHAR(10) &amp; "(closed)"))</f>
        <v>48
(closed)</v>
      </c>
      <c r="Z3113" s="6" t="str">
        <f>IF(ISBLANK(X3113), "", "Yes")</f>
        <v>Yes</v>
      </c>
    </row>
    <row r="3114" spans="1:26" s="12" customFormat="1" ht="23.25" hidden="1" customHeight="1" x14ac:dyDescent="0.3">
      <c r="A3114" s="29" t="s">
        <v>185</v>
      </c>
      <c r="B3114" s="29">
        <v>202100223</v>
      </c>
      <c r="C3114" s="30" t="s">
        <v>193</v>
      </c>
      <c r="D3114" s="29" t="s">
        <v>179</v>
      </c>
      <c r="E3114" s="139" t="s">
        <v>1336</v>
      </c>
      <c r="F3114" s="30"/>
      <c r="G3114" s="128"/>
      <c r="H3114" s="24" t="str">
        <f>IF(ISNUMBER(F3114), F3114+90, "N/A")</f>
        <v>N/A</v>
      </c>
      <c r="I3114" s="24"/>
      <c r="J3114" s="24">
        <v>44510</v>
      </c>
      <c r="K3114" s="28">
        <v>289.29000000000002</v>
      </c>
      <c r="L3114" s="28">
        <v>553.6</v>
      </c>
      <c r="M3114" s="28">
        <v>289.29000000000002</v>
      </c>
      <c r="N3114" s="28">
        <v>553.6</v>
      </c>
      <c r="O3114" s="27">
        <f>IF(ISBLANK(J3114), "", IF(LEFT(B3114) = "P", J3114+60, J3114+90))</f>
        <v>44600</v>
      </c>
      <c r="P3114" s="27">
        <v>44552</v>
      </c>
      <c r="Q3114" s="27">
        <f>IF(NOT(ISNUMBER(P3114)),"",P3114+15)</f>
        <v>44567</v>
      </c>
      <c r="R3114" s="25" t="s">
        <v>195</v>
      </c>
      <c r="S3114" s="25"/>
      <c r="T3114" s="26"/>
      <c r="U3114" s="25"/>
      <c r="V3114" s="25"/>
      <c r="W3114" s="25" t="str">
        <f>IF(ISNUMBER(R3114), R3114+120, "")</f>
        <v/>
      </c>
      <c r="X3114" s="24">
        <v>44568</v>
      </c>
      <c r="Y3114" s="23" t="str">
        <f ca="1">IF(LEFT(B3114) = "P",
        IF(OR(ISBLANK(I3114), I3114 = ""), TODAY() - F3114 &amp; CHAR(10) &amp; "(preapproval)", I3114 - F3114 &amp; CHAR(10) &amp; "(PFL filed)"),
       IF(OR(ISBLANK(Z3114), Z3114 = ""), TODAY() - J3114, X3114 - J3114 &amp; CHAR(10) &amp; "(closed)"))</f>
        <v>58
(closed)</v>
      </c>
      <c r="Z3114" s="6" t="str">
        <f>IF(ISBLANK(X3114), "", "Yes")</f>
        <v>Yes</v>
      </c>
    </row>
    <row r="3115" spans="1:26" s="12" customFormat="1" ht="28.8" hidden="1" x14ac:dyDescent="0.3">
      <c r="A3115" s="121" t="s">
        <v>185</v>
      </c>
      <c r="B3115" s="121">
        <v>202100225</v>
      </c>
      <c r="C3115" s="122" t="s">
        <v>215</v>
      </c>
      <c r="D3115" s="29" t="s">
        <v>179</v>
      </c>
      <c r="E3115" s="140" t="s">
        <v>1335</v>
      </c>
      <c r="F3115" s="121"/>
      <c r="G3115" s="121"/>
      <c r="H3115" s="121" t="s">
        <v>230</v>
      </c>
      <c r="I3115" s="121"/>
      <c r="J3115" s="24">
        <v>44512</v>
      </c>
      <c r="K3115" s="144">
        <v>2280</v>
      </c>
      <c r="L3115" s="28">
        <v>760</v>
      </c>
      <c r="M3115" s="144">
        <v>2280</v>
      </c>
      <c r="N3115" s="28">
        <v>760</v>
      </c>
      <c r="O3115" s="121" t="s">
        <v>1334</v>
      </c>
      <c r="P3115" s="27">
        <v>44547</v>
      </c>
      <c r="Q3115" s="27">
        <f>IF(NOT(ISNUMBER(P3115)),"",P3115+15)</f>
        <v>44562</v>
      </c>
      <c r="R3115" s="121" t="s">
        <v>195</v>
      </c>
      <c r="S3115" s="121"/>
      <c r="T3115" s="143"/>
      <c r="U3115" s="121"/>
      <c r="V3115" s="121"/>
      <c r="W3115" s="121"/>
      <c r="X3115" s="119">
        <v>44565</v>
      </c>
      <c r="Y3115" s="23" t="str">
        <f ca="1">IF(LEFT(B3115) = "P",
        IF(OR(ISBLANK(I3115), I3115 = ""), TODAY() - F3115 &amp; CHAR(10) &amp; "(preapproval)", I3115 - F3115 &amp; CHAR(10) &amp; "(PFL filed)"),
       IF(OR(ISBLANK(Z3115), Z3115 = ""), TODAY() - J3115, X3115 - J3115 &amp; CHAR(10) &amp; "(closed)"))</f>
        <v>53
(closed)</v>
      </c>
      <c r="Z3115" s="6" t="str">
        <f>IF(ISBLANK(X3115), "", "Yes")</f>
        <v>Yes</v>
      </c>
    </row>
    <row r="3116" spans="1:26" s="12" customFormat="1" ht="28.8" hidden="1" x14ac:dyDescent="0.3">
      <c r="A3116" s="29" t="s">
        <v>185</v>
      </c>
      <c r="B3116" s="29">
        <v>202100226</v>
      </c>
      <c r="C3116" s="30" t="s">
        <v>341</v>
      </c>
      <c r="D3116" s="29" t="s">
        <v>172</v>
      </c>
      <c r="E3116" s="137" t="s">
        <v>1283</v>
      </c>
      <c r="F3116" s="30"/>
      <c r="G3116" s="128"/>
      <c r="H3116" s="24" t="str">
        <f>IF(ISNUMBER(F3116), F3116+90, "N/A")</f>
        <v>N/A</v>
      </c>
      <c r="I3116" s="24"/>
      <c r="J3116" s="24">
        <v>44512</v>
      </c>
      <c r="K3116" s="28">
        <v>867011.36</v>
      </c>
      <c r="L3116" s="28">
        <v>0</v>
      </c>
      <c r="M3116" s="28">
        <v>0</v>
      </c>
      <c r="N3116" s="28">
        <v>0</v>
      </c>
      <c r="O3116" s="27">
        <f>IF(ISBLANK(J3116), "", IF(LEFT(B3116) = "P", J3116+60, J3116+90))</f>
        <v>44602</v>
      </c>
      <c r="P3116" s="27" t="s">
        <v>230</v>
      </c>
      <c r="Q3116" s="27" t="s">
        <v>230</v>
      </c>
      <c r="R3116" s="25" t="s">
        <v>195</v>
      </c>
      <c r="S3116" s="25"/>
      <c r="T3116" s="26"/>
      <c r="U3116" s="25"/>
      <c r="V3116" s="25"/>
      <c r="W3116" s="25" t="str">
        <f>IF(ISNUMBER(R3116), R3116+120, "")</f>
        <v/>
      </c>
      <c r="X3116" s="24">
        <v>44586</v>
      </c>
      <c r="Y3116" s="23" t="str">
        <f ca="1">IF(LEFT(B3116) = "P",
        IF(OR(ISBLANK(I3116), I3116 = ""), TODAY() - F3116 &amp; CHAR(10) &amp; "(preapproval)", I3116 - F3116 &amp; CHAR(10) &amp; "(PFL filed)"),
       IF(OR(ISBLANK(Z3116), Z3116 = ""), TODAY() - J3116, X3116 - J3116 &amp; CHAR(10) &amp; "(closed)"))</f>
        <v>74
(closed)</v>
      </c>
      <c r="Z3116" s="6" t="str">
        <f>IF(ISBLANK(X3116), "", "Yes")</f>
        <v>Yes</v>
      </c>
    </row>
    <row r="3117" spans="1:26" s="12" customFormat="1" ht="28.8" hidden="1" x14ac:dyDescent="0.3">
      <c r="A3117" s="29" t="s">
        <v>185</v>
      </c>
      <c r="B3117" s="29">
        <v>202100227</v>
      </c>
      <c r="C3117" s="30" t="s">
        <v>193</v>
      </c>
      <c r="D3117" s="29" t="s">
        <v>179</v>
      </c>
      <c r="E3117" s="139" t="s">
        <v>1333</v>
      </c>
      <c r="F3117" s="30"/>
      <c r="G3117" s="128"/>
      <c r="H3117" s="24" t="str">
        <f>IF(ISNUMBER(F3117), F3117+90, "N/A")</f>
        <v>N/A</v>
      </c>
      <c r="I3117" s="24"/>
      <c r="J3117" s="24">
        <v>44518</v>
      </c>
      <c r="K3117" s="28">
        <v>5602.58</v>
      </c>
      <c r="L3117" s="28">
        <v>2520</v>
      </c>
      <c r="M3117" s="28">
        <v>5602.58</v>
      </c>
      <c r="N3117" s="28">
        <v>2520</v>
      </c>
      <c r="O3117" s="27">
        <f>IF(ISBLANK(J3117), "", IF(LEFT(B3117) = "P", J3117+60, J3117+90))</f>
        <v>44608</v>
      </c>
      <c r="P3117" s="27">
        <v>44559</v>
      </c>
      <c r="Q3117" s="27">
        <f>IF(NOT(ISNUMBER(P3117)),"",P3117+15)</f>
        <v>44574</v>
      </c>
      <c r="R3117" s="25" t="s">
        <v>195</v>
      </c>
      <c r="S3117" s="25"/>
      <c r="T3117" s="26"/>
      <c r="U3117" s="25"/>
      <c r="V3117" s="25"/>
      <c r="W3117" s="25" t="str">
        <f>IF(ISNUMBER(R3117), R3117+120, "")</f>
        <v/>
      </c>
      <c r="X3117" s="24">
        <v>44575</v>
      </c>
      <c r="Y3117" s="23" t="str">
        <f ca="1">IF(LEFT(B3117) = "P",
        IF(OR(ISBLANK(I3117), I3117 = ""), TODAY() - F3117 &amp; CHAR(10) &amp; "(preapproval)", I3117 - F3117 &amp; CHAR(10) &amp; "(PFL filed)"),
       IF(OR(ISBLANK(Z3117), Z3117 = ""), TODAY() - J3117, X3117 - J3117 &amp; CHAR(10) &amp; "(closed)"))</f>
        <v>57
(closed)</v>
      </c>
      <c r="Z3117" s="6" t="str">
        <f>IF(ISBLANK(X3117), "", "Yes")</f>
        <v>Yes</v>
      </c>
    </row>
    <row r="3118" spans="1:26" s="12" customFormat="1" ht="28.8" hidden="1" x14ac:dyDescent="0.3">
      <c r="A3118" s="29" t="s">
        <v>185</v>
      </c>
      <c r="B3118" s="29">
        <v>202100228</v>
      </c>
      <c r="C3118" s="30" t="s">
        <v>804</v>
      </c>
      <c r="D3118" s="29" t="s">
        <v>179</v>
      </c>
      <c r="E3118" s="31" t="s">
        <v>1027</v>
      </c>
      <c r="F3118" s="30"/>
      <c r="G3118" s="128"/>
      <c r="H3118" s="24" t="str">
        <f>IF(ISNUMBER(F3118), F3118+90, "N/A")</f>
        <v>N/A</v>
      </c>
      <c r="I3118" s="24"/>
      <c r="J3118" s="24">
        <v>44530</v>
      </c>
      <c r="K3118" s="28">
        <v>155.57</v>
      </c>
      <c r="L3118" s="28">
        <v>116.68</v>
      </c>
      <c r="M3118" s="28">
        <v>155.57</v>
      </c>
      <c r="N3118" s="28">
        <v>116.68</v>
      </c>
      <c r="O3118" s="27">
        <f>IF(ISBLANK(J3118), "", IF(LEFT(B3118) = "P", J3118+60, J3118+90))</f>
        <v>44620</v>
      </c>
      <c r="P3118" s="27">
        <v>44552</v>
      </c>
      <c r="Q3118" s="27">
        <f>IF(NOT(ISNUMBER(P3118)),"",P3118+15)</f>
        <v>44567</v>
      </c>
      <c r="R3118" s="25" t="s">
        <v>195</v>
      </c>
      <c r="S3118" s="25"/>
      <c r="T3118" s="26"/>
      <c r="U3118" s="25"/>
      <c r="V3118" s="25"/>
      <c r="W3118" s="25" t="str">
        <f>IF(ISNUMBER(R3118), R3118+120, "")</f>
        <v/>
      </c>
      <c r="X3118" s="24">
        <v>44568</v>
      </c>
      <c r="Y3118" s="23" t="str">
        <f ca="1">IF(LEFT(B3118) = "P",
        IF(OR(ISBLANK(I3118), I3118 = ""), TODAY() - F3118 &amp; CHAR(10) &amp; "(preapproval)", I3118 - F3118 &amp; CHAR(10) &amp; "(PFL filed)"),
       IF(OR(ISBLANK(Z3118), Z3118 = ""), TODAY() - J3118, X3118 - J3118 &amp; CHAR(10) &amp; "(closed)"))</f>
        <v>38
(closed)</v>
      </c>
      <c r="Z3118" s="6" t="str">
        <f>IF(ISBLANK(X3118), "", "Yes")</f>
        <v>Yes</v>
      </c>
    </row>
    <row r="3119" spans="1:26" s="12" customFormat="1" ht="28.5" hidden="1" customHeight="1" x14ac:dyDescent="0.3">
      <c r="A3119" s="29" t="s">
        <v>185</v>
      </c>
      <c r="B3119" s="29">
        <v>202100229</v>
      </c>
      <c r="C3119" s="30" t="s">
        <v>804</v>
      </c>
      <c r="D3119" s="29" t="s">
        <v>179</v>
      </c>
      <c r="E3119" s="139" t="s">
        <v>1284</v>
      </c>
      <c r="F3119" s="30"/>
      <c r="G3119" s="128"/>
      <c r="H3119" s="24" t="str">
        <f>IF(ISNUMBER(F3119), F3119+90, "N/A")</f>
        <v>N/A</v>
      </c>
      <c r="I3119" s="24"/>
      <c r="J3119" s="24">
        <v>44530</v>
      </c>
      <c r="K3119" s="28">
        <v>4419.2700000000004</v>
      </c>
      <c r="L3119" s="28">
        <v>711.06</v>
      </c>
      <c r="M3119" s="28">
        <v>4419.2700000000004</v>
      </c>
      <c r="N3119" s="28">
        <v>711.06</v>
      </c>
      <c r="O3119" s="27">
        <f>IF(ISBLANK(J3119), "", IF(LEFT(B3119) = "P", J3119+60, J3119+90))</f>
        <v>44620</v>
      </c>
      <c r="P3119" s="27">
        <v>44587</v>
      </c>
      <c r="Q3119" s="27">
        <f>IF(NOT(ISNUMBER(P3119)),"",P3119+15)</f>
        <v>44602</v>
      </c>
      <c r="R3119" s="25" t="s">
        <v>195</v>
      </c>
      <c r="S3119" s="25"/>
      <c r="T3119" s="26"/>
      <c r="U3119" s="25"/>
      <c r="V3119" s="25"/>
      <c r="W3119" s="25" t="str">
        <f>IF(ISNUMBER(R3119), R3119+120, "")</f>
        <v/>
      </c>
      <c r="X3119" s="24">
        <v>44603</v>
      </c>
      <c r="Y3119" s="23" t="str">
        <f ca="1">IF(LEFT(B3119) = "P",
        IF(OR(ISBLANK(I3119), I3119 = ""), TODAY() - F3119 &amp; CHAR(10) &amp; "(preapproval)", I3119 - F3119 &amp; CHAR(10) &amp; "(PFL filed)"),
       IF(OR(ISBLANK(Z3119), Z3119 = ""), TODAY() - J3119, X3119 - J3119 &amp; CHAR(10) &amp; "(closed)"))</f>
        <v>73
(closed)</v>
      </c>
      <c r="Z3119" s="6" t="str">
        <f>IF(ISBLANK(X3119), "", "Yes")</f>
        <v>Yes</v>
      </c>
    </row>
    <row r="3120" spans="1:26" s="12" customFormat="1" ht="28.5" hidden="1" customHeight="1" x14ac:dyDescent="0.3">
      <c r="A3120" s="29" t="s">
        <v>185</v>
      </c>
      <c r="B3120" s="29">
        <v>202100230</v>
      </c>
      <c r="C3120" s="30" t="s">
        <v>804</v>
      </c>
      <c r="D3120" s="29" t="s">
        <v>179</v>
      </c>
      <c r="E3120" s="139" t="s">
        <v>687</v>
      </c>
      <c r="F3120" s="30"/>
      <c r="G3120" s="128"/>
      <c r="H3120" s="24" t="str">
        <f>IF(ISNUMBER(F3120), F3120+90, "N/A")</f>
        <v>N/A</v>
      </c>
      <c r="I3120" s="24"/>
      <c r="J3120" s="24">
        <v>44532</v>
      </c>
      <c r="K3120" s="28">
        <v>16001.23</v>
      </c>
      <c r="L3120" s="28">
        <v>0</v>
      </c>
      <c r="M3120" s="28">
        <v>16001.23</v>
      </c>
      <c r="N3120" s="28">
        <v>0</v>
      </c>
      <c r="O3120" s="27">
        <f>IF(ISBLANK(J3120), "", IF(LEFT(B3120) = "P", J3120+60, J3120+90))</f>
        <v>44622</v>
      </c>
      <c r="P3120" s="27">
        <v>44594</v>
      </c>
      <c r="Q3120" s="27">
        <f>IF(NOT(ISNUMBER(P3120)),"",P3120+15)</f>
        <v>44609</v>
      </c>
      <c r="R3120" s="25" t="s">
        <v>195</v>
      </c>
      <c r="S3120" s="25"/>
      <c r="T3120" s="26"/>
      <c r="U3120" s="25"/>
      <c r="V3120" s="25"/>
      <c r="W3120" s="25" t="str">
        <f>IF(ISNUMBER(R3120), R3120+120, "")</f>
        <v/>
      </c>
      <c r="X3120" s="24">
        <v>44610</v>
      </c>
      <c r="Y3120" s="23" t="str">
        <f ca="1">IF(LEFT(B3120) = "P",
        IF(OR(ISBLANK(I3120), I3120 = ""), TODAY() - F3120 &amp; CHAR(10) &amp; "(preapproval)", I3120 - F3120 &amp; CHAR(10) &amp; "(PFL filed)"),
       IF(OR(ISBLANK(Z3120), Z3120 = ""), TODAY() - J3120, X3120 - J3120 &amp; CHAR(10) &amp; "(closed)"))</f>
        <v>78
(closed)</v>
      </c>
      <c r="Z3120" s="6" t="str">
        <f>IF(ISBLANK(X3120), "", "Yes")</f>
        <v>Yes</v>
      </c>
    </row>
    <row r="3121" spans="1:26" s="12" customFormat="1" ht="28.5" hidden="1" customHeight="1" x14ac:dyDescent="0.3">
      <c r="A3121" s="29" t="s">
        <v>185</v>
      </c>
      <c r="B3121" s="29">
        <v>202100231</v>
      </c>
      <c r="C3121" s="30" t="s">
        <v>1111</v>
      </c>
      <c r="D3121" s="29" t="s">
        <v>179</v>
      </c>
      <c r="E3121" s="139" t="s">
        <v>1332</v>
      </c>
      <c r="F3121" s="30"/>
      <c r="G3121" s="128"/>
      <c r="H3121" s="24" t="str">
        <f>IF(ISNUMBER(F3121), F3121+90, "N/A")</f>
        <v>N/A</v>
      </c>
      <c r="I3121" s="24"/>
      <c r="J3121" s="24">
        <v>44536</v>
      </c>
      <c r="K3121" s="28">
        <v>5547.72</v>
      </c>
      <c r="L3121" s="28">
        <v>382.6</v>
      </c>
      <c r="M3121" s="28">
        <v>5547.72</v>
      </c>
      <c r="N3121" s="28">
        <v>382.6</v>
      </c>
      <c r="O3121" s="27">
        <f>IF(ISBLANK(J3121), "", IF(LEFT(B3121) = "P", J3121+60, J3121+90))</f>
        <v>44626</v>
      </c>
      <c r="P3121" s="27">
        <v>44587</v>
      </c>
      <c r="Q3121" s="27">
        <f>IF(NOT(ISNUMBER(P3121)),"",P3121+15)</f>
        <v>44602</v>
      </c>
      <c r="R3121" s="25" t="s">
        <v>195</v>
      </c>
      <c r="S3121" s="25"/>
      <c r="T3121" s="26"/>
      <c r="U3121" s="25"/>
      <c r="V3121" s="25"/>
      <c r="W3121" s="25" t="str">
        <f>IF(ISNUMBER(R3121), R3121+120, "")</f>
        <v/>
      </c>
      <c r="X3121" s="24">
        <v>44603</v>
      </c>
      <c r="Y3121" s="23" t="str">
        <f ca="1">IF(LEFT(B3121) = "P",
        IF(OR(ISBLANK(I3121), I3121 = ""), TODAY() - F3121 &amp; CHAR(10) &amp; "(preapproval)", I3121 - F3121 &amp; CHAR(10) &amp; "(PFL filed)"),
       IF(OR(ISBLANK(Z3121), Z3121 = ""), TODAY() - J3121, X3121 - J3121 &amp; CHAR(10) &amp; "(closed)"))</f>
        <v>67
(closed)</v>
      </c>
      <c r="Z3121" s="6" t="str">
        <f>IF(ISBLANK(X3121), "", "Yes")</f>
        <v>Yes</v>
      </c>
    </row>
    <row r="3122" spans="1:26" s="12" customFormat="1" ht="28.5" hidden="1" customHeight="1" x14ac:dyDescent="0.3">
      <c r="A3122" s="121" t="s">
        <v>185</v>
      </c>
      <c r="B3122" s="121">
        <v>202100232</v>
      </c>
      <c r="C3122" s="67" t="s">
        <v>193</v>
      </c>
      <c r="D3122" s="29" t="s">
        <v>179</v>
      </c>
      <c r="E3122" s="142" t="s">
        <v>1331</v>
      </c>
      <c r="F3122" s="67"/>
      <c r="G3122" s="67"/>
      <c r="H3122" s="121" t="s">
        <v>230</v>
      </c>
      <c r="I3122" s="67"/>
      <c r="J3122" s="24">
        <v>44540</v>
      </c>
      <c r="K3122" s="125">
        <v>772.4</v>
      </c>
      <c r="L3122" s="28">
        <v>636</v>
      </c>
      <c r="M3122" s="125">
        <v>772.4</v>
      </c>
      <c r="N3122" s="28">
        <v>636</v>
      </c>
      <c r="O3122" s="27">
        <f>IF(ISBLANK(J3122), "", IF(LEFT(B3122) = "P", J3122+60, J3122+90))</f>
        <v>44630</v>
      </c>
      <c r="P3122" s="27">
        <v>44201</v>
      </c>
      <c r="Q3122" s="27">
        <f>IF(NOT(ISNUMBER(P3122)),"",P3122+15)</f>
        <v>44216</v>
      </c>
      <c r="R3122" s="67" t="s">
        <v>195</v>
      </c>
      <c r="S3122" s="67"/>
      <c r="T3122" s="141"/>
      <c r="U3122" s="67"/>
      <c r="V3122" s="67"/>
      <c r="W3122" s="67"/>
      <c r="X3122" s="126">
        <v>44582</v>
      </c>
      <c r="Y3122" s="23" t="str">
        <f ca="1">IF(LEFT(B3122) = "P",
        IF(OR(ISBLANK(I3122), I3122 = ""), TODAY() - F3122 &amp; CHAR(10) &amp; "(preapproval)", I3122 - F3122 &amp; CHAR(10) &amp; "(PFL filed)"),
       IF(OR(ISBLANK(Z3122), Z3122 = ""), TODAY() - J3122, X3122 - J3122 &amp; CHAR(10) &amp; "(closed)"))</f>
        <v>42
(closed)</v>
      </c>
      <c r="Z3122" s="6" t="str">
        <f>IF(ISBLANK(X3122), "", "Yes")</f>
        <v>Yes</v>
      </c>
    </row>
    <row r="3123" spans="1:26" s="12" customFormat="1" ht="28.5" hidden="1" customHeight="1" x14ac:dyDescent="0.3">
      <c r="A3123" s="29" t="s">
        <v>185</v>
      </c>
      <c r="B3123" s="29">
        <v>202100233</v>
      </c>
      <c r="C3123" s="30" t="s">
        <v>1329</v>
      </c>
      <c r="D3123" s="29" t="s">
        <v>172</v>
      </c>
      <c r="E3123" s="30" t="s">
        <v>1328</v>
      </c>
      <c r="F3123" s="30"/>
      <c r="G3123" s="128"/>
      <c r="H3123" s="24" t="str">
        <f>IF(ISNUMBER(F3123), F3123+90, "N/A")</f>
        <v>N/A</v>
      </c>
      <c r="I3123" s="24"/>
      <c r="J3123" s="24">
        <v>44545</v>
      </c>
      <c r="K3123" s="28">
        <v>305736.87</v>
      </c>
      <c r="L3123" s="28">
        <v>0</v>
      </c>
      <c r="M3123" s="28">
        <v>0</v>
      </c>
      <c r="N3123" s="28">
        <v>0</v>
      </c>
      <c r="O3123" s="27">
        <f>IF(ISBLANK(J3123), "", IF(LEFT(B3123) = "P", J3123+60, J3123+90))</f>
        <v>44635</v>
      </c>
      <c r="P3123" s="27" t="s">
        <v>230</v>
      </c>
      <c r="Q3123" s="27" t="s">
        <v>230</v>
      </c>
      <c r="R3123" s="25" t="s">
        <v>195</v>
      </c>
      <c r="S3123" s="25"/>
      <c r="T3123" s="26"/>
      <c r="U3123" s="25"/>
      <c r="V3123" s="25"/>
      <c r="W3123" s="25" t="str">
        <f>IF(ISNUMBER(R3123), R3123+120, "")</f>
        <v/>
      </c>
      <c r="X3123" s="24">
        <v>44546</v>
      </c>
      <c r="Y3123" s="23" t="str">
        <f ca="1">IF(LEFT(B3123) = "P",
        IF(OR(ISBLANK(I3123), I3123 = ""), TODAY() - F3123 &amp; CHAR(10) &amp; "(preapproval)", I3123 - F3123 &amp; CHAR(10) &amp; "(PFL filed)"),
       IF(OR(ISBLANK(Z3123), Z3123 = ""), TODAY() - J3123, X3123 - J3123 &amp; CHAR(10) &amp; "(closed)"))</f>
        <v>1
(closed)</v>
      </c>
      <c r="Z3123" s="6" t="str">
        <f>IF(ISBLANK(X3123), "", "Yes")</f>
        <v>Yes</v>
      </c>
    </row>
    <row r="3124" spans="1:26" s="12" customFormat="1" ht="28.5" hidden="1" customHeight="1" x14ac:dyDescent="0.3">
      <c r="A3124" s="29" t="s">
        <v>185</v>
      </c>
      <c r="B3124" s="29">
        <v>202100234</v>
      </c>
      <c r="C3124" s="30" t="s">
        <v>1330</v>
      </c>
      <c r="D3124" s="29" t="s">
        <v>174</v>
      </c>
      <c r="E3124" s="30" t="s">
        <v>587</v>
      </c>
      <c r="F3124" s="30"/>
      <c r="G3124" s="128"/>
      <c r="H3124" s="24" t="str">
        <f>IF(ISNUMBER(F3124), F3124+90, "N/A")</f>
        <v>N/A</v>
      </c>
      <c r="I3124" s="24"/>
      <c r="J3124" s="24">
        <v>44544</v>
      </c>
      <c r="K3124" s="28">
        <v>2904840</v>
      </c>
      <c r="L3124" s="28">
        <v>0</v>
      </c>
      <c r="M3124" s="28">
        <v>2904840</v>
      </c>
      <c r="N3124" s="28">
        <v>0</v>
      </c>
      <c r="O3124" s="27">
        <f>IF(ISBLANK(J3124), "", IF(LEFT(B3124) = "P", J3124+60, J3124+90))</f>
        <v>44634</v>
      </c>
      <c r="P3124" s="27">
        <v>44634</v>
      </c>
      <c r="Q3124" s="27">
        <f>IF(NOT(ISNUMBER(P3124)),"",P3124+15)</f>
        <v>44649</v>
      </c>
      <c r="R3124" s="25" t="s">
        <v>195</v>
      </c>
      <c r="S3124" s="25"/>
      <c r="T3124" s="26"/>
      <c r="U3124" s="25"/>
      <c r="V3124" s="25"/>
      <c r="W3124" s="25" t="str">
        <f>IF(ISNUMBER(R3124), R3124+120, "")</f>
        <v/>
      </c>
      <c r="X3124" s="24">
        <v>44650</v>
      </c>
      <c r="Y3124" s="23" t="str">
        <f ca="1">IF(LEFT(B3124) = "P",
        IF(OR(ISBLANK(I3124), I3124 = ""), TODAY() - F3124 &amp; CHAR(10) &amp; "(preapproval)", I3124 - F3124 &amp; CHAR(10) &amp; "(PFL filed)"),
       IF(OR(ISBLANK(Z3124), Z3124 = ""), TODAY() - J3124, X3124 - J3124 &amp; CHAR(10) &amp; "(closed)"))</f>
        <v>106
(closed)</v>
      </c>
      <c r="Z3124" s="6" t="str">
        <f>IF(ISBLANK(X3124), "", "Yes")</f>
        <v>Yes</v>
      </c>
    </row>
    <row r="3125" spans="1:26" s="12" customFormat="1" ht="28.5" hidden="1" customHeight="1" x14ac:dyDescent="0.3">
      <c r="A3125" s="29" t="s">
        <v>185</v>
      </c>
      <c r="B3125" s="29">
        <v>202100235</v>
      </c>
      <c r="C3125" s="30" t="s">
        <v>193</v>
      </c>
      <c r="D3125" s="29" t="s">
        <v>179</v>
      </c>
      <c r="E3125" s="139" t="s">
        <v>1072</v>
      </c>
      <c r="F3125" s="30"/>
      <c r="G3125" s="128"/>
      <c r="H3125" s="24" t="str">
        <f>IF(ISNUMBER(F3125), F3125+90, "N/A")</f>
        <v>N/A</v>
      </c>
      <c r="I3125" s="24"/>
      <c r="J3125" s="24">
        <v>44546</v>
      </c>
      <c r="K3125" s="28">
        <v>1365.61</v>
      </c>
      <c r="L3125" s="28">
        <v>456.8</v>
      </c>
      <c r="M3125" s="28">
        <v>1365.61</v>
      </c>
      <c r="N3125" s="28">
        <v>456.8</v>
      </c>
      <c r="O3125" s="27">
        <f>IF(ISBLANK(J3125), "", IF(LEFT(B3125) = "P", J3125+60, J3125+90))</f>
        <v>44636</v>
      </c>
      <c r="P3125" s="27">
        <v>44580</v>
      </c>
      <c r="Q3125" s="27">
        <f>IF(NOT(ISNUMBER(P3125)),"",P3125+15)</f>
        <v>44595</v>
      </c>
      <c r="R3125" s="25" t="s">
        <v>195</v>
      </c>
      <c r="S3125" s="25"/>
      <c r="T3125" s="26"/>
      <c r="U3125" s="25"/>
      <c r="V3125" s="25"/>
      <c r="W3125" s="25" t="str">
        <f>IF(ISNUMBER(R3125), R3125+120, "")</f>
        <v/>
      </c>
      <c r="X3125" s="24">
        <v>44596</v>
      </c>
      <c r="Y3125" s="23" t="str">
        <f ca="1">IF(LEFT(B3125) = "P",
        IF(OR(ISBLANK(I3125), I3125 = ""), TODAY() - F3125 &amp; CHAR(10) &amp; "(preapproval)", I3125 - F3125 &amp; CHAR(10) &amp; "(PFL filed)"),
       IF(OR(ISBLANK(Z3125), Z3125 = ""), TODAY() - J3125, X3125 - J3125 &amp; CHAR(10) &amp; "(closed)"))</f>
        <v>50
(closed)</v>
      </c>
      <c r="Z3125" s="6" t="str">
        <f>IF(ISBLANK(X3125), "", "Yes")</f>
        <v>Yes</v>
      </c>
    </row>
    <row r="3126" spans="1:26" s="12" customFormat="1" ht="28.5" hidden="1" customHeight="1" x14ac:dyDescent="0.3">
      <c r="A3126" s="29" t="s">
        <v>185</v>
      </c>
      <c r="B3126" s="29">
        <v>202100236</v>
      </c>
      <c r="C3126" s="30" t="s">
        <v>1329</v>
      </c>
      <c r="D3126" s="29" t="s">
        <v>172</v>
      </c>
      <c r="E3126" s="30" t="s">
        <v>1328</v>
      </c>
      <c r="F3126" s="30"/>
      <c r="G3126" s="128"/>
      <c r="H3126" s="24" t="str">
        <f>IF(ISNUMBER(F3126), F3126+90, "N/A")</f>
        <v>N/A</v>
      </c>
      <c r="I3126" s="24"/>
      <c r="J3126" s="24">
        <v>44546</v>
      </c>
      <c r="K3126" s="28">
        <v>305736.87</v>
      </c>
      <c r="L3126" s="28">
        <v>0</v>
      </c>
      <c r="M3126" s="28">
        <v>292457.83</v>
      </c>
      <c r="N3126" s="28">
        <v>0</v>
      </c>
      <c r="O3126" s="27">
        <f>IF(ISBLANK(J3126), "", IF(LEFT(B3126) = "P", J3126+60, J3126+90))</f>
        <v>44636</v>
      </c>
      <c r="P3126" s="27">
        <v>44610</v>
      </c>
      <c r="Q3126" s="27">
        <f>IF(NOT(ISNUMBER(P3126)),"",P3126+15)</f>
        <v>44625</v>
      </c>
      <c r="R3126" s="25" t="s">
        <v>195</v>
      </c>
      <c r="S3126" s="25"/>
      <c r="T3126" s="26"/>
      <c r="U3126" s="25"/>
      <c r="V3126" s="25"/>
      <c r="W3126" s="25" t="str">
        <f>IF(ISNUMBER(R3126), R3126+120, "")</f>
        <v/>
      </c>
      <c r="X3126" s="24">
        <v>44628</v>
      </c>
      <c r="Y3126" s="23" t="str">
        <f ca="1">IF(LEFT(B3126) = "P",
        IF(OR(ISBLANK(I3126), I3126 = ""), TODAY() - F3126 &amp; CHAR(10) &amp; "(preapproval)", I3126 - F3126 &amp; CHAR(10) &amp; "(PFL filed)"),
       IF(OR(ISBLANK(Z3126), Z3126 = ""), TODAY() - J3126, X3126 - J3126 &amp; CHAR(10) &amp; "(closed)"))</f>
        <v>82
(closed)</v>
      </c>
      <c r="Z3126" s="6" t="str">
        <f>IF(ISBLANK(X3126), "", "Yes")</f>
        <v>Yes</v>
      </c>
    </row>
    <row r="3127" spans="1:26" s="12" customFormat="1" ht="28.5" hidden="1" customHeight="1" x14ac:dyDescent="0.3">
      <c r="A3127" s="121" t="s">
        <v>185</v>
      </c>
      <c r="B3127" s="121">
        <v>202100237</v>
      </c>
      <c r="C3127" s="130" t="s">
        <v>1327</v>
      </c>
      <c r="D3127" s="29" t="s">
        <v>179</v>
      </c>
      <c r="E3127" s="140" t="s">
        <v>1326</v>
      </c>
      <c r="F3127" s="130"/>
      <c r="G3127" s="130"/>
      <c r="H3127" s="121" t="s">
        <v>230</v>
      </c>
      <c r="I3127" s="121"/>
      <c r="J3127" s="24">
        <v>44551</v>
      </c>
      <c r="K3127" s="28">
        <v>1710</v>
      </c>
      <c r="L3127" s="28">
        <v>570</v>
      </c>
      <c r="M3127" s="28">
        <v>1710</v>
      </c>
      <c r="N3127" s="28">
        <v>570</v>
      </c>
      <c r="O3127" s="27">
        <f>IF(ISBLANK(J3127), "", IF(LEFT(B3127) = "P", J3127+60, J3127+90))</f>
        <v>44641</v>
      </c>
      <c r="P3127" s="27">
        <v>44587</v>
      </c>
      <c r="Q3127" s="27">
        <f>IF(NOT(ISNUMBER(P3127)),"",P3127+15)</f>
        <v>44602</v>
      </c>
      <c r="R3127" s="25" t="s">
        <v>195</v>
      </c>
      <c r="S3127" s="25"/>
      <c r="T3127" s="26"/>
      <c r="U3127" s="25"/>
      <c r="V3127" s="25"/>
      <c r="W3127" s="25" t="str">
        <f>IF(ISNUMBER(R3127), R3127+120, "")</f>
        <v/>
      </c>
      <c r="X3127" s="24">
        <v>44603</v>
      </c>
      <c r="Y3127" s="23" t="str">
        <f ca="1">IF(LEFT(B3127) = "P",
        IF(OR(ISBLANK(I3127), I3127 = ""), TODAY() - F3127 &amp; CHAR(10) &amp; "(preapproval)", I3127 - F3127 &amp; CHAR(10) &amp; "(PFL filed)"),
       IF(OR(ISBLANK(Z3127), Z3127 = ""), TODAY() - J3127, X3127 - J3127 &amp; CHAR(10) &amp; "(closed)"))</f>
        <v>52
(closed)</v>
      </c>
      <c r="Z3127" s="6" t="str">
        <f>IF(ISBLANK(X3127), "", "Yes")</f>
        <v>Yes</v>
      </c>
    </row>
    <row r="3128" spans="1:26" s="12" customFormat="1" ht="28.5" hidden="1" customHeight="1" x14ac:dyDescent="0.3">
      <c r="A3128" s="29" t="s">
        <v>185</v>
      </c>
      <c r="B3128" s="29">
        <v>202100238</v>
      </c>
      <c r="C3128" s="30" t="s">
        <v>1325</v>
      </c>
      <c r="D3128" s="29" t="s">
        <v>179</v>
      </c>
      <c r="E3128" s="30" t="s">
        <v>1324</v>
      </c>
      <c r="F3128" s="30"/>
      <c r="G3128" s="128"/>
      <c r="H3128" s="24" t="str">
        <f>IF(ISNUMBER(F3128), F3128+90, "N/A")</f>
        <v>N/A</v>
      </c>
      <c r="I3128" s="24"/>
      <c r="J3128" s="24">
        <v>44557</v>
      </c>
      <c r="K3128" s="28">
        <v>900</v>
      </c>
      <c r="L3128" s="28">
        <v>180</v>
      </c>
      <c r="M3128" s="28">
        <v>1261</v>
      </c>
      <c r="N3128" s="28">
        <v>252.2</v>
      </c>
      <c r="O3128" s="27">
        <f>IF(ISBLANK(J3128), "", IF(LEFT(B3128) = "P", J3128+60, J3128+90))</f>
        <v>44647</v>
      </c>
      <c r="P3128" s="27">
        <v>44615</v>
      </c>
      <c r="Q3128" s="27">
        <f>IF(NOT(ISNUMBER(P3128)),"",P3128+15)</f>
        <v>44630</v>
      </c>
      <c r="R3128" s="25" t="s">
        <v>195</v>
      </c>
      <c r="S3128" s="25"/>
      <c r="T3128" s="26"/>
      <c r="U3128" s="25"/>
      <c r="V3128" s="25"/>
      <c r="W3128" s="25" t="str">
        <f>IF(ISNUMBER(R3128), R3128+120, "")</f>
        <v/>
      </c>
      <c r="X3128" s="24">
        <v>44631</v>
      </c>
      <c r="Y3128" s="23" t="str">
        <f ca="1">IF(LEFT(B3128) = "P",
        IF(OR(ISBLANK(I3128), I3128 = ""), TODAY() - F3128 &amp; CHAR(10) &amp; "(preapproval)", I3128 - F3128 &amp; CHAR(10) &amp; "(PFL filed)"),
       IF(OR(ISBLANK(Z3128), Z3128 = ""), TODAY() - J3128, X3128 - J3128 &amp; CHAR(10) &amp; "(closed)"))</f>
        <v>74
(closed)</v>
      </c>
      <c r="Z3128" s="6" t="str">
        <f>IF(ISBLANK(X3128), "", "Yes")</f>
        <v>Yes</v>
      </c>
    </row>
    <row r="3129" spans="1:26" s="12" customFormat="1" ht="28.5" hidden="1" customHeight="1" x14ac:dyDescent="0.3">
      <c r="A3129" s="29" t="s">
        <v>185</v>
      </c>
      <c r="B3129" s="29">
        <v>202100239</v>
      </c>
      <c r="C3129" s="30" t="s">
        <v>291</v>
      </c>
      <c r="D3129" s="29" t="s">
        <v>179</v>
      </c>
      <c r="E3129" s="139" t="s">
        <v>645</v>
      </c>
      <c r="F3129" s="30"/>
      <c r="G3129" s="128"/>
      <c r="H3129" s="24" t="str">
        <f>IF(ISNUMBER(F3129), F3129+90, "N/A")</f>
        <v>N/A</v>
      </c>
      <c r="I3129" s="24"/>
      <c r="J3129" s="24">
        <v>44558</v>
      </c>
      <c r="K3129" s="28">
        <v>236797.55</v>
      </c>
      <c r="L3129" s="28">
        <v>14964</v>
      </c>
      <c r="M3129" s="28">
        <v>236797.55</v>
      </c>
      <c r="N3129" s="28">
        <v>14964</v>
      </c>
      <c r="O3129" s="27">
        <f>IF(ISBLANK(J3129), "", IF(LEFT(B3129) = "P", J3129+60, J3129+90))</f>
        <v>44648</v>
      </c>
      <c r="P3129" s="27">
        <v>44594</v>
      </c>
      <c r="Q3129" s="27">
        <f>IF(NOT(ISNUMBER(P3129)),"",P3129+15)</f>
        <v>44609</v>
      </c>
      <c r="R3129" s="25" t="s">
        <v>195</v>
      </c>
      <c r="S3129" s="25"/>
      <c r="T3129" s="26"/>
      <c r="U3129" s="25"/>
      <c r="V3129" s="25"/>
      <c r="W3129" s="25" t="str">
        <f>IF(ISNUMBER(R3129), R3129+120, "")</f>
        <v/>
      </c>
      <c r="X3129" s="24">
        <v>44610</v>
      </c>
      <c r="Y3129" s="23" t="str">
        <f ca="1">IF(LEFT(B3129) = "P",
        IF(OR(ISBLANK(I3129), I3129 = ""), TODAY() - F3129 &amp; CHAR(10) &amp; "(preapproval)", I3129 - F3129 &amp; CHAR(10) &amp; "(PFL filed)"),
       IF(OR(ISBLANK(Z3129), Z3129 = ""), TODAY() - J3129, X3129 - J3129 &amp; CHAR(10) &amp; "(closed)"))</f>
        <v>52
(closed)</v>
      </c>
      <c r="Z3129" s="6" t="str">
        <f>IF(ISBLANK(X3129), "", "Yes")</f>
        <v>Yes</v>
      </c>
    </row>
    <row r="3130" spans="1:26" s="12" customFormat="1" ht="28.5" hidden="1" customHeight="1" x14ac:dyDescent="0.3">
      <c r="A3130" s="29" t="s">
        <v>185</v>
      </c>
      <c r="B3130" s="29">
        <v>202100240</v>
      </c>
      <c r="C3130" s="30" t="s">
        <v>193</v>
      </c>
      <c r="D3130" s="29" t="s">
        <v>179</v>
      </c>
      <c r="E3130" s="30" t="s">
        <v>989</v>
      </c>
      <c r="F3130" s="30"/>
      <c r="G3130" s="128"/>
      <c r="H3130" s="24" t="s">
        <v>230</v>
      </c>
      <c r="I3130" s="24"/>
      <c r="J3130" s="24">
        <v>44560</v>
      </c>
      <c r="K3130" s="28">
        <v>1329</v>
      </c>
      <c r="L3130" s="28">
        <v>265.8</v>
      </c>
      <c r="M3130" s="28">
        <v>1237.5</v>
      </c>
      <c r="N3130" s="28">
        <v>247.5</v>
      </c>
      <c r="O3130" s="27">
        <f>IF(ISBLANK(J3130), "", IF(LEFT(B3130) = "P", J3130+60, J3130+90))</f>
        <v>44650</v>
      </c>
      <c r="P3130" s="27">
        <v>44615</v>
      </c>
      <c r="Q3130" s="27">
        <f>IF(NOT(ISNUMBER(P3130)),"",P3130+15)</f>
        <v>44630</v>
      </c>
      <c r="R3130" s="25" t="s">
        <v>195</v>
      </c>
      <c r="S3130" s="25"/>
      <c r="T3130" s="26"/>
      <c r="U3130" s="25"/>
      <c r="V3130" s="25"/>
      <c r="W3130" s="25"/>
      <c r="X3130" s="24">
        <v>44631</v>
      </c>
      <c r="Y3130" s="23" t="str">
        <f ca="1">IF(LEFT(B3130) = "P",
        IF(OR(ISBLANK(I3130), I3130 = ""), TODAY() - F3130 &amp; CHAR(10) &amp; "(preapproval)", I3130 - F3130 &amp; CHAR(10) &amp; "(PFL filed)"),
       IF(OR(ISBLANK(Z3130), Z3130 = ""), TODAY() - J3130, X3130 - J3130 &amp; CHAR(10) &amp; "(closed)"))</f>
        <v>71
(closed)</v>
      </c>
      <c r="Z3130" s="6" t="str">
        <f>IF(ISBLANK(X3130), "", "Yes")</f>
        <v>Yes</v>
      </c>
    </row>
    <row r="3131" spans="1:26" s="12" customFormat="1" ht="28.5" hidden="1" customHeight="1" x14ac:dyDescent="0.3">
      <c r="A3131" s="29" t="s">
        <v>185</v>
      </c>
      <c r="B3131" s="29">
        <v>202100241</v>
      </c>
      <c r="C3131" s="30" t="s">
        <v>804</v>
      </c>
      <c r="D3131" s="29" t="s">
        <v>179</v>
      </c>
      <c r="E3131" s="139" t="s">
        <v>1323</v>
      </c>
      <c r="F3131" s="30"/>
      <c r="G3131" s="128"/>
      <c r="H3131" s="24" t="str">
        <f>IF(ISNUMBER(F3131), F3131+90, "N/A")</f>
        <v>N/A</v>
      </c>
      <c r="I3131" s="24"/>
      <c r="J3131" s="24">
        <v>44560</v>
      </c>
      <c r="K3131" s="28">
        <v>494.01</v>
      </c>
      <c r="L3131" s="28">
        <v>255.52</v>
      </c>
      <c r="M3131" s="28">
        <v>494.01</v>
      </c>
      <c r="N3131" s="28">
        <v>255.52</v>
      </c>
      <c r="O3131" s="27">
        <f>IF(ISBLANK(J3131), "", IF(LEFT(B3131) = "P", J3131+60, J3131+90))</f>
        <v>44650</v>
      </c>
      <c r="P3131" s="27">
        <v>44580</v>
      </c>
      <c r="Q3131" s="27">
        <f>IF(NOT(ISNUMBER(P3131)),"",P3131+15)</f>
        <v>44595</v>
      </c>
      <c r="R3131" s="25" t="s">
        <v>195</v>
      </c>
      <c r="S3131" s="25"/>
      <c r="T3131" s="26"/>
      <c r="U3131" s="25"/>
      <c r="V3131" s="25"/>
      <c r="W3131" s="25" t="str">
        <f>IF(ISNUMBER(R3131), R3131+120, "")</f>
        <v/>
      </c>
      <c r="X3131" s="24">
        <v>44596</v>
      </c>
      <c r="Y3131" s="23" t="str">
        <f ca="1">IF(LEFT(B3131) = "P",
        IF(OR(ISBLANK(I3131), I3131 = ""), TODAY() - F3131 &amp; CHAR(10) &amp; "(preapproval)", I3131 - F3131 &amp; CHAR(10) &amp; "(PFL filed)"),
       IF(OR(ISBLANK(Z3131), Z3131 = ""), TODAY() - J3131, X3131 - J3131 &amp; CHAR(10) &amp; "(closed)"))</f>
        <v>36
(closed)</v>
      </c>
      <c r="Z3131" s="6" t="str">
        <f>IF(ISBLANK(X3131), "", "Yes")</f>
        <v>Yes</v>
      </c>
    </row>
    <row r="3132" spans="1:26" s="12" customFormat="1" ht="28.5" hidden="1" customHeight="1" x14ac:dyDescent="0.3">
      <c r="A3132" s="29" t="s">
        <v>185</v>
      </c>
      <c r="B3132" s="29">
        <v>202200001</v>
      </c>
      <c r="C3132" s="30" t="s">
        <v>291</v>
      </c>
      <c r="D3132" s="29" t="s">
        <v>176</v>
      </c>
      <c r="E3132" s="139" t="s">
        <v>1321</v>
      </c>
      <c r="F3132" s="30"/>
      <c r="G3132" s="128"/>
      <c r="H3132" s="24" t="str">
        <f>IF(ISNUMBER(F3132), F3132+90, "N/A")</f>
        <v>N/A</v>
      </c>
      <c r="I3132" s="24"/>
      <c r="J3132" s="24">
        <v>44565</v>
      </c>
      <c r="K3132" s="28">
        <v>0</v>
      </c>
      <c r="L3132" s="28">
        <v>1250</v>
      </c>
      <c r="M3132" s="28"/>
      <c r="N3132" s="28"/>
      <c r="O3132" s="27">
        <f>IF(ISBLANK(J3132), "", IF(LEFT(B3132) = "P", J3132+60, J3132+90))</f>
        <v>44655</v>
      </c>
      <c r="P3132" s="27" t="s">
        <v>230</v>
      </c>
      <c r="Q3132" s="27" t="str">
        <f>IF(NOT(ISNUMBER(P3132)),"",P3132+15)</f>
        <v/>
      </c>
      <c r="R3132" s="25"/>
      <c r="S3132" s="25"/>
      <c r="T3132" s="26"/>
      <c r="U3132" s="25"/>
      <c r="V3132" s="25"/>
      <c r="W3132" s="25" t="str">
        <f>IF(ISNUMBER(R3132), R3132+120, "")</f>
        <v/>
      </c>
      <c r="X3132" s="24">
        <v>44575</v>
      </c>
      <c r="Y3132" s="23" t="str">
        <f ca="1">IF(LEFT(B3132) = "P",
        IF(OR(ISBLANK(I3132), I3132 = ""), TODAY() - F3132 &amp; CHAR(10) &amp; "(preapproval)", I3132 - F3132 &amp; CHAR(10) &amp; "(PFL filed)"),
       IF(OR(ISBLANK(Z3132), Z3132 = ""), TODAY() - J3132, X3132 - J3132 &amp; CHAR(10) &amp; "(closed)"))</f>
        <v>10
(closed)</v>
      </c>
      <c r="Z3132" s="6" t="str">
        <f>IF(ISBLANK(X3132), "", "Yes")</f>
        <v>Yes</v>
      </c>
    </row>
    <row r="3133" spans="1:26" s="12" customFormat="1" ht="28.5" hidden="1" customHeight="1" x14ac:dyDescent="0.3">
      <c r="A3133" s="121" t="s">
        <v>185</v>
      </c>
      <c r="B3133" s="121">
        <v>202200002</v>
      </c>
      <c r="C3133" s="122" t="s">
        <v>291</v>
      </c>
      <c r="D3133" s="29" t="s">
        <v>179</v>
      </c>
      <c r="E3133" s="140" t="s">
        <v>493</v>
      </c>
      <c r="F3133" s="126">
        <v>44565</v>
      </c>
      <c r="G3133" s="67" t="s">
        <v>20</v>
      </c>
      <c r="H3133" s="67">
        <v>0</v>
      </c>
      <c r="I3133" s="125">
        <v>1250</v>
      </c>
      <c r="J3133" s="119">
        <v>44565</v>
      </c>
      <c r="K3133" s="28">
        <v>765</v>
      </c>
      <c r="L3133" s="28">
        <v>255</v>
      </c>
      <c r="M3133" s="28">
        <v>765</v>
      </c>
      <c r="N3133" s="28">
        <v>255</v>
      </c>
      <c r="O3133" s="27">
        <f>IF(ISBLANK(J3133), "", IF(LEFT(B3133) = "P", J3133+60, J3133+90))</f>
        <v>44655</v>
      </c>
      <c r="P3133" s="27">
        <v>44594</v>
      </c>
      <c r="Q3133" s="27">
        <f>IF(NOT(ISNUMBER(P3133)),"",P3133+15)</f>
        <v>44609</v>
      </c>
      <c r="R3133" s="25"/>
      <c r="S3133" s="25"/>
      <c r="T3133" s="26"/>
      <c r="U3133" s="25"/>
      <c r="V3133" s="25"/>
      <c r="W3133" s="25" t="str">
        <f>IF(ISNUMBER(R3133), R3133+120, "")</f>
        <v/>
      </c>
      <c r="X3133" s="24">
        <v>44610</v>
      </c>
      <c r="Y3133" s="23" t="str">
        <f ca="1">IF(LEFT(B3133) = "P",
        IF(OR(ISBLANK(I3133), I3133 = ""), TODAY() - F3133 &amp; CHAR(10) &amp; "(preapproval)", I3133 - F3133 &amp; CHAR(10) &amp; "(PFL filed)"),
       IF(OR(ISBLANK(Z3133), Z3133 = ""), TODAY() - J3133, X3133 - J3133 &amp; CHAR(10) &amp; "(closed)"))</f>
        <v>45
(closed)</v>
      </c>
      <c r="Z3133" s="6" t="str">
        <f>IF(ISBLANK(X3133), "", "Yes")</f>
        <v>Yes</v>
      </c>
    </row>
    <row r="3134" spans="1:26" s="12" customFormat="1" ht="28.5" hidden="1" customHeight="1" x14ac:dyDescent="0.3">
      <c r="A3134" s="29" t="s">
        <v>185</v>
      </c>
      <c r="B3134" s="29">
        <v>202200003</v>
      </c>
      <c r="C3134" s="30" t="s">
        <v>299</v>
      </c>
      <c r="D3134" s="29" t="s">
        <v>174</v>
      </c>
      <c r="E3134" s="30" t="s">
        <v>587</v>
      </c>
      <c r="F3134" s="30"/>
      <c r="G3134" s="128"/>
      <c r="H3134" s="24" t="str">
        <f>IF(ISNUMBER(F3134), F3134+90, "N/A")</f>
        <v>N/A</v>
      </c>
      <c r="I3134" s="24"/>
      <c r="J3134" s="24">
        <v>44566</v>
      </c>
      <c r="K3134" s="28">
        <v>578387</v>
      </c>
      <c r="L3134" s="28">
        <v>0</v>
      </c>
      <c r="M3134" s="28">
        <v>566352</v>
      </c>
      <c r="N3134" s="28">
        <v>0</v>
      </c>
      <c r="O3134" s="27">
        <f>IF(ISBLANK(J3134), "", IF(LEFT(B3134) = "P", J3134+60, J3134+90))</f>
        <v>44656</v>
      </c>
      <c r="P3134" s="27">
        <v>44637</v>
      </c>
      <c r="Q3134" s="27">
        <f>IF(NOT(ISNUMBER(P3134)),"",P3134+15)</f>
        <v>44652</v>
      </c>
      <c r="R3134" s="25" t="s">
        <v>195</v>
      </c>
      <c r="S3134" s="25"/>
      <c r="T3134" s="26"/>
      <c r="U3134" s="25"/>
      <c r="V3134" s="25"/>
      <c r="W3134" s="25" t="str">
        <f>IF(ISNUMBER(R3134), R3134+120, "")</f>
        <v/>
      </c>
      <c r="X3134" s="24">
        <v>44655</v>
      </c>
      <c r="Y3134" s="23" t="str">
        <f ca="1">IF(LEFT(B3134) = "P",
        IF(OR(ISBLANK(I3134), I3134 = ""), TODAY() - F3134 &amp; CHAR(10) &amp; "(preapproval)", I3134 - F3134 &amp; CHAR(10) &amp; "(PFL filed)"),
       IF(OR(ISBLANK(Z3134), Z3134 = ""), TODAY() - J3134, X3134 - J3134 &amp; CHAR(10) &amp; "(closed)"))</f>
        <v>89
(closed)</v>
      </c>
      <c r="Z3134" s="6" t="str">
        <f>IF(ISBLANK(X3134), "", "Yes")</f>
        <v>Yes</v>
      </c>
    </row>
    <row r="3135" spans="1:26" s="12" customFormat="1" ht="28.5" hidden="1" customHeight="1" x14ac:dyDescent="0.3">
      <c r="A3135" s="29" t="s">
        <v>185</v>
      </c>
      <c r="B3135" s="29">
        <v>202200004</v>
      </c>
      <c r="C3135" s="30" t="s">
        <v>250</v>
      </c>
      <c r="D3135" s="29" t="s">
        <v>179</v>
      </c>
      <c r="E3135" s="139" t="s">
        <v>1322</v>
      </c>
      <c r="F3135" s="30"/>
      <c r="G3135" s="128"/>
      <c r="H3135" s="24" t="str">
        <f>IF(ISNUMBER(F3135), F3135+90, "N/A")</f>
        <v>N/A</v>
      </c>
      <c r="I3135" s="24"/>
      <c r="J3135" s="24">
        <v>44566</v>
      </c>
      <c r="K3135" s="28">
        <v>1688.8</v>
      </c>
      <c r="L3135" s="28">
        <v>422.2</v>
      </c>
      <c r="M3135" s="28">
        <v>1688.8</v>
      </c>
      <c r="N3135" s="28">
        <v>422.2</v>
      </c>
      <c r="O3135" s="27">
        <f>IF(ISBLANK(J3135), "", IF(LEFT(B3135) = "P", J3135+60, J3135+90))</f>
        <v>44656</v>
      </c>
      <c r="P3135" s="27">
        <v>44594</v>
      </c>
      <c r="Q3135" s="27">
        <f>IF(NOT(ISNUMBER(P3135)),"",P3135+15)</f>
        <v>44609</v>
      </c>
      <c r="R3135" s="25" t="s">
        <v>195</v>
      </c>
      <c r="S3135" s="25"/>
      <c r="T3135" s="26"/>
      <c r="U3135" s="25"/>
      <c r="V3135" s="25"/>
      <c r="W3135" s="25" t="str">
        <f>IF(ISNUMBER(R3135), R3135+120, "")</f>
        <v/>
      </c>
      <c r="X3135" s="24">
        <v>44610</v>
      </c>
      <c r="Y3135" s="23" t="str">
        <f ca="1">IF(LEFT(B3135) = "P",
        IF(OR(ISBLANK(I3135), I3135 = ""), TODAY() - F3135 &amp; CHAR(10) &amp; "(preapproval)", I3135 - F3135 &amp; CHAR(10) &amp; "(PFL filed)"),
       IF(OR(ISBLANK(Z3135), Z3135 = ""), TODAY() - J3135, X3135 - J3135 &amp; CHAR(10) &amp; "(closed)"))</f>
        <v>44
(closed)</v>
      </c>
      <c r="Z3135" s="6" t="str">
        <f>IF(ISBLANK(X3135), "", "Yes")</f>
        <v>Yes</v>
      </c>
    </row>
    <row r="3136" spans="1:26" s="12" customFormat="1" ht="28.5" hidden="1" customHeight="1" x14ac:dyDescent="0.3">
      <c r="A3136" s="29" t="s">
        <v>185</v>
      </c>
      <c r="B3136" s="29">
        <v>202200005</v>
      </c>
      <c r="C3136" s="30" t="s">
        <v>256</v>
      </c>
      <c r="D3136" s="29" t="s">
        <v>179</v>
      </c>
      <c r="E3136" s="139" t="s">
        <v>836</v>
      </c>
      <c r="F3136" s="30"/>
      <c r="G3136" s="128"/>
      <c r="H3136" s="24" t="str">
        <f>IF(ISNUMBER(F3136), F3136+90, "N/A")</f>
        <v>N/A</v>
      </c>
      <c r="I3136" s="24"/>
      <c r="J3136" s="24">
        <v>44568</v>
      </c>
      <c r="K3136" s="28">
        <v>360</v>
      </c>
      <c r="L3136" s="28">
        <v>0</v>
      </c>
      <c r="M3136" s="28">
        <v>360</v>
      </c>
      <c r="N3136" s="28">
        <v>0</v>
      </c>
      <c r="O3136" s="27">
        <f>IF(ISBLANK(J3136), "", IF(LEFT(B3136) = "P", J3136+60, J3136+90))</f>
        <v>44658</v>
      </c>
      <c r="P3136" s="27">
        <v>44602</v>
      </c>
      <c r="Q3136" s="27">
        <f>IF(NOT(ISNUMBER(P3136)),"",P3136+15)</f>
        <v>44617</v>
      </c>
      <c r="R3136" s="25" t="s">
        <v>195</v>
      </c>
      <c r="S3136" s="25"/>
      <c r="T3136" s="26"/>
      <c r="U3136" s="25"/>
      <c r="V3136" s="25"/>
      <c r="W3136" s="25" t="str">
        <f>IF(ISNUMBER(R3136), R3136+120, "")</f>
        <v/>
      </c>
      <c r="X3136" s="24">
        <v>44620</v>
      </c>
      <c r="Y3136" s="23" t="str">
        <f ca="1">IF(LEFT(B3136) = "P",
        IF(OR(ISBLANK(I3136), I3136 = ""), TODAY() - F3136 &amp; CHAR(10) &amp; "(preapproval)", I3136 - F3136 &amp; CHAR(10) &amp; "(PFL filed)"),
       IF(OR(ISBLANK(Z3136), Z3136 = ""), TODAY() - J3136, X3136 - J3136 &amp; CHAR(10) &amp; "(closed)"))</f>
        <v>52
(closed)</v>
      </c>
      <c r="Z3136" s="6" t="str">
        <f>IF(ISBLANK(X3136), "", "Yes")</f>
        <v>Yes</v>
      </c>
    </row>
    <row r="3137" spans="1:26" s="12" customFormat="1" ht="28.5" hidden="1" customHeight="1" x14ac:dyDescent="0.3">
      <c r="A3137" s="29" t="s">
        <v>185</v>
      </c>
      <c r="B3137" s="29">
        <v>202200006</v>
      </c>
      <c r="C3137" s="30" t="s">
        <v>112</v>
      </c>
      <c r="D3137" s="29" t="s">
        <v>179</v>
      </c>
      <c r="E3137" s="139" t="s">
        <v>374</v>
      </c>
      <c r="F3137" s="30"/>
      <c r="G3137" s="128"/>
      <c r="H3137" s="24" t="str">
        <f>IF(ISNUMBER(F3137), F3137+90, "N/A")</f>
        <v>N/A</v>
      </c>
      <c r="I3137" s="24"/>
      <c r="J3137" s="24">
        <v>44573</v>
      </c>
      <c r="K3137" s="28">
        <v>149.4</v>
      </c>
      <c r="L3137" s="28">
        <v>24.9</v>
      </c>
      <c r="M3137" s="28">
        <v>149.4</v>
      </c>
      <c r="N3137" s="28">
        <v>24.9</v>
      </c>
      <c r="O3137" s="27">
        <f>IF(ISBLANK(J3137), "", IF(LEFT(B3137) = "P", J3137+60, J3137+90))</f>
        <v>44663</v>
      </c>
      <c r="P3137" s="27">
        <v>44602</v>
      </c>
      <c r="Q3137" s="27">
        <f>IF(NOT(ISNUMBER(P3137)),"",P3137+15)</f>
        <v>44617</v>
      </c>
      <c r="R3137" s="25" t="s">
        <v>195</v>
      </c>
      <c r="S3137" s="25"/>
      <c r="T3137" s="26"/>
      <c r="U3137" s="25"/>
      <c r="V3137" s="25"/>
      <c r="W3137" s="25" t="str">
        <f>IF(ISNUMBER(R3137), R3137+120, "")</f>
        <v/>
      </c>
      <c r="X3137" s="24">
        <v>44620</v>
      </c>
      <c r="Y3137" s="23" t="str">
        <f ca="1">IF(LEFT(B3137) = "P",
        IF(OR(ISBLANK(I3137), I3137 = ""), TODAY() - F3137 &amp; CHAR(10) &amp; "(preapproval)", I3137 - F3137 &amp; CHAR(10) &amp; "(PFL filed)"),
       IF(OR(ISBLANK(Z3137), Z3137 = ""), TODAY() - J3137, X3137 - J3137 &amp; CHAR(10) &amp; "(closed)"))</f>
        <v>47
(closed)</v>
      </c>
      <c r="Z3137" s="6" t="str">
        <f>IF(ISBLANK(X3137), "", "Yes")</f>
        <v>Yes</v>
      </c>
    </row>
    <row r="3138" spans="1:26" s="12" customFormat="1" ht="28.5" hidden="1" customHeight="1" x14ac:dyDescent="0.3">
      <c r="A3138" s="29" t="s">
        <v>185</v>
      </c>
      <c r="B3138" s="29">
        <v>202200007</v>
      </c>
      <c r="C3138" s="30" t="s">
        <v>112</v>
      </c>
      <c r="D3138" s="29" t="s">
        <v>179</v>
      </c>
      <c r="E3138" s="30" t="s">
        <v>454</v>
      </c>
      <c r="F3138" s="30"/>
      <c r="G3138" s="128"/>
      <c r="H3138" s="24" t="str">
        <f>IF(ISNUMBER(F3138), F3138+90, "N/A")</f>
        <v>N/A</v>
      </c>
      <c r="I3138" s="24"/>
      <c r="J3138" s="24">
        <v>44574</v>
      </c>
      <c r="K3138" s="28">
        <v>137.4</v>
      </c>
      <c r="L3138" s="28">
        <v>22.9</v>
      </c>
      <c r="M3138" s="28">
        <v>137.4</v>
      </c>
      <c r="N3138" s="28">
        <v>22.9</v>
      </c>
      <c r="O3138" s="27">
        <f>IF(ISBLANK(J3138), "", IF(LEFT(B3138) = "P", J3138+60, J3138+90))</f>
        <v>44664</v>
      </c>
      <c r="P3138" s="27">
        <v>44636</v>
      </c>
      <c r="Q3138" s="27">
        <f>IF(NOT(ISNUMBER(P3138)),"",P3138+15)</f>
        <v>44651</v>
      </c>
      <c r="R3138" s="25" t="s">
        <v>195</v>
      </c>
      <c r="S3138" s="25"/>
      <c r="T3138" s="26"/>
      <c r="U3138" s="25"/>
      <c r="V3138" s="25"/>
      <c r="W3138" s="25" t="str">
        <f>IF(ISNUMBER(R3138), R3138+120, "")</f>
        <v/>
      </c>
      <c r="X3138" s="24">
        <v>44652</v>
      </c>
      <c r="Y3138" s="23" t="str">
        <f ca="1">IF(LEFT(B3138) = "P",
        IF(OR(ISBLANK(I3138), I3138 = ""), TODAY() - F3138 &amp; CHAR(10) &amp; "(preapproval)", I3138 - F3138 &amp; CHAR(10) &amp; "(PFL filed)"),
       IF(OR(ISBLANK(Z3138), Z3138 = ""), TODAY() - J3138, X3138 - J3138 &amp; CHAR(10) &amp; "(closed)"))</f>
        <v>78
(closed)</v>
      </c>
      <c r="Z3138" s="6" t="str">
        <f>IF(ISBLANK(X3138), "", "Yes")</f>
        <v>Yes</v>
      </c>
    </row>
    <row r="3139" spans="1:26" s="12" customFormat="1" ht="28.5" hidden="1" customHeight="1" x14ac:dyDescent="0.3">
      <c r="A3139" s="29" t="s">
        <v>185</v>
      </c>
      <c r="B3139" s="29">
        <v>202200008</v>
      </c>
      <c r="C3139" s="30" t="s">
        <v>291</v>
      </c>
      <c r="D3139" s="29" t="s">
        <v>176</v>
      </c>
      <c r="E3139" s="30" t="s">
        <v>1321</v>
      </c>
      <c r="F3139" s="30"/>
      <c r="G3139" s="128"/>
      <c r="H3139" s="24" t="str">
        <f>IF(ISNUMBER(F3139), F3139+90, "N/A")</f>
        <v>N/A</v>
      </c>
      <c r="I3139" s="24"/>
      <c r="J3139" s="24">
        <v>44575</v>
      </c>
      <c r="K3139" s="28">
        <v>7965</v>
      </c>
      <c r="L3139" s="28">
        <v>1350</v>
      </c>
      <c r="M3139" s="28">
        <v>7965</v>
      </c>
      <c r="N3139" s="28">
        <v>1350</v>
      </c>
      <c r="O3139" s="27">
        <f>IF(ISBLANK(J3139), "", IF(LEFT(B3139) = "P", J3139+60, J3139+90))</f>
        <v>44665</v>
      </c>
      <c r="P3139" s="27">
        <v>44622</v>
      </c>
      <c r="Q3139" s="27">
        <f>IF(NOT(ISNUMBER(P3139)),"",P3139+15)</f>
        <v>44637</v>
      </c>
      <c r="R3139" s="25" t="s">
        <v>195</v>
      </c>
      <c r="S3139" s="25"/>
      <c r="T3139" s="26"/>
      <c r="U3139" s="25"/>
      <c r="V3139" s="25"/>
      <c r="W3139" s="25" t="str">
        <f>IF(ISNUMBER(R3139), R3139+120, "")</f>
        <v/>
      </c>
      <c r="X3139" s="24">
        <v>44638</v>
      </c>
      <c r="Y3139" s="23" t="str">
        <f ca="1">IF(LEFT(B3139) = "P",
        IF(OR(ISBLANK(I3139), I3139 = ""), TODAY() - F3139 &amp; CHAR(10) &amp; "(preapproval)", I3139 - F3139 &amp; CHAR(10) &amp; "(PFL filed)"),
       IF(OR(ISBLANK(Z3139), Z3139 = ""), TODAY() - J3139, X3139 - J3139 &amp; CHAR(10) &amp; "(closed)"))</f>
        <v>63
(closed)</v>
      </c>
      <c r="Z3139" s="6" t="str">
        <f>IF(ISBLANK(X3139), "", "Yes")</f>
        <v>Yes</v>
      </c>
    </row>
    <row r="3140" spans="1:26" s="12" customFormat="1" ht="28.5" hidden="1" customHeight="1" x14ac:dyDescent="0.3">
      <c r="A3140" s="29" t="s">
        <v>185</v>
      </c>
      <c r="B3140" s="29">
        <v>202200009</v>
      </c>
      <c r="C3140" s="30" t="s">
        <v>607</v>
      </c>
      <c r="D3140" s="29" t="s">
        <v>179</v>
      </c>
      <c r="E3140" s="30" t="s">
        <v>1320</v>
      </c>
      <c r="F3140" s="30"/>
      <c r="G3140" s="128"/>
      <c r="H3140" s="24" t="str">
        <f>IF(ISNUMBER(F3140), F3140+90, "N/A")</f>
        <v>N/A</v>
      </c>
      <c r="I3140" s="24"/>
      <c r="J3140" s="24">
        <v>44579</v>
      </c>
      <c r="K3140" s="28">
        <v>2947.34</v>
      </c>
      <c r="L3140" s="28">
        <v>558</v>
      </c>
      <c r="M3140" s="28">
        <v>2947.34</v>
      </c>
      <c r="N3140" s="28">
        <v>558</v>
      </c>
      <c r="O3140" s="27">
        <f>IF(ISBLANK(J3140), "", IF(LEFT(B3140) = "P", J3140+60, J3140+90))</f>
        <v>44669</v>
      </c>
      <c r="P3140" s="27">
        <v>44615</v>
      </c>
      <c r="Q3140" s="27">
        <f>IF(NOT(ISNUMBER(P3140)),"",P3140+15)</f>
        <v>44630</v>
      </c>
      <c r="R3140" s="25" t="s">
        <v>195</v>
      </c>
      <c r="S3140" s="25"/>
      <c r="T3140" s="26"/>
      <c r="U3140" s="25"/>
      <c r="V3140" s="25"/>
      <c r="W3140" s="25" t="str">
        <f>IF(ISNUMBER(R3140), R3140+120, "")</f>
        <v/>
      </c>
      <c r="X3140" s="24">
        <v>44631</v>
      </c>
      <c r="Y3140" s="23" t="str">
        <f ca="1">IF(LEFT(B3140) = "P",
        IF(OR(ISBLANK(I3140), I3140 = ""), TODAY() - F3140 &amp; CHAR(10) &amp; "(preapproval)", I3140 - F3140 &amp; CHAR(10) &amp; "(PFL filed)"),
       IF(OR(ISBLANK(Z3140), Z3140 = ""), TODAY() - J3140, X3140 - J3140 &amp; CHAR(10) &amp; "(closed)"))</f>
        <v>52
(closed)</v>
      </c>
      <c r="Z3140" s="6" t="str">
        <f>IF(ISBLANK(X3140), "", "Yes")</f>
        <v>Yes</v>
      </c>
    </row>
    <row r="3141" spans="1:26" s="12" customFormat="1" ht="28.5" hidden="1" customHeight="1" x14ac:dyDescent="0.3">
      <c r="A3141" s="29" t="s">
        <v>185</v>
      </c>
      <c r="B3141" s="29">
        <v>202200010</v>
      </c>
      <c r="C3141" s="30" t="s">
        <v>299</v>
      </c>
      <c r="D3141" s="29" t="s">
        <v>172</v>
      </c>
      <c r="E3141" s="30" t="s">
        <v>1319</v>
      </c>
      <c r="F3141" s="30"/>
      <c r="G3141" s="128"/>
      <c r="H3141" s="24" t="str">
        <f>IF(ISNUMBER(F3141), F3141+90, "N/A")</f>
        <v>N/A</v>
      </c>
      <c r="I3141" s="24"/>
      <c r="J3141" s="24">
        <v>44585</v>
      </c>
      <c r="K3141" s="28">
        <v>1220464.47</v>
      </c>
      <c r="L3141" s="28">
        <v>0</v>
      </c>
      <c r="M3141" s="28">
        <v>1162190.3600000001</v>
      </c>
      <c r="N3141" s="28">
        <v>0</v>
      </c>
      <c r="O3141" s="27">
        <f>IF(ISBLANK(J3141), "", IF(LEFT(B3141) = "P", J3141+60, J3141+90))</f>
        <v>44675</v>
      </c>
      <c r="P3141" s="27">
        <v>44651</v>
      </c>
      <c r="Q3141" s="27">
        <f>IF(NOT(ISNUMBER(P3141)),"",P3141+15)</f>
        <v>44666</v>
      </c>
      <c r="R3141" s="25" t="s">
        <v>195</v>
      </c>
      <c r="S3141" s="25"/>
      <c r="T3141" s="26"/>
      <c r="U3141" s="25"/>
      <c r="V3141" s="25"/>
      <c r="W3141" s="25" t="str">
        <f>IF(ISNUMBER(R3141), R3141+120, "")</f>
        <v/>
      </c>
      <c r="X3141" s="24">
        <v>44669</v>
      </c>
      <c r="Y3141" s="23" t="str">
        <f ca="1">IF(LEFT(B3141) = "P",
        IF(OR(ISBLANK(I3141), I3141 = ""), TODAY() - F3141 &amp; CHAR(10) &amp; "(preapproval)", I3141 - F3141 &amp; CHAR(10) &amp; "(PFL filed)"),
       IF(OR(ISBLANK(Z3141), Z3141 = ""), TODAY() - J3141, X3141 - J3141 &amp; CHAR(10) &amp; "(closed)"))</f>
        <v>84
(closed)</v>
      </c>
      <c r="Z3141" s="6" t="str">
        <f>IF(ISBLANK(X3141), "", "Yes")</f>
        <v>Yes</v>
      </c>
    </row>
    <row r="3142" spans="1:26" s="12" customFormat="1" ht="28.5" hidden="1" customHeight="1" x14ac:dyDescent="0.3">
      <c r="A3142" s="29" t="s">
        <v>185</v>
      </c>
      <c r="B3142" s="29">
        <v>202200011</v>
      </c>
      <c r="C3142" s="30" t="s">
        <v>242</v>
      </c>
      <c r="D3142" s="29" t="s">
        <v>177</v>
      </c>
      <c r="E3142" s="30" t="s">
        <v>330</v>
      </c>
      <c r="F3142" s="30"/>
      <c r="G3142" s="128"/>
      <c r="H3142" s="24" t="str">
        <f>IF(ISNUMBER(F3142), F3142+90, "N/A")</f>
        <v>N/A</v>
      </c>
      <c r="I3142" s="24"/>
      <c r="J3142" s="24">
        <v>44587</v>
      </c>
      <c r="K3142" s="28">
        <v>2086.37</v>
      </c>
      <c r="L3142" s="28">
        <v>158.5</v>
      </c>
      <c r="M3142" s="28">
        <v>2039.19</v>
      </c>
      <c r="N3142" s="28">
        <v>158.5</v>
      </c>
      <c r="O3142" s="27">
        <f>IF(ISBLANK(J3142), "", IF(LEFT(B3142) = "P", J3142+60, J3142+90))</f>
        <v>44677</v>
      </c>
      <c r="P3142" s="27">
        <v>44615</v>
      </c>
      <c r="Q3142" s="27">
        <f>IF(NOT(ISNUMBER(P3142)),"",P3142+15)</f>
        <v>44630</v>
      </c>
      <c r="R3142" s="25" t="s">
        <v>195</v>
      </c>
      <c r="S3142" s="25"/>
      <c r="T3142" s="26"/>
      <c r="U3142" s="25"/>
      <c r="V3142" s="25"/>
      <c r="W3142" s="25" t="str">
        <f>IF(ISNUMBER(R3142), R3142+120, "")</f>
        <v/>
      </c>
      <c r="X3142" s="24">
        <v>44631</v>
      </c>
      <c r="Y3142" s="23" t="str">
        <f ca="1">IF(LEFT(B3142) = "P",
        IF(OR(ISBLANK(I3142), I3142 = ""), TODAY() - F3142 &amp; CHAR(10) &amp; "(preapproval)", I3142 - F3142 &amp; CHAR(10) &amp; "(PFL filed)"),
       IF(OR(ISBLANK(Z3142), Z3142 = ""), TODAY() - J3142, X3142 - J3142 &amp; CHAR(10) &amp; "(closed)"))</f>
        <v>44
(closed)</v>
      </c>
      <c r="Z3142" s="6" t="str">
        <f>IF(ISBLANK(X3142), "", "Yes")</f>
        <v>Yes</v>
      </c>
    </row>
    <row r="3143" spans="1:26" s="12" customFormat="1" ht="28.5" hidden="1" customHeight="1" x14ac:dyDescent="0.3">
      <c r="A3143" s="29" t="s">
        <v>185</v>
      </c>
      <c r="B3143" s="29">
        <v>202200012</v>
      </c>
      <c r="C3143" s="30" t="s">
        <v>526</v>
      </c>
      <c r="D3143" s="29" t="s">
        <v>174</v>
      </c>
      <c r="E3143" s="30" t="s">
        <v>349</v>
      </c>
      <c r="F3143" s="30"/>
      <c r="G3143" s="128"/>
      <c r="H3143" s="24" t="str">
        <f>IF(ISNUMBER(F3143), F3143+90, "N/A")</f>
        <v>N/A</v>
      </c>
      <c r="I3143" s="24"/>
      <c r="J3143" s="24">
        <v>44592</v>
      </c>
      <c r="K3143" s="28">
        <v>3064753</v>
      </c>
      <c r="L3143" s="28">
        <v>0</v>
      </c>
      <c r="M3143" s="28">
        <v>3000982</v>
      </c>
      <c r="N3143" s="28">
        <v>0</v>
      </c>
      <c r="O3143" s="27">
        <f>IF(ISBLANK(J3143), "", IF(LEFT(B3143) = "P", J3143+60, J3143+90))</f>
        <v>44682</v>
      </c>
      <c r="P3143" s="27">
        <v>44649</v>
      </c>
      <c r="Q3143" s="27">
        <f>IF(NOT(ISNUMBER(P3143)),"",P3143+15)</f>
        <v>44664</v>
      </c>
      <c r="R3143" s="25" t="s">
        <v>195</v>
      </c>
      <c r="S3143" s="25"/>
      <c r="T3143" s="26"/>
      <c r="U3143" s="25"/>
      <c r="V3143" s="25"/>
      <c r="W3143" s="25" t="str">
        <f>IF(ISNUMBER(R3143), R3143+120, "")</f>
        <v/>
      </c>
      <c r="X3143" s="24">
        <v>44665</v>
      </c>
      <c r="Y3143" s="23" t="str">
        <f ca="1">IF(LEFT(B3143) = "P",
        IF(OR(ISBLANK(I3143), I3143 = ""), TODAY() - F3143 &amp; CHAR(10) &amp; "(preapproval)", I3143 - F3143 &amp; CHAR(10) &amp; "(PFL filed)"),
       IF(OR(ISBLANK(Z3143), Z3143 = ""), TODAY() - J3143, X3143 - J3143 &amp; CHAR(10) &amp; "(closed)"))</f>
        <v>73
(closed)</v>
      </c>
      <c r="Z3143" s="6" t="str">
        <f>IF(ISBLANK(X3143), "", "Yes")</f>
        <v>Yes</v>
      </c>
    </row>
    <row r="3144" spans="1:26" s="12" customFormat="1" ht="28.5" hidden="1" customHeight="1" x14ac:dyDescent="0.3">
      <c r="A3144" s="29" t="s">
        <v>185</v>
      </c>
      <c r="B3144" s="29">
        <v>202200013</v>
      </c>
      <c r="C3144" s="30" t="s">
        <v>112</v>
      </c>
      <c r="D3144" s="29" t="s">
        <v>179</v>
      </c>
      <c r="E3144" s="30" t="s">
        <v>1318</v>
      </c>
      <c r="F3144" s="30"/>
      <c r="G3144" s="128"/>
      <c r="H3144" s="24" t="str">
        <f>IF(ISNUMBER(F3144), F3144+90, "N/A")</f>
        <v>N/A</v>
      </c>
      <c r="I3144" s="24"/>
      <c r="J3144" s="24">
        <v>44596</v>
      </c>
      <c r="K3144" s="28">
        <v>17133.599999999999</v>
      </c>
      <c r="L3144" s="28">
        <v>2855.6</v>
      </c>
      <c r="M3144" s="28">
        <v>17133.599999999999</v>
      </c>
      <c r="N3144" s="28">
        <v>2855.6</v>
      </c>
      <c r="O3144" s="27">
        <f>IF(ISBLANK(J3144), "", IF(LEFT(B3144) = "P", J3144+60, J3144+90))</f>
        <v>44686</v>
      </c>
      <c r="P3144" s="27">
        <v>44631</v>
      </c>
      <c r="Q3144" s="27">
        <f>IF(NOT(ISNUMBER(P3144)),"",P3144+15)</f>
        <v>44646</v>
      </c>
      <c r="R3144" s="25" t="s">
        <v>195</v>
      </c>
      <c r="S3144" s="25"/>
      <c r="T3144" s="26"/>
      <c r="U3144" s="25"/>
      <c r="V3144" s="25"/>
      <c r="W3144" s="25" t="str">
        <f>IF(ISNUMBER(R3144), R3144+120, "")</f>
        <v/>
      </c>
      <c r="X3144" s="24">
        <v>44649</v>
      </c>
      <c r="Y3144" s="23" t="str">
        <f ca="1">IF(LEFT(B3144) = "P",
        IF(OR(ISBLANK(I3144), I3144 = ""), TODAY() - F3144 &amp; CHAR(10) &amp; "(preapproval)", I3144 - F3144 &amp; CHAR(10) &amp; "(PFL filed)"),
       IF(OR(ISBLANK(Z3144), Z3144 = ""), TODAY() - J3144, X3144 - J3144 &amp; CHAR(10) &amp; "(closed)"))</f>
        <v>53
(closed)</v>
      </c>
      <c r="Z3144" s="6" t="str">
        <f>IF(ISBLANK(X3144), "", "Yes")</f>
        <v>Yes</v>
      </c>
    </row>
    <row r="3145" spans="1:26" s="12" customFormat="1" ht="28.5" hidden="1" customHeight="1" x14ac:dyDescent="0.3">
      <c r="A3145" s="29" t="s">
        <v>185</v>
      </c>
      <c r="B3145" s="29">
        <v>202200014</v>
      </c>
      <c r="C3145" s="30" t="s">
        <v>112</v>
      </c>
      <c r="D3145" s="29" t="s">
        <v>179</v>
      </c>
      <c r="E3145" s="30" t="s">
        <v>1317</v>
      </c>
      <c r="F3145" s="30"/>
      <c r="G3145" s="128"/>
      <c r="H3145" s="24" t="str">
        <f>IF(ISNUMBER(F3145), F3145+90, "N/A")</f>
        <v>N/A</v>
      </c>
      <c r="I3145" s="24"/>
      <c r="J3145" s="24">
        <v>44599</v>
      </c>
      <c r="K3145" s="28">
        <v>135.66</v>
      </c>
      <c r="L3145" s="28">
        <v>79.8</v>
      </c>
      <c r="M3145" s="28">
        <v>135.66</v>
      </c>
      <c r="N3145" s="28">
        <v>79.8</v>
      </c>
      <c r="O3145" s="27">
        <f>IF(ISBLANK(J3145), "", IF(LEFT(B3145) = "P", J3145+60, J3145+90))</f>
        <v>44689</v>
      </c>
      <c r="P3145" s="27">
        <v>44631</v>
      </c>
      <c r="Q3145" s="27">
        <f>IF(NOT(ISNUMBER(P3145)),"",P3145+15)</f>
        <v>44646</v>
      </c>
      <c r="R3145" s="25" t="s">
        <v>195</v>
      </c>
      <c r="S3145" s="25"/>
      <c r="T3145" s="26"/>
      <c r="U3145" s="25"/>
      <c r="V3145" s="25"/>
      <c r="W3145" s="25" t="str">
        <f>IF(ISNUMBER(R3145), R3145+120, "")</f>
        <v/>
      </c>
      <c r="X3145" s="24">
        <v>44649</v>
      </c>
      <c r="Y3145" s="23" t="str">
        <f ca="1">IF(LEFT(B3145) = "P",
        IF(OR(ISBLANK(I3145), I3145 = ""), TODAY() - F3145 &amp; CHAR(10) &amp; "(preapproval)", I3145 - F3145 &amp; CHAR(10) &amp; "(PFL filed)"),
       IF(OR(ISBLANK(Z3145), Z3145 = ""), TODAY() - J3145, X3145 - J3145 &amp; CHAR(10) &amp; "(closed)"))</f>
        <v>50
(closed)</v>
      </c>
      <c r="Z3145" s="6" t="str">
        <f>IF(ISBLANK(X3145), "", "Yes")</f>
        <v>Yes</v>
      </c>
    </row>
    <row r="3146" spans="1:26" s="12" customFormat="1" ht="28.5" hidden="1" customHeight="1" x14ac:dyDescent="0.3">
      <c r="A3146" s="29" t="s">
        <v>185</v>
      </c>
      <c r="B3146" s="29">
        <v>202200015</v>
      </c>
      <c r="C3146" s="30" t="s">
        <v>804</v>
      </c>
      <c r="D3146" s="29" t="s">
        <v>179</v>
      </c>
      <c r="E3146" s="30" t="s">
        <v>307</v>
      </c>
      <c r="F3146" s="30"/>
      <c r="G3146" s="128"/>
      <c r="H3146" s="24" t="str">
        <f>IF(ISNUMBER(F3146), F3146+90, "N/A")</f>
        <v>N/A</v>
      </c>
      <c r="I3146" s="24"/>
      <c r="J3146" s="24">
        <v>44608</v>
      </c>
      <c r="K3146" s="28">
        <v>2713.46</v>
      </c>
      <c r="L3146" s="28">
        <v>277.36</v>
      </c>
      <c r="M3146" s="28">
        <v>2713.46</v>
      </c>
      <c r="N3146" s="28">
        <v>277.36</v>
      </c>
      <c r="O3146" s="27">
        <f>IF(ISBLANK(J3146), "", IF(LEFT(B3146) = "P", J3146+60, J3146+90))</f>
        <v>44698</v>
      </c>
      <c r="P3146" s="27">
        <v>44657</v>
      </c>
      <c r="Q3146" s="27">
        <f>IF(NOT(ISNUMBER(P3146)),"",P3146+15)</f>
        <v>44672</v>
      </c>
      <c r="R3146" s="25" t="s">
        <v>195</v>
      </c>
      <c r="S3146" s="25"/>
      <c r="T3146" s="26"/>
      <c r="U3146" s="25"/>
      <c r="V3146" s="25"/>
      <c r="W3146" s="25" t="str">
        <f>IF(ISNUMBER(R3146), R3146+120, "")</f>
        <v/>
      </c>
      <c r="X3146" s="24">
        <v>44673</v>
      </c>
      <c r="Y3146" s="23" t="str">
        <f ca="1">IF(LEFT(B3146) = "P",
        IF(OR(ISBLANK(I3146), I3146 = ""), TODAY() - F3146 &amp; CHAR(10) &amp; "(preapproval)", I3146 - F3146 &amp; CHAR(10) &amp; "(PFL filed)"),
       IF(OR(ISBLANK(Z3146), Z3146 = ""), TODAY() - J3146, X3146 - J3146 &amp; CHAR(10) &amp; "(closed)"))</f>
        <v>65
(closed)</v>
      </c>
      <c r="Z3146" s="6" t="str">
        <f>IF(ISBLANK(X3146), "", "Yes")</f>
        <v>Yes</v>
      </c>
    </row>
    <row r="3147" spans="1:26" s="12" customFormat="1" ht="28.5" hidden="1" customHeight="1" x14ac:dyDescent="0.3">
      <c r="A3147" s="29" t="s">
        <v>185</v>
      </c>
      <c r="B3147" s="29">
        <v>202200016</v>
      </c>
      <c r="C3147" s="30" t="s">
        <v>738</v>
      </c>
      <c r="D3147" s="29" t="s">
        <v>174</v>
      </c>
      <c r="E3147" s="30" t="s">
        <v>587</v>
      </c>
      <c r="F3147" s="30"/>
      <c r="G3147" s="128"/>
      <c r="H3147" s="24" t="str">
        <f>IF(ISNUMBER(F3147), F3147+90, "N/A")</f>
        <v>N/A</v>
      </c>
      <c r="I3147" s="24"/>
      <c r="J3147" s="24">
        <v>44609</v>
      </c>
      <c r="K3147" s="28">
        <v>1361334</v>
      </c>
      <c r="L3147" s="28">
        <v>0</v>
      </c>
      <c r="M3147" s="28">
        <v>1332259.82</v>
      </c>
      <c r="N3147" s="28">
        <v>0</v>
      </c>
      <c r="O3147" s="27">
        <f>IF(ISBLANK(J3147), "", IF(LEFT(B3147) = "P", J3147+60, J3147+90))</f>
        <v>44699</v>
      </c>
      <c r="P3147" s="27">
        <v>44685</v>
      </c>
      <c r="Q3147" s="27">
        <f>IF(NOT(ISNUMBER(P3147)),"",P3147+15)</f>
        <v>44700</v>
      </c>
      <c r="R3147" s="25" t="s">
        <v>195</v>
      </c>
      <c r="S3147" s="25"/>
      <c r="T3147" s="26"/>
      <c r="U3147" s="25"/>
      <c r="V3147" s="25"/>
      <c r="W3147" s="25" t="str">
        <f>IF(ISNUMBER(R3147), R3147+120, "")</f>
        <v/>
      </c>
      <c r="X3147" s="24">
        <v>44701</v>
      </c>
      <c r="Y3147" s="23" t="str">
        <f ca="1">IF(LEFT(B3147) = "P",
        IF(OR(ISBLANK(I3147), I3147 = ""), TODAY() - F3147 &amp; CHAR(10) &amp; "(preapproval)", I3147 - F3147 &amp; CHAR(10) &amp; "(PFL filed)"),
       IF(OR(ISBLANK(Z3147), Z3147 = ""), TODAY() - J3147, X3147 - J3147 &amp; CHAR(10) &amp; "(closed)"))</f>
        <v>92
(closed)</v>
      </c>
      <c r="Z3147" s="6" t="str">
        <f>IF(ISBLANK(X3147), "", "Yes")</f>
        <v>Yes</v>
      </c>
    </row>
    <row r="3148" spans="1:26" s="12" customFormat="1" ht="28.5" hidden="1" customHeight="1" x14ac:dyDescent="0.3">
      <c r="A3148" s="29" t="s">
        <v>185</v>
      </c>
      <c r="B3148" s="29">
        <v>202200017</v>
      </c>
      <c r="C3148" s="30" t="s">
        <v>1071</v>
      </c>
      <c r="D3148" s="29" t="s">
        <v>174</v>
      </c>
      <c r="E3148" s="30" t="s">
        <v>1063</v>
      </c>
      <c r="F3148" s="30"/>
      <c r="G3148" s="128"/>
      <c r="H3148" s="24" t="str">
        <f>IF(ISNUMBER(F3148), F3148+90, "N/A")</f>
        <v>N/A</v>
      </c>
      <c r="I3148" s="24"/>
      <c r="J3148" s="24">
        <v>44609</v>
      </c>
      <c r="K3148" s="28">
        <v>674795</v>
      </c>
      <c r="L3148" s="28">
        <v>0</v>
      </c>
      <c r="M3148" s="28">
        <v>0</v>
      </c>
      <c r="N3148" s="28">
        <v>0</v>
      </c>
      <c r="O3148" s="27">
        <f>IF(ISBLANK(J3148), "", IF(LEFT(B3148) = "P", J3148+60, J3148+90))</f>
        <v>44699</v>
      </c>
      <c r="P3148" s="27" t="s">
        <v>230</v>
      </c>
      <c r="Q3148" s="27" t="str">
        <f>IF(NOT(ISNUMBER(P3148)),"",P3148+15)</f>
        <v/>
      </c>
      <c r="R3148" s="25"/>
      <c r="S3148" s="25"/>
      <c r="T3148" s="26"/>
      <c r="U3148" s="25"/>
      <c r="V3148" s="25"/>
      <c r="W3148" s="25" t="str">
        <f>IF(ISNUMBER(R3148), R3148+120, "")</f>
        <v/>
      </c>
      <c r="X3148" s="24">
        <v>44609</v>
      </c>
      <c r="Y3148" s="23" t="str">
        <f ca="1">IF(LEFT(B3148) = "P",
        IF(OR(ISBLANK(I3148), I3148 = ""), TODAY() - F3148 &amp; CHAR(10) &amp; "(preapproval)", I3148 - F3148 &amp; CHAR(10) &amp; "(PFL filed)"),
       IF(OR(ISBLANK(Z3148), Z3148 = ""), TODAY() - J3148, X3148 - J3148 &amp; CHAR(10) &amp; "(closed)"))</f>
        <v>0
(closed)</v>
      </c>
      <c r="Z3148" s="6" t="str">
        <f>IF(ISBLANK(X3148), "", "Yes")</f>
        <v>Yes</v>
      </c>
    </row>
    <row r="3149" spans="1:26" s="12" customFormat="1" ht="28.5" hidden="1" customHeight="1" x14ac:dyDescent="0.3">
      <c r="A3149" s="29" t="s">
        <v>185</v>
      </c>
      <c r="B3149" s="29">
        <v>202200018</v>
      </c>
      <c r="C3149" s="30" t="s">
        <v>1070</v>
      </c>
      <c r="D3149" s="29" t="s">
        <v>174</v>
      </c>
      <c r="E3149" s="30" t="s">
        <v>1063</v>
      </c>
      <c r="F3149" s="30"/>
      <c r="G3149" s="128"/>
      <c r="H3149" s="24" t="str">
        <f>IF(ISNUMBER(F3149), F3149+90, "N/A")</f>
        <v>N/A</v>
      </c>
      <c r="I3149" s="24"/>
      <c r="J3149" s="24">
        <v>44609</v>
      </c>
      <c r="K3149" s="28">
        <v>13858</v>
      </c>
      <c r="L3149" s="28">
        <v>0</v>
      </c>
      <c r="M3149" s="28">
        <v>13570</v>
      </c>
      <c r="N3149" s="28">
        <v>0</v>
      </c>
      <c r="O3149" s="27">
        <f>IF(ISBLANK(J3149), "", IF(LEFT(B3149) = "P", J3149+60, J3149+90))</f>
        <v>44699</v>
      </c>
      <c r="P3149" s="27">
        <v>44663</v>
      </c>
      <c r="Q3149" s="27">
        <f>IF(NOT(ISNUMBER(P3149)),"",P3149+15)</f>
        <v>44678</v>
      </c>
      <c r="R3149" s="25" t="s">
        <v>195</v>
      </c>
      <c r="S3149" s="25"/>
      <c r="T3149" s="26"/>
      <c r="U3149" s="25"/>
      <c r="V3149" s="25"/>
      <c r="W3149" s="25" t="str">
        <f>IF(ISNUMBER(R3149), R3149+120, "")</f>
        <v/>
      </c>
      <c r="X3149" s="24">
        <v>44679</v>
      </c>
      <c r="Y3149" s="23" t="str">
        <f ca="1">IF(LEFT(B3149) = "P",
        IF(OR(ISBLANK(I3149), I3149 = ""), TODAY() - F3149 &amp; CHAR(10) &amp; "(preapproval)", I3149 - F3149 &amp; CHAR(10) &amp; "(PFL filed)"),
       IF(OR(ISBLANK(Z3149), Z3149 = ""), TODAY() - J3149, X3149 - J3149 &amp; CHAR(10) &amp; "(closed)"))</f>
        <v>70
(closed)</v>
      </c>
      <c r="Z3149" s="6" t="str">
        <f>IF(ISBLANK(X3149), "", "Yes")</f>
        <v>Yes</v>
      </c>
    </row>
    <row r="3150" spans="1:26" s="12" customFormat="1" ht="28.5" hidden="1" customHeight="1" x14ac:dyDescent="0.3">
      <c r="A3150" s="29" t="s">
        <v>185</v>
      </c>
      <c r="B3150" s="29">
        <v>202200019</v>
      </c>
      <c r="C3150" s="30" t="s">
        <v>1071</v>
      </c>
      <c r="D3150" s="29" t="s">
        <v>174</v>
      </c>
      <c r="E3150" s="30" t="s">
        <v>1063</v>
      </c>
      <c r="F3150" s="30"/>
      <c r="G3150" s="128"/>
      <c r="H3150" s="24" t="str">
        <f>IF(ISNUMBER(F3150), F3150+90, "N/A")</f>
        <v>N/A</v>
      </c>
      <c r="I3150" s="24"/>
      <c r="J3150" s="24">
        <v>44609</v>
      </c>
      <c r="K3150" s="28">
        <v>674795</v>
      </c>
      <c r="L3150" s="28">
        <v>0</v>
      </c>
      <c r="M3150" s="28">
        <v>660754</v>
      </c>
      <c r="N3150" s="28">
        <v>0</v>
      </c>
      <c r="O3150" s="27">
        <f>IF(ISBLANK(J3150), "", IF(LEFT(B3150) = "P", J3150+60, J3150+90))</f>
        <v>44699</v>
      </c>
      <c r="P3150" s="27">
        <v>44663</v>
      </c>
      <c r="Q3150" s="27">
        <f>IF(NOT(ISNUMBER(P3150)),"",P3150+15)</f>
        <v>44678</v>
      </c>
      <c r="R3150" s="25" t="s">
        <v>195</v>
      </c>
      <c r="S3150" s="25"/>
      <c r="T3150" s="26"/>
      <c r="U3150" s="25"/>
      <c r="V3150" s="25"/>
      <c r="W3150" s="25" t="str">
        <f>IF(ISNUMBER(R3150), R3150+120, "")</f>
        <v/>
      </c>
      <c r="X3150" s="24">
        <v>44679</v>
      </c>
      <c r="Y3150" s="23" t="str">
        <f ca="1">IF(LEFT(B3150) = "P",
        IF(OR(ISBLANK(I3150), I3150 = ""), TODAY() - F3150 &amp; CHAR(10) &amp; "(preapproval)", I3150 - F3150 &amp; CHAR(10) &amp; "(PFL filed)"),
       IF(OR(ISBLANK(Z3150), Z3150 = ""), TODAY() - J3150, X3150 - J3150 &amp; CHAR(10) &amp; "(closed)"))</f>
        <v>70
(closed)</v>
      </c>
      <c r="Z3150" s="6" t="str">
        <f>IF(ISBLANK(X3150), "", "Yes")</f>
        <v>Yes</v>
      </c>
    </row>
    <row r="3151" spans="1:26" s="12" customFormat="1" ht="28.5" hidden="1" customHeight="1" x14ac:dyDescent="0.3">
      <c r="A3151" s="29" t="s">
        <v>185</v>
      </c>
      <c r="B3151" s="29">
        <v>202200020</v>
      </c>
      <c r="C3151" s="30" t="s">
        <v>293</v>
      </c>
      <c r="D3151" s="29" t="s">
        <v>174</v>
      </c>
      <c r="E3151" s="30" t="s">
        <v>1286</v>
      </c>
      <c r="F3151" s="30"/>
      <c r="G3151" s="128"/>
      <c r="H3151" s="24"/>
      <c r="I3151" s="24"/>
      <c r="J3151" s="24">
        <v>44616</v>
      </c>
      <c r="K3151" s="28">
        <v>380672</v>
      </c>
      <c r="L3151" s="28">
        <v>0</v>
      </c>
      <c r="M3151" s="54">
        <v>320396.93</v>
      </c>
      <c r="N3151" s="28">
        <v>0</v>
      </c>
      <c r="O3151" s="27">
        <f>IF(ISBLANK(J3151), "", IF(LEFT(B3151) = "P", J3151+60, J3151+90))</f>
        <v>44706</v>
      </c>
      <c r="P3151" s="27">
        <v>44704</v>
      </c>
      <c r="Q3151" s="27">
        <f>IF(NOT(ISNUMBER(P3151)),"",P3151+15)</f>
        <v>44719</v>
      </c>
      <c r="R3151" s="25" t="s">
        <v>195</v>
      </c>
      <c r="S3151" s="25"/>
      <c r="T3151" s="26"/>
      <c r="U3151" s="25"/>
      <c r="V3151" s="25"/>
      <c r="W3151" s="25"/>
      <c r="X3151" s="24">
        <v>44720</v>
      </c>
      <c r="Y3151" s="23" t="str">
        <f ca="1">IF(LEFT(B3151) = "P",
        IF(OR(ISBLANK(I3151), I3151 = ""), TODAY() - F3151 &amp; CHAR(10) &amp; "(preapproval)", I3151 - F3151 &amp; CHAR(10) &amp; "(PFL filed)"),
       IF(OR(ISBLANK(Z3151), Z3151 = ""), TODAY() - J3151, X3151 - J3151 &amp; CHAR(10) &amp; "(closed)"))</f>
        <v>104
(closed)</v>
      </c>
      <c r="Z3151" s="6" t="s">
        <v>1255</v>
      </c>
    </row>
    <row r="3152" spans="1:26" s="12" customFormat="1" ht="28.5" hidden="1" customHeight="1" x14ac:dyDescent="0.3">
      <c r="A3152" s="29" t="s">
        <v>185</v>
      </c>
      <c r="B3152" s="29">
        <v>202200021</v>
      </c>
      <c r="C3152" s="30" t="s">
        <v>250</v>
      </c>
      <c r="D3152" s="29" t="s">
        <v>179</v>
      </c>
      <c r="E3152" s="30" t="s">
        <v>1316</v>
      </c>
      <c r="F3152" s="30"/>
      <c r="G3152" s="128"/>
      <c r="H3152" s="24" t="str">
        <f>IF(ISNUMBER(F3152), F3152+90, "N/A")</f>
        <v>N/A</v>
      </c>
      <c r="I3152" s="24"/>
      <c r="J3152" s="24">
        <v>44622</v>
      </c>
      <c r="K3152" s="28">
        <v>14836.8</v>
      </c>
      <c r="L3152" s="28">
        <v>751.4</v>
      </c>
      <c r="M3152" s="28">
        <v>14836.8</v>
      </c>
      <c r="N3152" s="28">
        <v>757.4</v>
      </c>
      <c r="O3152" s="27">
        <f>IF(ISBLANK(J3152), "", IF(LEFT(B3152) = "P", J3152+60, J3152+90))</f>
        <v>44712</v>
      </c>
      <c r="P3152" s="27">
        <v>44657</v>
      </c>
      <c r="Q3152" s="27">
        <f>IF(NOT(ISNUMBER(P3152)),"",P3152+15)</f>
        <v>44672</v>
      </c>
      <c r="R3152" s="25" t="s">
        <v>195</v>
      </c>
      <c r="S3152" s="25"/>
      <c r="T3152" s="26"/>
      <c r="U3152" s="25"/>
      <c r="V3152" s="25"/>
      <c r="W3152" s="25" t="str">
        <f>IF(ISNUMBER(R3152), R3152+120, "")</f>
        <v/>
      </c>
      <c r="X3152" s="24">
        <v>44673</v>
      </c>
      <c r="Y3152" s="23" t="str">
        <f ca="1">IF(LEFT(B3152) = "P",
        IF(OR(ISBLANK(I3152), I3152 = ""), TODAY() - F3152 &amp; CHAR(10) &amp; "(preapproval)", I3152 - F3152 &amp; CHAR(10) &amp; "(PFL filed)"),
       IF(OR(ISBLANK(Z3152), Z3152 = ""), TODAY() - J3152, X3152 - J3152 &amp; CHAR(10) &amp; "(closed)"))</f>
        <v>51
(closed)</v>
      </c>
      <c r="Z3152" s="6" t="str">
        <f>IF(ISBLANK(X3152), "", "Yes")</f>
        <v>Yes</v>
      </c>
    </row>
    <row r="3153" spans="1:26" s="12" customFormat="1" ht="28.5" hidden="1" customHeight="1" x14ac:dyDescent="0.3">
      <c r="A3153" s="29" t="s">
        <v>185</v>
      </c>
      <c r="B3153" s="29">
        <v>202200022</v>
      </c>
      <c r="C3153" s="31" t="s">
        <v>193</v>
      </c>
      <c r="D3153" s="29" t="s">
        <v>179</v>
      </c>
      <c r="E3153" s="31" t="s">
        <v>1315</v>
      </c>
      <c r="F3153" s="129"/>
      <c r="G3153" s="128"/>
      <c r="H3153" s="24" t="str">
        <f>IF(ISNUMBER(F3153), F3153+90, "N/A")</f>
        <v>N/A</v>
      </c>
      <c r="I3153" s="24"/>
      <c r="J3153" s="24">
        <v>44624</v>
      </c>
      <c r="K3153" s="28">
        <v>3218.19</v>
      </c>
      <c r="L3153" s="28">
        <v>678</v>
      </c>
      <c r="M3153" s="28">
        <v>3218.19</v>
      </c>
      <c r="N3153" s="28">
        <v>678</v>
      </c>
      <c r="O3153" s="27">
        <f>IF(ISBLANK(J3153), "", IF(LEFT(B3153) = "P", J3153+60, J3153+90))</f>
        <v>44714</v>
      </c>
      <c r="P3153" s="27">
        <v>44643</v>
      </c>
      <c r="Q3153" s="27">
        <f>IF(NOT(ISNUMBER(P3153)),"",P3153+15)</f>
        <v>44658</v>
      </c>
      <c r="R3153" s="25" t="s">
        <v>195</v>
      </c>
      <c r="S3153" s="25"/>
      <c r="T3153" s="26"/>
      <c r="U3153" s="25"/>
      <c r="V3153" s="25"/>
      <c r="W3153" s="25" t="str">
        <f>IF(ISNUMBER(R3153), R3153+120, "")</f>
        <v/>
      </c>
      <c r="X3153" s="24">
        <v>44659</v>
      </c>
      <c r="Y3153" s="23" t="str">
        <f ca="1">IF(LEFT(B3153) = "P",
        IF(OR(ISBLANK(I3153), I3153 = ""), TODAY() - F3153 &amp; CHAR(10) &amp; "(preapproval)", I3153 - F3153 &amp; CHAR(10) &amp; "(PFL filed)"),
       IF(OR(ISBLANK(Z3153), Z3153 = ""), TODAY() - J3153, X3153 - J3153 &amp; CHAR(10) &amp; "(closed)"))</f>
        <v>35
(closed)</v>
      </c>
      <c r="Z3153" s="6" t="str">
        <f>IF(ISBLANK(X3153), "", "Yes")</f>
        <v>Yes</v>
      </c>
    </row>
    <row r="3154" spans="1:26" s="12" customFormat="1" ht="28.5" hidden="1" customHeight="1" x14ac:dyDescent="0.3">
      <c r="A3154" s="29" t="s">
        <v>185</v>
      </c>
      <c r="B3154" s="29">
        <v>202200023</v>
      </c>
      <c r="C3154" s="31" t="s">
        <v>193</v>
      </c>
      <c r="D3154" s="29" t="s">
        <v>179</v>
      </c>
      <c r="E3154" s="30" t="s">
        <v>1314</v>
      </c>
      <c r="F3154" s="30"/>
      <c r="G3154" s="128"/>
      <c r="H3154" s="24" t="str">
        <f>IF(ISNUMBER(F3154), F3154+90, "N/A")</f>
        <v>N/A</v>
      </c>
      <c r="I3154" s="24"/>
      <c r="J3154" s="24">
        <v>44624</v>
      </c>
      <c r="K3154" s="28">
        <v>1060</v>
      </c>
      <c r="L3154" s="28">
        <v>120</v>
      </c>
      <c r="M3154" s="28">
        <v>1060</v>
      </c>
      <c r="N3154" s="28">
        <v>120</v>
      </c>
      <c r="O3154" s="27">
        <f>IF(ISBLANK(J3154), "", IF(LEFT(B3154) = "P", J3154+60, J3154+90))</f>
        <v>44714</v>
      </c>
      <c r="P3154" s="27">
        <v>44636</v>
      </c>
      <c r="Q3154" s="27">
        <f>IF(NOT(ISNUMBER(P3154)),"",P3154+15)</f>
        <v>44651</v>
      </c>
      <c r="R3154" s="25" t="s">
        <v>195</v>
      </c>
      <c r="S3154" s="25"/>
      <c r="T3154" s="26"/>
      <c r="U3154" s="25"/>
      <c r="V3154" s="25"/>
      <c r="W3154" s="25" t="str">
        <f>IF(ISNUMBER(R3154), R3154+120, "")</f>
        <v/>
      </c>
      <c r="X3154" s="24">
        <v>44652</v>
      </c>
      <c r="Y3154" s="23" t="str">
        <f ca="1">IF(LEFT(B3154) = "P",
        IF(OR(ISBLANK(I3154), I3154 = ""), TODAY() - F3154 &amp; CHAR(10) &amp; "(preapproval)", I3154 - F3154 &amp; CHAR(10) &amp; "(PFL filed)"),
       IF(OR(ISBLANK(Z3154), Z3154 = ""), TODAY() - J3154, X3154 - J3154 &amp; CHAR(10) &amp; "(closed)"))</f>
        <v>28
(closed)</v>
      </c>
      <c r="Z3154" s="6" t="str">
        <f>IF(ISBLANK(X3154), "", "Yes")</f>
        <v>Yes</v>
      </c>
    </row>
    <row r="3155" spans="1:26" s="12" customFormat="1" ht="28.5" hidden="1" customHeight="1" x14ac:dyDescent="0.3">
      <c r="A3155" s="29" t="s">
        <v>185</v>
      </c>
      <c r="B3155" s="29">
        <v>202200024</v>
      </c>
      <c r="C3155" s="31" t="s">
        <v>193</v>
      </c>
      <c r="D3155" s="29" t="s">
        <v>179</v>
      </c>
      <c r="E3155" s="30" t="s">
        <v>1313</v>
      </c>
      <c r="F3155" s="30"/>
      <c r="G3155" s="128"/>
      <c r="H3155" s="24" t="str">
        <f>IF(ISNUMBER(F3155), F3155+90, "N/A")</f>
        <v>N/A</v>
      </c>
      <c r="I3155" s="24"/>
      <c r="J3155" s="24">
        <v>44624</v>
      </c>
      <c r="K3155" s="28">
        <v>23227.41</v>
      </c>
      <c r="L3155" s="28">
        <v>1140</v>
      </c>
      <c r="M3155" s="28">
        <v>21020</v>
      </c>
      <c r="N3155" s="28">
        <v>1140</v>
      </c>
      <c r="O3155" s="27">
        <f>IF(ISBLANK(J3155), "", IF(LEFT(B3155) = "P", J3155+60, J3155+90))</f>
        <v>44714</v>
      </c>
      <c r="P3155" s="27">
        <v>44666</v>
      </c>
      <c r="Q3155" s="27">
        <f>IF(NOT(ISNUMBER(P3155)),"",P3155+15)</f>
        <v>44681</v>
      </c>
      <c r="R3155" s="25" t="s">
        <v>195</v>
      </c>
      <c r="S3155" s="25"/>
      <c r="T3155" s="26"/>
      <c r="U3155" s="25"/>
      <c r="V3155" s="25"/>
      <c r="W3155" s="25" t="str">
        <f>IF(ISNUMBER(R3155), R3155+120, "")</f>
        <v/>
      </c>
      <c r="X3155" s="24">
        <v>44684</v>
      </c>
      <c r="Y3155" s="23" t="str">
        <f ca="1">IF(LEFT(B3155) = "P",
        IF(OR(ISBLANK(I3155), I3155 = ""), TODAY() - F3155 &amp; CHAR(10) &amp; "(preapproval)", I3155 - F3155 &amp; CHAR(10) &amp; "(PFL filed)"),
       IF(OR(ISBLANK(Z3155), Z3155 = ""), TODAY() - J3155, X3155 - J3155 &amp; CHAR(10) &amp; "(closed)"))</f>
        <v>60
(closed)</v>
      </c>
      <c r="Z3155" s="6" t="str">
        <f>IF(ISBLANK(X3155), "", "Yes")</f>
        <v>Yes</v>
      </c>
    </row>
    <row r="3156" spans="1:26" s="12" customFormat="1" ht="28.5" hidden="1" customHeight="1" x14ac:dyDescent="0.3">
      <c r="A3156" s="29" t="s">
        <v>185</v>
      </c>
      <c r="B3156" s="29">
        <v>202200025</v>
      </c>
      <c r="C3156" s="31" t="s">
        <v>193</v>
      </c>
      <c r="D3156" s="29" t="s">
        <v>176</v>
      </c>
      <c r="E3156" s="30" t="s">
        <v>1312</v>
      </c>
      <c r="F3156" s="129"/>
      <c r="G3156" s="128"/>
      <c r="H3156" s="24" t="str">
        <f>IF(ISNUMBER(F3156), F3156+90, "N/A")</f>
        <v>N/A</v>
      </c>
      <c r="I3156" s="24"/>
      <c r="J3156" s="24">
        <v>44624</v>
      </c>
      <c r="K3156" s="28">
        <v>4536</v>
      </c>
      <c r="L3156" s="28">
        <v>567</v>
      </c>
      <c r="M3156" s="28">
        <v>3846.08</v>
      </c>
      <c r="N3156" s="28">
        <v>480.76</v>
      </c>
      <c r="O3156" s="27">
        <f>IF(ISBLANK(J3156), "", IF(LEFT(B3156) = "P", J3156+60, J3156+90))</f>
        <v>44714</v>
      </c>
      <c r="P3156" s="27">
        <v>44638</v>
      </c>
      <c r="Q3156" s="27">
        <f>IF(NOT(ISNUMBER(P3156)),"",P3156+15)</f>
        <v>44653</v>
      </c>
      <c r="R3156" s="25" t="s">
        <v>195</v>
      </c>
      <c r="S3156" s="25"/>
      <c r="T3156" s="26"/>
      <c r="U3156" s="25"/>
      <c r="V3156" s="25"/>
      <c r="W3156" s="25" t="str">
        <f>IF(ISNUMBER(R3156), R3156+120, "")</f>
        <v/>
      </c>
      <c r="X3156" s="24">
        <v>44656</v>
      </c>
      <c r="Y3156" s="23" t="str">
        <f ca="1">IF(LEFT(B3156) = "P",
        IF(OR(ISBLANK(I3156), I3156 = ""), TODAY() - F3156 &amp; CHAR(10) &amp; "(preapproval)", I3156 - F3156 &amp; CHAR(10) &amp; "(PFL filed)"),
       IF(OR(ISBLANK(Z3156), Z3156 = ""), TODAY() - J3156, X3156 - J3156 &amp; CHAR(10) &amp; "(closed)"))</f>
        <v>32
(closed)</v>
      </c>
      <c r="Z3156" s="6" t="str">
        <f>IF(ISBLANK(X3156), "", "Yes")</f>
        <v>Yes</v>
      </c>
    </row>
    <row r="3157" spans="1:26" s="12" customFormat="1" ht="28.5" hidden="1" customHeight="1" x14ac:dyDescent="0.3">
      <c r="A3157" s="29" t="s">
        <v>185</v>
      </c>
      <c r="B3157" s="29">
        <v>202200026</v>
      </c>
      <c r="C3157" s="31" t="s">
        <v>193</v>
      </c>
      <c r="D3157" s="29" t="s">
        <v>176</v>
      </c>
      <c r="E3157" s="30" t="s">
        <v>1311</v>
      </c>
      <c r="F3157" s="30"/>
      <c r="G3157" s="128"/>
      <c r="H3157" s="24" t="str">
        <f>IF(ISNUMBER(F3157), F3157+90, "N/A")</f>
        <v>N/A</v>
      </c>
      <c r="I3157" s="24"/>
      <c r="J3157" s="24">
        <v>44624</v>
      </c>
      <c r="K3157" s="28">
        <v>1105.1500000000001</v>
      </c>
      <c r="L3157" s="28">
        <v>360.15</v>
      </c>
      <c r="M3157" s="28">
        <v>0</v>
      </c>
      <c r="N3157" s="28">
        <v>0</v>
      </c>
      <c r="O3157" s="27">
        <f>IF(ISBLANK(J3157), "", IF(LEFT(B3157) = "P", J3157+60, J3157+90))</f>
        <v>44714</v>
      </c>
      <c r="P3157" s="27" t="s">
        <v>230</v>
      </c>
      <c r="Q3157" s="27" t="s">
        <v>230</v>
      </c>
      <c r="R3157" s="25" t="s">
        <v>195</v>
      </c>
      <c r="S3157" s="25"/>
      <c r="T3157" s="26"/>
      <c r="U3157" s="25"/>
      <c r="V3157" s="25"/>
      <c r="W3157" s="25" t="str">
        <f>IF(ISNUMBER(R3157), R3157+120, "")</f>
        <v/>
      </c>
      <c r="X3157" s="24">
        <v>44637</v>
      </c>
      <c r="Y3157" s="23" t="str">
        <f ca="1">IF(LEFT(B3157) = "P",
        IF(OR(ISBLANK(I3157), I3157 = ""), TODAY() - F3157 &amp; CHAR(10) &amp; "(preapproval)", I3157 - F3157 &amp; CHAR(10) &amp; "(PFL filed)"),
       IF(OR(ISBLANK(Z3157), Z3157 = ""), TODAY() - J3157, X3157 - J3157 &amp; CHAR(10) &amp; "(closed)"))</f>
        <v>13
(closed)</v>
      </c>
      <c r="Z3157" s="6" t="str">
        <f>IF(ISBLANK(X3157), "", "Yes")</f>
        <v>Yes</v>
      </c>
    </row>
    <row r="3158" spans="1:26" s="12" customFormat="1" ht="28.5" hidden="1" customHeight="1" x14ac:dyDescent="0.3">
      <c r="A3158" s="29" t="s">
        <v>185</v>
      </c>
      <c r="B3158" s="29">
        <v>202200027</v>
      </c>
      <c r="C3158" s="31" t="s">
        <v>193</v>
      </c>
      <c r="D3158" s="29" t="s">
        <v>179</v>
      </c>
      <c r="E3158" s="30" t="s">
        <v>748</v>
      </c>
      <c r="F3158" s="129"/>
      <c r="G3158" s="128"/>
      <c r="H3158" s="24" t="str">
        <f>IF(ISNUMBER(F3158), F3158+90, "N/A")</f>
        <v>N/A</v>
      </c>
      <c r="I3158" s="24"/>
      <c r="J3158" s="24">
        <v>44624</v>
      </c>
      <c r="K3158" s="28">
        <v>2215.6</v>
      </c>
      <c r="L3158" s="28">
        <v>356</v>
      </c>
      <c r="M3158" s="28">
        <v>2215.6</v>
      </c>
      <c r="N3158" s="28">
        <v>356</v>
      </c>
      <c r="O3158" s="27">
        <f>IF(ISBLANK(J3158), "", IF(LEFT(B3158) = "P", J3158+60, J3158+90))</f>
        <v>44714</v>
      </c>
      <c r="P3158" s="27">
        <v>44643</v>
      </c>
      <c r="Q3158" s="27">
        <f>IF(NOT(ISNUMBER(P3158)),"",P3158+15)</f>
        <v>44658</v>
      </c>
      <c r="R3158" s="25" t="s">
        <v>195</v>
      </c>
      <c r="S3158" s="25"/>
      <c r="T3158" s="26"/>
      <c r="U3158" s="25"/>
      <c r="V3158" s="25"/>
      <c r="W3158" s="25" t="str">
        <f>IF(ISNUMBER(R3158), R3158+120, "")</f>
        <v/>
      </c>
      <c r="X3158" s="24">
        <v>44659</v>
      </c>
      <c r="Y3158" s="23" t="str">
        <f ca="1">IF(LEFT(B3158) = "P",
        IF(OR(ISBLANK(I3158), I3158 = ""), TODAY() - F3158 &amp; CHAR(10) &amp; "(preapproval)", I3158 - F3158 &amp; CHAR(10) &amp; "(PFL filed)"),
       IF(OR(ISBLANK(Z3158), Z3158 = ""), TODAY() - J3158, X3158 - J3158 &amp; CHAR(10) &amp; "(closed)"))</f>
        <v>35
(closed)</v>
      </c>
      <c r="Z3158" s="6" t="str">
        <f>IF(ISBLANK(X3158), "", "Yes")</f>
        <v>Yes</v>
      </c>
    </row>
    <row r="3159" spans="1:26" s="12" customFormat="1" ht="28.5" hidden="1" customHeight="1" x14ac:dyDescent="0.3">
      <c r="A3159" s="29" t="s">
        <v>185</v>
      </c>
      <c r="B3159" s="29">
        <v>202200028</v>
      </c>
      <c r="C3159" s="31" t="s">
        <v>313</v>
      </c>
      <c r="D3159" s="29" t="s">
        <v>176</v>
      </c>
      <c r="E3159" s="30" t="s">
        <v>1310</v>
      </c>
      <c r="F3159" s="129"/>
      <c r="G3159" s="128"/>
      <c r="H3159" s="24" t="str">
        <f>IF(ISNUMBER(F3159), F3159+90, "N/A")</f>
        <v>N/A</v>
      </c>
      <c r="I3159" s="24"/>
      <c r="J3159" s="24">
        <v>44635</v>
      </c>
      <c r="K3159" s="28">
        <v>1533.91</v>
      </c>
      <c r="L3159" s="28">
        <v>176.88</v>
      </c>
      <c r="M3159" s="28">
        <v>1533.91</v>
      </c>
      <c r="N3159" s="28">
        <v>176.88</v>
      </c>
      <c r="O3159" s="27">
        <f>IF(ISBLANK(J3159), "", IF(LEFT(B3159) = "P", J3159+60, J3159+90))</f>
        <v>44725</v>
      </c>
      <c r="P3159" s="27">
        <v>44638</v>
      </c>
      <c r="Q3159" s="27">
        <f>IF(NOT(ISNUMBER(P3159)),"",P3159+15)</f>
        <v>44653</v>
      </c>
      <c r="R3159" s="25" t="s">
        <v>195</v>
      </c>
      <c r="S3159" s="25"/>
      <c r="T3159" s="26"/>
      <c r="U3159" s="25"/>
      <c r="V3159" s="25"/>
      <c r="W3159" s="25" t="str">
        <f>IF(ISNUMBER(R3159), R3159+120, "")</f>
        <v/>
      </c>
      <c r="X3159" s="24">
        <v>44656</v>
      </c>
      <c r="Y3159" s="23" t="str">
        <f ca="1">IF(LEFT(B3159) = "P",
        IF(OR(ISBLANK(I3159), I3159 = ""), TODAY() - F3159 &amp; CHAR(10) &amp; "(preapproval)", I3159 - F3159 &amp; CHAR(10) &amp; "(PFL filed)"),
       IF(OR(ISBLANK(Z3159), Z3159 = ""), TODAY() - J3159, X3159 - J3159 &amp; CHAR(10) &amp; "(closed)"))</f>
        <v>21
(closed)</v>
      </c>
      <c r="Z3159" s="6" t="str">
        <f>IF(ISBLANK(X3159), "", "Yes")</f>
        <v>Yes</v>
      </c>
    </row>
    <row r="3160" spans="1:26" s="12" customFormat="1" ht="28.5" hidden="1" customHeight="1" x14ac:dyDescent="0.3">
      <c r="A3160" s="29" t="s">
        <v>185</v>
      </c>
      <c r="B3160" s="29">
        <v>2022000036</v>
      </c>
      <c r="C3160" s="31" t="s">
        <v>1309</v>
      </c>
      <c r="D3160" s="29" t="s">
        <v>174</v>
      </c>
      <c r="E3160" s="30" t="s">
        <v>1286</v>
      </c>
      <c r="F3160" s="129"/>
      <c r="G3160" s="128"/>
      <c r="H3160" s="24"/>
      <c r="I3160" s="24"/>
      <c r="J3160" s="24">
        <v>44648</v>
      </c>
      <c r="K3160" s="28">
        <v>395066</v>
      </c>
      <c r="L3160" s="28">
        <v>0</v>
      </c>
      <c r="M3160" s="28">
        <v>0</v>
      </c>
      <c r="N3160" s="28">
        <v>0</v>
      </c>
      <c r="O3160" s="27">
        <f>IF(ISBLANK(J3160), "", IF(LEFT(B3160) = "P", J3160+60, J3160+90))</f>
        <v>44738</v>
      </c>
      <c r="P3160" s="27" t="s">
        <v>230</v>
      </c>
      <c r="Q3160" s="27" t="str">
        <f>IF(NOT(ISNUMBER(P3160)),"",P3160+15)</f>
        <v/>
      </c>
      <c r="R3160" s="25"/>
      <c r="S3160" s="25"/>
      <c r="T3160" s="26"/>
      <c r="U3160" s="25"/>
      <c r="V3160" s="25"/>
      <c r="W3160" s="25"/>
      <c r="X3160" s="24">
        <v>44648</v>
      </c>
      <c r="Y3160" s="23" t="str">
        <f ca="1">IF(LEFT(B3160) = "P",
        IF(OR(ISBLANK(I3160), I3160 = ""), TODAY() - F3160 &amp; CHAR(10) &amp; "(preapproval)", I3160 - F3160 &amp; CHAR(10) &amp; "(PFL filed)"),
       IF(OR(ISBLANK(Z3160), Z3160 = ""), TODAY() - J3160, X3160 - J3160 &amp; CHAR(10) &amp; "(closed)"))</f>
        <v>0
(closed)</v>
      </c>
      <c r="Z3160" s="6" t="s">
        <v>1255</v>
      </c>
    </row>
    <row r="3161" spans="1:26" s="12" customFormat="1" ht="28.5" hidden="1" customHeight="1" x14ac:dyDescent="0.3">
      <c r="A3161" s="29" t="s">
        <v>185</v>
      </c>
      <c r="B3161" s="29">
        <v>2022000037</v>
      </c>
      <c r="C3161" s="31" t="s">
        <v>1309</v>
      </c>
      <c r="D3161" s="29" t="s">
        <v>174</v>
      </c>
      <c r="E3161" s="30" t="s">
        <v>1286</v>
      </c>
      <c r="F3161" s="129"/>
      <c r="G3161" s="128"/>
      <c r="H3161" s="24"/>
      <c r="I3161" s="24"/>
      <c r="J3161" s="24">
        <v>44648</v>
      </c>
      <c r="K3161" s="28">
        <v>395066</v>
      </c>
      <c r="L3161" s="28">
        <v>0</v>
      </c>
      <c r="M3161" s="28">
        <v>355463.29</v>
      </c>
      <c r="N3161" s="28">
        <v>0</v>
      </c>
      <c r="O3161" s="27">
        <f>IF(ISBLANK(J3161), "", IF(LEFT(B3161) = "P", J3161+60, J3161+90))</f>
        <v>44738</v>
      </c>
      <c r="P3161" s="27">
        <v>44719</v>
      </c>
      <c r="Q3161" s="27">
        <f>IF(NOT(ISNUMBER(P3161)),"",P3161+15)</f>
        <v>44734</v>
      </c>
      <c r="R3161" s="25" t="s">
        <v>195</v>
      </c>
      <c r="S3161" s="25" t="s">
        <v>849</v>
      </c>
      <c r="T3161" s="26" t="s">
        <v>849</v>
      </c>
      <c r="U3161" s="25" t="s">
        <v>849</v>
      </c>
      <c r="V3161" s="25" t="s">
        <v>849</v>
      </c>
      <c r="W3161" s="25" t="s">
        <v>849</v>
      </c>
      <c r="X3161" s="24">
        <v>44735</v>
      </c>
      <c r="Y3161" s="23" t="str">
        <f ca="1">IF(LEFT(B3161) = "P",
        IF(OR(ISBLANK(I3161), I3161 = ""), TODAY() - F3161 &amp; CHAR(10) &amp; "(preapproval)", I3161 - F3161 &amp; CHAR(10) &amp; "(PFL filed)"),
       IF(OR(ISBLANK(Z3161), Z3161 = ""), TODAY() - J3161, X3161 - J3161 &amp; CHAR(10) &amp; "(closed)"))</f>
        <v>87
(closed)</v>
      </c>
      <c r="Z3161" s="6" t="s">
        <v>360</v>
      </c>
    </row>
    <row r="3162" spans="1:26" s="12" customFormat="1" ht="28.5" hidden="1" customHeight="1" x14ac:dyDescent="0.3">
      <c r="A3162" s="29" t="s">
        <v>185</v>
      </c>
      <c r="B3162" s="29">
        <v>2022000039</v>
      </c>
      <c r="C3162" s="31" t="s">
        <v>695</v>
      </c>
      <c r="D3162" s="29" t="s">
        <v>176</v>
      </c>
      <c r="E3162" s="30" t="s">
        <v>1308</v>
      </c>
      <c r="F3162" s="129"/>
      <c r="G3162" s="128"/>
      <c r="H3162" s="24" t="str">
        <f>IF(ISNUMBER(F3162), F3162+90, "N/A")</f>
        <v>N/A</v>
      </c>
      <c r="I3162" s="24"/>
      <c r="J3162" s="24">
        <v>44650</v>
      </c>
      <c r="K3162" s="28">
        <v>4602.57</v>
      </c>
      <c r="L3162" s="28">
        <v>488.6</v>
      </c>
      <c r="M3162" s="28">
        <v>0</v>
      </c>
      <c r="N3162" s="28">
        <v>0</v>
      </c>
      <c r="O3162" s="27">
        <f>IF(ISBLANK(J3162), "", IF(LEFT(B3162) = "P", J3162+60, J3162+90))</f>
        <v>44740</v>
      </c>
      <c r="P3162" s="27" t="s">
        <v>230</v>
      </c>
      <c r="Q3162" s="27" t="s">
        <v>230</v>
      </c>
      <c r="R3162" s="25" t="s">
        <v>195</v>
      </c>
      <c r="S3162" s="25"/>
      <c r="T3162" s="26"/>
      <c r="U3162" s="25"/>
      <c r="V3162" s="25"/>
      <c r="W3162" s="25" t="str">
        <f>IF(ISNUMBER(R3162), R3162+120, "")</f>
        <v/>
      </c>
      <c r="X3162" s="24">
        <v>44694</v>
      </c>
      <c r="Y3162" s="23" t="str">
        <f ca="1">IF(LEFT(B3162) = "P",
        IF(OR(ISBLANK(I3162), I3162 = ""), TODAY() - F3162 &amp; CHAR(10) &amp; "(preapproval)", I3162 - F3162 &amp; CHAR(10) &amp; "(PFL filed)"),
       IF(OR(ISBLANK(Z3162), Z3162 = ""), TODAY() - J3162, X3162 - J3162 &amp; CHAR(10) &amp; "(closed)"))</f>
        <v>44
(closed)</v>
      </c>
      <c r="Z3162" s="6" t="str">
        <f>IF(ISBLANK(X3162), "", "Yes")</f>
        <v>Yes</v>
      </c>
    </row>
    <row r="3163" spans="1:26" s="12" customFormat="1" ht="28.5" hidden="1" customHeight="1" x14ac:dyDescent="0.3">
      <c r="A3163" s="29" t="s">
        <v>185</v>
      </c>
      <c r="B3163" s="29">
        <v>2022000040</v>
      </c>
      <c r="C3163" s="31" t="s">
        <v>1307</v>
      </c>
      <c r="D3163" s="29" t="s">
        <v>177</v>
      </c>
      <c r="E3163" s="30" t="s">
        <v>1306</v>
      </c>
      <c r="F3163" s="129"/>
      <c r="G3163" s="128"/>
      <c r="H3163" s="24" t="str">
        <f>IF(ISNUMBER(F3163), F3163+90, "N/A")</f>
        <v>N/A</v>
      </c>
      <c r="I3163" s="24"/>
      <c r="J3163" s="24">
        <v>44655</v>
      </c>
      <c r="K3163" s="28">
        <v>1480</v>
      </c>
      <c r="L3163" s="28">
        <v>185</v>
      </c>
      <c r="M3163" s="28">
        <v>1480</v>
      </c>
      <c r="N3163" s="28">
        <v>185</v>
      </c>
      <c r="O3163" s="27">
        <f>IF(ISBLANK(J3163), "", IF(LEFT(B3163) = "P", J3163+60, J3163+90))</f>
        <v>44745</v>
      </c>
      <c r="P3163" s="27">
        <v>44666</v>
      </c>
      <c r="Q3163" s="27">
        <f>IF(NOT(ISNUMBER(P3163)),"",P3163+15)</f>
        <v>44681</v>
      </c>
      <c r="R3163" s="25" t="s">
        <v>195</v>
      </c>
      <c r="S3163" s="25"/>
      <c r="T3163" s="26"/>
      <c r="U3163" s="25"/>
      <c r="V3163" s="25"/>
      <c r="W3163" s="25" t="str">
        <f>IF(ISNUMBER(R3163), R3163+120, "")</f>
        <v/>
      </c>
      <c r="X3163" s="24">
        <v>44684</v>
      </c>
      <c r="Y3163" s="23" t="str">
        <f ca="1">IF(LEFT(B3163) = "P",
        IF(OR(ISBLANK(I3163), I3163 = ""), TODAY() - F3163 &amp; CHAR(10) &amp; "(preapproval)", I3163 - F3163 &amp; CHAR(10) &amp; "(PFL filed)"),
       IF(OR(ISBLANK(Z3163), Z3163 = ""), TODAY() - J3163, X3163 - J3163 &amp; CHAR(10) &amp; "(closed)"))</f>
        <v>29
(closed)</v>
      </c>
      <c r="Z3163" s="6" t="str">
        <f>IF(ISBLANK(X3163), "", "Yes")</f>
        <v>Yes</v>
      </c>
    </row>
    <row r="3164" spans="1:26" s="12" customFormat="1" ht="28.5" hidden="1" customHeight="1" x14ac:dyDescent="0.3">
      <c r="A3164" s="29" t="s">
        <v>185</v>
      </c>
      <c r="B3164" s="29">
        <v>2022000041</v>
      </c>
      <c r="C3164" s="31" t="s">
        <v>193</v>
      </c>
      <c r="D3164" s="29" t="s">
        <v>179</v>
      </c>
      <c r="E3164" s="30" t="s">
        <v>1305</v>
      </c>
      <c r="F3164" s="129"/>
      <c r="G3164" s="128"/>
      <c r="H3164" s="24" t="str">
        <f>IF(ISNUMBER(F3164), F3164+90, "N/A")</f>
        <v>N/A</v>
      </c>
      <c r="I3164" s="24"/>
      <c r="J3164" s="24">
        <v>44656</v>
      </c>
      <c r="K3164" s="28">
        <v>5542.03</v>
      </c>
      <c r="L3164" s="28">
        <v>615</v>
      </c>
      <c r="M3164" s="28">
        <v>5542.03</v>
      </c>
      <c r="N3164" s="28">
        <v>615</v>
      </c>
      <c r="O3164" s="27">
        <f>IF(ISBLANK(J3164), "", IF(LEFT(B3164) = "P", J3164+60, J3164+90))</f>
        <v>44746</v>
      </c>
      <c r="P3164" s="27">
        <v>44687</v>
      </c>
      <c r="Q3164" s="27">
        <f>IF(NOT(ISNUMBER(P3164)),"",P3164+15)</f>
        <v>44702</v>
      </c>
      <c r="R3164" s="25" t="s">
        <v>195</v>
      </c>
      <c r="S3164" s="25"/>
      <c r="T3164" s="26"/>
      <c r="U3164" s="25"/>
      <c r="V3164" s="25"/>
      <c r="W3164" s="25" t="str">
        <f>IF(ISNUMBER(R3164), R3164+120, "")</f>
        <v/>
      </c>
      <c r="X3164" s="24">
        <v>44705</v>
      </c>
      <c r="Y3164" s="23" t="str">
        <f ca="1">IF(LEFT(B3164) = "P",
        IF(OR(ISBLANK(I3164), I3164 = ""), TODAY() - F3164 &amp; CHAR(10) &amp; "(preapproval)", I3164 - F3164 &amp; CHAR(10) &amp; "(PFL filed)"),
       IF(OR(ISBLANK(Z3164), Z3164 = ""), TODAY() - J3164, X3164 - J3164 &amp; CHAR(10) &amp; "(closed)"))</f>
        <v>49
(closed)</v>
      </c>
      <c r="Z3164" s="6" t="str">
        <f>IF(ISBLANK(X3164), "", "Yes")</f>
        <v>Yes</v>
      </c>
    </row>
    <row r="3165" spans="1:26" s="12" customFormat="1" ht="28.5" hidden="1" customHeight="1" x14ac:dyDescent="0.3">
      <c r="A3165" s="29" t="s">
        <v>185</v>
      </c>
      <c r="B3165" s="29">
        <v>2022000042</v>
      </c>
      <c r="C3165" s="31" t="s">
        <v>193</v>
      </c>
      <c r="D3165" s="29" t="s">
        <v>179</v>
      </c>
      <c r="E3165" s="30" t="s">
        <v>626</v>
      </c>
      <c r="F3165" s="129"/>
      <c r="G3165" s="128"/>
      <c r="H3165" s="24" t="str">
        <f>IF(ISNUMBER(F3165), F3165+90, "N/A")</f>
        <v>N/A</v>
      </c>
      <c r="I3165" s="24"/>
      <c r="J3165" s="24">
        <v>44657</v>
      </c>
      <c r="K3165" s="28">
        <v>817.38</v>
      </c>
      <c r="L3165" s="28">
        <v>367.8</v>
      </c>
      <c r="M3165" s="28">
        <v>817.38</v>
      </c>
      <c r="N3165" s="28">
        <v>367.8</v>
      </c>
      <c r="O3165" s="27">
        <f>IF(ISBLANK(J3165), "", IF(LEFT(B3165) = "P", J3165+60, J3165+90))</f>
        <v>44747</v>
      </c>
      <c r="P3165" s="27">
        <v>44671</v>
      </c>
      <c r="Q3165" s="27">
        <f>IF(NOT(ISNUMBER(P3165)),"",P3165+15)</f>
        <v>44686</v>
      </c>
      <c r="R3165" s="25" t="s">
        <v>195</v>
      </c>
      <c r="S3165" s="25"/>
      <c r="T3165" s="26"/>
      <c r="U3165" s="25"/>
      <c r="V3165" s="25"/>
      <c r="W3165" s="25" t="str">
        <f>IF(ISNUMBER(R3165), R3165+120, "")</f>
        <v/>
      </c>
      <c r="X3165" s="24">
        <v>44687</v>
      </c>
      <c r="Y3165" s="23" t="str">
        <f ca="1">IF(LEFT(B3165) = "P",
        IF(OR(ISBLANK(I3165), I3165 = ""), TODAY() - F3165 &amp; CHAR(10) &amp; "(preapproval)", I3165 - F3165 &amp; CHAR(10) &amp; "(PFL filed)"),
       IF(OR(ISBLANK(Z3165), Z3165 = ""), TODAY() - J3165, X3165 - J3165 &amp; CHAR(10) &amp; "(closed)"))</f>
        <v>30
(closed)</v>
      </c>
      <c r="Z3165" s="6" t="str">
        <f>IF(ISBLANK(X3165), "", "Yes")</f>
        <v>Yes</v>
      </c>
    </row>
    <row r="3166" spans="1:26" s="12" customFormat="1" ht="28.5" hidden="1" customHeight="1" x14ac:dyDescent="0.3">
      <c r="A3166" s="29" t="s">
        <v>185</v>
      </c>
      <c r="B3166" s="29">
        <v>2022000043</v>
      </c>
      <c r="C3166" s="31" t="s">
        <v>291</v>
      </c>
      <c r="D3166" s="29" t="s">
        <v>176</v>
      </c>
      <c r="E3166" s="30" t="s">
        <v>1120</v>
      </c>
      <c r="F3166" s="129"/>
      <c r="G3166" s="128"/>
      <c r="H3166" s="24" t="str">
        <f>IF(ISNUMBER(F3166), F3166+90, "N/A")</f>
        <v>N/A</v>
      </c>
      <c r="I3166" s="24"/>
      <c r="J3166" s="24">
        <v>44659</v>
      </c>
      <c r="K3166" s="28">
        <v>2495.16</v>
      </c>
      <c r="L3166" s="28">
        <v>645.29999999999995</v>
      </c>
      <c r="M3166" s="28">
        <v>2670.16</v>
      </c>
      <c r="N3166" s="28">
        <v>645.29999999999995</v>
      </c>
      <c r="O3166" s="27">
        <f>IF(ISBLANK(J3166), "", IF(LEFT(B3166) = "P", J3166+60, J3166+90))</f>
        <v>44749</v>
      </c>
      <c r="P3166" s="27">
        <v>44692</v>
      </c>
      <c r="Q3166" s="27">
        <f>IF(NOT(ISNUMBER(P3166)),"",P3166+15)</f>
        <v>44707</v>
      </c>
      <c r="R3166" s="25" t="s">
        <v>195</v>
      </c>
      <c r="S3166" s="25"/>
      <c r="T3166" s="26"/>
      <c r="U3166" s="25"/>
      <c r="V3166" s="25"/>
      <c r="W3166" s="25" t="str">
        <f>IF(ISNUMBER(R3166), R3166+120, "")</f>
        <v/>
      </c>
      <c r="X3166" s="24">
        <v>44708</v>
      </c>
      <c r="Y3166" s="23" t="str">
        <f ca="1">IF(LEFT(B3166) = "P",
        IF(OR(ISBLANK(I3166), I3166 = ""), TODAY() - F3166 &amp; CHAR(10) &amp; "(preapproval)", I3166 - F3166 &amp; CHAR(10) &amp; "(PFL filed)"),
       IF(OR(ISBLANK(Z3166), Z3166 = ""), TODAY() - J3166, X3166 - J3166 &amp; CHAR(10) &amp; "(closed)"))</f>
        <v>49
(closed)</v>
      </c>
      <c r="Z3166" s="6" t="str">
        <f>IF(ISBLANK(X3166), "", "Yes")</f>
        <v>Yes</v>
      </c>
    </row>
    <row r="3167" spans="1:26" s="12" customFormat="1" ht="28.5" hidden="1" customHeight="1" x14ac:dyDescent="0.3">
      <c r="A3167" s="29" t="s">
        <v>185</v>
      </c>
      <c r="B3167" s="29">
        <v>2022000044</v>
      </c>
      <c r="C3167" s="31" t="s">
        <v>193</v>
      </c>
      <c r="D3167" s="29" t="s">
        <v>179</v>
      </c>
      <c r="E3167" s="30" t="s">
        <v>1304</v>
      </c>
      <c r="F3167" s="129"/>
      <c r="G3167" s="128"/>
      <c r="H3167" s="24" t="str">
        <f>IF(ISNUMBER(F3167), F3167+90, "N/A")</f>
        <v>N/A</v>
      </c>
      <c r="I3167" s="24"/>
      <c r="J3167" s="24">
        <v>44662</v>
      </c>
      <c r="K3167" s="28">
        <v>1350</v>
      </c>
      <c r="L3167" s="28">
        <v>150</v>
      </c>
      <c r="M3167" s="28">
        <v>1350</v>
      </c>
      <c r="N3167" s="28">
        <v>150</v>
      </c>
      <c r="O3167" s="27">
        <f>IF(ISBLANK(J3167), "", IF(LEFT(B3167) = "P", J3167+60, J3167+90))</f>
        <v>44752</v>
      </c>
      <c r="P3167" s="27">
        <v>44687</v>
      </c>
      <c r="Q3167" s="27">
        <f>IF(NOT(ISNUMBER(P3167)),"",P3167+15)</f>
        <v>44702</v>
      </c>
      <c r="R3167" s="25" t="s">
        <v>195</v>
      </c>
      <c r="S3167" s="25"/>
      <c r="T3167" s="26"/>
      <c r="U3167" s="25"/>
      <c r="V3167" s="25"/>
      <c r="W3167" s="25" t="str">
        <f>IF(ISNUMBER(R3167), R3167+120, "")</f>
        <v/>
      </c>
      <c r="X3167" s="24">
        <v>44705</v>
      </c>
      <c r="Y3167" s="23" t="str">
        <f ca="1">IF(LEFT(B3167) = "P",
        IF(OR(ISBLANK(I3167), I3167 = ""), TODAY() - F3167 &amp; CHAR(10) &amp; "(preapproval)", I3167 - F3167 &amp; CHAR(10) &amp; "(PFL filed)"),
       IF(OR(ISBLANK(Z3167), Z3167 = ""), TODAY() - J3167, X3167 - J3167 &amp; CHAR(10) &amp; "(closed)"))</f>
        <v>43
(closed)</v>
      </c>
      <c r="Z3167" s="6" t="str">
        <f>IF(ISBLANK(X3167), "", "Yes")</f>
        <v>Yes</v>
      </c>
    </row>
    <row r="3168" spans="1:26" ht="28.8" hidden="1" x14ac:dyDescent="0.3">
      <c r="A3168" s="29" t="s">
        <v>185</v>
      </c>
      <c r="B3168" s="29">
        <v>2023000167</v>
      </c>
      <c r="C3168" s="31" t="s">
        <v>193</v>
      </c>
      <c r="D3168" s="29" t="s">
        <v>179</v>
      </c>
      <c r="E3168" s="31" t="s">
        <v>1303</v>
      </c>
      <c r="F3168" s="43"/>
      <c r="G3168" s="32"/>
      <c r="H3168" s="24" t="s">
        <v>230</v>
      </c>
      <c r="I3168" s="24"/>
      <c r="J3168" s="24">
        <v>45153</v>
      </c>
      <c r="K3168" s="28">
        <v>2148</v>
      </c>
      <c r="L3168" s="28">
        <v>2148</v>
      </c>
      <c r="M3168" s="28">
        <v>2148</v>
      </c>
      <c r="N3168" s="28">
        <v>2148</v>
      </c>
      <c r="O3168" s="27">
        <f>IF(ISBLANK(J3168), "", IF(LEFT(B3168) = "P", J3168+60, J3168+90))</f>
        <v>45243</v>
      </c>
      <c r="P3168" s="27">
        <v>45203</v>
      </c>
      <c r="Q3168" s="27">
        <f>IF(NOT(ISNUMBER(P3168)),"",P3168+15)</f>
        <v>45218</v>
      </c>
      <c r="R3168" s="25"/>
      <c r="S3168" s="25"/>
      <c r="T3168" s="42"/>
      <c r="U3168" s="24"/>
      <c r="V3168" s="24"/>
      <c r="W3168" s="24" t="s">
        <v>230</v>
      </c>
      <c r="X3168" s="24">
        <v>45219</v>
      </c>
      <c r="Y3168" s="23" t="str">
        <f ca="1">IF(LEFT(B3168) = "P",
        IF(OR(ISBLANK(I3168), I3168 = ""), TODAY() - F3168 &amp; CHAR(10) &amp; "(preapproval)", I3168 - F3168 &amp; CHAR(10) &amp; "(PFL filed)"),
       IF(OR(ISBLANK(Z3168), Z3168 = ""), TODAY() - J3168, X3168 - J3168 &amp; CHAR(10) &amp; "(closed)"))</f>
        <v>66
(closed)</v>
      </c>
      <c r="Z3168" s="6" t="str">
        <f>IF(ISBLANK(X3168), "", "Yes")</f>
        <v>Yes</v>
      </c>
    </row>
    <row r="3169" spans="1:26" s="12" customFormat="1" ht="28.8" hidden="1" x14ac:dyDescent="0.3">
      <c r="A3169" s="29" t="s">
        <v>185</v>
      </c>
      <c r="B3169" s="29">
        <v>2022000046</v>
      </c>
      <c r="C3169" s="31" t="s">
        <v>193</v>
      </c>
      <c r="D3169" s="29" t="s">
        <v>179</v>
      </c>
      <c r="E3169" s="30" t="s">
        <v>1302</v>
      </c>
      <c r="F3169" s="129"/>
      <c r="G3169" s="128"/>
      <c r="H3169" s="24" t="str">
        <f>IF(ISNUMBER(F3169), F3169+90, "N/A")</f>
        <v>N/A</v>
      </c>
      <c r="I3169" s="24"/>
      <c r="J3169" s="24">
        <v>44677</v>
      </c>
      <c r="K3169" s="28">
        <v>2944.67</v>
      </c>
      <c r="L3169" s="28">
        <v>362.9</v>
      </c>
      <c r="M3169" s="28">
        <v>2944.67</v>
      </c>
      <c r="N3169" s="28">
        <v>362.9</v>
      </c>
      <c r="O3169" s="27">
        <f>IF(ISBLANK(J3169), "", IF(LEFT(B3169) = "P", J3169+60, J3169+90))</f>
        <v>44767</v>
      </c>
      <c r="P3169" s="27">
        <v>44692</v>
      </c>
      <c r="Q3169" s="27">
        <f>IF(NOT(ISNUMBER(P3169)),"",P3169+15)</f>
        <v>44707</v>
      </c>
      <c r="R3169" s="25" t="s">
        <v>195</v>
      </c>
      <c r="S3169" s="25"/>
      <c r="T3169" s="26"/>
      <c r="U3169" s="25"/>
      <c r="V3169" s="25"/>
      <c r="W3169" s="25" t="str">
        <f>IF(ISNUMBER(R3169), R3169+120, "")</f>
        <v/>
      </c>
      <c r="X3169" s="24">
        <v>44708</v>
      </c>
      <c r="Y3169" s="23" t="str">
        <f ca="1">IF(LEFT(B3169) = "P",
        IF(OR(ISBLANK(I3169), I3169 = ""), TODAY() - F3169 &amp; CHAR(10) &amp; "(preapproval)", I3169 - F3169 &amp; CHAR(10) &amp; "(PFL filed)"),
       IF(OR(ISBLANK(Z3169), Z3169 = ""), TODAY() - J3169, X3169 - J3169 &amp; CHAR(10) &amp; "(closed)"))</f>
        <v>31
(closed)</v>
      </c>
      <c r="Z3169" s="6" t="str">
        <f>IF(ISBLANK(X3169), "", "Yes")</f>
        <v>Yes</v>
      </c>
    </row>
    <row r="3170" spans="1:26" s="12" customFormat="1" ht="28.8" hidden="1" x14ac:dyDescent="0.3">
      <c r="A3170" s="29" t="s">
        <v>185</v>
      </c>
      <c r="B3170" s="29">
        <v>2022000047</v>
      </c>
      <c r="C3170" s="31" t="s">
        <v>804</v>
      </c>
      <c r="D3170" s="29" t="s">
        <v>179</v>
      </c>
      <c r="E3170" s="30" t="s">
        <v>720</v>
      </c>
      <c r="F3170" s="129"/>
      <c r="G3170" s="128"/>
      <c r="H3170" s="24" t="str">
        <f>IF(ISNUMBER(F3170), F3170+90, "N/A")</f>
        <v>N/A</v>
      </c>
      <c r="I3170" s="24"/>
      <c r="J3170" s="24">
        <v>44677</v>
      </c>
      <c r="K3170" s="28">
        <v>2485.23</v>
      </c>
      <c r="L3170" s="28">
        <v>138.68</v>
      </c>
      <c r="M3170" s="28">
        <v>0</v>
      </c>
      <c r="N3170" s="28">
        <v>0</v>
      </c>
      <c r="O3170" s="27">
        <f>IF(ISBLANK(J3170), "", IF(LEFT(B3170) = "P", J3170+60, J3170+90))</f>
        <v>44767</v>
      </c>
      <c r="P3170" s="27" t="s">
        <v>230</v>
      </c>
      <c r="Q3170" s="27" t="s">
        <v>230</v>
      </c>
      <c r="R3170" s="25" t="s">
        <v>230</v>
      </c>
      <c r="S3170" s="25"/>
      <c r="T3170" s="26"/>
      <c r="U3170" s="25"/>
      <c r="V3170" s="25"/>
      <c r="W3170" s="25" t="str">
        <f>IF(ISNUMBER(R3170), R3170+120, "")</f>
        <v/>
      </c>
      <c r="X3170" s="24">
        <v>44684</v>
      </c>
      <c r="Y3170" s="23" t="str">
        <f ca="1">IF(LEFT(B3170) = "P",
        IF(OR(ISBLANK(I3170), I3170 = ""), TODAY() - F3170 &amp; CHAR(10) &amp; "(preapproval)", I3170 - F3170 &amp; CHAR(10) &amp; "(PFL filed)"),
       IF(OR(ISBLANK(Z3170), Z3170 = ""), TODAY() - J3170, X3170 - J3170 &amp; CHAR(10) &amp; "(closed)"))</f>
        <v>7
(closed)</v>
      </c>
      <c r="Z3170" s="6" t="str">
        <f>IF(ISBLANK(X3170), "", "Yes")</f>
        <v>Yes</v>
      </c>
    </row>
    <row r="3171" spans="1:26" s="12" customFormat="1" ht="28.8" hidden="1" x14ac:dyDescent="0.3">
      <c r="A3171" s="29" t="s">
        <v>185</v>
      </c>
      <c r="B3171" s="29">
        <v>2022000048</v>
      </c>
      <c r="C3171" s="31" t="s">
        <v>193</v>
      </c>
      <c r="D3171" s="29" t="s">
        <v>179</v>
      </c>
      <c r="E3171" s="30" t="s">
        <v>1301</v>
      </c>
      <c r="F3171" s="129"/>
      <c r="G3171" s="128"/>
      <c r="H3171" s="24" t="str">
        <f>IF(ISNUMBER(F3171), F3171+90, "N/A")</f>
        <v>N/A</v>
      </c>
      <c r="I3171" s="24"/>
      <c r="J3171" s="24">
        <v>44677</v>
      </c>
      <c r="K3171" s="28">
        <v>1852.2</v>
      </c>
      <c r="L3171" s="28">
        <v>205.8</v>
      </c>
      <c r="M3171" s="28">
        <v>1852.2</v>
      </c>
      <c r="N3171" s="28">
        <v>205.8</v>
      </c>
      <c r="O3171" s="27">
        <f>IF(ISBLANK(J3171), "", IF(LEFT(B3171) = "P", J3171+60, J3171+90))</f>
        <v>44767</v>
      </c>
      <c r="P3171" s="27">
        <v>44687</v>
      </c>
      <c r="Q3171" s="27">
        <f>IF(NOT(ISNUMBER(P3171)),"",P3171+15)</f>
        <v>44702</v>
      </c>
      <c r="R3171" s="25" t="s">
        <v>195</v>
      </c>
      <c r="S3171" s="25"/>
      <c r="T3171" s="26"/>
      <c r="U3171" s="25"/>
      <c r="V3171" s="25"/>
      <c r="W3171" s="25" t="str">
        <f>IF(ISNUMBER(R3171), R3171+120, "")</f>
        <v/>
      </c>
      <c r="X3171" s="24">
        <v>44705</v>
      </c>
      <c r="Y3171" s="23" t="str">
        <f ca="1">IF(LEFT(B3171) = "P",
        IF(OR(ISBLANK(I3171), I3171 = ""), TODAY() - F3171 &amp; CHAR(10) &amp; "(preapproval)", I3171 - F3171 &amp; CHAR(10) &amp; "(PFL filed)"),
       IF(OR(ISBLANK(Z3171), Z3171 = ""), TODAY() - J3171, X3171 - J3171 &amp; CHAR(10) &amp; "(closed)"))</f>
        <v>28
(closed)</v>
      </c>
      <c r="Z3171" s="6" t="str">
        <f>IF(ISBLANK(X3171), "", "Yes")</f>
        <v>Yes</v>
      </c>
    </row>
    <row r="3172" spans="1:26" s="12" customFormat="1" ht="28.8" hidden="1" x14ac:dyDescent="0.3">
      <c r="A3172" s="29" t="s">
        <v>185</v>
      </c>
      <c r="B3172" s="29">
        <v>2022000038</v>
      </c>
      <c r="C3172" s="30" t="s">
        <v>250</v>
      </c>
      <c r="D3172" s="29" t="s">
        <v>179</v>
      </c>
      <c r="E3172" s="30" t="s">
        <v>1300</v>
      </c>
      <c r="F3172" s="30"/>
      <c r="G3172" s="128"/>
      <c r="H3172" s="24" t="str">
        <f>IF(ISNUMBER(F3172), F3172+90, "N/A")</f>
        <v>N/A</v>
      </c>
      <c r="I3172" s="24"/>
      <c r="J3172" s="24">
        <v>44624</v>
      </c>
      <c r="K3172" s="28">
        <v>6519.8</v>
      </c>
      <c r="L3172" s="28">
        <v>931.4</v>
      </c>
      <c r="M3172" s="28">
        <v>6519.8</v>
      </c>
      <c r="N3172" s="28">
        <v>931.4</v>
      </c>
      <c r="O3172" s="27">
        <f>IF(ISBLANK(J3172), "", IF(LEFT(B3172) = "P", J3172+60, J3172+90))</f>
        <v>44714</v>
      </c>
      <c r="P3172" s="27">
        <v>44671</v>
      </c>
      <c r="Q3172" s="27">
        <f>IF(NOT(ISNUMBER(P3172)),"",P3172+15)</f>
        <v>44686</v>
      </c>
      <c r="R3172" s="25" t="s">
        <v>195</v>
      </c>
      <c r="S3172" s="25"/>
      <c r="T3172" s="26"/>
      <c r="U3172" s="25"/>
      <c r="V3172" s="25"/>
      <c r="W3172" s="25" t="str">
        <f>IF(ISNUMBER(R3172), R3172+120, "")</f>
        <v/>
      </c>
      <c r="X3172" s="24">
        <v>44687</v>
      </c>
      <c r="Y3172" s="23" t="str">
        <f ca="1">IF(LEFT(B3172) = "P",
        IF(OR(ISBLANK(I3172), I3172 = ""), TODAY() - F3172 &amp; CHAR(10) &amp; "(preapproval)", I3172 - F3172 &amp; CHAR(10) &amp; "(PFL filed)"),
       IF(OR(ISBLANK(Z3172), Z3172 = ""), TODAY() - J3172, X3172 - J3172 &amp; CHAR(10) &amp; "(closed)"))</f>
        <v>63
(closed)</v>
      </c>
      <c r="Z3172" s="6" t="str">
        <f>IF(ISBLANK(X3172), "", "Yes")</f>
        <v>Yes</v>
      </c>
    </row>
    <row r="3173" spans="1:26" s="12" customFormat="1" ht="28.8" hidden="1" x14ac:dyDescent="0.3">
      <c r="A3173" s="29" t="s">
        <v>185</v>
      </c>
      <c r="B3173" s="29">
        <v>2022000049</v>
      </c>
      <c r="C3173" s="30" t="s">
        <v>250</v>
      </c>
      <c r="D3173" s="29" t="s">
        <v>176</v>
      </c>
      <c r="E3173" s="30" t="s">
        <v>1299</v>
      </c>
      <c r="F3173" s="129"/>
      <c r="G3173" s="128"/>
      <c r="H3173" s="24" t="str">
        <f>IF(ISNUMBER(F3173), F3173+90, "N/A")</f>
        <v>N/A</v>
      </c>
      <c r="I3173" s="24"/>
      <c r="J3173" s="24">
        <v>44679</v>
      </c>
      <c r="K3173" s="28">
        <v>3709.3</v>
      </c>
      <c r="L3173" s="28">
        <v>589.04999999999995</v>
      </c>
      <c r="M3173" s="28">
        <v>3570.67</v>
      </c>
      <c r="N3173" s="28">
        <v>589.04999999999995</v>
      </c>
      <c r="O3173" s="27">
        <f>IF(ISBLANK(J3173), "", IF(LEFT(B3173) = "P", J3173+60, J3173+90))</f>
        <v>44769</v>
      </c>
      <c r="P3173" s="27">
        <v>44692</v>
      </c>
      <c r="Q3173" s="27">
        <f>IF(NOT(ISNUMBER(P3173)),"",P3173+15)</f>
        <v>44707</v>
      </c>
      <c r="R3173" s="25" t="s">
        <v>195</v>
      </c>
      <c r="S3173" s="25"/>
      <c r="T3173" s="26"/>
      <c r="U3173" s="25"/>
      <c r="V3173" s="25"/>
      <c r="W3173" s="25" t="str">
        <f>IF(ISNUMBER(R3173), R3173+120, "")</f>
        <v/>
      </c>
      <c r="X3173" s="24">
        <v>44708</v>
      </c>
      <c r="Y3173" s="23" t="str">
        <f ca="1">IF(LEFT(B3173) = "P",
        IF(OR(ISBLANK(I3173), I3173 = ""), TODAY() - F3173 &amp; CHAR(10) &amp; "(preapproval)", I3173 - F3173 &amp; CHAR(10) &amp; "(PFL filed)"),
       IF(OR(ISBLANK(Z3173), Z3173 = ""), TODAY() - J3173, X3173 - J3173 &amp; CHAR(10) &amp; "(closed)"))</f>
        <v>29
(closed)</v>
      </c>
      <c r="Z3173" s="6" t="str">
        <f>IF(ISBLANK(X3173), "", "Yes")</f>
        <v>Yes</v>
      </c>
    </row>
    <row r="3174" spans="1:26" s="12" customFormat="1" ht="28.8" hidden="1" x14ac:dyDescent="0.3">
      <c r="A3174" s="29" t="s">
        <v>185</v>
      </c>
      <c r="B3174" s="29">
        <v>2022000050</v>
      </c>
      <c r="C3174" s="31" t="s">
        <v>804</v>
      </c>
      <c r="D3174" s="29" t="s">
        <v>179</v>
      </c>
      <c r="E3174" s="30" t="s">
        <v>720</v>
      </c>
      <c r="F3174" s="129"/>
      <c r="G3174" s="128"/>
      <c r="H3174" s="24" t="str">
        <f>IF(ISNUMBER(F3174), F3174+90, "N/A")</f>
        <v>N/A</v>
      </c>
      <c r="I3174" s="24"/>
      <c r="J3174" s="24">
        <v>44684</v>
      </c>
      <c r="K3174" s="28">
        <v>1596.82</v>
      </c>
      <c r="L3174" s="28">
        <v>138.68</v>
      </c>
      <c r="M3174" s="28">
        <v>1596.82</v>
      </c>
      <c r="N3174" s="28">
        <v>138.68</v>
      </c>
      <c r="O3174" s="27">
        <f>IF(ISBLANK(J3174), "", IF(LEFT(B3174) = "P", J3174+60, J3174+90))</f>
        <v>44774</v>
      </c>
      <c r="P3174" s="27">
        <v>44706</v>
      </c>
      <c r="Q3174" s="27">
        <f>IF(NOT(ISNUMBER(P3174)),"",P3174+15)</f>
        <v>44721</v>
      </c>
      <c r="R3174" s="25"/>
      <c r="S3174" s="25"/>
      <c r="T3174" s="26"/>
      <c r="U3174" s="25"/>
      <c r="V3174" s="25"/>
      <c r="W3174" s="25" t="str">
        <f>IF(ISNUMBER(R3174), R3174+120, "")</f>
        <v/>
      </c>
      <c r="X3174" s="24">
        <v>44725</v>
      </c>
      <c r="Y3174" s="23" t="str">
        <f ca="1">IF(LEFT(B3174) = "P",
        IF(OR(ISBLANK(I3174), I3174 = ""), TODAY() - F3174 &amp; CHAR(10) &amp; "(preapproval)", I3174 - F3174 &amp; CHAR(10) &amp; "(PFL filed)"),
       IF(OR(ISBLANK(Z3174), Z3174 = ""), TODAY() - J3174, X3174 - J3174 &amp; CHAR(10) &amp; "(closed)"))</f>
        <v>41
(closed)</v>
      </c>
      <c r="Z3174" s="6" t="str">
        <f>IF(ISBLANK(X3174), "", "Yes")</f>
        <v>Yes</v>
      </c>
    </row>
    <row r="3175" spans="1:26" s="12" customFormat="1" ht="28.8" hidden="1" x14ac:dyDescent="0.3">
      <c r="A3175" s="29" t="s">
        <v>185</v>
      </c>
      <c r="B3175" s="29">
        <v>2022000051</v>
      </c>
      <c r="C3175" s="31" t="s">
        <v>804</v>
      </c>
      <c r="D3175" s="29" t="s">
        <v>179</v>
      </c>
      <c r="E3175" s="30" t="s">
        <v>805</v>
      </c>
      <c r="F3175" s="129"/>
      <c r="G3175" s="128"/>
      <c r="H3175" s="24" t="str">
        <f>IF(ISNUMBER(F3175), F3175+90, "N/A")</f>
        <v>N/A</v>
      </c>
      <c r="I3175" s="24"/>
      <c r="J3175" s="24">
        <v>44686</v>
      </c>
      <c r="K3175" s="28">
        <v>6817.35</v>
      </c>
      <c r="L3175" s="28">
        <v>554.72</v>
      </c>
      <c r="M3175" s="28">
        <v>6817.35</v>
      </c>
      <c r="N3175" s="28">
        <v>554.72</v>
      </c>
      <c r="O3175" s="27">
        <f>IF(ISBLANK(J3175), "", IF(LEFT(B3175) = "P", J3175+60, J3175+90))</f>
        <v>44776</v>
      </c>
      <c r="P3175" s="27">
        <v>44708</v>
      </c>
      <c r="Q3175" s="27">
        <f>IF(NOT(ISNUMBER(P3175)),"",P3175+15)</f>
        <v>44723</v>
      </c>
      <c r="R3175" s="25" t="s">
        <v>195</v>
      </c>
      <c r="S3175" s="25"/>
      <c r="T3175" s="26"/>
      <c r="U3175" s="25"/>
      <c r="V3175" s="25"/>
      <c r="W3175" s="25" t="str">
        <f>IF(ISNUMBER(R3175), R3175+120, "")</f>
        <v/>
      </c>
      <c r="X3175" s="24">
        <v>44726</v>
      </c>
      <c r="Y3175" s="23" t="str">
        <f ca="1">IF(LEFT(B3175) = "P",
        IF(OR(ISBLANK(I3175), I3175 = ""), TODAY() - F3175 &amp; CHAR(10) &amp; "(preapproval)", I3175 - F3175 &amp; CHAR(10) &amp; "(PFL filed)"),
       IF(OR(ISBLANK(Z3175), Z3175 = ""), TODAY() - J3175, X3175 - J3175 &amp; CHAR(10) &amp; "(closed)"))</f>
        <v>40
(closed)</v>
      </c>
      <c r="Z3175" s="6" t="str">
        <f>IF(ISBLANK(X3175), "", "Yes")</f>
        <v>Yes</v>
      </c>
    </row>
    <row r="3176" spans="1:26" s="12" customFormat="1" ht="28.8" hidden="1" x14ac:dyDescent="0.3">
      <c r="A3176" s="29" t="s">
        <v>185</v>
      </c>
      <c r="B3176" s="29">
        <v>2022000052</v>
      </c>
      <c r="C3176" s="31" t="s">
        <v>804</v>
      </c>
      <c r="D3176" s="29" t="s">
        <v>179</v>
      </c>
      <c r="E3176" s="30" t="s">
        <v>679</v>
      </c>
      <c r="F3176" s="129"/>
      <c r="G3176" s="128"/>
      <c r="H3176" s="24" t="str">
        <f>IF(ISNUMBER(F3176), F3176+90, "N/A")</f>
        <v>N/A</v>
      </c>
      <c r="I3176" s="24"/>
      <c r="J3176" s="24">
        <v>44686</v>
      </c>
      <c r="K3176" s="28">
        <v>1322.92</v>
      </c>
      <c r="L3176" s="28">
        <v>138.68</v>
      </c>
      <c r="M3176" s="28">
        <v>1461.6</v>
      </c>
      <c r="N3176" s="28">
        <v>138.68</v>
      </c>
      <c r="O3176" s="27">
        <f>IF(ISBLANK(J3176), "", IF(LEFT(B3176) = "P", J3176+60, J3176+90))</f>
        <v>44776</v>
      </c>
      <c r="P3176" s="27">
        <v>44720</v>
      </c>
      <c r="Q3176" s="27">
        <f>IF(NOT(ISNUMBER(P3176)),"",P3176+15)</f>
        <v>44735</v>
      </c>
      <c r="R3176" s="25" t="s">
        <v>195</v>
      </c>
      <c r="S3176" s="25"/>
      <c r="T3176" s="26"/>
      <c r="U3176" s="25"/>
      <c r="V3176" s="25"/>
      <c r="W3176" s="25" t="str">
        <f>IF(ISNUMBER(R3176), R3176+120, "")</f>
        <v/>
      </c>
      <c r="X3176" s="24">
        <v>44736</v>
      </c>
      <c r="Y3176" s="23" t="str">
        <f ca="1">IF(LEFT(B3176) = "P",
        IF(OR(ISBLANK(I3176), I3176 = ""), TODAY() - F3176 &amp; CHAR(10) &amp; "(preapproval)", I3176 - F3176 &amp; CHAR(10) &amp; "(PFL filed)"),
       IF(OR(ISBLANK(Z3176), Z3176 = ""), TODAY() - J3176, X3176 - J3176 &amp; CHAR(10) &amp; "(closed)"))</f>
        <v>50
(closed)</v>
      </c>
      <c r="Z3176" s="6" t="str">
        <f>IF(ISBLANK(X3176), "", "Yes")</f>
        <v>Yes</v>
      </c>
    </row>
    <row r="3177" spans="1:26" s="12" customFormat="1" ht="28.8" hidden="1" x14ac:dyDescent="0.3">
      <c r="A3177" s="29" t="s">
        <v>185</v>
      </c>
      <c r="B3177" s="29">
        <v>2022000053</v>
      </c>
      <c r="C3177" s="31" t="s">
        <v>536</v>
      </c>
      <c r="D3177" s="29" t="s">
        <v>179</v>
      </c>
      <c r="E3177" s="30" t="s">
        <v>1196</v>
      </c>
      <c r="F3177" s="129"/>
      <c r="G3177" s="128"/>
      <c r="H3177" s="24" t="str">
        <f>IF(ISNUMBER(F3177), F3177+90, "N/A")</f>
        <v>N/A</v>
      </c>
      <c r="I3177" s="24"/>
      <c r="J3177" s="24">
        <v>44692</v>
      </c>
      <c r="K3177" s="28">
        <v>9462.2000000000007</v>
      </c>
      <c r="L3177" s="28">
        <v>1173</v>
      </c>
      <c r="M3177" s="28">
        <v>0</v>
      </c>
      <c r="N3177" s="28">
        <v>0</v>
      </c>
      <c r="O3177" s="27">
        <f>IF(ISBLANK(J3177), "", IF(LEFT(B3177) = "P", J3177+60, J3177+90))</f>
        <v>44782</v>
      </c>
      <c r="P3177" s="27" t="s">
        <v>230</v>
      </c>
      <c r="Q3177" s="27" t="s">
        <v>230</v>
      </c>
      <c r="R3177" s="25" t="s">
        <v>230</v>
      </c>
      <c r="S3177" s="25"/>
      <c r="T3177" s="26"/>
      <c r="U3177" s="25"/>
      <c r="V3177" s="25"/>
      <c r="W3177" s="25" t="str">
        <f>IF(ISNUMBER(R3177), R3177+120, "")</f>
        <v/>
      </c>
      <c r="X3177" s="24">
        <v>44761</v>
      </c>
      <c r="Y3177" s="23" t="str">
        <f ca="1">IF(LEFT(B3177) = "P",
        IF(OR(ISBLANK(I3177), I3177 = ""), TODAY() - F3177 &amp; CHAR(10) &amp; "(preapproval)", I3177 - F3177 &amp; CHAR(10) &amp; "(PFL filed)"),
       IF(OR(ISBLANK(Z3177), Z3177 = ""), TODAY() - J3177, X3177 - J3177 &amp; CHAR(10) &amp; "(closed)"))</f>
        <v>69
(closed)</v>
      </c>
      <c r="Z3177" s="6" t="str">
        <f>IF(ISBLANK(X3177), "", "Yes")</f>
        <v>Yes</v>
      </c>
    </row>
    <row r="3178" spans="1:26" s="12" customFormat="1" ht="28.8" hidden="1" x14ac:dyDescent="0.3">
      <c r="A3178" s="29" t="s">
        <v>185</v>
      </c>
      <c r="B3178" s="29">
        <v>2022000054</v>
      </c>
      <c r="C3178" s="31" t="s">
        <v>536</v>
      </c>
      <c r="D3178" s="29" t="s">
        <v>179</v>
      </c>
      <c r="E3178" s="30" t="s">
        <v>715</v>
      </c>
      <c r="F3178" s="129"/>
      <c r="G3178" s="128"/>
      <c r="H3178" s="24" t="str">
        <f>IF(ISNUMBER(F3178), F3178+90, "N/A")</f>
        <v>N/A</v>
      </c>
      <c r="I3178" s="24"/>
      <c r="J3178" s="24">
        <v>44693</v>
      </c>
      <c r="K3178" s="28">
        <v>9468.9</v>
      </c>
      <c r="L3178" s="28">
        <v>1183.6099999999999</v>
      </c>
      <c r="M3178" s="28">
        <v>9868.9</v>
      </c>
      <c r="N3178" s="28">
        <v>1183.6099999999999</v>
      </c>
      <c r="O3178" s="27">
        <f>IF(ISBLANK(J3178), "", IF(LEFT(B3178) = "P", J3178+60, J3178+90))</f>
        <v>44783</v>
      </c>
      <c r="P3178" s="27">
        <v>44727</v>
      </c>
      <c r="Q3178" s="27">
        <f>IF(NOT(ISNUMBER(P3178)),"",P3178+15)</f>
        <v>44742</v>
      </c>
      <c r="R3178" s="25" t="s">
        <v>195</v>
      </c>
      <c r="S3178" s="25"/>
      <c r="T3178" s="26"/>
      <c r="U3178" s="25"/>
      <c r="V3178" s="25"/>
      <c r="W3178" s="25" t="str">
        <f>IF(ISNUMBER(R3178), R3178+120, "")</f>
        <v/>
      </c>
      <c r="X3178" s="24">
        <v>44743</v>
      </c>
      <c r="Y3178" s="23" t="str">
        <f ca="1">IF(LEFT(B3178) = "P",
        IF(OR(ISBLANK(I3178), I3178 = ""), TODAY() - F3178 &amp; CHAR(10) &amp; "(preapproval)", I3178 - F3178 &amp; CHAR(10) &amp; "(PFL filed)"),
       IF(OR(ISBLANK(Z3178), Z3178 = ""), TODAY() - J3178, X3178 - J3178 &amp; CHAR(10) &amp; "(closed)"))</f>
        <v>50
(closed)</v>
      </c>
      <c r="Z3178" s="6" t="str">
        <f>IF(ISBLANK(X3178), "", "Yes")</f>
        <v>Yes</v>
      </c>
    </row>
    <row r="3179" spans="1:26" s="12" customFormat="1" ht="28.8" hidden="1" x14ac:dyDescent="0.3">
      <c r="A3179" s="29" t="s">
        <v>185</v>
      </c>
      <c r="B3179" s="29">
        <v>2022000055</v>
      </c>
      <c r="C3179" s="31" t="s">
        <v>574</v>
      </c>
      <c r="D3179" s="29" t="s">
        <v>174</v>
      </c>
      <c r="E3179" s="30" t="s">
        <v>1063</v>
      </c>
      <c r="F3179" s="129"/>
      <c r="G3179" s="128"/>
      <c r="H3179" s="24"/>
      <c r="I3179" s="24"/>
      <c r="J3179" s="24">
        <v>44694</v>
      </c>
      <c r="K3179" s="28">
        <v>908576</v>
      </c>
      <c r="L3179" s="28">
        <v>0</v>
      </c>
      <c r="M3179" s="28">
        <v>880946.81</v>
      </c>
      <c r="N3179" s="28">
        <v>0</v>
      </c>
      <c r="O3179" s="27">
        <f>IF(ISBLANK(J3179), "", IF(LEFT(B3179) = "P", J3179+60, J3179+90))</f>
        <v>44784</v>
      </c>
      <c r="P3179" s="27">
        <v>44776</v>
      </c>
      <c r="Q3179" s="27">
        <f>IF(NOT(ISNUMBER(P3179)),"",P3179+15)</f>
        <v>44791</v>
      </c>
      <c r="R3179" s="25" t="s">
        <v>195</v>
      </c>
      <c r="S3179" s="25"/>
      <c r="T3179" s="26"/>
      <c r="U3179" s="25"/>
      <c r="V3179" s="25"/>
      <c r="W3179" s="25" t="s">
        <v>230</v>
      </c>
      <c r="X3179" s="24">
        <v>44792</v>
      </c>
      <c r="Y3179" s="23" t="str">
        <f ca="1">IF(LEFT(B3179) = "P",
        IF(OR(ISBLANK(I3179), I3179 = ""), TODAY() - F3179 &amp; CHAR(10) &amp; "(preapproval)", I3179 - F3179 &amp; CHAR(10) &amp; "(PFL filed)"),
       IF(OR(ISBLANK(Z3179), Z3179 = ""), TODAY() - J3179, X3179 - J3179 &amp; CHAR(10) &amp; "(closed)"))</f>
        <v>98
(closed)</v>
      </c>
      <c r="Z3179" s="6" t="s">
        <v>360</v>
      </c>
    </row>
    <row r="3180" spans="1:26" s="12" customFormat="1" ht="14.25" hidden="1" customHeight="1" x14ac:dyDescent="0.3">
      <c r="A3180" s="29" t="s">
        <v>185</v>
      </c>
      <c r="B3180" s="29">
        <v>2022000056</v>
      </c>
      <c r="C3180" s="31" t="s">
        <v>873</v>
      </c>
      <c r="D3180" s="29" t="s">
        <v>176</v>
      </c>
      <c r="E3180" s="30" t="s">
        <v>1298</v>
      </c>
      <c r="F3180" s="129"/>
      <c r="G3180" s="128"/>
      <c r="H3180" s="24" t="str">
        <f>IF(ISNUMBER(F3180), F3180+90, "N/A")</f>
        <v>N/A</v>
      </c>
      <c r="I3180" s="24"/>
      <c r="J3180" s="24">
        <v>44705</v>
      </c>
      <c r="K3180" s="28">
        <v>3797.78</v>
      </c>
      <c r="L3180" s="28">
        <v>341.25</v>
      </c>
      <c r="M3180" s="28">
        <v>3797.78</v>
      </c>
      <c r="N3180" s="28">
        <v>341.25</v>
      </c>
      <c r="O3180" s="27">
        <f>IF(ISBLANK(J3180), "", IF(LEFT(B3180) = "P", J3180+60, J3180+90))</f>
        <v>44795</v>
      </c>
      <c r="P3180" s="27">
        <v>44750</v>
      </c>
      <c r="Q3180" s="27">
        <f>IF(NOT(ISNUMBER(P3180)),"",P3180+15)</f>
        <v>44765</v>
      </c>
      <c r="R3180" s="25" t="s">
        <v>195</v>
      </c>
      <c r="S3180" s="25"/>
      <c r="T3180" s="26"/>
      <c r="U3180" s="25"/>
      <c r="V3180" s="25"/>
      <c r="W3180" s="25" t="str">
        <f>IF(ISNUMBER(R3180), R3180+120, "")</f>
        <v/>
      </c>
      <c r="X3180" s="24">
        <v>44768</v>
      </c>
      <c r="Y3180" s="23" t="str">
        <f ca="1">IF(LEFT(B3180) = "P",
        IF(OR(ISBLANK(I3180), I3180 = ""), TODAY() - F3180 &amp; CHAR(10) &amp; "(preapproval)", I3180 - F3180 &amp; CHAR(10) &amp; "(PFL filed)"),
       IF(OR(ISBLANK(Z3180), Z3180 = ""), TODAY() - J3180, X3180 - J3180 &amp; CHAR(10) &amp; "(closed)"))</f>
        <v>63
(closed)</v>
      </c>
      <c r="Z3180" s="6" t="str">
        <f>IF(ISBLANK(X3180), "", "Yes")</f>
        <v>Yes</v>
      </c>
    </row>
    <row r="3181" spans="1:26" s="12" customFormat="1" ht="28.8" hidden="1" x14ac:dyDescent="0.3">
      <c r="A3181" s="29" t="s">
        <v>185</v>
      </c>
      <c r="B3181" s="29">
        <v>2022000057</v>
      </c>
      <c r="C3181" s="31" t="s">
        <v>350</v>
      </c>
      <c r="D3181" s="29" t="s">
        <v>174</v>
      </c>
      <c r="E3181" s="30" t="s">
        <v>1286</v>
      </c>
      <c r="F3181" s="129"/>
      <c r="G3181" s="128"/>
      <c r="H3181" s="24" t="str">
        <f>IF(ISNUMBER(F3181), F3181+90, "N/A")</f>
        <v>N/A</v>
      </c>
      <c r="I3181" s="24"/>
      <c r="J3181" s="24">
        <v>44707</v>
      </c>
      <c r="K3181" s="28">
        <v>1179991</v>
      </c>
      <c r="L3181" s="28">
        <v>0</v>
      </c>
      <c r="M3181" s="28">
        <v>979634.7</v>
      </c>
      <c r="N3181" s="28">
        <v>0</v>
      </c>
      <c r="O3181" s="27">
        <f>IF(ISBLANK(J3181), "", IF(LEFT(B3181) = "P", J3181+60, J3181+90))</f>
        <v>44797</v>
      </c>
      <c r="P3181" s="27">
        <v>44788</v>
      </c>
      <c r="Q3181" s="27">
        <f>IF(NOT(ISNUMBER(P3181)),"",P3181+15)</f>
        <v>44803</v>
      </c>
      <c r="R3181" s="25" t="s">
        <v>195</v>
      </c>
      <c r="S3181" s="25"/>
      <c r="T3181" s="26"/>
      <c r="U3181" s="25"/>
      <c r="V3181" s="25"/>
      <c r="W3181" s="25" t="str">
        <f>IF(ISNUMBER(R3181), R3181+120, "")</f>
        <v/>
      </c>
      <c r="X3181" s="24">
        <v>44804</v>
      </c>
      <c r="Y3181" s="23" t="str">
        <f ca="1">IF(LEFT(B3181) = "P",
        IF(OR(ISBLANK(I3181), I3181 = ""), TODAY() - F3181 &amp; CHAR(10) &amp; "(preapproval)", I3181 - F3181 &amp; CHAR(10) &amp; "(PFL filed)"),
       IF(OR(ISBLANK(Z3181), Z3181 = ""), TODAY() - J3181, X3181 - J3181 &amp; CHAR(10) &amp; "(closed)"))</f>
        <v>97
(closed)</v>
      </c>
      <c r="Z3181" s="6" t="str">
        <f>IF(ISBLANK(X3181), "", "Yes")</f>
        <v>Yes</v>
      </c>
    </row>
    <row r="3182" spans="1:26" s="12" customFormat="1" ht="28.8" hidden="1" x14ac:dyDescent="0.3">
      <c r="A3182" s="29" t="s">
        <v>185</v>
      </c>
      <c r="B3182" s="29">
        <v>2022000058</v>
      </c>
      <c r="C3182" s="31" t="s">
        <v>1297</v>
      </c>
      <c r="D3182" s="29" t="s">
        <v>179</v>
      </c>
      <c r="E3182" s="30" t="s">
        <v>1296</v>
      </c>
      <c r="F3182" s="129"/>
      <c r="G3182" s="128"/>
      <c r="H3182" s="24" t="str">
        <f>IF(ISNUMBER(F3182), F3182+90, "N/A")</f>
        <v>N/A</v>
      </c>
      <c r="I3182" s="24"/>
      <c r="J3182" s="24">
        <v>44707</v>
      </c>
      <c r="K3182" s="28">
        <v>1551</v>
      </c>
      <c r="L3182" s="28">
        <v>70.5</v>
      </c>
      <c r="M3182" s="28">
        <v>1551</v>
      </c>
      <c r="N3182" s="28">
        <v>70.5</v>
      </c>
      <c r="O3182" s="27">
        <f>IF(ISBLANK(J3182), "", IF(LEFT(B3182) = "P", J3182+60, J3182+90))</f>
        <v>44797</v>
      </c>
      <c r="P3182" s="27">
        <v>44741</v>
      </c>
      <c r="Q3182" s="27">
        <f>IF(NOT(ISNUMBER(P3182)),"",P3182+15)</f>
        <v>44756</v>
      </c>
      <c r="R3182" s="25" t="s">
        <v>195</v>
      </c>
      <c r="S3182" s="25"/>
      <c r="T3182" s="26"/>
      <c r="U3182" s="25"/>
      <c r="V3182" s="25"/>
      <c r="W3182" s="25" t="str">
        <f>IF(ISNUMBER(R3182), R3182+120, "")</f>
        <v/>
      </c>
      <c r="X3182" s="24">
        <v>44757</v>
      </c>
      <c r="Y3182" s="23" t="str">
        <f ca="1">IF(LEFT(B3182) = "P",
        IF(OR(ISBLANK(I3182), I3182 = ""), TODAY() - F3182 &amp; CHAR(10) &amp; "(preapproval)", I3182 - F3182 &amp; CHAR(10) &amp; "(PFL filed)"),
       IF(OR(ISBLANK(Z3182), Z3182 = ""), TODAY() - J3182, X3182 - J3182 &amp; CHAR(10) &amp; "(closed)"))</f>
        <v>50
(closed)</v>
      </c>
      <c r="Z3182" s="6" t="str">
        <f>IF(ISBLANK(X3182), "", "Yes")</f>
        <v>Yes</v>
      </c>
    </row>
    <row r="3183" spans="1:26" s="12" customFormat="1" ht="28.8" hidden="1" x14ac:dyDescent="0.3">
      <c r="A3183" s="29" t="s">
        <v>185</v>
      </c>
      <c r="B3183" s="29">
        <v>2022000059</v>
      </c>
      <c r="C3183" s="31" t="s">
        <v>601</v>
      </c>
      <c r="D3183" s="29" t="s">
        <v>179</v>
      </c>
      <c r="E3183" s="30" t="s">
        <v>1295</v>
      </c>
      <c r="F3183" s="129"/>
      <c r="G3183" s="128"/>
      <c r="H3183" s="24" t="str">
        <f>IF(ISNUMBER(F3183), F3183+90, "N/A")</f>
        <v>N/A</v>
      </c>
      <c r="I3183" s="24"/>
      <c r="J3183" s="24">
        <v>44707</v>
      </c>
      <c r="K3183" s="28">
        <v>345</v>
      </c>
      <c r="L3183" s="28">
        <v>75</v>
      </c>
      <c r="M3183" s="28">
        <v>345</v>
      </c>
      <c r="N3183" s="28">
        <v>75</v>
      </c>
      <c r="O3183" s="27">
        <f>IF(ISBLANK(J3183), "", IF(LEFT(B3183) = "P", J3183+60, J3183+90))</f>
        <v>44797</v>
      </c>
      <c r="P3183" s="27">
        <v>44757</v>
      </c>
      <c r="Q3183" s="27">
        <f>IF(NOT(ISNUMBER(P3183)),"",P3183+15)</f>
        <v>44772</v>
      </c>
      <c r="R3183" s="25" t="s">
        <v>195</v>
      </c>
      <c r="S3183" s="25"/>
      <c r="T3183" s="26"/>
      <c r="U3183" s="25"/>
      <c r="V3183" s="25"/>
      <c r="W3183" s="25" t="str">
        <f>IF(ISNUMBER(R3183), R3183+120, "")</f>
        <v/>
      </c>
      <c r="X3183" s="24">
        <v>44775</v>
      </c>
      <c r="Y3183" s="23" t="str">
        <f ca="1">IF(LEFT(B3183) = "P",
        IF(OR(ISBLANK(I3183), I3183 = ""), TODAY() - F3183 &amp; CHAR(10) &amp; "(preapproval)", I3183 - F3183 &amp; CHAR(10) &amp; "(PFL filed)"),
       IF(OR(ISBLANK(Z3183), Z3183 = ""), TODAY() - J3183, X3183 - J3183 &amp; CHAR(10) &amp; "(closed)"))</f>
        <v>68
(closed)</v>
      </c>
      <c r="Z3183" s="6" t="str">
        <f>IF(ISBLANK(X3183), "", "Yes")</f>
        <v>Yes</v>
      </c>
    </row>
    <row r="3184" spans="1:26" s="12" customFormat="1" ht="28.8" hidden="1" x14ac:dyDescent="0.3">
      <c r="A3184" s="29" t="s">
        <v>185</v>
      </c>
      <c r="B3184" s="29">
        <v>2022000060</v>
      </c>
      <c r="C3184" s="31" t="s">
        <v>1294</v>
      </c>
      <c r="D3184" s="29" t="s">
        <v>174</v>
      </c>
      <c r="E3184" s="30" t="s">
        <v>1286</v>
      </c>
      <c r="F3184" s="129"/>
      <c r="G3184" s="128"/>
      <c r="H3184" s="24"/>
      <c r="I3184" s="24"/>
      <c r="J3184" s="24">
        <v>44713</v>
      </c>
      <c r="K3184" s="28">
        <v>8148644</v>
      </c>
      <c r="L3184" s="28">
        <v>0</v>
      </c>
      <c r="M3184" s="28">
        <v>6786115.79</v>
      </c>
      <c r="N3184" s="28">
        <v>0</v>
      </c>
      <c r="O3184" s="27">
        <f>IF(ISBLANK(J3184), "", IF(LEFT(B3184) = "P", J3184+60, J3184+90))</f>
        <v>44803</v>
      </c>
      <c r="P3184" s="27">
        <v>44802</v>
      </c>
      <c r="Q3184" s="27">
        <f>IF(NOT(ISNUMBER(P3184)),"",P3184+15)</f>
        <v>44817</v>
      </c>
      <c r="R3184" s="25" t="s">
        <v>195</v>
      </c>
      <c r="S3184" s="25"/>
      <c r="T3184" s="26"/>
      <c r="U3184" s="25"/>
      <c r="V3184" s="25"/>
      <c r="W3184" s="25"/>
      <c r="X3184" s="24">
        <v>44818</v>
      </c>
      <c r="Y3184" s="23" t="str">
        <f ca="1">IF(LEFT(B3184) = "P",
        IF(OR(ISBLANK(I3184), I3184 = ""), TODAY() - F3184 &amp; CHAR(10) &amp; "(preapproval)", I3184 - F3184 &amp; CHAR(10) &amp; "(PFL filed)"),
       IF(OR(ISBLANK(Z3184), Z3184 = ""), TODAY() - J3184, X3184 - J3184 &amp; CHAR(10) &amp; "(closed)"))</f>
        <v>105
(closed)</v>
      </c>
      <c r="Z3184" s="6" t="str">
        <f>IF(ISBLANK(X3184), "", "Yes")</f>
        <v>Yes</v>
      </c>
    </row>
    <row r="3185" spans="1:26" s="12" customFormat="1" ht="28.8" hidden="1" x14ac:dyDescent="0.3">
      <c r="A3185" s="29" t="s">
        <v>185</v>
      </c>
      <c r="B3185" s="29">
        <v>2022000061</v>
      </c>
      <c r="C3185" s="31" t="s">
        <v>324</v>
      </c>
      <c r="D3185" s="29" t="s">
        <v>172</v>
      </c>
      <c r="E3185" s="30" t="s">
        <v>1293</v>
      </c>
      <c r="F3185" s="129"/>
      <c r="G3185" s="128"/>
      <c r="H3185" s="24" t="str">
        <f>IF(ISNUMBER(F3185), F3185+90, "N/A")</f>
        <v>N/A</v>
      </c>
      <c r="I3185" s="24"/>
      <c r="J3185" s="24">
        <v>44715</v>
      </c>
      <c r="K3185" s="28">
        <v>2990</v>
      </c>
      <c r="L3185" s="28">
        <v>598</v>
      </c>
      <c r="M3185" s="28">
        <v>2975</v>
      </c>
      <c r="N3185" s="28">
        <v>598</v>
      </c>
      <c r="O3185" s="27">
        <f>IF(ISBLANK(J3185), "", IF(LEFT(B3185) = "P", J3185+60, J3185+90))</f>
        <v>44805</v>
      </c>
      <c r="P3185" s="27">
        <v>44754</v>
      </c>
      <c r="Q3185" s="27">
        <f>IF(NOT(ISNUMBER(P3185)),"",P3185+15)</f>
        <v>44769</v>
      </c>
      <c r="R3185" s="25" t="s">
        <v>195</v>
      </c>
      <c r="S3185" s="25"/>
      <c r="T3185" s="26"/>
      <c r="U3185" s="25"/>
      <c r="V3185" s="25"/>
      <c r="W3185" s="25" t="str">
        <f>IF(ISNUMBER(R3185), R3185+120, "")</f>
        <v/>
      </c>
      <c r="X3185" s="24">
        <v>44770</v>
      </c>
      <c r="Y3185" s="23" t="str">
        <f ca="1">IF(LEFT(B3185) = "P",
        IF(OR(ISBLANK(I3185), I3185 = ""), TODAY() - F3185 &amp; CHAR(10) &amp; "(preapproval)", I3185 - F3185 &amp; CHAR(10) &amp; "(PFL filed)"),
       IF(OR(ISBLANK(Z3185), Z3185 = ""), TODAY() - J3185, X3185 - J3185 &amp; CHAR(10) &amp; "(closed)"))</f>
        <v>55
(closed)</v>
      </c>
      <c r="Z3185" s="6" t="str">
        <f>IF(ISBLANK(X3185), "", "Yes")</f>
        <v>Yes</v>
      </c>
    </row>
    <row r="3186" spans="1:26" s="12" customFormat="1" ht="28.8" hidden="1" x14ac:dyDescent="0.3">
      <c r="A3186" s="29" t="s">
        <v>185</v>
      </c>
      <c r="B3186" s="29">
        <v>2022000063</v>
      </c>
      <c r="C3186" s="31" t="s">
        <v>804</v>
      </c>
      <c r="D3186" s="29" t="s">
        <v>179</v>
      </c>
      <c r="E3186" s="30" t="s">
        <v>631</v>
      </c>
      <c r="F3186" s="129"/>
      <c r="G3186" s="128"/>
      <c r="H3186" s="24" t="str">
        <f>IF(ISNUMBER(F3186), F3186+90, "N/A")</f>
        <v>N/A</v>
      </c>
      <c r="I3186" s="24"/>
      <c r="J3186" s="24">
        <v>44725</v>
      </c>
      <c r="K3186" s="28">
        <v>7894.37</v>
      </c>
      <c r="L3186" s="28">
        <v>416.04</v>
      </c>
      <c r="M3186" s="28">
        <v>7894.37</v>
      </c>
      <c r="N3186" s="28">
        <v>416.04</v>
      </c>
      <c r="O3186" s="27">
        <f>IF(ISBLANK(J3186), "", IF(LEFT(B3186) = "P", J3186+60, J3186+90))</f>
        <v>44815</v>
      </c>
      <c r="P3186" s="27">
        <v>44764</v>
      </c>
      <c r="Q3186" s="27">
        <f>IF(NOT(ISNUMBER(P3186)),"",P3186+15)</f>
        <v>44779</v>
      </c>
      <c r="R3186" s="25" t="s">
        <v>195</v>
      </c>
      <c r="S3186" s="25"/>
      <c r="T3186" s="26"/>
      <c r="U3186" s="25"/>
      <c r="V3186" s="25"/>
      <c r="W3186" s="25" t="str">
        <f>IF(ISNUMBER(R3186), R3186+120, "")</f>
        <v/>
      </c>
      <c r="X3186" s="24">
        <v>44782</v>
      </c>
      <c r="Y3186" s="23" t="str">
        <f ca="1">IF(LEFT(B3186) = "P",
        IF(OR(ISBLANK(I3186), I3186 = ""), TODAY() - F3186 &amp; CHAR(10) &amp; "(preapproval)", I3186 - F3186 &amp; CHAR(10) &amp; "(PFL filed)"),
       IF(OR(ISBLANK(Z3186), Z3186 = ""), TODAY() - J3186, X3186 - J3186 &amp; CHAR(10) &amp; "(closed)"))</f>
        <v>57
(closed)</v>
      </c>
      <c r="Z3186" s="6" t="str">
        <f>IF(ISBLANK(X3186), "", "Yes")</f>
        <v>Yes</v>
      </c>
    </row>
    <row r="3187" spans="1:26" s="12" customFormat="1" ht="14.25" hidden="1" customHeight="1" x14ac:dyDescent="0.3">
      <c r="A3187" s="29" t="s">
        <v>185</v>
      </c>
      <c r="B3187" s="29">
        <v>2022000064</v>
      </c>
      <c r="C3187" s="31" t="s">
        <v>804</v>
      </c>
      <c r="D3187" s="29" t="s">
        <v>179</v>
      </c>
      <c r="E3187" s="30" t="s">
        <v>1292</v>
      </c>
      <c r="F3187" s="129"/>
      <c r="G3187" s="128"/>
      <c r="H3187" s="24" t="str">
        <f>IF(ISNUMBER(F3187), F3187+90, "N/A")</f>
        <v>N/A</v>
      </c>
      <c r="I3187" s="24"/>
      <c r="J3187" s="24">
        <v>44725</v>
      </c>
      <c r="K3187" s="28">
        <v>1091.2</v>
      </c>
      <c r="L3187" s="28">
        <v>123.07</v>
      </c>
      <c r="M3187" s="28">
        <v>1091.2</v>
      </c>
      <c r="N3187" s="28">
        <v>123.07</v>
      </c>
      <c r="O3187" s="27">
        <f>IF(ISBLANK(J3187), "", IF(LEFT(B3187) = "P", J3187+60, J3187+90))</f>
        <v>44815</v>
      </c>
      <c r="P3187" s="27">
        <v>44741</v>
      </c>
      <c r="Q3187" s="27">
        <f>IF(NOT(ISNUMBER(P3187)),"",P3187+15)</f>
        <v>44756</v>
      </c>
      <c r="R3187" s="25" t="s">
        <v>195</v>
      </c>
      <c r="S3187" s="25"/>
      <c r="T3187" s="26"/>
      <c r="U3187" s="25"/>
      <c r="V3187" s="25"/>
      <c r="W3187" s="25" t="str">
        <f>IF(ISNUMBER(R3187), R3187+120, "")</f>
        <v/>
      </c>
      <c r="X3187" s="24">
        <v>44757</v>
      </c>
      <c r="Y3187" s="23" t="str">
        <f ca="1">IF(LEFT(B3187) = "P",
        IF(OR(ISBLANK(I3187), I3187 = ""), TODAY() - F3187 &amp; CHAR(10) &amp; "(preapproval)", I3187 - F3187 &amp; CHAR(10) &amp; "(PFL filed)"),
       IF(OR(ISBLANK(Z3187), Z3187 = ""), TODAY() - J3187, X3187 - J3187 &amp; CHAR(10) &amp; "(closed)"))</f>
        <v>32
(closed)</v>
      </c>
      <c r="Z3187" s="6" t="str">
        <f>IF(ISBLANK(X3187), "", "Yes")</f>
        <v>Yes</v>
      </c>
    </row>
    <row r="3188" spans="1:26" s="12" customFormat="1" ht="18.75" hidden="1" customHeight="1" x14ac:dyDescent="0.3">
      <c r="A3188" s="29" t="s">
        <v>185</v>
      </c>
      <c r="B3188" s="29">
        <v>2022000065</v>
      </c>
      <c r="C3188" s="30" t="s">
        <v>112</v>
      </c>
      <c r="D3188" s="29" t="s">
        <v>179</v>
      </c>
      <c r="E3188" s="30" t="s">
        <v>1233</v>
      </c>
      <c r="F3188" s="129"/>
      <c r="G3188" s="128"/>
      <c r="H3188" s="24" t="str">
        <f>IF(ISNUMBER(F3188), F3188+90, "N/A")</f>
        <v>N/A</v>
      </c>
      <c r="I3188" s="24"/>
      <c r="J3188" s="24">
        <v>44733</v>
      </c>
      <c r="K3188" s="28">
        <v>1099</v>
      </c>
      <c r="L3188" s="28">
        <v>1099</v>
      </c>
      <c r="M3188" s="28">
        <v>1099</v>
      </c>
      <c r="N3188" s="28">
        <v>1099</v>
      </c>
      <c r="O3188" s="27">
        <f>IF(ISBLANK(J3188), "", IF(LEFT(B3188) = "P", J3188+60, J3188+90))</f>
        <v>44823</v>
      </c>
      <c r="P3188" s="27">
        <v>44764</v>
      </c>
      <c r="Q3188" s="27">
        <f>IF(NOT(ISNUMBER(P3188)),"",P3188+15)</f>
        <v>44779</v>
      </c>
      <c r="R3188" s="25" t="s">
        <v>195</v>
      </c>
      <c r="S3188" s="25"/>
      <c r="T3188" s="26"/>
      <c r="U3188" s="25"/>
      <c r="V3188" s="25"/>
      <c r="W3188" s="25" t="str">
        <f>IF(ISNUMBER(R3188), R3188+120, "")</f>
        <v/>
      </c>
      <c r="X3188" s="24">
        <v>44782</v>
      </c>
      <c r="Y3188" s="23" t="str">
        <f ca="1">IF(LEFT(B3188) = "P",
        IF(OR(ISBLANK(I3188), I3188 = ""), TODAY() - F3188 &amp; CHAR(10) &amp; "(preapproval)", I3188 - F3188 &amp; CHAR(10) &amp; "(PFL filed)"),
       IF(OR(ISBLANK(Z3188), Z3188 = ""), TODAY() - J3188, X3188 - J3188 &amp; CHAR(10) &amp; "(closed)"))</f>
        <v>49
(closed)</v>
      </c>
      <c r="Z3188" s="6" t="str">
        <f>IF(ISBLANK(X3188), "", "Yes")</f>
        <v>Yes</v>
      </c>
    </row>
    <row r="3189" spans="1:26" s="12" customFormat="1" ht="20.25" hidden="1" customHeight="1" x14ac:dyDescent="0.3">
      <c r="A3189" s="29" t="s">
        <v>185</v>
      </c>
      <c r="B3189" s="29">
        <v>2022000066</v>
      </c>
      <c r="C3189" s="31" t="s">
        <v>242</v>
      </c>
      <c r="D3189" s="29" t="s">
        <v>179</v>
      </c>
      <c r="E3189" s="30" t="s">
        <v>516</v>
      </c>
      <c r="F3189" s="129"/>
      <c r="G3189" s="128"/>
      <c r="H3189" s="24" t="str">
        <f>IF(ISNUMBER(F3189), F3189+90, "N/A")</f>
        <v>N/A</v>
      </c>
      <c r="I3189" s="24"/>
      <c r="J3189" s="24">
        <v>44733</v>
      </c>
      <c r="K3189" s="28">
        <v>8028.9</v>
      </c>
      <c r="L3189" s="28">
        <v>729.9</v>
      </c>
      <c r="M3189" s="28">
        <v>8028.9</v>
      </c>
      <c r="N3189" s="28">
        <v>729.9</v>
      </c>
      <c r="O3189" s="27">
        <f>IF(ISBLANK(J3189), "", IF(LEFT(B3189) = "P", J3189+60, J3189+90))</f>
        <v>44823</v>
      </c>
      <c r="P3189" s="27">
        <v>44764</v>
      </c>
      <c r="Q3189" s="27">
        <f>IF(NOT(ISNUMBER(P3189)),"",P3189+15)</f>
        <v>44779</v>
      </c>
      <c r="R3189" s="25" t="s">
        <v>195</v>
      </c>
      <c r="S3189" s="25"/>
      <c r="T3189" s="26"/>
      <c r="U3189" s="25"/>
      <c r="V3189" s="25"/>
      <c r="W3189" s="25" t="str">
        <f>IF(ISNUMBER(R3189), R3189+120, "")</f>
        <v/>
      </c>
      <c r="X3189" s="24">
        <v>44782</v>
      </c>
      <c r="Y3189" s="23" t="str">
        <f ca="1">IF(LEFT(B3189) = "P",
        IF(OR(ISBLANK(I3189), I3189 = ""), TODAY() - F3189 &amp; CHAR(10) &amp; "(preapproval)", I3189 - F3189 &amp; CHAR(10) &amp; "(PFL filed)"),
       IF(OR(ISBLANK(Z3189), Z3189 = ""), TODAY() - J3189, X3189 - J3189 &amp; CHAR(10) &amp; "(closed)"))</f>
        <v>49
(closed)</v>
      </c>
      <c r="Z3189" s="6" t="str">
        <f>IF(ISBLANK(X3189), "", "Yes")</f>
        <v>Yes</v>
      </c>
    </row>
    <row r="3190" spans="1:26" s="12" customFormat="1" ht="20.25" hidden="1" customHeight="1" x14ac:dyDescent="0.3">
      <c r="A3190" s="29" t="s">
        <v>185</v>
      </c>
      <c r="B3190" s="29">
        <v>2022000067</v>
      </c>
      <c r="C3190" s="31" t="s">
        <v>242</v>
      </c>
      <c r="D3190" s="29" t="s">
        <v>179</v>
      </c>
      <c r="E3190" s="30" t="s">
        <v>516</v>
      </c>
      <c r="F3190" s="129"/>
      <c r="G3190" s="128"/>
      <c r="H3190" s="24" t="str">
        <f>IF(ISNUMBER(F3190), F3190+90, "N/A")</f>
        <v>N/A</v>
      </c>
      <c r="I3190" s="24"/>
      <c r="J3190" s="24">
        <v>44733</v>
      </c>
      <c r="K3190" s="28">
        <v>3372.88</v>
      </c>
      <c r="L3190" s="28">
        <v>333.98</v>
      </c>
      <c r="M3190" s="28">
        <v>2838.83</v>
      </c>
      <c r="N3190" s="28">
        <v>333.98</v>
      </c>
      <c r="O3190" s="27">
        <f>IF(ISBLANK(J3190), "", IF(LEFT(B3190) = "P", J3190+60, J3190+90))</f>
        <v>44823</v>
      </c>
      <c r="P3190" s="27">
        <v>44764</v>
      </c>
      <c r="Q3190" s="27">
        <f>IF(NOT(ISNUMBER(P3190)),"",P3190+15)</f>
        <v>44779</v>
      </c>
      <c r="R3190" s="25" t="s">
        <v>195</v>
      </c>
      <c r="S3190" s="25"/>
      <c r="T3190" s="26"/>
      <c r="U3190" s="25"/>
      <c r="V3190" s="25"/>
      <c r="W3190" s="25" t="str">
        <f>IF(ISNUMBER(R3190), R3190+120, "")</f>
        <v/>
      </c>
      <c r="X3190" s="24">
        <v>44782</v>
      </c>
      <c r="Y3190" s="23" t="str">
        <f ca="1">IF(LEFT(B3190) = "P",
        IF(OR(ISBLANK(I3190), I3190 = ""), TODAY() - F3190 &amp; CHAR(10) &amp; "(preapproval)", I3190 - F3190 &amp; CHAR(10) &amp; "(PFL filed)"),
       IF(OR(ISBLANK(Z3190), Z3190 = ""), TODAY() - J3190, X3190 - J3190 &amp; CHAR(10) &amp; "(closed)"))</f>
        <v>49
(closed)</v>
      </c>
      <c r="Z3190" s="6" t="str">
        <f>IF(ISBLANK(X3190), "", "Yes")</f>
        <v>Yes</v>
      </c>
    </row>
    <row r="3191" spans="1:26" s="12" customFormat="1" ht="28.8" hidden="1" x14ac:dyDescent="0.3">
      <c r="A3191" s="29" t="s">
        <v>185</v>
      </c>
      <c r="B3191" s="29">
        <v>2022000068</v>
      </c>
      <c r="C3191" s="31" t="s">
        <v>242</v>
      </c>
      <c r="D3191" s="29" t="s">
        <v>179</v>
      </c>
      <c r="E3191" s="30" t="s">
        <v>1291</v>
      </c>
      <c r="F3191" s="129"/>
      <c r="G3191" s="128"/>
      <c r="H3191" s="24" t="str">
        <f>IF(ISNUMBER(F3191), F3191+90, "N/A")</f>
        <v>N/A</v>
      </c>
      <c r="I3191" s="24"/>
      <c r="J3191" s="24">
        <v>44734</v>
      </c>
      <c r="K3191" s="28">
        <v>2200</v>
      </c>
      <c r="L3191" s="28">
        <v>200</v>
      </c>
      <c r="M3191" s="28">
        <v>1967.74</v>
      </c>
      <c r="N3191" s="28">
        <v>200</v>
      </c>
      <c r="O3191" s="27">
        <f>IF(ISBLANK(J3191), "", IF(LEFT(B3191) = "P", J3191+60, J3191+90))</f>
        <v>44824</v>
      </c>
      <c r="P3191" s="27">
        <v>44771</v>
      </c>
      <c r="Q3191" s="27">
        <f>IF(NOT(ISNUMBER(P3191)),"",P3191+15)</f>
        <v>44786</v>
      </c>
      <c r="R3191" s="25" t="s">
        <v>195</v>
      </c>
      <c r="S3191" s="25"/>
      <c r="T3191" s="26"/>
      <c r="U3191" s="25"/>
      <c r="V3191" s="25"/>
      <c r="W3191" s="25" t="str">
        <f>IF(ISNUMBER(R3191), R3191+120, "")</f>
        <v/>
      </c>
      <c r="X3191" s="24">
        <v>44789</v>
      </c>
      <c r="Y3191" s="23" t="str">
        <f ca="1">IF(LEFT(B3191) = "P",
        IF(OR(ISBLANK(I3191), I3191 = ""), TODAY() - F3191 &amp; CHAR(10) &amp; "(preapproval)", I3191 - F3191 &amp; CHAR(10) &amp; "(PFL filed)"),
       IF(OR(ISBLANK(Z3191), Z3191 = ""), TODAY() - J3191, X3191 - J3191 &amp; CHAR(10) &amp; "(closed)"))</f>
        <v>55
(closed)</v>
      </c>
      <c r="Z3191" s="6" t="str">
        <f>IF(ISBLANK(X3191), "", "Yes")</f>
        <v>Yes</v>
      </c>
    </row>
    <row r="3192" spans="1:26" s="12" customFormat="1" ht="28.8" hidden="1" x14ac:dyDescent="0.3">
      <c r="A3192" s="29" t="s">
        <v>185</v>
      </c>
      <c r="B3192" s="29">
        <v>2022000069</v>
      </c>
      <c r="C3192" s="31" t="s">
        <v>1290</v>
      </c>
      <c r="D3192" s="29" t="s">
        <v>179</v>
      </c>
      <c r="E3192" s="30" t="s">
        <v>249</v>
      </c>
      <c r="F3192" s="129"/>
      <c r="G3192" s="128"/>
      <c r="H3192" s="24" t="str">
        <f>IF(ISNUMBER(F3192), F3192+90, "N/A")</f>
        <v>N/A</v>
      </c>
      <c r="I3192" s="24"/>
      <c r="J3192" s="24">
        <v>44736</v>
      </c>
      <c r="K3192" s="28">
        <v>3533.2</v>
      </c>
      <c r="L3192" s="28">
        <v>321.2</v>
      </c>
      <c r="M3192" s="28">
        <v>3747.33</v>
      </c>
      <c r="N3192" s="28">
        <v>321.2</v>
      </c>
      <c r="O3192" s="27">
        <f>IF(ISBLANK(J3192), "", IF(LEFT(B3192) = "P", J3192+60, J3192+90))</f>
        <v>44826</v>
      </c>
      <c r="P3192" s="27">
        <v>44771</v>
      </c>
      <c r="Q3192" s="27">
        <f>IF(NOT(ISNUMBER(P3192)),"",P3192+15)</f>
        <v>44786</v>
      </c>
      <c r="R3192" s="25"/>
      <c r="S3192" s="25"/>
      <c r="T3192" s="26"/>
      <c r="U3192" s="25"/>
      <c r="V3192" s="25"/>
      <c r="W3192" s="25" t="str">
        <f>IF(ISNUMBER(R3192), R3192+120, "")</f>
        <v/>
      </c>
      <c r="X3192" s="24">
        <v>44789</v>
      </c>
      <c r="Y3192" s="23" t="str">
        <f ca="1">IF(LEFT(B3192) = "P",
        IF(OR(ISBLANK(I3192), I3192 = ""), TODAY() - F3192 &amp; CHAR(10) &amp; "(preapproval)", I3192 - F3192 &amp; CHAR(10) &amp; "(PFL filed)"),
       IF(OR(ISBLANK(Z3192), Z3192 = ""), TODAY() - J3192, X3192 - J3192 &amp; CHAR(10) &amp; "(closed)"))</f>
        <v>53
(closed)</v>
      </c>
      <c r="Z3192" s="6" t="str">
        <f>IF(ISBLANK(X3192), "", "Yes")</f>
        <v>Yes</v>
      </c>
    </row>
    <row r="3193" spans="1:26" s="12" customFormat="1" ht="28.8" hidden="1" x14ac:dyDescent="0.3">
      <c r="A3193" s="29" t="s">
        <v>185</v>
      </c>
      <c r="B3193" s="29">
        <v>2022000070</v>
      </c>
      <c r="C3193" s="31" t="s">
        <v>291</v>
      </c>
      <c r="D3193" s="29" t="s">
        <v>176</v>
      </c>
      <c r="E3193" s="30" t="s">
        <v>1289</v>
      </c>
      <c r="F3193" s="129"/>
      <c r="G3193" s="128"/>
      <c r="H3193" s="24" t="str">
        <f>IF(ISNUMBER(F3193), F3193+90, "N/A")</f>
        <v>N/A</v>
      </c>
      <c r="I3193" s="24"/>
      <c r="J3193" s="24">
        <v>44740</v>
      </c>
      <c r="K3193" s="28">
        <v>2111.79</v>
      </c>
      <c r="L3193" s="28">
        <v>810</v>
      </c>
      <c r="M3193" s="28">
        <v>2111.79</v>
      </c>
      <c r="N3193" s="28">
        <v>810</v>
      </c>
      <c r="O3193" s="27">
        <f>IF(ISBLANK(J3193), "", IF(LEFT(B3193) = "P", J3193+60, J3193+90))</f>
        <v>44830</v>
      </c>
      <c r="P3193" s="27">
        <v>44771</v>
      </c>
      <c r="Q3193" s="27">
        <f>IF(NOT(ISNUMBER(P3193)),"",P3193+15)</f>
        <v>44786</v>
      </c>
      <c r="R3193" s="25" t="s">
        <v>195</v>
      </c>
      <c r="S3193" s="25"/>
      <c r="T3193" s="26"/>
      <c r="U3193" s="25"/>
      <c r="V3193" s="25"/>
      <c r="W3193" s="25" t="str">
        <f>IF(ISNUMBER(R3193), R3193+120, "")</f>
        <v/>
      </c>
      <c r="X3193" s="24">
        <v>44789</v>
      </c>
      <c r="Y3193" s="23" t="str">
        <f ca="1">IF(LEFT(B3193) = "P",
        IF(OR(ISBLANK(I3193), I3193 = ""), TODAY() - F3193 &amp; CHAR(10) &amp; "(preapproval)", I3193 - F3193 &amp; CHAR(10) &amp; "(PFL filed)"),
       IF(OR(ISBLANK(Z3193), Z3193 = ""), TODAY() - J3193, X3193 - J3193 &amp; CHAR(10) &amp; "(closed)"))</f>
        <v>49
(closed)</v>
      </c>
      <c r="Z3193" s="6" t="str">
        <f>IF(ISBLANK(X3193), "", "Yes")</f>
        <v>Yes</v>
      </c>
    </row>
    <row r="3194" spans="1:26" s="12" customFormat="1" ht="28.8" hidden="1" x14ac:dyDescent="0.3">
      <c r="A3194" s="29" t="s">
        <v>185</v>
      </c>
      <c r="B3194" s="29">
        <v>2022000071</v>
      </c>
      <c r="C3194" s="31" t="s">
        <v>291</v>
      </c>
      <c r="D3194" s="29" t="s">
        <v>176</v>
      </c>
      <c r="E3194" s="30" t="s">
        <v>1288</v>
      </c>
      <c r="F3194" s="129"/>
      <c r="G3194" s="128"/>
      <c r="H3194" s="24" t="str">
        <f>IF(ISNUMBER(F3194), F3194+90, "N/A")</f>
        <v>N/A</v>
      </c>
      <c r="I3194" s="24"/>
      <c r="J3194" s="24">
        <v>44741</v>
      </c>
      <c r="K3194" s="28">
        <v>13600</v>
      </c>
      <c r="L3194" s="28">
        <v>800</v>
      </c>
      <c r="M3194" s="28">
        <v>0</v>
      </c>
      <c r="N3194" s="28">
        <v>0</v>
      </c>
      <c r="O3194" s="27">
        <f>IF(ISBLANK(J3194), "", IF(LEFT(B3194) = "P", J3194+60, J3194+90))</f>
        <v>44831</v>
      </c>
      <c r="P3194" s="27" t="s">
        <v>230</v>
      </c>
      <c r="Q3194" s="27" t="str">
        <f>IF(NOT(ISNUMBER(P3194)),"",P3194+15)</f>
        <v/>
      </c>
      <c r="R3194" s="25" t="s">
        <v>230</v>
      </c>
      <c r="S3194" s="25"/>
      <c r="T3194" s="26"/>
      <c r="U3194" s="25"/>
      <c r="V3194" s="25"/>
      <c r="W3194" s="25" t="str">
        <f>IF(ISNUMBER(R3194), R3194+120, "")</f>
        <v/>
      </c>
      <c r="X3194" s="24">
        <v>44812</v>
      </c>
      <c r="Y3194" s="23" t="str">
        <f ca="1">IF(LEFT(B3194) = "P",
        IF(OR(ISBLANK(I3194), I3194 = ""), TODAY() - F3194 &amp; CHAR(10) &amp; "(preapproval)", I3194 - F3194 &amp; CHAR(10) &amp; "(PFL filed)"),
       IF(OR(ISBLANK(Z3194), Z3194 = ""), TODAY() - J3194, X3194 - J3194 &amp; CHAR(10) &amp; "(closed)"))</f>
        <v>71
(closed)</v>
      </c>
      <c r="Z3194" s="6" t="str">
        <f>IF(ISBLANK(X3194), "", "Yes")</f>
        <v>Yes</v>
      </c>
    </row>
    <row r="3195" spans="1:26" s="12" customFormat="1" ht="28.8" hidden="1" x14ac:dyDescent="0.3">
      <c r="A3195" s="29" t="s">
        <v>185</v>
      </c>
      <c r="B3195" s="29">
        <v>2022000072</v>
      </c>
      <c r="C3195" s="31" t="s">
        <v>291</v>
      </c>
      <c r="D3195" s="29" t="s">
        <v>176</v>
      </c>
      <c r="E3195" s="30" t="s">
        <v>1287</v>
      </c>
      <c r="F3195" s="129"/>
      <c r="G3195" s="128"/>
      <c r="H3195" s="24" t="str">
        <f>IF(ISNUMBER(F3195), F3195+90, "N/A")</f>
        <v>N/A</v>
      </c>
      <c r="I3195" s="24"/>
      <c r="J3195" s="24">
        <v>44741</v>
      </c>
      <c r="K3195" s="28">
        <v>6539.05</v>
      </c>
      <c r="L3195" s="28">
        <v>1099</v>
      </c>
      <c r="M3195" s="28"/>
      <c r="N3195" s="28"/>
      <c r="O3195" s="27">
        <f>IF(ISBLANK(J3195), "", IF(LEFT(B3195) = "P", J3195+60, J3195+90))</f>
        <v>44831</v>
      </c>
      <c r="P3195" s="27" t="s">
        <v>230</v>
      </c>
      <c r="Q3195" s="27" t="str">
        <f>IF(NOT(ISNUMBER(P3195)),"",P3195+15)</f>
        <v/>
      </c>
      <c r="R3195" s="25"/>
      <c r="S3195" s="25"/>
      <c r="T3195" s="26"/>
      <c r="U3195" s="25"/>
      <c r="V3195" s="25"/>
      <c r="W3195" s="25" t="str">
        <f>IF(ISNUMBER(R3195), R3195+120, "")</f>
        <v/>
      </c>
      <c r="X3195" s="24">
        <v>44812</v>
      </c>
      <c r="Y3195" s="23" t="str">
        <f ca="1">IF(LEFT(B3195) = "P",
        IF(OR(ISBLANK(I3195), I3195 = ""), TODAY() - F3195 &amp; CHAR(10) &amp; "(preapproval)", I3195 - F3195 &amp; CHAR(10) &amp; "(PFL filed)"),
       IF(OR(ISBLANK(Z3195), Z3195 = ""), TODAY() - J3195, X3195 - J3195 &amp; CHAR(10) &amp; "(closed)"))</f>
        <v>71
(closed)</v>
      </c>
      <c r="Z3195" s="6" t="str">
        <f>IF(ISBLANK(X3195), "", "Yes")</f>
        <v>Yes</v>
      </c>
    </row>
    <row r="3196" spans="1:26" s="12" customFormat="1" ht="28.8" hidden="1" x14ac:dyDescent="0.3">
      <c r="A3196" s="29" t="s">
        <v>185</v>
      </c>
      <c r="B3196" s="29">
        <v>2022000073</v>
      </c>
      <c r="C3196" s="31" t="s">
        <v>804</v>
      </c>
      <c r="D3196" s="29" t="s">
        <v>179</v>
      </c>
      <c r="E3196" s="30" t="s">
        <v>779</v>
      </c>
      <c r="F3196" s="129"/>
      <c r="G3196" s="128"/>
      <c r="H3196" s="24" t="str">
        <f>IF(ISNUMBER(F3196), F3196+90, "N/A")</f>
        <v>N/A</v>
      </c>
      <c r="I3196" s="24"/>
      <c r="J3196" s="24">
        <v>44741</v>
      </c>
      <c r="K3196" s="28">
        <v>13557.43</v>
      </c>
      <c r="L3196" s="28">
        <v>502.98</v>
      </c>
      <c r="M3196" s="28">
        <v>13557.43</v>
      </c>
      <c r="N3196" s="28">
        <v>502.98</v>
      </c>
      <c r="O3196" s="27">
        <f>IF(ISBLANK(J3196), "", IF(LEFT(B3196) = "P", J3196+60, J3196+90))</f>
        <v>44831</v>
      </c>
      <c r="P3196" s="27">
        <v>44757</v>
      </c>
      <c r="Q3196" s="27">
        <f>IF(NOT(ISNUMBER(P3196)),"",P3196+15)</f>
        <v>44772</v>
      </c>
      <c r="R3196" s="25" t="s">
        <v>195</v>
      </c>
      <c r="S3196" s="25"/>
      <c r="T3196" s="26"/>
      <c r="U3196" s="25"/>
      <c r="V3196" s="25"/>
      <c r="W3196" s="25" t="str">
        <f>IF(ISNUMBER(R3196), R3196+120, "")</f>
        <v/>
      </c>
      <c r="X3196" s="24">
        <v>44775</v>
      </c>
      <c r="Y3196" s="23" t="str">
        <f ca="1">IF(LEFT(B3196) = "P",
        IF(OR(ISBLANK(I3196), I3196 = ""), TODAY() - F3196 &amp; CHAR(10) &amp; "(preapproval)", I3196 - F3196 &amp; CHAR(10) &amp; "(PFL filed)"),
       IF(OR(ISBLANK(Z3196), Z3196 = ""), TODAY() - J3196, X3196 - J3196 &amp; CHAR(10) &amp; "(closed)"))</f>
        <v>34
(closed)</v>
      </c>
      <c r="Z3196" s="6" t="str">
        <f>IF(ISBLANK(X3196), "", "Yes")</f>
        <v>Yes</v>
      </c>
    </row>
    <row r="3197" spans="1:26" s="12" customFormat="1" ht="28.8" hidden="1" x14ac:dyDescent="0.3">
      <c r="A3197" s="29" t="s">
        <v>185</v>
      </c>
      <c r="B3197" s="29">
        <v>2022000074</v>
      </c>
      <c r="C3197" s="30" t="s">
        <v>250</v>
      </c>
      <c r="D3197" s="29" t="s">
        <v>176</v>
      </c>
      <c r="E3197" s="30" t="s">
        <v>1069</v>
      </c>
      <c r="F3197" s="129"/>
      <c r="G3197" s="128"/>
      <c r="H3197" s="24"/>
      <c r="I3197" s="24"/>
      <c r="J3197" s="24">
        <v>44742</v>
      </c>
      <c r="K3197" s="28">
        <v>1923.25</v>
      </c>
      <c r="L3197" s="28">
        <v>1923.25</v>
      </c>
      <c r="M3197" s="28"/>
      <c r="N3197" s="28"/>
      <c r="O3197" s="27">
        <f>IF(ISBLANK(J3197), "", IF(LEFT(B3197) = "P", J3197+60, J3197+90))</f>
        <v>44832</v>
      </c>
      <c r="P3197" s="27" t="s">
        <v>230</v>
      </c>
      <c r="Q3197" s="27" t="str">
        <f>IF(NOT(ISNUMBER(P3197)),"",P3197+15)</f>
        <v/>
      </c>
      <c r="R3197" s="25"/>
      <c r="S3197" s="25"/>
      <c r="T3197" s="26"/>
      <c r="U3197" s="25"/>
      <c r="V3197" s="25"/>
      <c r="W3197" s="25" t="str">
        <f>IF(ISNUMBER(R3197), R3197+120, "")</f>
        <v/>
      </c>
      <c r="X3197" s="24">
        <v>44768</v>
      </c>
      <c r="Y3197" s="23" t="str">
        <f ca="1">IF(LEFT(B3197) = "P",
        IF(OR(ISBLANK(I3197), I3197 = ""), TODAY() - F3197 &amp; CHAR(10) &amp; "(preapproval)", I3197 - F3197 &amp; CHAR(10) &amp; "(PFL filed)"),
       IF(OR(ISBLANK(Z3197), Z3197 = ""), TODAY() - J3197, X3197 - J3197 &amp; CHAR(10) &amp; "(closed)"))</f>
        <v>26
(closed)</v>
      </c>
      <c r="Z3197" s="6" t="str">
        <f>IF(ISBLANK(X3197), "", "Yes")</f>
        <v>Yes</v>
      </c>
    </row>
    <row r="3198" spans="1:26" ht="28.8" hidden="1" x14ac:dyDescent="0.3">
      <c r="A3198" s="29" t="s">
        <v>185</v>
      </c>
      <c r="B3198" s="29">
        <v>2022000075</v>
      </c>
      <c r="C3198" s="31" t="s">
        <v>776</v>
      </c>
      <c r="D3198" s="29" t="s">
        <v>174</v>
      </c>
      <c r="E3198" s="30" t="s">
        <v>1286</v>
      </c>
      <c r="F3198" s="129"/>
      <c r="G3198" s="128"/>
      <c r="H3198" s="24" t="str">
        <f>IF(ISNUMBER(F3198), F3198+90, "N/A")</f>
        <v>N/A</v>
      </c>
      <c r="I3198" s="24"/>
      <c r="J3198" s="24">
        <v>44742</v>
      </c>
      <c r="K3198" s="28">
        <v>1115260</v>
      </c>
      <c r="L3198" s="28">
        <v>0</v>
      </c>
      <c r="M3198" s="28">
        <v>1113867.3999999999</v>
      </c>
      <c r="N3198" s="28">
        <v>0</v>
      </c>
      <c r="O3198" s="27">
        <f>IF(ISBLANK(J3198), "", IF(LEFT(B3198) = "P", J3198+60, J3198+90))</f>
        <v>44832</v>
      </c>
      <c r="P3198" s="27">
        <v>44827</v>
      </c>
      <c r="Q3198" s="27">
        <f>IF(NOT(ISNUMBER(P3198)),"",P3198+15)</f>
        <v>44842</v>
      </c>
      <c r="R3198" s="25" t="s">
        <v>195</v>
      </c>
      <c r="S3198" s="25"/>
      <c r="T3198" s="26"/>
      <c r="U3198" s="25"/>
      <c r="V3198" s="25"/>
      <c r="W3198" s="25" t="str">
        <f>IF(ISNUMBER(R3198), R3198+120, "")</f>
        <v/>
      </c>
      <c r="X3198" s="24">
        <v>44845</v>
      </c>
      <c r="Y3198" s="23" t="str">
        <f ca="1">IF(LEFT(B3198) = "P",
        IF(OR(ISBLANK(I3198), I3198 = ""), TODAY() - F3198 &amp; CHAR(10) &amp; "(preapproval)", I3198 - F3198 &amp; CHAR(10) &amp; "(PFL filed)"),
       IF(OR(ISBLANK(Z3198), Z3198 = ""), TODAY() - J3198, X3198 - J3198 &amp; CHAR(10) &amp; "(closed)"))</f>
        <v>103
(closed)</v>
      </c>
      <c r="Z3198" s="6" t="str">
        <f>IF(ISBLANK(X3198), "", "Yes")</f>
        <v>Yes</v>
      </c>
    </row>
    <row r="3199" spans="1:26" s="12" customFormat="1" ht="28.8" hidden="1" x14ac:dyDescent="0.3">
      <c r="A3199" s="29" t="s">
        <v>185</v>
      </c>
      <c r="B3199" s="29">
        <v>2022000076</v>
      </c>
      <c r="C3199" s="31" t="s">
        <v>695</v>
      </c>
      <c r="D3199" s="29" t="s">
        <v>177</v>
      </c>
      <c r="E3199" s="30" t="s">
        <v>1285</v>
      </c>
      <c r="F3199" s="129"/>
      <c r="G3199" s="128"/>
      <c r="H3199" s="24" t="str">
        <f>IF(ISNUMBER(F3199), F3199+90, "N/A")</f>
        <v>N/A</v>
      </c>
      <c r="I3199" s="24"/>
      <c r="J3199" s="24">
        <v>44749</v>
      </c>
      <c r="K3199" s="28">
        <v>658.36</v>
      </c>
      <c r="L3199" s="28">
        <v>212.86</v>
      </c>
      <c r="M3199" s="28">
        <v>658.36</v>
      </c>
      <c r="N3199" s="28">
        <v>212.86</v>
      </c>
      <c r="O3199" s="27">
        <f>IF(ISBLANK(J3199), "", IF(LEFT(B3199) = "P", J3199+60, J3199+90))</f>
        <v>44839</v>
      </c>
      <c r="P3199" s="27">
        <v>44778</v>
      </c>
      <c r="Q3199" s="27">
        <f>IF(NOT(ISNUMBER(P3199)),"",P3199+15)</f>
        <v>44793</v>
      </c>
      <c r="R3199" s="25" t="s">
        <v>195</v>
      </c>
      <c r="S3199" s="25"/>
      <c r="T3199" s="26"/>
      <c r="U3199" s="25"/>
      <c r="V3199" s="25"/>
      <c r="W3199" s="25" t="str">
        <f>IF(ISNUMBER(R3199), R3199+120, "")</f>
        <v/>
      </c>
      <c r="X3199" s="24">
        <v>44796</v>
      </c>
      <c r="Y3199" s="23" t="str">
        <f ca="1">IF(LEFT(B3199) = "P",
        IF(OR(ISBLANK(I3199), I3199 = ""), TODAY() - F3199 &amp; CHAR(10) &amp; "(preapproval)", I3199 - F3199 &amp; CHAR(10) &amp; "(PFL filed)"),
       IF(OR(ISBLANK(Z3199), Z3199 = ""), TODAY() - J3199, X3199 - J3199 &amp; CHAR(10) &amp; "(closed)"))</f>
        <v>47
(closed)</v>
      </c>
      <c r="Z3199" s="6" t="str">
        <f>IF(ISBLANK(X3199), "", "Yes")</f>
        <v>Yes</v>
      </c>
    </row>
    <row r="3200" spans="1:26" s="12" customFormat="1" ht="28.8" hidden="1" x14ac:dyDescent="0.3">
      <c r="A3200" s="121" t="s">
        <v>185</v>
      </c>
      <c r="B3200" s="121">
        <v>2022000077</v>
      </c>
      <c r="C3200" s="31" t="s">
        <v>536</v>
      </c>
      <c r="D3200" s="29" t="s">
        <v>179</v>
      </c>
      <c r="E3200" s="122" t="s">
        <v>1284</v>
      </c>
      <c r="F3200" s="126">
        <v>44749</v>
      </c>
      <c r="G3200" s="67" t="s">
        <v>20</v>
      </c>
      <c r="H3200" s="67">
        <v>658.36</v>
      </c>
      <c r="I3200" s="67">
        <v>212.86</v>
      </c>
      <c r="J3200" s="119">
        <v>44756</v>
      </c>
      <c r="K3200" s="138">
        <v>27029.599999999999</v>
      </c>
      <c r="L3200" s="28">
        <v>0</v>
      </c>
      <c r="M3200" s="138">
        <v>27029.599999999999</v>
      </c>
      <c r="N3200" s="28">
        <v>0</v>
      </c>
      <c r="O3200" s="27">
        <f>IF(ISBLANK(J3200), "", IF(LEFT(B3200) = "P", J3200+60, J3200+90))</f>
        <v>44846</v>
      </c>
      <c r="P3200" s="27">
        <v>44818</v>
      </c>
      <c r="Q3200" s="27">
        <f>IF(NOT(ISNUMBER(P3200)),"",P3200+15)</f>
        <v>44833</v>
      </c>
      <c r="R3200" s="25" t="s">
        <v>195</v>
      </c>
      <c r="S3200" s="25"/>
      <c r="T3200" s="26"/>
      <c r="U3200" s="25"/>
      <c r="V3200" s="25"/>
      <c r="W3200" s="25" t="str">
        <f>IF(ISNUMBER(R3200), R3200+120, "")</f>
        <v/>
      </c>
      <c r="X3200" s="24">
        <v>44834</v>
      </c>
      <c r="Y3200" s="23" t="str">
        <f ca="1">IF(LEFT(B3200) = "P",
        IF(OR(ISBLANK(I3200), I3200 = ""), TODAY() - F3200 &amp; CHAR(10) &amp; "(preapproval)", I3200 - F3200 &amp; CHAR(10) &amp; "(PFL filed)"),
       IF(OR(ISBLANK(Z3200), Z3200 = ""), TODAY() - J3200, X3200 - J3200 &amp; CHAR(10) &amp; "(closed)"))</f>
        <v>78
(closed)</v>
      </c>
      <c r="Z3200" s="6" t="str">
        <f>IF(ISBLANK(X3200), "", "Yes")</f>
        <v>Yes</v>
      </c>
    </row>
    <row r="3201" spans="1:26" s="12" customFormat="1" ht="28.8" hidden="1" x14ac:dyDescent="0.3">
      <c r="A3201" s="121" t="s">
        <v>185</v>
      </c>
      <c r="B3201" s="121">
        <v>2022000078</v>
      </c>
      <c r="C3201" s="31" t="s">
        <v>536</v>
      </c>
      <c r="D3201" s="29" t="s">
        <v>179</v>
      </c>
      <c r="E3201" s="122" t="s">
        <v>1284</v>
      </c>
      <c r="F3201" s="126">
        <v>44749</v>
      </c>
      <c r="G3201" s="67" t="s">
        <v>20</v>
      </c>
      <c r="H3201" s="67">
        <v>658.36</v>
      </c>
      <c r="I3201" s="67">
        <v>212.86</v>
      </c>
      <c r="J3201" s="119">
        <v>44756</v>
      </c>
      <c r="K3201" s="138">
        <v>853.2</v>
      </c>
      <c r="L3201" s="28">
        <v>853.2</v>
      </c>
      <c r="M3201" s="138">
        <v>853.2</v>
      </c>
      <c r="N3201" s="28">
        <v>853.2</v>
      </c>
      <c r="O3201" s="27">
        <f>IF(ISBLANK(J3201), "", IF(LEFT(B3201) = "P", J3201+60, J3201+90))</f>
        <v>44846</v>
      </c>
      <c r="P3201" s="27">
        <v>44792</v>
      </c>
      <c r="Q3201" s="27">
        <f>IF(NOT(ISNUMBER(P3201)),"",P3201+15)</f>
        <v>44807</v>
      </c>
      <c r="R3201" s="25" t="s">
        <v>195</v>
      </c>
      <c r="S3201" s="25"/>
      <c r="T3201" s="26"/>
      <c r="U3201" s="25"/>
      <c r="V3201" s="25"/>
      <c r="W3201" s="25" t="str">
        <f>IF(ISNUMBER(R3201), R3201+120, "")</f>
        <v/>
      </c>
      <c r="X3201" s="24">
        <v>44811</v>
      </c>
      <c r="Y3201" s="23" t="str">
        <f ca="1">IF(LEFT(B3201) = "P",
        IF(OR(ISBLANK(I3201), I3201 = ""), TODAY() - F3201 &amp; CHAR(10) &amp; "(preapproval)", I3201 - F3201 &amp; CHAR(10) &amp; "(PFL filed)"),
       IF(OR(ISBLANK(Z3201), Z3201 = ""), TODAY() - J3201, X3201 - J3201 &amp; CHAR(10) &amp; "(closed)"))</f>
        <v>55
(closed)</v>
      </c>
      <c r="Z3201" s="6" t="str">
        <f>IF(ISBLANK(X3201), "", "Yes")</f>
        <v>Yes</v>
      </c>
    </row>
    <row r="3202" spans="1:26" s="12" customFormat="1" ht="28.8" hidden="1" x14ac:dyDescent="0.3">
      <c r="A3202" s="29" t="s">
        <v>185</v>
      </c>
      <c r="B3202" s="29">
        <v>2022000079</v>
      </c>
      <c r="C3202" s="30" t="s">
        <v>341</v>
      </c>
      <c r="D3202" s="29" t="s">
        <v>172</v>
      </c>
      <c r="E3202" s="137" t="s">
        <v>1283</v>
      </c>
      <c r="F3202" s="30"/>
      <c r="G3202" s="128"/>
      <c r="H3202" s="24" t="str">
        <f>IF(ISNUMBER(F3202), F3202+90, "N/A")</f>
        <v>N/A</v>
      </c>
      <c r="I3202" s="24"/>
      <c r="J3202" s="24">
        <v>44757</v>
      </c>
      <c r="K3202" s="28">
        <v>867011.36</v>
      </c>
      <c r="L3202" s="28">
        <v>0</v>
      </c>
      <c r="M3202" s="28">
        <v>867011.36</v>
      </c>
      <c r="N3202" s="28">
        <v>0</v>
      </c>
      <c r="O3202" s="27">
        <f>IF(ISBLANK(J3202), "", IF(LEFT(B3202) = "P", J3202+60, J3202+90))</f>
        <v>44847</v>
      </c>
      <c r="P3202" s="27">
        <v>44818</v>
      </c>
      <c r="Q3202" s="27">
        <f>IF(NOT(ISNUMBER(P3202)),"",P3202+15)</f>
        <v>44833</v>
      </c>
      <c r="R3202" s="25" t="s">
        <v>195</v>
      </c>
      <c r="S3202" s="25"/>
      <c r="T3202" s="26"/>
      <c r="U3202" s="25"/>
      <c r="V3202" s="25"/>
      <c r="W3202" s="25" t="str">
        <f>IF(ISNUMBER(R3202), R3202+120, "")</f>
        <v/>
      </c>
      <c r="X3202" s="24">
        <v>44834</v>
      </c>
      <c r="Y3202" s="23" t="str">
        <f ca="1">IF(LEFT(B3202) = "P",
        IF(OR(ISBLANK(I3202), I3202 = ""), TODAY() - F3202 &amp; CHAR(10) &amp; "(preapproval)", I3202 - F3202 &amp; CHAR(10) &amp; "(PFL filed)"),
       IF(OR(ISBLANK(Z3202), Z3202 = ""), TODAY() - J3202, X3202 - J3202 &amp; CHAR(10) &amp; "(closed)"))</f>
        <v>77
(closed)</v>
      </c>
      <c r="Z3202" s="6" t="str">
        <f>IF(ISBLANK(X3202), "", "Yes")</f>
        <v>Yes</v>
      </c>
    </row>
    <row r="3203" spans="1:26" s="12" customFormat="1" ht="28.8" hidden="1" x14ac:dyDescent="0.3">
      <c r="A3203" s="29" t="s">
        <v>185</v>
      </c>
      <c r="B3203" s="29">
        <v>2022000080</v>
      </c>
      <c r="C3203" s="30" t="s">
        <v>804</v>
      </c>
      <c r="D3203" s="29" t="s">
        <v>176</v>
      </c>
      <c r="E3203" s="30" t="s">
        <v>1282</v>
      </c>
      <c r="F3203" s="30"/>
      <c r="G3203" s="128"/>
      <c r="H3203" s="24" t="str">
        <f>IF(ISNUMBER(F3203), F3203+90, "N/A")</f>
        <v>N/A</v>
      </c>
      <c r="I3203" s="24"/>
      <c r="J3203" s="24">
        <v>44762</v>
      </c>
      <c r="K3203" s="28">
        <v>7181.41</v>
      </c>
      <c r="L3203" s="28">
        <v>704.06</v>
      </c>
      <c r="M3203" s="28"/>
      <c r="N3203" s="28"/>
      <c r="O3203" s="27">
        <f>IF(ISBLANK(J3203), "", IF(LEFT(B3203) = "P", J3203+60, J3203+90))</f>
        <v>44852</v>
      </c>
      <c r="P3203" s="27" t="s">
        <v>230</v>
      </c>
      <c r="Q3203" s="27" t="s">
        <v>230</v>
      </c>
      <c r="R3203" s="25" t="s">
        <v>230</v>
      </c>
      <c r="S3203" s="25"/>
      <c r="T3203" s="26"/>
      <c r="U3203" s="25"/>
      <c r="V3203" s="25"/>
      <c r="W3203" s="25" t="str">
        <f>IF(ISNUMBER(R3203), R3203+120, "")</f>
        <v/>
      </c>
      <c r="X3203" s="24">
        <v>44812</v>
      </c>
      <c r="Y3203" s="23" t="str">
        <f ca="1">IF(LEFT(B3203) = "P",
        IF(OR(ISBLANK(I3203), I3203 = ""), TODAY() - F3203 &amp; CHAR(10) &amp; "(preapproval)", I3203 - F3203 &amp; CHAR(10) &amp; "(PFL filed)"),
       IF(OR(ISBLANK(Z3203), Z3203 = ""), TODAY() - J3203, X3203 - J3203 &amp; CHAR(10) &amp; "(closed)"))</f>
        <v>50
(closed)</v>
      </c>
      <c r="Z3203" s="6" t="str">
        <f>IF(ISBLANK(X3203), "", "Yes")</f>
        <v>Yes</v>
      </c>
    </row>
    <row r="3204" spans="1:26" s="12" customFormat="1" ht="28.8" hidden="1" x14ac:dyDescent="0.3">
      <c r="A3204" s="29" t="s">
        <v>185</v>
      </c>
      <c r="B3204" s="29">
        <v>2022000081</v>
      </c>
      <c r="C3204" s="31" t="s">
        <v>804</v>
      </c>
      <c r="D3204" s="29" t="s">
        <v>176</v>
      </c>
      <c r="E3204" s="30" t="s">
        <v>1281</v>
      </c>
      <c r="F3204" s="129"/>
      <c r="G3204" s="128"/>
      <c r="H3204" s="24" t="str">
        <f>IF(ISNUMBER(F3204), F3204+90, "N/A")</f>
        <v>N/A</v>
      </c>
      <c r="I3204" s="24"/>
      <c r="J3204" s="24">
        <v>44762</v>
      </c>
      <c r="K3204" s="28">
        <v>7181.41</v>
      </c>
      <c r="L3204" s="28">
        <v>704.06</v>
      </c>
      <c r="M3204" s="28">
        <v>0</v>
      </c>
      <c r="N3204" s="28">
        <v>0</v>
      </c>
      <c r="O3204" s="27">
        <f>IF(ISBLANK(J3204), "", IF(LEFT(B3204) = "P", J3204+60, J3204+90))</f>
        <v>44852</v>
      </c>
      <c r="P3204" s="27" t="s">
        <v>230</v>
      </c>
      <c r="Q3204" s="27" t="s">
        <v>230</v>
      </c>
      <c r="R3204" s="25" t="s">
        <v>195</v>
      </c>
      <c r="S3204" s="25"/>
      <c r="T3204" s="26"/>
      <c r="U3204" s="25"/>
      <c r="V3204" s="25"/>
      <c r="W3204" s="25" t="str">
        <f>IF(ISNUMBER(R3204), R3204+120, "")</f>
        <v/>
      </c>
      <c r="X3204" s="24">
        <v>44812</v>
      </c>
      <c r="Y3204" s="23" t="str">
        <f ca="1">IF(LEFT(B3204) = "P",
        IF(OR(ISBLANK(I3204), I3204 = ""), TODAY() - F3204 &amp; CHAR(10) &amp; "(preapproval)", I3204 - F3204 &amp; CHAR(10) &amp; "(PFL filed)"),
       IF(OR(ISBLANK(Z3204), Z3204 = ""), TODAY() - J3204, X3204 - J3204 &amp; CHAR(10) &amp; "(closed)"))</f>
        <v>50
(closed)</v>
      </c>
      <c r="Z3204" s="6" t="str">
        <f>IF(ISBLANK(X3204), "", "Yes")</f>
        <v>Yes</v>
      </c>
    </row>
    <row r="3205" spans="1:26" s="12" customFormat="1" ht="28.8" hidden="1" x14ac:dyDescent="0.3">
      <c r="A3205" s="29" t="s">
        <v>185</v>
      </c>
      <c r="B3205" s="29">
        <v>2022000082</v>
      </c>
      <c r="C3205" s="31" t="s">
        <v>804</v>
      </c>
      <c r="D3205" s="29" t="s">
        <v>176</v>
      </c>
      <c r="E3205" s="30" t="s">
        <v>1280</v>
      </c>
      <c r="F3205" s="129"/>
      <c r="G3205" s="128"/>
      <c r="H3205" s="24" t="str">
        <f>IF(ISNUMBER(F3205), F3205+90, "N/A")</f>
        <v>N/A</v>
      </c>
      <c r="I3205" s="24"/>
      <c r="J3205" s="24">
        <v>44762</v>
      </c>
      <c r="K3205" s="28">
        <v>9680.41</v>
      </c>
      <c r="L3205" s="28">
        <v>949.06</v>
      </c>
      <c r="M3205" s="28">
        <v>0</v>
      </c>
      <c r="N3205" s="28">
        <v>0</v>
      </c>
      <c r="O3205" s="27">
        <f>IF(ISBLANK(J3205), "", IF(LEFT(B3205) = "P", J3205+60, J3205+90))</f>
        <v>44852</v>
      </c>
      <c r="P3205" s="27" t="s">
        <v>230</v>
      </c>
      <c r="Q3205" s="27" t="s">
        <v>230</v>
      </c>
      <c r="R3205" s="25" t="s">
        <v>195</v>
      </c>
      <c r="S3205" s="25"/>
      <c r="T3205" s="26"/>
      <c r="U3205" s="25"/>
      <c r="V3205" s="25"/>
      <c r="W3205" s="25" t="str">
        <f>IF(ISNUMBER(R3205), R3205+120, "")</f>
        <v/>
      </c>
      <c r="X3205" s="24">
        <v>44812</v>
      </c>
      <c r="Y3205" s="23" t="str">
        <f ca="1">IF(LEFT(B3205) = "P",
        IF(OR(ISBLANK(I3205), I3205 = ""), TODAY() - F3205 &amp; CHAR(10) &amp; "(preapproval)", I3205 - F3205 &amp; CHAR(10) &amp; "(PFL filed)"),
       IF(OR(ISBLANK(Z3205), Z3205 = ""), TODAY() - J3205, X3205 - J3205 &amp; CHAR(10) &amp; "(closed)"))</f>
        <v>50
(closed)</v>
      </c>
      <c r="Z3205" s="6" t="str">
        <f>IF(ISBLANK(X3205), "", "Yes")</f>
        <v>Yes</v>
      </c>
    </row>
    <row r="3206" spans="1:26" s="12" customFormat="1" ht="28.8" hidden="1" x14ac:dyDescent="0.3">
      <c r="A3206" s="29" t="s">
        <v>185</v>
      </c>
      <c r="B3206" s="29">
        <v>2022000083</v>
      </c>
      <c r="C3206" s="31" t="s">
        <v>804</v>
      </c>
      <c r="D3206" s="29" t="s">
        <v>176</v>
      </c>
      <c r="E3206" s="30" t="s">
        <v>1279</v>
      </c>
      <c r="F3206" s="129"/>
      <c r="G3206" s="128"/>
      <c r="H3206" s="24" t="str">
        <f>IF(ISNUMBER(F3206), F3206+90, "N/A")</f>
        <v>N/A</v>
      </c>
      <c r="I3206" s="24"/>
      <c r="J3206" s="24">
        <v>44762</v>
      </c>
      <c r="K3206" s="28">
        <v>7181.41</v>
      </c>
      <c r="L3206" s="28">
        <v>704.06</v>
      </c>
      <c r="M3206" s="28"/>
      <c r="N3206" s="28"/>
      <c r="O3206" s="27">
        <f>IF(ISBLANK(J3206), "", IF(LEFT(B3206) = "P", J3206+60, J3206+90))</f>
        <v>44852</v>
      </c>
      <c r="P3206" s="27" t="s">
        <v>230</v>
      </c>
      <c r="Q3206" s="27" t="s">
        <v>230</v>
      </c>
      <c r="R3206" s="25" t="s">
        <v>230</v>
      </c>
      <c r="S3206" s="25"/>
      <c r="T3206" s="26"/>
      <c r="U3206" s="25"/>
      <c r="V3206" s="25"/>
      <c r="W3206" s="25" t="str">
        <f>IF(ISNUMBER(R3206), R3206+120, "")</f>
        <v/>
      </c>
      <c r="X3206" s="24">
        <v>44812</v>
      </c>
      <c r="Y3206" s="23" t="str">
        <f ca="1">IF(LEFT(B3206) = "P",
        IF(OR(ISBLANK(I3206), I3206 = ""), TODAY() - F3206 &amp; CHAR(10) &amp; "(preapproval)", I3206 - F3206 &amp; CHAR(10) &amp; "(PFL filed)"),
       IF(OR(ISBLANK(Z3206), Z3206 = ""), TODAY() - J3206, X3206 - J3206 &amp; CHAR(10) &amp; "(closed)"))</f>
        <v>50
(closed)</v>
      </c>
      <c r="Z3206" s="6" t="str">
        <f>IF(ISBLANK(X3206), "", "Yes")</f>
        <v>Yes</v>
      </c>
    </row>
    <row r="3207" spans="1:26" s="12" customFormat="1" ht="28.8" hidden="1" x14ac:dyDescent="0.3">
      <c r="A3207" s="29" t="s">
        <v>185</v>
      </c>
      <c r="B3207" s="29">
        <v>2022000084</v>
      </c>
      <c r="C3207" s="31" t="s">
        <v>804</v>
      </c>
      <c r="D3207" s="29" t="s">
        <v>176</v>
      </c>
      <c r="E3207" s="30" t="s">
        <v>1278</v>
      </c>
      <c r="F3207" s="129"/>
      <c r="G3207" s="128"/>
      <c r="H3207" s="24" t="str">
        <f>IF(ISNUMBER(F3207), F3207+90, "N/A")</f>
        <v>N/A</v>
      </c>
      <c r="I3207" s="24"/>
      <c r="J3207" s="24">
        <v>44762</v>
      </c>
      <c r="K3207" s="28">
        <v>6081.55</v>
      </c>
      <c r="L3207" s="28">
        <v>596.23</v>
      </c>
      <c r="M3207" s="28"/>
      <c r="N3207" s="28"/>
      <c r="O3207" s="27">
        <f>IF(ISBLANK(J3207), "", IF(LEFT(B3207) = "P", J3207+60, J3207+90))</f>
        <v>44852</v>
      </c>
      <c r="P3207" s="27" t="s">
        <v>230</v>
      </c>
      <c r="Q3207" s="27" t="str">
        <f>IF(NOT(ISNUMBER(P3207)),"",P3207+15)</f>
        <v/>
      </c>
      <c r="R3207" s="25"/>
      <c r="S3207" s="25"/>
      <c r="T3207" s="26"/>
      <c r="U3207" s="25"/>
      <c r="V3207" s="25"/>
      <c r="W3207" s="25" t="str">
        <f>IF(ISNUMBER(R3207), R3207+120, "")</f>
        <v/>
      </c>
      <c r="X3207" s="24">
        <v>44812</v>
      </c>
      <c r="Y3207" s="23" t="str">
        <f ca="1">IF(LEFT(B3207) = "P",
        IF(OR(ISBLANK(I3207), I3207 = ""), TODAY() - F3207 &amp; CHAR(10) &amp; "(preapproval)", I3207 - F3207 &amp; CHAR(10) &amp; "(PFL filed)"),
       IF(OR(ISBLANK(Z3207), Z3207 = ""), TODAY() - J3207, X3207 - J3207 &amp; CHAR(10) &amp; "(closed)"))</f>
        <v>50
(closed)</v>
      </c>
      <c r="Z3207" s="6" t="str">
        <f>IF(ISBLANK(X3207), "", "Yes")</f>
        <v>Yes</v>
      </c>
    </row>
    <row r="3208" spans="1:26" s="12" customFormat="1" ht="28.8" hidden="1" x14ac:dyDescent="0.3">
      <c r="A3208" s="29" t="s">
        <v>185</v>
      </c>
      <c r="B3208" s="29">
        <v>2022000085</v>
      </c>
      <c r="C3208" s="31" t="s">
        <v>804</v>
      </c>
      <c r="D3208" s="29" t="s">
        <v>176</v>
      </c>
      <c r="E3208" s="30" t="s">
        <v>1277</v>
      </c>
      <c r="F3208" s="129"/>
      <c r="G3208" s="128"/>
      <c r="H3208" s="24" t="str">
        <f>IF(ISNUMBER(F3208), F3208+90, "N/A")</f>
        <v>N/A</v>
      </c>
      <c r="I3208" s="24"/>
      <c r="J3208" s="24">
        <v>44762</v>
      </c>
      <c r="K3208" s="28">
        <v>6081.55</v>
      </c>
      <c r="L3208" s="28">
        <v>596.23</v>
      </c>
      <c r="M3208" s="28"/>
      <c r="N3208" s="28"/>
      <c r="O3208" s="27">
        <f>IF(ISBLANK(J3208), "", IF(LEFT(B3208) = "P", J3208+60, J3208+90))</f>
        <v>44852</v>
      </c>
      <c r="P3208" s="27" t="s">
        <v>230</v>
      </c>
      <c r="Q3208" s="27" t="str">
        <f>IF(NOT(ISNUMBER(P3208)),"",P3208+15)</f>
        <v/>
      </c>
      <c r="R3208" s="25"/>
      <c r="S3208" s="25"/>
      <c r="T3208" s="26"/>
      <c r="U3208" s="25"/>
      <c r="V3208" s="25"/>
      <c r="W3208" s="25" t="str">
        <f>IF(ISNUMBER(R3208), R3208+120, "")</f>
        <v/>
      </c>
      <c r="X3208" s="24">
        <v>44812</v>
      </c>
      <c r="Y3208" s="23" t="str">
        <f ca="1">IF(LEFT(B3208) = "P",
        IF(OR(ISBLANK(I3208), I3208 = ""), TODAY() - F3208 &amp; CHAR(10) &amp; "(preapproval)", I3208 - F3208 &amp; CHAR(10) &amp; "(PFL filed)"),
       IF(OR(ISBLANK(Z3208), Z3208 = ""), TODAY() - J3208, X3208 - J3208 &amp; CHAR(10) &amp; "(closed)"))</f>
        <v>50
(closed)</v>
      </c>
      <c r="Z3208" s="6" t="str">
        <f>IF(ISBLANK(X3208), "", "Yes")</f>
        <v>Yes</v>
      </c>
    </row>
    <row r="3209" spans="1:26" s="12" customFormat="1" ht="28.8" hidden="1" x14ac:dyDescent="0.3">
      <c r="A3209" s="121" t="s">
        <v>185</v>
      </c>
      <c r="B3209" s="121">
        <v>2022000086</v>
      </c>
      <c r="C3209" s="130" t="s">
        <v>804</v>
      </c>
      <c r="D3209" s="29" t="s">
        <v>176</v>
      </c>
      <c r="E3209" s="130" t="s">
        <v>1276</v>
      </c>
      <c r="F3209" s="136">
        <v>44762</v>
      </c>
      <c r="G3209" s="130" t="s">
        <v>20</v>
      </c>
      <c r="H3209" s="135">
        <v>7181.41</v>
      </c>
      <c r="I3209" s="130">
        <v>704.06</v>
      </c>
      <c r="J3209" s="24">
        <v>44762</v>
      </c>
      <c r="K3209" s="28">
        <v>6081.55</v>
      </c>
      <c r="L3209" s="28">
        <v>596.23</v>
      </c>
      <c r="M3209" s="28">
        <v>0</v>
      </c>
      <c r="N3209" s="28">
        <v>0</v>
      </c>
      <c r="O3209" s="27">
        <f>IF(ISBLANK(J3209), "", IF(LEFT(B3209) = "P", J3209+60, J3209+90))</f>
        <v>44852</v>
      </c>
      <c r="P3209" s="27" t="s">
        <v>230</v>
      </c>
      <c r="Q3209" s="27" t="s">
        <v>230</v>
      </c>
      <c r="R3209" s="25" t="s">
        <v>195</v>
      </c>
      <c r="S3209" s="25"/>
      <c r="T3209" s="26"/>
      <c r="U3209" s="25"/>
      <c r="V3209" s="25"/>
      <c r="W3209" s="25" t="str">
        <f>IF(ISNUMBER(R3209), R3209+120, "")</f>
        <v/>
      </c>
      <c r="X3209" s="24">
        <v>44812</v>
      </c>
      <c r="Y3209" s="23" t="str">
        <f ca="1">IF(LEFT(B3209) = "P",
        IF(OR(ISBLANK(I3209), I3209 = ""), TODAY() - F3209 &amp; CHAR(10) &amp; "(preapproval)", I3209 - F3209 &amp; CHAR(10) &amp; "(PFL filed)"),
       IF(OR(ISBLANK(Z3209), Z3209 = ""), TODAY() - J3209, X3209 - J3209 &amp; CHAR(10) &amp; "(closed)"))</f>
        <v>50
(closed)</v>
      </c>
      <c r="Z3209" s="6" t="str">
        <f>IF(ISBLANK(X3209), "", "Yes")</f>
        <v>Yes</v>
      </c>
    </row>
    <row r="3210" spans="1:26" ht="43.2" hidden="1" x14ac:dyDescent="0.3">
      <c r="A3210" s="121" t="s">
        <v>185</v>
      </c>
      <c r="B3210" s="121">
        <v>2022000087</v>
      </c>
      <c r="C3210" s="130" t="s">
        <v>888</v>
      </c>
      <c r="D3210" s="29" t="s">
        <v>179</v>
      </c>
      <c r="E3210" s="130" t="s">
        <v>1275</v>
      </c>
      <c r="F3210" s="136"/>
      <c r="G3210" s="130"/>
      <c r="H3210" s="135" t="str">
        <f>IF(ISNUMBER(F3210), F3210+90, "N/A")</f>
        <v>N/A</v>
      </c>
      <c r="I3210" s="130"/>
      <c r="J3210" s="24">
        <v>44762</v>
      </c>
      <c r="K3210" s="28">
        <v>17820</v>
      </c>
      <c r="L3210" s="28">
        <v>560</v>
      </c>
      <c r="M3210" s="28">
        <v>18423.84</v>
      </c>
      <c r="N3210" s="28">
        <v>641.6</v>
      </c>
      <c r="O3210" s="27">
        <f>IF(ISBLANK(J3210), "", IF(LEFT(B3210) = "P", J3210+60, J3210+90))</f>
        <v>44852</v>
      </c>
      <c r="P3210" s="27">
        <v>44841</v>
      </c>
      <c r="Q3210" s="27">
        <f>IF(NOT(ISNUMBER(P3210)),"",P3210+15)</f>
        <v>44856</v>
      </c>
      <c r="R3210" s="25" t="s">
        <v>195</v>
      </c>
      <c r="S3210" s="25"/>
      <c r="T3210" s="26"/>
      <c r="U3210" s="25"/>
      <c r="V3210" s="25"/>
      <c r="W3210" s="25" t="str">
        <f>IF(ISNUMBER(R3210), R3210+120, "")</f>
        <v/>
      </c>
      <c r="X3210" s="24">
        <v>44859</v>
      </c>
      <c r="Y3210" s="23" t="str">
        <f ca="1">IF(LEFT(B3210) = "P",
        IF(OR(ISBLANK(I3210), I3210 = ""), TODAY() - F3210 &amp; CHAR(10) &amp; "(preapproval)", I3210 - F3210 &amp; CHAR(10) &amp; "(PFL filed)"),
       IF(OR(ISBLANK(Z3210), Z3210 = ""), TODAY() - J3210, X3210 - J3210 &amp; CHAR(10) &amp; "(closed)"))</f>
        <v>97
(closed)</v>
      </c>
      <c r="Z3210" s="6" t="str">
        <f>IF(ISBLANK(X3210), "", "Yes")</f>
        <v>Yes</v>
      </c>
    </row>
    <row r="3211" spans="1:26" s="12" customFormat="1" ht="28.8" hidden="1" x14ac:dyDescent="0.3">
      <c r="A3211" s="121" t="s">
        <v>185</v>
      </c>
      <c r="B3211" s="121">
        <v>2022000088</v>
      </c>
      <c r="C3211" s="130" t="s">
        <v>804</v>
      </c>
      <c r="D3211" s="29" t="s">
        <v>176</v>
      </c>
      <c r="E3211" s="130" t="s">
        <v>1274</v>
      </c>
      <c r="F3211" s="136">
        <v>44762</v>
      </c>
      <c r="G3211" s="130" t="s">
        <v>20</v>
      </c>
      <c r="H3211" s="135">
        <v>6081.55</v>
      </c>
      <c r="I3211" s="130">
        <v>596.23</v>
      </c>
      <c r="J3211" s="24">
        <v>44762</v>
      </c>
      <c r="K3211" s="28">
        <v>6081.55</v>
      </c>
      <c r="L3211" s="28">
        <v>596.23</v>
      </c>
      <c r="M3211" s="28">
        <v>0</v>
      </c>
      <c r="N3211" s="28">
        <v>0</v>
      </c>
      <c r="O3211" s="27">
        <f>IF(ISBLANK(J3211), "", IF(LEFT(B3211) = "P", J3211+60, J3211+90))</f>
        <v>44852</v>
      </c>
      <c r="P3211" s="27" t="s">
        <v>230</v>
      </c>
      <c r="Q3211" s="27" t="s">
        <v>230</v>
      </c>
      <c r="R3211" s="25" t="s">
        <v>195</v>
      </c>
      <c r="S3211" s="25"/>
      <c r="T3211" s="26"/>
      <c r="U3211" s="25"/>
      <c r="V3211" s="25"/>
      <c r="W3211" s="25" t="str">
        <f>IF(ISNUMBER(R3211), R3211+120, "")</f>
        <v/>
      </c>
      <c r="X3211" s="24">
        <v>44812</v>
      </c>
      <c r="Y3211" s="23" t="str">
        <f ca="1">IF(LEFT(B3211) = "P",
        IF(OR(ISBLANK(I3211), I3211 = ""), TODAY() - F3211 &amp; CHAR(10) &amp; "(preapproval)", I3211 - F3211 &amp; CHAR(10) &amp; "(PFL filed)"),
       IF(OR(ISBLANK(Z3211), Z3211 = ""), TODAY() - J3211, X3211 - J3211 &amp; CHAR(10) &amp; "(closed)"))</f>
        <v>50
(closed)</v>
      </c>
      <c r="Z3211" s="6" t="str">
        <f>IF(ISBLANK(X3211), "", "Yes")</f>
        <v>Yes</v>
      </c>
    </row>
    <row r="3212" spans="1:26" s="12" customFormat="1" ht="28.8" hidden="1" x14ac:dyDescent="0.3">
      <c r="A3212" s="29" t="s">
        <v>185</v>
      </c>
      <c r="B3212" s="29">
        <v>2022000089</v>
      </c>
      <c r="C3212" s="31" t="s">
        <v>804</v>
      </c>
      <c r="D3212" s="29" t="s">
        <v>176</v>
      </c>
      <c r="E3212" s="30" t="s">
        <v>1273</v>
      </c>
      <c r="F3212" s="129"/>
      <c r="G3212" s="128"/>
      <c r="H3212" s="24" t="str">
        <f>IF(ISNUMBER(F3212), F3212+90, "N/A")</f>
        <v>N/A</v>
      </c>
      <c r="I3212" s="24"/>
      <c r="J3212" s="24">
        <v>44762</v>
      </c>
      <c r="K3212" s="28">
        <v>6081.55</v>
      </c>
      <c r="L3212" s="28">
        <v>596.23</v>
      </c>
      <c r="M3212" s="28"/>
      <c r="N3212" s="28"/>
      <c r="O3212" s="27">
        <f>IF(ISBLANK(J3212), "", IF(LEFT(B3212) = "P", J3212+60, J3212+90))</f>
        <v>44852</v>
      </c>
      <c r="P3212" s="27" t="s">
        <v>230</v>
      </c>
      <c r="Q3212" s="27" t="str">
        <f>IF(NOT(ISNUMBER(P3212)),"",P3212+15)</f>
        <v/>
      </c>
      <c r="R3212" s="25"/>
      <c r="S3212" s="25"/>
      <c r="T3212" s="26"/>
      <c r="U3212" s="25"/>
      <c r="V3212" s="25"/>
      <c r="W3212" s="25" t="str">
        <f>IF(ISNUMBER(R3212), R3212+120, "")</f>
        <v/>
      </c>
      <c r="X3212" s="24">
        <v>44812</v>
      </c>
      <c r="Y3212" s="23" t="str">
        <f ca="1">IF(LEFT(B3212) = "P",
        IF(OR(ISBLANK(I3212), I3212 = ""), TODAY() - F3212 &amp; CHAR(10) &amp; "(preapproval)", I3212 - F3212 &amp; CHAR(10) &amp; "(PFL filed)"),
       IF(OR(ISBLANK(Z3212), Z3212 = ""), TODAY() - J3212, X3212 - J3212 &amp; CHAR(10) &amp; "(closed)"))</f>
        <v>50
(closed)</v>
      </c>
      <c r="Z3212" s="6" t="str">
        <f>IF(ISBLANK(X3212), "", "Yes")</f>
        <v>Yes</v>
      </c>
    </row>
    <row r="3213" spans="1:26" s="12" customFormat="1" ht="28.8" hidden="1" x14ac:dyDescent="0.3">
      <c r="A3213" s="121" t="s">
        <v>185</v>
      </c>
      <c r="B3213" s="121">
        <v>2022000090</v>
      </c>
      <c r="C3213" s="130" t="s">
        <v>804</v>
      </c>
      <c r="D3213" s="29" t="s">
        <v>176</v>
      </c>
      <c r="E3213" s="130" t="s">
        <v>1272</v>
      </c>
      <c r="F3213" s="136">
        <v>44762</v>
      </c>
      <c r="G3213" s="130" t="s">
        <v>20</v>
      </c>
      <c r="H3213" s="135">
        <v>6081.55</v>
      </c>
      <c r="I3213" s="130">
        <v>596.23</v>
      </c>
      <c r="J3213" s="24">
        <v>44762</v>
      </c>
      <c r="K3213" s="28">
        <v>6081.55</v>
      </c>
      <c r="L3213" s="28">
        <v>596.23</v>
      </c>
      <c r="M3213" s="28">
        <v>0</v>
      </c>
      <c r="N3213" s="28">
        <v>0</v>
      </c>
      <c r="O3213" s="27">
        <f>IF(ISBLANK(J3213), "", IF(LEFT(B3213) = "P", J3213+60, J3213+90))</f>
        <v>44852</v>
      </c>
      <c r="P3213" s="27" t="s">
        <v>230</v>
      </c>
      <c r="Q3213" s="27" t="s">
        <v>230</v>
      </c>
      <c r="R3213" s="25" t="s">
        <v>195</v>
      </c>
      <c r="S3213" s="25"/>
      <c r="T3213" s="26"/>
      <c r="U3213" s="25"/>
      <c r="V3213" s="25"/>
      <c r="W3213" s="25" t="str">
        <f>IF(ISNUMBER(R3213), R3213+120, "")</f>
        <v/>
      </c>
      <c r="X3213" s="24">
        <v>44812</v>
      </c>
      <c r="Y3213" s="23" t="str">
        <f ca="1">IF(LEFT(B3213) = "P",
        IF(OR(ISBLANK(I3213), I3213 = ""), TODAY() - F3213 &amp; CHAR(10) &amp; "(preapproval)", I3213 - F3213 &amp; CHAR(10) &amp; "(PFL filed)"),
       IF(OR(ISBLANK(Z3213), Z3213 = ""), TODAY() - J3213, X3213 - J3213 &amp; CHAR(10) &amp; "(closed)"))</f>
        <v>50
(closed)</v>
      </c>
      <c r="Z3213" s="6" t="str">
        <f>IF(ISBLANK(X3213), "", "Yes")</f>
        <v>Yes</v>
      </c>
    </row>
    <row r="3214" spans="1:26" s="12" customFormat="1" ht="28.8" hidden="1" x14ac:dyDescent="0.3">
      <c r="A3214" s="29" t="s">
        <v>185</v>
      </c>
      <c r="B3214" s="29">
        <v>2022000091</v>
      </c>
      <c r="C3214" s="31" t="s">
        <v>291</v>
      </c>
      <c r="D3214" s="29" t="s">
        <v>176</v>
      </c>
      <c r="E3214" s="30" t="s">
        <v>1271</v>
      </c>
      <c r="F3214" s="129"/>
      <c r="G3214" s="128"/>
      <c r="H3214" s="24" t="str">
        <f>IF(ISNUMBER(F3214), F3214+90, "N/A")</f>
        <v>N/A</v>
      </c>
      <c r="I3214" s="24"/>
      <c r="J3214" s="24">
        <v>44767</v>
      </c>
      <c r="K3214" s="28">
        <v>5759.6</v>
      </c>
      <c r="L3214" s="28">
        <v>654.5</v>
      </c>
      <c r="M3214" s="28">
        <v>0</v>
      </c>
      <c r="N3214" s="28">
        <v>0</v>
      </c>
      <c r="O3214" s="27">
        <f>IF(ISBLANK(J3214), "", IF(LEFT(B3214) = "P", J3214+60, J3214+90))</f>
        <v>44857</v>
      </c>
      <c r="P3214" s="27" t="s">
        <v>230</v>
      </c>
      <c r="Q3214" s="27" t="s">
        <v>230</v>
      </c>
      <c r="R3214" s="25" t="s">
        <v>195</v>
      </c>
      <c r="S3214" s="25"/>
      <c r="T3214" s="26"/>
      <c r="U3214" s="25"/>
      <c r="V3214" s="25"/>
      <c r="W3214" s="25" t="str">
        <f>IF(ISNUMBER(R3214), R3214+120, "")</f>
        <v/>
      </c>
      <c r="X3214" s="24">
        <v>44812</v>
      </c>
      <c r="Y3214" s="23" t="str">
        <f ca="1">IF(LEFT(B3214) = "P",
        IF(OR(ISBLANK(I3214), I3214 = ""), TODAY() - F3214 &amp; CHAR(10) &amp; "(preapproval)", I3214 - F3214 &amp; CHAR(10) &amp; "(PFL filed)"),
       IF(OR(ISBLANK(Z3214), Z3214 = ""), TODAY() - J3214, X3214 - J3214 &amp; CHAR(10) &amp; "(closed)"))</f>
        <v>45
(closed)</v>
      </c>
      <c r="Z3214" s="6" t="str">
        <f>IF(ISBLANK(X3214), "", "Yes")</f>
        <v>Yes</v>
      </c>
    </row>
    <row r="3215" spans="1:26" s="12" customFormat="1" ht="28.8" hidden="1" x14ac:dyDescent="0.3">
      <c r="A3215" s="29" t="s">
        <v>185</v>
      </c>
      <c r="B3215" s="29">
        <v>2022000092</v>
      </c>
      <c r="C3215" s="31" t="s">
        <v>291</v>
      </c>
      <c r="D3215" s="29" t="s">
        <v>176</v>
      </c>
      <c r="E3215" s="30" t="s">
        <v>1270</v>
      </c>
      <c r="F3215" s="129"/>
      <c r="G3215" s="128"/>
      <c r="H3215" s="24" t="str">
        <f>IF(ISNUMBER(F3215), F3215+90, "N/A")</f>
        <v>N/A</v>
      </c>
      <c r="I3215" s="24"/>
      <c r="J3215" s="24">
        <v>44768</v>
      </c>
      <c r="K3215" s="28">
        <v>0</v>
      </c>
      <c r="L3215" s="28">
        <v>598.99</v>
      </c>
      <c r="M3215" s="28">
        <v>348.98</v>
      </c>
      <c r="N3215" s="28">
        <v>348.98</v>
      </c>
      <c r="O3215" s="27">
        <f>IF(ISBLANK(J3215), "", IF(LEFT(B3215) = "P", J3215+60, J3215+90))</f>
        <v>44858</v>
      </c>
      <c r="P3215" s="27">
        <v>44799</v>
      </c>
      <c r="Q3215" s="27">
        <f>IF(NOT(ISNUMBER(P3215)),"",P3215+15)</f>
        <v>44814</v>
      </c>
      <c r="R3215" s="25" t="s">
        <v>195</v>
      </c>
      <c r="S3215" s="25"/>
      <c r="T3215" s="26"/>
      <c r="U3215" s="25"/>
      <c r="V3215" s="25"/>
      <c r="W3215" s="25" t="str">
        <f>IF(ISNUMBER(R3215), R3215+120, "")</f>
        <v/>
      </c>
      <c r="X3215" s="24">
        <v>44817</v>
      </c>
      <c r="Y3215" s="23" t="str">
        <f ca="1">IF(LEFT(B3215) = "P",
        IF(OR(ISBLANK(I3215), I3215 = ""), TODAY() - F3215 &amp; CHAR(10) &amp; "(preapproval)", I3215 - F3215 &amp; CHAR(10) &amp; "(PFL filed)"),
       IF(OR(ISBLANK(Z3215), Z3215 = ""), TODAY() - J3215, X3215 - J3215 &amp; CHAR(10) &amp; "(closed)"))</f>
        <v>49
(closed)</v>
      </c>
      <c r="Z3215" s="6" t="str">
        <f>IF(ISBLANK(X3215), "", "Yes")</f>
        <v>Yes</v>
      </c>
    </row>
    <row r="3216" spans="1:26" s="12" customFormat="1" ht="28.8" hidden="1" x14ac:dyDescent="0.3">
      <c r="A3216" s="29" t="s">
        <v>185</v>
      </c>
      <c r="B3216" s="29">
        <v>2022000093</v>
      </c>
      <c r="C3216" s="31" t="s">
        <v>804</v>
      </c>
      <c r="D3216" s="29" t="s">
        <v>176</v>
      </c>
      <c r="E3216" s="30" t="s">
        <v>1269</v>
      </c>
      <c r="F3216" s="129"/>
      <c r="G3216" s="128"/>
      <c r="H3216" s="24" t="str">
        <f>IF(ISNUMBER(F3216), F3216+90, "N/A")</f>
        <v>N/A</v>
      </c>
      <c r="I3216" s="24"/>
      <c r="J3216" s="24">
        <v>44769</v>
      </c>
      <c r="K3216" s="28">
        <v>15816.62</v>
      </c>
      <c r="L3216" s="28">
        <v>704.06</v>
      </c>
      <c r="M3216" s="28">
        <v>15816.62</v>
      </c>
      <c r="N3216" s="28">
        <v>2312.0700000000002</v>
      </c>
      <c r="O3216" s="27">
        <f>IF(ISBLANK(J3216), "", IF(LEFT(B3216) = "P", J3216+60, J3216+90))</f>
        <v>44859</v>
      </c>
      <c r="P3216" s="27">
        <v>44806</v>
      </c>
      <c r="Q3216" s="27">
        <f>IF(NOT(ISNUMBER(P3216)),"",P3216+15)</f>
        <v>44821</v>
      </c>
      <c r="R3216" s="25" t="s">
        <v>195</v>
      </c>
      <c r="S3216" s="25"/>
      <c r="T3216" s="26"/>
      <c r="U3216" s="25"/>
      <c r="V3216" s="25"/>
      <c r="W3216" s="25" t="str">
        <f>IF(ISNUMBER(R3216), R3216+120, "")</f>
        <v/>
      </c>
      <c r="X3216" s="24">
        <v>44824</v>
      </c>
      <c r="Y3216" s="23" t="str">
        <f ca="1">IF(LEFT(B3216) = "P",
        IF(OR(ISBLANK(I3216), I3216 = ""), TODAY() - F3216 &amp; CHAR(10) &amp; "(preapproval)", I3216 - F3216 &amp; CHAR(10) &amp; "(PFL filed)"),
       IF(OR(ISBLANK(Z3216), Z3216 = ""), TODAY() - J3216, X3216 - J3216 &amp; CHAR(10) &amp; "(closed)"))</f>
        <v>55
(closed)</v>
      </c>
      <c r="Z3216" s="6" t="str">
        <f>IF(ISBLANK(X3216), "", "Yes")</f>
        <v>Yes</v>
      </c>
    </row>
    <row r="3217" spans="1:26" s="12" customFormat="1" ht="28.8" hidden="1" x14ac:dyDescent="0.3">
      <c r="A3217" s="29" t="s">
        <v>185</v>
      </c>
      <c r="B3217" s="29">
        <v>2022000094</v>
      </c>
      <c r="C3217" s="31" t="s">
        <v>1111</v>
      </c>
      <c r="D3217" s="29" t="s">
        <v>176</v>
      </c>
      <c r="E3217" s="30" t="s">
        <v>1268</v>
      </c>
      <c r="F3217" s="129"/>
      <c r="G3217" s="128"/>
      <c r="H3217" s="24" t="str">
        <f>IF(ISNUMBER(F3217), F3217+90, "N/A")</f>
        <v>N/A</v>
      </c>
      <c r="I3217" s="24"/>
      <c r="J3217" s="24">
        <v>44769</v>
      </c>
      <c r="K3217" s="28">
        <v>7870.18</v>
      </c>
      <c r="L3217" s="28">
        <v>1068.25</v>
      </c>
      <c r="M3217" s="28">
        <v>0</v>
      </c>
      <c r="N3217" s="28">
        <v>0</v>
      </c>
      <c r="O3217" s="27">
        <f>IF(ISBLANK(J3217), "", IF(LEFT(B3217) = "P", J3217+60, J3217+90))</f>
        <v>44859</v>
      </c>
      <c r="P3217" s="27" t="s">
        <v>230</v>
      </c>
      <c r="Q3217" s="27" t="s">
        <v>230</v>
      </c>
      <c r="R3217" s="25" t="s">
        <v>195</v>
      </c>
      <c r="S3217" s="25"/>
      <c r="T3217" s="26"/>
      <c r="U3217" s="25"/>
      <c r="V3217" s="25"/>
      <c r="W3217" s="25" t="str">
        <f>IF(ISNUMBER(R3217), R3217+120, "")</f>
        <v/>
      </c>
      <c r="X3217" s="24">
        <v>44785</v>
      </c>
      <c r="Y3217" s="23" t="str">
        <f ca="1">IF(LEFT(B3217) = "P",
        IF(OR(ISBLANK(I3217), I3217 = ""), TODAY() - F3217 &amp; CHAR(10) &amp; "(preapproval)", I3217 - F3217 &amp; CHAR(10) &amp; "(PFL filed)"),
       IF(OR(ISBLANK(Z3217), Z3217 = ""), TODAY() - J3217, X3217 - J3217 &amp; CHAR(10) &amp; "(closed)"))</f>
        <v>16
(closed)</v>
      </c>
      <c r="Z3217" s="6" t="str">
        <f>IF(ISBLANK(X3217), "", "Yes")</f>
        <v>Yes</v>
      </c>
    </row>
    <row r="3218" spans="1:26" ht="20.25" hidden="1" customHeight="1" x14ac:dyDescent="0.3">
      <c r="A3218" s="29" t="s">
        <v>185</v>
      </c>
      <c r="B3218" s="29">
        <v>2022000095</v>
      </c>
      <c r="C3218" s="31" t="s">
        <v>1111</v>
      </c>
      <c r="D3218" s="29" t="s">
        <v>179</v>
      </c>
      <c r="E3218" s="30" t="s">
        <v>1267</v>
      </c>
      <c r="F3218" s="129"/>
      <c r="G3218" s="128"/>
      <c r="H3218" s="24" t="str">
        <f>IF(ISNUMBER(F3218), F3218+90, "N/A")</f>
        <v>N/A</v>
      </c>
      <c r="I3218" s="24"/>
      <c r="J3218" s="24">
        <v>44770</v>
      </c>
      <c r="K3218" s="28">
        <v>7839</v>
      </c>
      <c r="L3218" s="28">
        <v>342</v>
      </c>
      <c r="M3218" s="28">
        <v>7695</v>
      </c>
      <c r="N3218" s="28">
        <v>342</v>
      </c>
      <c r="O3218" s="27">
        <f>IF(ISBLANK(J3218), "", IF(LEFT(B3218) = "P", J3218+60, J3218+90))</f>
        <v>44860</v>
      </c>
      <c r="P3218" s="27">
        <v>44827</v>
      </c>
      <c r="Q3218" s="27">
        <f>IF(NOT(ISNUMBER(P3218)),"",P3218+15)</f>
        <v>44842</v>
      </c>
      <c r="R3218" s="25" t="s">
        <v>195</v>
      </c>
      <c r="S3218" s="25"/>
      <c r="T3218" s="26"/>
      <c r="U3218" s="25"/>
      <c r="V3218" s="25"/>
      <c r="W3218" s="25" t="str">
        <f>IF(ISNUMBER(R3218), R3218+120, "")</f>
        <v/>
      </c>
      <c r="X3218" s="24">
        <v>44845</v>
      </c>
      <c r="Y3218" s="23" t="str">
        <f ca="1">IF(LEFT(B3218) = "P",
        IF(OR(ISBLANK(I3218), I3218 = ""), TODAY() - F3218 &amp; CHAR(10) &amp; "(preapproval)", I3218 - F3218 &amp; CHAR(10) &amp; "(PFL filed)"),
       IF(OR(ISBLANK(Z3218), Z3218 = ""), TODAY() - J3218, X3218 - J3218 &amp; CHAR(10) &amp; "(closed)"))</f>
        <v>75
(closed)</v>
      </c>
      <c r="Z3218" s="6" t="str">
        <f>IF(ISBLANK(X3218), "", "Yes")</f>
        <v>Yes</v>
      </c>
    </row>
    <row r="3219" spans="1:26" s="12" customFormat="1" ht="25.5" hidden="1" customHeight="1" x14ac:dyDescent="0.3">
      <c r="A3219" s="121" t="s">
        <v>185</v>
      </c>
      <c r="B3219" s="121">
        <v>2022000096</v>
      </c>
      <c r="C3219" s="122" t="s">
        <v>291</v>
      </c>
      <c r="D3219" s="29" t="s">
        <v>176</v>
      </c>
      <c r="E3219" s="122" t="s">
        <v>554</v>
      </c>
      <c r="F3219" s="126">
        <v>44767</v>
      </c>
      <c r="G3219" s="67" t="s">
        <v>20</v>
      </c>
      <c r="H3219" s="125">
        <v>5759.6</v>
      </c>
      <c r="I3219" s="67">
        <v>654.5</v>
      </c>
      <c r="J3219" s="24">
        <v>44771</v>
      </c>
      <c r="K3219" s="28">
        <v>0</v>
      </c>
      <c r="L3219" s="28">
        <v>491.75</v>
      </c>
      <c r="M3219" s="28">
        <v>983.71</v>
      </c>
      <c r="N3219" s="28">
        <v>1605</v>
      </c>
      <c r="O3219" s="27">
        <f>IF(ISBLANK(J3219), "", IF(LEFT(B3219) = "P", J3219+60, J3219+90))</f>
        <v>44861</v>
      </c>
      <c r="P3219" s="27">
        <v>44799</v>
      </c>
      <c r="Q3219" s="27">
        <f>IF(NOT(ISNUMBER(P3219)),"",P3219+15)</f>
        <v>44814</v>
      </c>
      <c r="R3219" s="25" t="s">
        <v>195</v>
      </c>
      <c r="S3219" s="25"/>
      <c r="T3219" s="26"/>
      <c r="U3219" s="25"/>
      <c r="V3219" s="25"/>
      <c r="W3219" s="25" t="str">
        <f>IF(ISNUMBER(R3219), R3219+120, "")</f>
        <v/>
      </c>
      <c r="X3219" s="24">
        <v>44817</v>
      </c>
      <c r="Y3219" s="23" t="str">
        <f ca="1">IF(LEFT(B3219) = "P",
        IF(OR(ISBLANK(I3219), I3219 = ""), TODAY() - F3219 &amp; CHAR(10) &amp; "(preapproval)", I3219 - F3219 &amp; CHAR(10) &amp; "(PFL filed)"),
       IF(OR(ISBLANK(Z3219), Z3219 = ""), TODAY() - J3219, X3219 - J3219 &amp; CHAR(10) &amp; "(closed)"))</f>
        <v>46
(closed)</v>
      </c>
      <c r="Z3219" s="6" t="str">
        <f>IF(ISBLANK(X3219), "", "Yes")</f>
        <v>Yes</v>
      </c>
    </row>
    <row r="3220" spans="1:26" ht="25.5" hidden="1" customHeight="1" x14ac:dyDescent="0.3">
      <c r="A3220" s="121" t="s">
        <v>185</v>
      </c>
      <c r="B3220" s="121">
        <v>2022000097</v>
      </c>
      <c r="C3220" s="122" t="s">
        <v>291</v>
      </c>
      <c r="D3220" s="29" t="s">
        <v>179</v>
      </c>
      <c r="E3220" s="122" t="s">
        <v>539</v>
      </c>
      <c r="F3220" s="126"/>
      <c r="G3220" s="67"/>
      <c r="H3220" s="125" t="str">
        <f>IF(ISNUMBER(F3220), F3220+90, "N/A")</f>
        <v>N/A</v>
      </c>
      <c r="I3220" s="67"/>
      <c r="J3220" s="24">
        <v>44775</v>
      </c>
      <c r="K3220" s="28">
        <v>47894</v>
      </c>
      <c r="L3220" s="28">
        <v>4800</v>
      </c>
      <c r="M3220" s="28">
        <v>52800</v>
      </c>
      <c r="N3220" s="28">
        <v>4800</v>
      </c>
      <c r="O3220" s="27">
        <f>IF(ISBLANK(J3220), "", IF(LEFT(B3220) = "P", J3220+60, J3220+90))</f>
        <v>44865</v>
      </c>
      <c r="P3220" s="27">
        <v>44855</v>
      </c>
      <c r="Q3220" s="27">
        <f>IF(NOT(ISNUMBER(P3220)),"",P3220+15)</f>
        <v>44870</v>
      </c>
      <c r="R3220" s="25" t="s">
        <v>195</v>
      </c>
      <c r="S3220" s="25"/>
      <c r="T3220" s="26"/>
      <c r="U3220" s="25"/>
      <c r="V3220" s="25"/>
      <c r="W3220" s="25" t="str">
        <f>IF(ISNUMBER(R3220), R3220+120, "")</f>
        <v/>
      </c>
      <c r="X3220" s="24">
        <v>44873</v>
      </c>
      <c r="Y3220" s="23" t="str">
        <f ca="1">IF(LEFT(B3220) = "P",
        IF(OR(ISBLANK(I3220), I3220 = ""), TODAY() - F3220 &amp; CHAR(10) &amp; "(preapproval)", I3220 - F3220 &amp; CHAR(10) &amp; "(PFL filed)"),
       IF(OR(ISBLANK(Z3220), Z3220 = ""), TODAY() - J3220, X3220 - J3220 &amp; CHAR(10) &amp; "(closed)"))</f>
        <v>98
(closed)</v>
      </c>
      <c r="Z3220" s="6" t="str">
        <f>IF(ISBLANK(X3220), "", "Yes")</f>
        <v>Yes</v>
      </c>
    </row>
    <row r="3221" spans="1:26" s="12" customFormat="1" ht="28.8" hidden="1" x14ac:dyDescent="0.3">
      <c r="A3221" s="29" t="s">
        <v>185</v>
      </c>
      <c r="B3221" s="29">
        <v>2022000098</v>
      </c>
      <c r="C3221" s="31" t="s">
        <v>291</v>
      </c>
      <c r="D3221" s="29" t="s">
        <v>176</v>
      </c>
      <c r="E3221" s="30" t="s">
        <v>1266</v>
      </c>
      <c r="F3221" s="129"/>
      <c r="G3221" s="128"/>
      <c r="H3221" s="24" t="str">
        <f>IF(ISNUMBER(F3221), F3221+90, "N/A")</f>
        <v>N/A</v>
      </c>
      <c r="I3221" s="24"/>
      <c r="J3221" s="24">
        <v>44776</v>
      </c>
      <c r="K3221" s="28">
        <v>0</v>
      </c>
      <c r="L3221" s="28">
        <v>371.25</v>
      </c>
      <c r="M3221" s="28">
        <v>406.25</v>
      </c>
      <c r="N3221" s="28">
        <v>406.25</v>
      </c>
      <c r="O3221" s="27">
        <f>IF(ISBLANK(J3221), "", IF(LEFT(B3221) = "P", J3221+60, J3221+90))</f>
        <v>44866</v>
      </c>
      <c r="P3221" s="27">
        <v>44806</v>
      </c>
      <c r="Q3221" s="27">
        <f>IF(NOT(ISNUMBER(P3221)),"",P3221+15)</f>
        <v>44821</v>
      </c>
      <c r="R3221" s="25" t="s">
        <v>195</v>
      </c>
      <c r="S3221" s="25"/>
      <c r="T3221" s="26"/>
      <c r="U3221" s="25"/>
      <c r="V3221" s="25"/>
      <c r="W3221" s="25" t="str">
        <f>IF(ISNUMBER(R3221), R3221+120, "")</f>
        <v/>
      </c>
      <c r="X3221" s="24">
        <v>44824</v>
      </c>
      <c r="Y3221" s="23" t="str">
        <f ca="1">IF(LEFT(B3221) = "P",
        IF(OR(ISBLANK(I3221), I3221 = ""), TODAY() - F3221 &amp; CHAR(10) &amp; "(preapproval)", I3221 - F3221 &amp; CHAR(10) &amp; "(PFL filed)"),
       IF(OR(ISBLANK(Z3221), Z3221 = ""), TODAY() - J3221, X3221 - J3221 &amp; CHAR(10) &amp; "(closed)"))</f>
        <v>48
(closed)</v>
      </c>
      <c r="Z3221" s="6" t="str">
        <f>IF(ISBLANK(X3221), "", "Yes")</f>
        <v>Yes</v>
      </c>
    </row>
    <row r="3222" spans="1:26" ht="28.8" hidden="1" x14ac:dyDescent="0.3">
      <c r="A3222" s="29" t="s">
        <v>185</v>
      </c>
      <c r="B3222" s="29">
        <v>2022000099</v>
      </c>
      <c r="C3222" s="31" t="s">
        <v>291</v>
      </c>
      <c r="D3222" s="29" t="s">
        <v>179</v>
      </c>
      <c r="E3222" s="30" t="s">
        <v>550</v>
      </c>
      <c r="F3222" s="129"/>
      <c r="G3222" s="128"/>
      <c r="H3222" s="24" t="str">
        <f>IF(ISNUMBER(F3222), F3222+90, "N/A")</f>
        <v>N/A</v>
      </c>
      <c r="I3222" s="24"/>
      <c r="J3222" s="24">
        <v>44776</v>
      </c>
      <c r="K3222" s="28">
        <v>18931.009999999998</v>
      </c>
      <c r="L3222" s="28">
        <v>2177.4</v>
      </c>
      <c r="M3222" s="28">
        <v>18194.8</v>
      </c>
      <c r="N3222" s="28">
        <v>2177.4</v>
      </c>
      <c r="O3222" s="27">
        <f>IF(ISBLANK(J3222), "", IF(LEFT(B3222) = "P", J3222+60, J3222+90))</f>
        <v>44866</v>
      </c>
      <c r="P3222" s="27">
        <v>44851</v>
      </c>
      <c r="Q3222" s="27">
        <f>IF(NOT(ISNUMBER(P3222)),"",P3222+15)</f>
        <v>44866</v>
      </c>
      <c r="R3222" s="25" t="s">
        <v>195</v>
      </c>
      <c r="S3222" s="25"/>
      <c r="T3222" s="26"/>
      <c r="U3222" s="25"/>
      <c r="V3222" s="25"/>
      <c r="W3222" s="25" t="str">
        <f>IF(ISNUMBER(R3222), R3222+120, "")</f>
        <v/>
      </c>
      <c r="X3222" s="24">
        <v>44867</v>
      </c>
      <c r="Y3222" s="23" t="str">
        <f ca="1">IF(LEFT(B3222) = "P",
        IF(OR(ISBLANK(I3222), I3222 = ""), TODAY() - F3222 &amp; CHAR(10) &amp; "(preapproval)", I3222 - F3222 &amp; CHAR(10) &amp; "(PFL filed)"),
       IF(OR(ISBLANK(Z3222), Z3222 = ""), TODAY() - J3222, X3222 - J3222 &amp; CHAR(10) &amp; "(closed)"))</f>
        <v>91
(closed)</v>
      </c>
      <c r="Z3222" s="6" t="str">
        <f>IF(ISBLANK(X3222), "", "Yes")</f>
        <v>Yes</v>
      </c>
    </row>
    <row r="3223" spans="1:26" s="12" customFormat="1" ht="28.8" hidden="1" x14ac:dyDescent="0.3">
      <c r="A3223" s="29" t="s">
        <v>185</v>
      </c>
      <c r="B3223" s="29">
        <v>2022000100</v>
      </c>
      <c r="C3223" s="31" t="s">
        <v>193</v>
      </c>
      <c r="D3223" s="29" t="s">
        <v>177</v>
      </c>
      <c r="E3223" s="30" t="s">
        <v>1265</v>
      </c>
      <c r="F3223" s="129"/>
      <c r="G3223" s="128"/>
      <c r="H3223" s="24"/>
      <c r="I3223" s="24"/>
      <c r="J3223" s="24">
        <v>44777</v>
      </c>
      <c r="K3223" s="28">
        <v>87.9</v>
      </c>
      <c r="L3223" s="28">
        <v>87.9</v>
      </c>
      <c r="M3223" s="28">
        <v>87.9</v>
      </c>
      <c r="N3223" s="28">
        <v>87.9</v>
      </c>
      <c r="O3223" s="27">
        <f>IF(ISBLANK(J3223), "", IF(LEFT(B3223) = "P", J3223+60, J3223+90))</f>
        <v>44867</v>
      </c>
      <c r="P3223" s="27">
        <v>44792</v>
      </c>
      <c r="Q3223" s="27">
        <f>IF(NOT(ISNUMBER(P3223)),"",P3223+15)</f>
        <v>44807</v>
      </c>
      <c r="R3223" s="25" t="s">
        <v>195</v>
      </c>
      <c r="S3223" s="25"/>
      <c r="T3223" s="26"/>
      <c r="U3223" s="25"/>
      <c r="V3223" s="25"/>
      <c r="W3223" s="25" t="str">
        <f>IF(ISNUMBER(R3223), R3223+120, "")</f>
        <v/>
      </c>
      <c r="X3223" s="24">
        <v>44811</v>
      </c>
      <c r="Y3223" s="23" t="str">
        <f ca="1">IF(LEFT(B3223) = "P",
        IF(OR(ISBLANK(I3223), I3223 = ""), TODAY() - F3223 &amp; CHAR(10) &amp; "(preapproval)", I3223 - F3223 &amp; CHAR(10) &amp; "(PFL filed)"),
       IF(OR(ISBLANK(Z3223), Z3223 = ""), TODAY() - J3223, X3223 - J3223 &amp; CHAR(10) &amp; "(closed)"))</f>
        <v>34
(closed)</v>
      </c>
      <c r="Z3223" s="6" t="str">
        <f>IF(ISBLANK(X3223), "", "Yes")</f>
        <v>Yes</v>
      </c>
    </row>
    <row r="3224" spans="1:26" s="12" customFormat="1" ht="28.8" hidden="1" x14ac:dyDescent="0.3">
      <c r="A3224" s="29" t="s">
        <v>185</v>
      </c>
      <c r="B3224" s="29">
        <v>2022000101</v>
      </c>
      <c r="C3224" s="31" t="s">
        <v>193</v>
      </c>
      <c r="D3224" s="29" t="s">
        <v>179</v>
      </c>
      <c r="E3224" s="30" t="s">
        <v>1264</v>
      </c>
      <c r="F3224" s="129"/>
      <c r="G3224" s="128"/>
      <c r="H3224" s="24" t="str">
        <f>IF(ISNUMBER(F3224), F3224+90, "N/A")</f>
        <v>N/A</v>
      </c>
      <c r="I3224" s="24"/>
      <c r="J3224" s="24">
        <v>44777</v>
      </c>
      <c r="K3224" s="28">
        <v>335.8</v>
      </c>
      <c r="L3224" s="28">
        <v>335.8</v>
      </c>
      <c r="M3224" s="28">
        <v>335.8</v>
      </c>
      <c r="N3224" s="28">
        <v>335.8</v>
      </c>
      <c r="O3224" s="27">
        <f>IF(ISBLANK(J3224), "", IF(LEFT(B3224) = "P", J3224+60, J3224+90))</f>
        <v>44867</v>
      </c>
      <c r="P3224" s="27">
        <v>44806</v>
      </c>
      <c r="Q3224" s="27">
        <f>IF(NOT(ISNUMBER(P3224)),"",P3224+15)</f>
        <v>44821</v>
      </c>
      <c r="R3224" s="25" t="s">
        <v>195</v>
      </c>
      <c r="S3224" s="25"/>
      <c r="T3224" s="26"/>
      <c r="U3224" s="25"/>
      <c r="V3224" s="25"/>
      <c r="W3224" s="25" t="str">
        <f>IF(ISNUMBER(R3224), R3224+120, "")</f>
        <v/>
      </c>
      <c r="X3224" s="24">
        <v>44824</v>
      </c>
      <c r="Y3224" s="23" t="str">
        <f ca="1">IF(LEFT(B3224) = "P",
        IF(OR(ISBLANK(I3224), I3224 = ""), TODAY() - F3224 &amp; CHAR(10) &amp; "(preapproval)", I3224 - F3224 &amp; CHAR(10) &amp; "(PFL filed)"),
       IF(OR(ISBLANK(Z3224), Z3224 = ""), TODAY() - J3224, X3224 - J3224 &amp; CHAR(10) &amp; "(closed)"))</f>
        <v>47
(closed)</v>
      </c>
      <c r="Z3224" s="6" t="str">
        <f>IF(ISBLANK(X3224), "", "Yes")</f>
        <v>Yes</v>
      </c>
    </row>
    <row r="3225" spans="1:26" s="12" customFormat="1" ht="28.8" hidden="1" x14ac:dyDescent="0.3">
      <c r="A3225" s="29" t="s">
        <v>185</v>
      </c>
      <c r="B3225" s="29">
        <v>2022000102</v>
      </c>
      <c r="C3225" s="31" t="s">
        <v>193</v>
      </c>
      <c r="D3225" s="29" t="s">
        <v>179</v>
      </c>
      <c r="E3225" s="30" t="s">
        <v>1263</v>
      </c>
      <c r="F3225" s="129"/>
      <c r="G3225" s="128"/>
      <c r="H3225" s="24" t="str">
        <f>IF(ISNUMBER(F3225), F3225+90, "N/A")</f>
        <v>N/A</v>
      </c>
      <c r="I3225" s="24"/>
      <c r="J3225" s="24">
        <v>44777</v>
      </c>
      <c r="K3225" s="28">
        <v>335.8</v>
      </c>
      <c r="L3225" s="28">
        <v>335.8</v>
      </c>
      <c r="M3225" s="28">
        <v>335.8</v>
      </c>
      <c r="N3225" s="28">
        <v>335.8</v>
      </c>
      <c r="O3225" s="27">
        <f>IF(ISBLANK(J3225), "", IF(LEFT(B3225) = "P", J3225+60, J3225+90))</f>
        <v>44867</v>
      </c>
      <c r="P3225" s="27">
        <v>44806</v>
      </c>
      <c r="Q3225" s="27">
        <f>IF(NOT(ISNUMBER(P3225)),"",P3225+15)</f>
        <v>44821</v>
      </c>
      <c r="R3225" s="25" t="s">
        <v>195</v>
      </c>
      <c r="S3225" s="25"/>
      <c r="T3225" s="26"/>
      <c r="U3225" s="25"/>
      <c r="V3225" s="25"/>
      <c r="W3225" s="25" t="str">
        <f>IF(ISNUMBER(R3225), R3225+120, "")</f>
        <v/>
      </c>
      <c r="X3225" s="24">
        <v>44824</v>
      </c>
      <c r="Y3225" s="23" t="str">
        <f ca="1">IF(LEFT(B3225) = "P",
        IF(OR(ISBLANK(I3225), I3225 = ""), TODAY() - F3225 &amp; CHAR(10) &amp; "(preapproval)", I3225 - F3225 &amp; CHAR(10) &amp; "(PFL filed)"),
       IF(OR(ISBLANK(Z3225), Z3225 = ""), TODAY() - J3225, X3225 - J3225 &amp; CHAR(10) &amp; "(closed)"))</f>
        <v>47
(closed)</v>
      </c>
      <c r="Z3225" s="6" t="str">
        <f>IF(ISBLANK(X3225), "", "Yes")</f>
        <v>Yes</v>
      </c>
    </row>
    <row r="3226" spans="1:26" s="12" customFormat="1" ht="28.8" hidden="1" x14ac:dyDescent="0.3">
      <c r="A3226" s="29" t="s">
        <v>185</v>
      </c>
      <c r="B3226" s="29">
        <v>2022000103</v>
      </c>
      <c r="C3226" s="31" t="s">
        <v>193</v>
      </c>
      <c r="D3226" s="29" t="s">
        <v>179</v>
      </c>
      <c r="E3226" s="30" t="s">
        <v>393</v>
      </c>
      <c r="F3226" s="129"/>
      <c r="G3226" s="128"/>
      <c r="H3226" s="24" t="str">
        <f>IF(ISNUMBER(F3226), F3226+90, "N/A")</f>
        <v>N/A</v>
      </c>
      <c r="I3226" s="24"/>
      <c r="J3226" s="24">
        <v>44777</v>
      </c>
      <c r="K3226" s="28">
        <v>138</v>
      </c>
      <c r="L3226" s="28">
        <v>138</v>
      </c>
      <c r="M3226" s="28">
        <v>138</v>
      </c>
      <c r="N3226" s="28">
        <v>138</v>
      </c>
      <c r="O3226" s="27">
        <f>IF(ISBLANK(J3226), "", IF(LEFT(B3226) = "P", J3226+60, J3226+90))</f>
        <v>44867</v>
      </c>
      <c r="P3226" s="27">
        <v>44792</v>
      </c>
      <c r="Q3226" s="27">
        <f>IF(NOT(ISNUMBER(P3226)),"",P3226+15)</f>
        <v>44807</v>
      </c>
      <c r="R3226" s="25" t="s">
        <v>195</v>
      </c>
      <c r="S3226" s="25"/>
      <c r="T3226" s="26"/>
      <c r="U3226" s="25"/>
      <c r="V3226" s="25"/>
      <c r="W3226" s="25" t="str">
        <f>IF(ISNUMBER(R3226), R3226+120, "")</f>
        <v/>
      </c>
      <c r="X3226" s="24">
        <v>44811</v>
      </c>
      <c r="Y3226" s="23" t="str">
        <f ca="1">IF(LEFT(B3226) = "P",
        IF(OR(ISBLANK(I3226), I3226 = ""), TODAY() - F3226 &amp; CHAR(10) &amp; "(preapproval)", I3226 - F3226 &amp; CHAR(10) &amp; "(PFL filed)"),
       IF(OR(ISBLANK(Z3226), Z3226 = ""), TODAY() - J3226, X3226 - J3226 &amp; CHAR(10) &amp; "(closed)"))</f>
        <v>34
(closed)</v>
      </c>
      <c r="Z3226" s="6" t="str">
        <f>IF(ISBLANK(X3226), "", "Yes")</f>
        <v>Yes</v>
      </c>
    </row>
    <row r="3227" spans="1:26" s="12" customFormat="1" ht="28.8" hidden="1" x14ac:dyDescent="0.3">
      <c r="A3227" s="29" t="s">
        <v>185</v>
      </c>
      <c r="B3227" s="29">
        <v>2022000104</v>
      </c>
      <c r="C3227" s="31" t="s">
        <v>193</v>
      </c>
      <c r="D3227" s="29" t="s">
        <v>179</v>
      </c>
      <c r="E3227" s="30" t="s">
        <v>715</v>
      </c>
      <c r="F3227" s="129"/>
      <c r="G3227" s="128"/>
      <c r="H3227" s="24" t="str">
        <f>IF(ISNUMBER(F3227), F3227+90, "N/A")</f>
        <v>N/A</v>
      </c>
      <c r="I3227" s="24"/>
      <c r="J3227" s="24">
        <v>44777</v>
      </c>
      <c r="K3227" s="28">
        <v>584</v>
      </c>
      <c r="L3227" s="28">
        <v>584</v>
      </c>
      <c r="M3227" s="28">
        <v>584</v>
      </c>
      <c r="N3227" s="28">
        <v>584</v>
      </c>
      <c r="O3227" s="27">
        <f>IF(ISBLANK(J3227), "", IF(LEFT(B3227) = "P", J3227+60, J3227+90))</f>
        <v>44867</v>
      </c>
      <c r="P3227" s="27">
        <v>44806</v>
      </c>
      <c r="Q3227" s="27">
        <f>IF(NOT(ISNUMBER(P3227)),"",P3227+15)</f>
        <v>44821</v>
      </c>
      <c r="R3227" s="25" t="s">
        <v>195</v>
      </c>
      <c r="S3227" s="25"/>
      <c r="T3227" s="26"/>
      <c r="U3227" s="25"/>
      <c r="V3227" s="25"/>
      <c r="W3227" s="25" t="str">
        <f>IF(ISNUMBER(R3227), R3227+120, "")</f>
        <v/>
      </c>
      <c r="X3227" s="24">
        <v>44824</v>
      </c>
      <c r="Y3227" s="23" t="str">
        <f ca="1">IF(LEFT(B3227) = "P",
        IF(OR(ISBLANK(I3227), I3227 = ""), TODAY() - F3227 &amp; CHAR(10) &amp; "(preapproval)", I3227 - F3227 &amp; CHAR(10) &amp; "(PFL filed)"),
       IF(OR(ISBLANK(Z3227), Z3227 = ""), TODAY() - J3227, X3227 - J3227 &amp; CHAR(10) &amp; "(closed)"))</f>
        <v>47
(closed)</v>
      </c>
      <c r="Z3227" s="6" t="str">
        <f>IF(ISBLANK(X3227), "", "Yes")</f>
        <v>Yes</v>
      </c>
    </row>
    <row r="3228" spans="1:26" s="12" customFormat="1" ht="28.8" hidden="1" x14ac:dyDescent="0.3">
      <c r="A3228" s="29" t="s">
        <v>185</v>
      </c>
      <c r="B3228" s="29">
        <v>2022000105</v>
      </c>
      <c r="C3228" s="31" t="s">
        <v>193</v>
      </c>
      <c r="D3228" s="29" t="s">
        <v>179</v>
      </c>
      <c r="E3228" s="30" t="s">
        <v>1262</v>
      </c>
      <c r="F3228" s="129"/>
      <c r="G3228" s="128"/>
      <c r="H3228" s="24" t="str">
        <f>IF(ISNUMBER(F3228), F3228+90, "N/A")</f>
        <v>N/A</v>
      </c>
      <c r="I3228" s="24"/>
      <c r="J3228" s="24">
        <v>44777</v>
      </c>
      <c r="K3228" s="28">
        <v>356</v>
      </c>
      <c r="L3228" s="28">
        <v>356</v>
      </c>
      <c r="M3228" s="28">
        <v>356</v>
      </c>
      <c r="N3228" s="28">
        <v>356</v>
      </c>
      <c r="O3228" s="27">
        <f>IF(ISBLANK(J3228), "", IF(LEFT(B3228) = "P", J3228+60, J3228+90))</f>
        <v>44867</v>
      </c>
      <c r="P3228" s="27">
        <v>44806</v>
      </c>
      <c r="Q3228" s="27">
        <f>IF(NOT(ISNUMBER(P3228)),"",P3228+15)</f>
        <v>44821</v>
      </c>
      <c r="R3228" s="25" t="s">
        <v>195</v>
      </c>
      <c r="S3228" s="25"/>
      <c r="T3228" s="26"/>
      <c r="U3228" s="25"/>
      <c r="V3228" s="25"/>
      <c r="W3228" s="25" t="str">
        <f>IF(ISNUMBER(R3228), R3228+120, "")</f>
        <v/>
      </c>
      <c r="X3228" s="24">
        <v>44824</v>
      </c>
      <c r="Y3228" s="23" t="str">
        <f ca="1">IF(LEFT(B3228) = "P",
        IF(OR(ISBLANK(I3228), I3228 = ""), TODAY() - F3228 &amp; CHAR(10) &amp; "(preapproval)", I3228 - F3228 &amp; CHAR(10) &amp; "(PFL filed)"),
       IF(OR(ISBLANK(Z3228), Z3228 = ""), TODAY() - J3228, X3228 - J3228 &amp; CHAR(10) &amp; "(closed)"))</f>
        <v>47
(closed)</v>
      </c>
      <c r="Z3228" s="6" t="str">
        <f>IF(ISBLANK(X3228), "", "Yes")</f>
        <v>Yes</v>
      </c>
    </row>
    <row r="3229" spans="1:26" s="12" customFormat="1" ht="28.8" hidden="1" x14ac:dyDescent="0.3">
      <c r="A3229" s="29" t="s">
        <v>185</v>
      </c>
      <c r="B3229" s="29">
        <v>2022000106</v>
      </c>
      <c r="C3229" s="31" t="s">
        <v>193</v>
      </c>
      <c r="D3229" s="29" t="s">
        <v>179</v>
      </c>
      <c r="E3229" s="30" t="s">
        <v>1261</v>
      </c>
      <c r="F3229" s="129"/>
      <c r="G3229" s="128"/>
      <c r="H3229" s="24" t="str">
        <f>IF(ISNUMBER(F3229), F3229+90, "N/A")</f>
        <v>N/A</v>
      </c>
      <c r="I3229" s="24"/>
      <c r="J3229" s="24">
        <v>44777</v>
      </c>
      <c r="K3229" s="28">
        <v>191.8</v>
      </c>
      <c r="L3229" s="28">
        <v>191.8</v>
      </c>
      <c r="M3229" s="28">
        <v>191.8</v>
      </c>
      <c r="N3229" s="28">
        <v>191.8</v>
      </c>
      <c r="O3229" s="27">
        <f>IF(ISBLANK(J3229), "", IF(LEFT(B3229) = "P", J3229+60, J3229+90))</f>
        <v>44867</v>
      </c>
      <c r="P3229" s="27">
        <v>44806</v>
      </c>
      <c r="Q3229" s="27">
        <f>IF(NOT(ISNUMBER(P3229)),"",P3229+15)</f>
        <v>44821</v>
      </c>
      <c r="R3229" s="25" t="s">
        <v>195</v>
      </c>
      <c r="S3229" s="25"/>
      <c r="T3229" s="26"/>
      <c r="U3229" s="25"/>
      <c r="V3229" s="25"/>
      <c r="W3229" s="25" t="str">
        <f>IF(ISNUMBER(R3229), R3229+120, "")</f>
        <v/>
      </c>
      <c r="X3229" s="24">
        <v>44824</v>
      </c>
      <c r="Y3229" s="23" t="str">
        <f ca="1">IF(LEFT(B3229) = "P",
        IF(OR(ISBLANK(I3229), I3229 = ""), TODAY() - F3229 &amp; CHAR(10) &amp; "(preapproval)", I3229 - F3229 &amp; CHAR(10) &amp; "(PFL filed)"),
       IF(OR(ISBLANK(Z3229), Z3229 = ""), TODAY() - J3229, X3229 - J3229 &amp; CHAR(10) &amp; "(closed)"))</f>
        <v>47
(closed)</v>
      </c>
      <c r="Z3229" s="6" t="str">
        <f>IF(ISBLANK(X3229), "", "Yes")</f>
        <v>Yes</v>
      </c>
    </row>
    <row r="3230" spans="1:26" s="12" customFormat="1" ht="28.8" hidden="1" x14ac:dyDescent="0.3">
      <c r="A3230" s="29" t="s">
        <v>185</v>
      </c>
      <c r="B3230" s="29">
        <v>2022000107</v>
      </c>
      <c r="C3230" s="31" t="s">
        <v>193</v>
      </c>
      <c r="D3230" s="29" t="s">
        <v>179</v>
      </c>
      <c r="E3230" s="30" t="s">
        <v>1260</v>
      </c>
      <c r="F3230" s="129"/>
      <c r="G3230" s="128"/>
      <c r="H3230" s="24" t="str">
        <f>IF(ISNUMBER(F3230), F3230+90, "N/A")</f>
        <v>N/A</v>
      </c>
      <c r="I3230" s="24"/>
      <c r="J3230" s="24">
        <v>44777</v>
      </c>
      <c r="K3230" s="28">
        <v>2624</v>
      </c>
      <c r="L3230" s="28">
        <v>2624</v>
      </c>
      <c r="M3230" s="28">
        <v>2624</v>
      </c>
      <c r="N3230" s="28">
        <v>2624</v>
      </c>
      <c r="O3230" s="27">
        <f>IF(ISBLANK(J3230), "", IF(LEFT(B3230) = "P", J3230+60, J3230+90))</f>
        <v>44867</v>
      </c>
      <c r="P3230" s="27">
        <v>44792</v>
      </c>
      <c r="Q3230" s="27">
        <f>IF(NOT(ISNUMBER(P3230)),"",P3230+15)</f>
        <v>44807</v>
      </c>
      <c r="R3230" s="25" t="s">
        <v>195</v>
      </c>
      <c r="S3230" s="25"/>
      <c r="T3230" s="26"/>
      <c r="U3230" s="25"/>
      <c r="V3230" s="25"/>
      <c r="W3230" s="25" t="str">
        <f>IF(ISNUMBER(R3230), R3230+120, "")</f>
        <v/>
      </c>
      <c r="X3230" s="24">
        <v>44811</v>
      </c>
      <c r="Y3230" s="23" t="str">
        <f ca="1">IF(LEFT(B3230) = "P",
        IF(OR(ISBLANK(I3230), I3230 = ""), TODAY() - F3230 &amp; CHAR(10) &amp; "(preapproval)", I3230 - F3230 &amp; CHAR(10) &amp; "(PFL filed)"),
       IF(OR(ISBLANK(Z3230), Z3230 = ""), TODAY() - J3230, X3230 - J3230 &amp; CHAR(10) &amp; "(closed)"))</f>
        <v>34
(closed)</v>
      </c>
      <c r="Z3230" s="6" t="str">
        <f>IF(ISBLANK(X3230), "", "Yes")</f>
        <v>Yes</v>
      </c>
    </row>
    <row r="3231" spans="1:26" s="12" customFormat="1" ht="28.8" hidden="1" x14ac:dyDescent="0.3">
      <c r="A3231" s="29" t="s">
        <v>185</v>
      </c>
      <c r="B3231" s="29">
        <v>2022000108</v>
      </c>
      <c r="C3231" s="31" t="s">
        <v>689</v>
      </c>
      <c r="D3231" s="29" t="s">
        <v>179</v>
      </c>
      <c r="E3231" s="30" t="s">
        <v>1259</v>
      </c>
      <c r="F3231" s="129"/>
      <c r="G3231" s="128"/>
      <c r="H3231" s="24" t="str">
        <f>IF(ISNUMBER(F3231), F3231+90, "N/A")</f>
        <v>N/A</v>
      </c>
      <c r="I3231" s="24"/>
      <c r="J3231" s="24">
        <v>44781</v>
      </c>
      <c r="K3231" s="28">
        <v>352.74</v>
      </c>
      <c r="L3231" s="28">
        <v>352.74</v>
      </c>
      <c r="M3231" s="28">
        <v>352.74</v>
      </c>
      <c r="N3231" s="28">
        <v>352.74</v>
      </c>
      <c r="O3231" s="27">
        <f>IF(ISBLANK(J3231), "", IF(LEFT(B3231) = "P", J3231+60, J3231+90))</f>
        <v>44871</v>
      </c>
      <c r="P3231" s="27">
        <v>44811</v>
      </c>
      <c r="Q3231" s="27">
        <f>IF(NOT(ISNUMBER(P3231)),"",P3231+15)</f>
        <v>44826</v>
      </c>
      <c r="R3231" s="25" t="s">
        <v>195</v>
      </c>
      <c r="S3231" s="25"/>
      <c r="T3231" s="26"/>
      <c r="U3231" s="25"/>
      <c r="V3231" s="25"/>
      <c r="W3231" s="25" t="str">
        <f>IF(ISNUMBER(R3231), R3231+120, "")</f>
        <v/>
      </c>
      <c r="X3231" s="24">
        <v>44827</v>
      </c>
      <c r="Y3231" s="23" t="str">
        <f ca="1">IF(LEFT(B3231) = "P",
        IF(OR(ISBLANK(I3231), I3231 = ""), TODAY() - F3231 &amp; CHAR(10) &amp; "(preapproval)", I3231 - F3231 &amp; CHAR(10) &amp; "(PFL filed)"),
       IF(OR(ISBLANK(Z3231), Z3231 = ""), TODAY() - J3231, X3231 - J3231 &amp; CHAR(10) &amp; "(closed)"))</f>
        <v>46
(closed)</v>
      </c>
      <c r="Z3231" s="6" t="str">
        <f>IF(ISBLANK(X3231), "", "Yes")</f>
        <v>Yes</v>
      </c>
    </row>
    <row r="3232" spans="1:26" s="12" customFormat="1" ht="28.8" hidden="1" x14ac:dyDescent="0.3">
      <c r="A3232" s="29" t="s">
        <v>185</v>
      </c>
      <c r="B3232" s="29">
        <v>2022000109</v>
      </c>
      <c r="C3232" s="31" t="s">
        <v>291</v>
      </c>
      <c r="D3232" s="29" t="s">
        <v>179</v>
      </c>
      <c r="E3232" s="30" t="s">
        <v>1258</v>
      </c>
      <c r="F3232" s="129"/>
      <c r="G3232" s="128"/>
      <c r="H3232" s="24"/>
      <c r="I3232" s="24"/>
      <c r="J3232" s="24">
        <v>44781</v>
      </c>
      <c r="K3232" s="28">
        <v>0</v>
      </c>
      <c r="L3232" s="28">
        <v>5572</v>
      </c>
      <c r="M3232" s="28">
        <v>5572</v>
      </c>
      <c r="N3232" s="28">
        <v>5572</v>
      </c>
      <c r="O3232" s="27">
        <f>IF(ISBLANK(J3232), "", IF(LEFT(B3232) = "P", J3232+60, J3232+90))</f>
        <v>44871</v>
      </c>
      <c r="P3232" s="27">
        <v>44820</v>
      </c>
      <c r="Q3232" s="27">
        <f>IF(NOT(ISNUMBER(P3232)),"",P3232+15)</f>
        <v>44835</v>
      </c>
      <c r="R3232" s="25" t="s">
        <v>195</v>
      </c>
      <c r="S3232" s="25"/>
      <c r="T3232" s="26"/>
      <c r="U3232" s="25"/>
      <c r="V3232" s="25"/>
      <c r="W3232" s="25" t="str">
        <f>IF(ISNUMBER(R3232), R3232+120, "")</f>
        <v/>
      </c>
      <c r="X3232" s="24">
        <v>44838</v>
      </c>
      <c r="Y3232" s="23" t="str">
        <f ca="1">IF(LEFT(B3232) = "P",
        IF(OR(ISBLANK(I3232), I3232 = ""), TODAY() - F3232 &amp; CHAR(10) &amp; "(preapproval)", I3232 - F3232 &amp; CHAR(10) &amp; "(PFL filed)"),
       IF(OR(ISBLANK(Z3232), Z3232 = ""), TODAY() - J3232, X3232 - J3232 &amp; CHAR(10) &amp; "(closed)"))</f>
        <v>57
(closed)</v>
      </c>
      <c r="Z3232" s="6" t="str">
        <f>IF(ISBLANK(X3232), "", "Yes")</f>
        <v>Yes</v>
      </c>
    </row>
    <row r="3233" spans="1:26" ht="28.8" hidden="1" x14ac:dyDescent="0.3">
      <c r="A3233" s="29" t="s">
        <v>185</v>
      </c>
      <c r="B3233" s="29">
        <v>2022000110</v>
      </c>
      <c r="C3233" s="31" t="s">
        <v>575</v>
      </c>
      <c r="D3233" s="29" t="s">
        <v>174</v>
      </c>
      <c r="E3233" s="30" t="s">
        <v>1063</v>
      </c>
      <c r="F3233" s="129"/>
      <c r="G3233" s="128"/>
      <c r="H3233" s="24" t="str">
        <f>IF(ISNUMBER(F3233), F3233+90, "N/A")</f>
        <v>N/A</v>
      </c>
      <c r="I3233" s="24"/>
      <c r="J3233" s="24">
        <v>44781</v>
      </c>
      <c r="K3233" s="28">
        <v>485905</v>
      </c>
      <c r="L3233" s="28">
        <v>0</v>
      </c>
      <c r="M3233" s="28">
        <v>448089.01</v>
      </c>
      <c r="N3233" s="28">
        <v>0</v>
      </c>
      <c r="O3233" s="27">
        <f>IF(ISBLANK(J3233), "", IF(LEFT(B3233) = "P", J3233+60, J3233+90))</f>
        <v>44871</v>
      </c>
      <c r="P3233" s="27">
        <v>44868</v>
      </c>
      <c r="Q3233" s="27">
        <f>IF(NOT(ISNUMBER(P3233)),"",P3233+15)</f>
        <v>44883</v>
      </c>
      <c r="R3233" s="25" t="s">
        <v>195</v>
      </c>
      <c r="S3233" s="25" t="s">
        <v>849</v>
      </c>
      <c r="T3233" s="26" t="s">
        <v>849</v>
      </c>
      <c r="U3233" s="25" t="s">
        <v>849</v>
      </c>
      <c r="V3233" s="25" t="s">
        <v>849</v>
      </c>
      <c r="W3233" s="25" t="s">
        <v>849</v>
      </c>
      <c r="X3233" s="24">
        <v>44886</v>
      </c>
      <c r="Y3233" s="23" t="str">
        <f ca="1">IF(LEFT(B3233) = "P",
        IF(OR(ISBLANK(I3233), I3233 = ""), TODAY() - F3233 &amp; CHAR(10) &amp; "(preapproval)", I3233 - F3233 &amp; CHAR(10) &amp; "(PFL filed)"),
       IF(OR(ISBLANK(Z3233), Z3233 = ""), TODAY() - J3233, X3233 - J3233 &amp; CHAR(10) &amp; "(closed)"))</f>
        <v>105
(closed)</v>
      </c>
      <c r="Z3233" s="6" t="str">
        <f>IF(ISBLANK(X3233), "", "Yes")</f>
        <v>Yes</v>
      </c>
    </row>
    <row r="3234" spans="1:26" ht="28.8" hidden="1" x14ac:dyDescent="0.3">
      <c r="A3234" s="29" t="s">
        <v>185</v>
      </c>
      <c r="B3234" s="29">
        <v>2022000111</v>
      </c>
      <c r="C3234" s="31" t="s">
        <v>291</v>
      </c>
      <c r="D3234" s="29" t="s">
        <v>179</v>
      </c>
      <c r="E3234" s="30" t="s">
        <v>1257</v>
      </c>
      <c r="F3234" s="129"/>
      <c r="G3234" s="128"/>
      <c r="H3234" s="24" t="str">
        <f>IF(ISNUMBER(F3234), F3234+90, "N/A")</f>
        <v>N/A</v>
      </c>
      <c r="I3234" s="24"/>
      <c r="J3234" s="24">
        <v>44781</v>
      </c>
      <c r="K3234" s="28">
        <v>0</v>
      </c>
      <c r="L3234" s="28">
        <v>113</v>
      </c>
      <c r="M3234" s="28">
        <v>113</v>
      </c>
      <c r="N3234" s="28">
        <v>113</v>
      </c>
      <c r="O3234" s="27">
        <f>IF(ISBLANK(J3234), "", IF(LEFT(B3234) = "P", J3234+60, J3234+90))</f>
        <v>44871</v>
      </c>
      <c r="P3234" s="27">
        <v>44827</v>
      </c>
      <c r="Q3234" s="27">
        <f>IF(NOT(ISNUMBER(P3234)),"",P3234+15)</f>
        <v>44842</v>
      </c>
      <c r="R3234" s="25" t="s">
        <v>195</v>
      </c>
      <c r="S3234" s="25"/>
      <c r="T3234" s="26"/>
      <c r="U3234" s="25"/>
      <c r="V3234" s="25"/>
      <c r="W3234" s="25" t="str">
        <f>IF(ISNUMBER(R3234), R3234+120, "")</f>
        <v/>
      </c>
      <c r="X3234" s="24">
        <v>44845</v>
      </c>
      <c r="Y3234" s="23" t="str">
        <f ca="1">IF(LEFT(B3234) = "P",
        IF(OR(ISBLANK(I3234), I3234 = ""), TODAY() - F3234 &amp; CHAR(10) &amp; "(preapproval)", I3234 - F3234 &amp; CHAR(10) &amp; "(PFL filed)"),
       IF(OR(ISBLANK(Z3234), Z3234 = ""), TODAY() - J3234, X3234 - J3234 &amp; CHAR(10) &amp; "(closed)"))</f>
        <v>64
(closed)</v>
      </c>
      <c r="Z3234" s="6" t="str">
        <f>IF(ISBLANK(X3234), "", "Yes")</f>
        <v>Yes</v>
      </c>
    </row>
    <row r="3235" spans="1:26" ht="28.8" hidden="1" x14ac:dyDescent="0.3">
      <c r="A3235" s="29" t="s">
        <v>185</v>
      </c>
      <c r="B3235" s="29">
        <v>2022000112</v>
      </c>
      <c r="C3235" s="31" t="s">
        <v>291</v>
      </c>
      <c r="D3235" s="29" t="s">
        <v>179</v>
      </c>
      <c r="E3235" s="30" t="s">
        <v>539</v>
      </c>
      <c r="F3235" s="129"/>
      <c r="G3235" s="128"/>
      <c r="H3235" s="24" t="str">
        <f>IF(ISNUMBER(F3235), F3235+90, "N/A")</f>
        <v>N/A</v>
      </c>
      <c r="I3235" s="24"/>
      <c r="J3235" s="24">
        <v>44782</v>
      </c>
      <c r="K3235" s="28">
        <v>7509.33</v>
      </c>
      <c r="L3235" s="28">
        <v>1280</v>
      </c>
      <c r="M3235" s="28">
        <v>7509.33</v>
      </c>
      <c r="N3235" s="28">
        <v>1280</v>
      </c>
      <c r="O3235" s="27">
        <f>IF(ISBLANK(J3235), "", IF(LEFT(B3235) = "P", J3235+60, J3235+90))</f>
        <v>44872</v>
      </c>
      <c r="P3235" s="27">
        <v>44855</v>
      </c>
      <c r="Q3235" s="27">
        <f>IF(NOT(ISNUMBER(P3235)),"",P3235+15)</f>
        <v>44870</v>
      </c>
      <c r="R3235" s="25" t="s">
        <v>195</v>
      </c>
      <c r="S3235" s="25"/>
      <c r="T3235" s="26"/>
      <c r="U3235" s="25"/>
      <c r="V3235" s="25"/>
      <c r="W3235" s="25" t="str">
        <f>IF(ISNUMBER(R3235), R3235+120, "")</f>
        <v/>
      </c>
      <c r="X3235" s="24">
        <v>44873</v>
      </c>
      <c r="Y3235" s="23" t="str">
        <f ca="1">IF(LEFT(B3235) = "P",
        IF(OR(ISBLANK(I3235), I3235 = ""), TODAY() - F3235 &amp; CHAR(10) &amp; "(preapproval)", I3235 - F3235 &amp; CHAR(10) &amp; "(PFL filed)"),
       IF(OR(ISBLANK(Z3235), Z3235 = ""), TODAY() - J3235, X3235 - J3235 &amp; CHAR(10) &amp; "(closed)"))</f>
        <v>91
(closed)</v>
      </c>
      <c r="Z3235" s="6" t="str">
        <f>IF(ISBLANK(X3235), "", "Yes")</f>
        <v>Yes</v>
      </c>
    </row>
    <row r="3236" spans="1:26" s="12" customFormat="1" ht="21" hidden="1" customHeight="1" x14ac:dyDescent="0.3">
      <c r="A3236" s="29" t="s">
        <v>185</v>
      </c>
      <c r="B3236" s="29">
        <v>2022000113</v>
      </c>
      <c r="C3236" s="31" t="s">
        <v>193</v>
      </c>
      <c r="D3236" s="29" t="s">
        <v>179</v>
      </c>
      <c r="E3236" s="30" t="s">
        <v>1256</v>
      </c>
      <c r="F3236" s="129"/>
      <c r="G3236" s="128"/>
      <c r="H3236" s="24"/>
      <c r="I3236" s="24"/>
      <c r="J3236" s="24">
        <v>44782</v>
      </c>
      <c r="K3236" s="28">
        <v>210</v>
      </c>
      <c r="L3236" s="28">
        <v>210</v>
      </c>
      <c r="M3236" s="28">
        <v>210</v>
      </c>
      <c r="N3236" s="28">
        <v>210</v>
      </c>
      <c r="O3236" s="27">
        <f>IF(ISBLANK(J3236), "", IF(LEFT(B3236) = "P", J3236+60, J3236+90))</f>
        <v>44872</v>
      </c>
      <c r="P3236" s="27">
        <v>44811</v>
      </c>
      <c r="Q3236" s="27">
        <f>IF(NOT(ISNUMBER(P3236)),"",P3236+15)</f>
        <v>44826</v>
      </c>
      <c r="R3236" s="25" t="s">
        <v>195</v>
      </c>
      <c r="S3236" s="25"/>
      <c r="T3236" s="26"/>
      <c r="U3236" s="25"/>
      <c r="V3236" s="25"/>
      <c r="W3236" s="25"/>
      <c r="X3236" s="24">
        <v>44827</v>
      </c>
      <c r="Y3236" s="23" t="str">
        <f ca="1">IF(LEFT(B3236) = "P",
        IF(OR(ISBLANK(I3236), I3236 = ""), TODAY() - F3236 &amp; CHAR(10) &amp; "(preapproval)", I3236 - F3236 &amp; CHAR(10) &amp; "(PFL filed)"),
       IF(OR(ISBLANK(Z3236), Z3236 = ""), TODAY() - J3236, X3236 - J3236 &amp; CHAR(10) &amp; "(closed)"))</f>
        <v>45
(closed)</v>
      </c>
      <c r="Z3236" s="69" t="s">
        <v>1255</v>
      </c>
    </row>
    <row r="3237" spans="1:26" ht="16.5" hidden="1" customHeight="1" x14ac:dyDescent="0.3">
      <c r="A3237" s="29" t="s">
        <v>185</v>
      </c>
      <c r="B3237" s="29">
        <v>2022000114</v>
      </c>
      <c r="C3237" s="31" t="s">
        <v>193</v>
      </c>
      <c r="D3237" s="29" t="s">
        <v>179</v>
      </c>
      <c r="E3237" s="30" t="s">
        <v>1046</v>
      </c>
      <c r="F3237" s="129"/>
      <c r="G3237" s="128"/>
      <c r="H3237" s="24"/>
      <c r="I3237" s="24"/>
      <c r="J3237" s="24">
        <v>44782</v>
      </c>
      <c r="K3237" s="28">
        <v>475.6</v>
      </c>
      <c r="L3237" s="28">
        <v>475.6</v>
      </c>
      <c r="M3237" s="28">
        <v>475.6</v>
      </c>
      <c r="N3237" s="28">
        <v>475.6</v>
      </c>
      <c r="O3237" s="27">
        <f>IF(ISBLANK(J3237), "", IF(LEFT(B3237) = "P", J3237+60, J3237+90))</f>
        <v>44872</v>
      </c>
      <c r="P3237" s="27">
        <v>44853</v>
      </c>
      <c r="Q3237" s="27">
        <f>IF(NOT(ISNUMBER(P3237)),"",P3237+15)</f>
        <v>44868</v>
      </c>
      <c r="R3237" s="25" t="s">
        <v>195</v>
      </c>
      <c r="S3237" s="25"/>
      <c r="T3237" s="26"/>
      <c r="U3237" s="25"/>
      <c r="V3237" s="25"/>
      <c r="W3237" s="25"/>
      <c r="X3237" s="24">
        <v>44869</v>
      </c>
      <c r="Y3237" s="23" t="str">
        <f ca="1">IF(LEFT(B3237) = "P",
        IF(OR(ISBLANK(I3237), I3237 = ""), TODAY() - F3237 &amp; CHAR(10) &amp; "(preapproval)", I3237 - F3237 &amp; CHAR(10) &amp; "(PFL filed)"),
       IF(OR(ISBLANK(Z3237), Z3237 = ""), TODAY() - J3237, X3237 - J3237 &amp; CHAR(10) &amp; "(closed)"))</f>
        <v>87
(closed)</v>
      </c>
      <c r="Z3237" s="6" t="str">
        <f>IF(ISBLANK(X3237), "", "Yes")</f>
        <v>Yes</v>
      </c>
    </row>
    <row r="3238" spans="1:26" s="134" customFormat="1" ht="16.5" hidden="1" customHeight="1" x14ac:dyDescent="0.3">
      <c r="A3238" s="121" t="s">
        <v>185</v>
      </c>
      <c r="B3238" s="121">
        <v>2022000115</v>
      </c>
      <c r="C3238" s="130" t="s">
        <v>193</v>
      </c>
      <c r="D3238" s="29" t="s">
        <v>179</v>
      </c>
      <c r="E3238" s="130" t="s">
        <v>1254</v>
      </c>
      <c r="F3238" s="119">
        <v>44782</v>
      </c>
      <c r="G3238" s="121" t="s">
        <v>20</v>
      </c>
      <c r="H3238" s="121">
        <v>472</v>
      </c>
      <c r="I3238" s="121">
        <v>372</v>
      </c>
      <c r="J3238" s="119">
        <v>44782</v>
      </c>
      <c r="K3238" s="28">
        <v>352</v>
      </c>
      <c r="L3238" s="28">
        <v>352</v>
      </c>
      <c r="M3238" s="28">
        <v>352</v>
      </c>
      <c r="N3238" s="28">
        <v>352</v>
      </c>
      <c r="O3238" s="27">
        <f>IF(ISBLANK(J3238), "", IF(LEFT(B3238) = "P", J3238+60, J3238+90))</f>
        <v>44872</v>
      </c>
      <c r="P3238" s="27">
        <v>44880</v>
      </c>
      <c r="Q3238" s="27">
        <f>IF(NOT(ISNUMBER(P3238)),"",P3238+15)</f>
        <v>44895</v>
      </c>
      <c r="R3238" s="25" t="s">
        <v>195</v>
      </c>
      <c r="S3238" s="25"/>
      <c r="T3238" s="26"/>
      <c r="U3238" s="25"/>
      <c r="V3238" s="25"/>
      <c r="W3238" s="25"/>
      <c r="X3238" s="24">
        <v>44896</v>
      </c>
      <c r="Y3238" s="23" t="str">
        <f ca="1">IF(LEFT(B3238) = "P",
        IF(OR(ISBLANK(I3238), I3238 = ""), TODAY() - F3238 &amp; CHAR(10) &amp; "(preapproval)", I3238 - F3238 &amp; CHAR(10) &amp; "(PFL filed)"),
       IF(OR(ISBLANK(Z3238), Z3238 = ""), TODAY() - J3238, X3238 - J3238 &amp; CHAR(10) &amp; "(closed)"))</f>
        <v>114
(closed)</v>
      </c>
      <c r="Z3238" s="6" t="str">
        <f>IF(ISBLANK(X3238), "", "Yes")</f>
        <v>Yes</v>
      </c>
    </row>
    <row r="3239" spans="1:26" s="12" customFormat="1" ht="28.8" hidden="1" x14ac:dyDescent="0.3">
      <c r="A3239" s="29" t="s">
        <v>185</v>
      </c>
      <c r="B3239" s="29">
        <v>2022000116</v>
      </c>
      <c r="C3239" s="31" t="s">
        <v>193</v>
      </c>
      <c r="D3239" s="29" t="s">
        <v>179</v>
      </c>
      <c r="E3239" s="30" t="s">
        <v>1253</v>
      </c>
      <c r="F3239" s="129"/>
      <c r="G3239" s="128"/>
      <c r="H3239" s="24" t="str">
        <f>IF(ISNUMBER(F3239), F3239+90, "N/A")</f>
        <v>N/A</v>
      </c>
      <c r="I3239" s="24"/>
      <c r="J3239" s="24">
        <v>44782</v>
      </c>
      <c r="K3239" s="28">
        <v>472</v>
      </c>
      <c r="L3239" s="28">
        <v>372</v>
      </c>
      <c r="M3239" s="28">
        <v>472</v>
      </c>
      <c r="N3239" s="28">
        <v>372</v>
      </c>
      <c r="O3239" s="27">
        <f>IF(ISBLANK(J3239), "", IF(LEFT(B3239) = "P", J3239+60, J3239+90))</f>
        <v>44872</v>
      </c>
      <c r="P3239" s="27">
        <v>44811</v>
      </c>
      <c r="Q3239" s="27">
        <f>IF(NOT(ISNUMBER(P3239)),"",P3239+15)</f>
        <v>44826</v>
      </c>
      <c r="R3239" s="25" t="s">
        <v>195</v>
      </c>
      <c r="S3239" s="25"/>
      <c r="T3239" s="26"/>
      <c r="U3239" s="25"/>
      <c r="V3239" s="25"/>
      <c r="W3239" s="25" t="str">
        <f>IF(ISNUMBER(R3239), R3239+120, "")</f>
        <v/>
      </c>
      <c r="X3239" s="24">
        <v>44827</v>
      </c>
      <c r="Y3239" s="23" t="str">
        <f ca="1">IF(LEFT(B3239) = "P",
        IF(OR(ISBLANK(I3239), I3239 = ""), TODAY() - F3239 &amp; CHAR(10) &amp; "(preapproval)", I3239 - F3239 &amp; CHAR(10) &amp; "(PFL filed)"),
       IF(OR(ISBLANK(Z3239), Z3239 = ""), TODAY() - J3239, X3239 - J3239 &amp; CHAR(10) &amp; "(closed)"))</f>
        <v>45
(closed)</v>
      </c>
      <c r="Z3239" s="6" t="str">
        <f>IF(ISBLANK(X3239), "", "Yes")</f>
        <v>Yes</v>
      </c>
    </row>
    <row r="3240" spans="1:26" s="12" customFormat="1" ht="28.8" hidden="1" x14ac:dyDescent="0.3">
      <c r="A3240" s="29" t="s">
        <v>185</v>
      </c>
      <c r="B3240" s="29">
        <v>2022000117</v>
      </c>
      <c r="C3240" s="31" t="s">
        <v>193</v>
      </c>
      <c r="D3240" s="29" t="s">
        <v>179</v>
      </c>
      <c r="E3240" s="30" t="s">
        <v>1252</v>
      </c>
      <c r="F3240" s="129"/>
      <c r="G3240" s="128"/>
      <c r="H3240" s="24" t="str">
        <f>IF(ISNUMBER(F3240), F3240+90, "N/A")</f>
        <v>N/A</v>
      </c>
      <c r="I3240" s="24"/>
      <c r="J3240" s="24">
        <v>44782</v>
      </c>
      <c r="K3240" s="28">
        <v>355.9</v>
      </c>
      <c r="L3240" s="28">
        <v>355.9</v>
      </c>
      <c r="M3240" s="28">
        <v>355.9</v>
      </c>
      <c r="N3240" s="28">
        <v>355.9</v>
      </c>
      <c r="O3240" s="27">
        <f>IF(ISBLANK(J3240), "", IF(LEFT(B3240) = "P", J3240+60, J3240+90))</f>
        <v>44872</v>
      </c>
      <c r="P3240" s="27">
        <v>44811</v>
      </c>
      <c r="Q3240" s="27">
        <f>IF(NOT(ISNUMBER(P3240)),"",P3240+15)</f>
        <v>44826</v>
      </c>
      <c r="R3240" s="25" t="s">
        <v>195</v>
      </c>
      <c r="S3240" s="25"/>
      <c r="T3240" s="26"/>
      <c r="U3240" s="25"/>
      <c r="V3240" s="25"/>
      <c r="W3240" s="25" t="str">
        <f>IF(ISNUMBER(R3240), R3240+120, "")</f>
        <v/>
      </c>
      <c r="X3240" s="24">
        <v>44827</v>
      </c>
      <c r="Y3240" s="23" t="str">
        <f ca="1">IF(LEFT(B3240) = "P",
        IF(OR(ISBLANK(I3240), I3240 = ""), TODAY() - F3240 &amp; CHAR(10) &amp; "(preapproval)", I3240 - F3240 &amp; CHAR(10) &amp; "(PFL filed)"),
       IF(OR(ISBLANK(Z3240), Z3240 = ""), TODAY() - J3240, X3240 - J3240 &amp; CHAR(10) &amp; "(closed)"))</f>
        <v>45
(closed)</v>
      </c>
      <c r="Z3240" s="6" t="str">
        <f>IF(ISBLANK(X3240), "", "Yes")</f>
        <v>Yes</v>
      </c>
    </row>
    <row r="3241" spans="1:26" s="12" customFormat="1" ht="28.8" hidden="1" x14ac:dyDescent="0.3">
      <c r="A3241" s="29" t="s">
        <v>185</v>
      </c>
      <c r="B3241" s="29">
        <v>2022000118</v>
      </c>
      <c r="C3241" s="31" t="s">
        <v>193</v>
      </c>
      <c r="D3241" s="29" t="s">
        <v>179</v>
      </c>
      <c r="E3241" s="30" t="s">
        <v>1251</v>
      </c>
      <c r="F3241" s="129"/>
      <c r="G3241" s="128"/>
      <c r="H3241" s="24" t="str">
        <f>IF(ISNUMBER(F3241), F3241+90, "N/A")</f>
        <v>N/A</v>
      </c>
      <c r="I3241" s="24"/>
      <c r="J3241" s="24">
        <v>44782</v>
      </c>
      <c r="K3241" s="28">
        <v>732</v>
      </c>
      <c r="L3241" s="28">
        <v>532</v>
      </c>
      <c r="M3241" s="28">
        <v>732</v>
      </c>
      <c r="N3241" s="28">
        <v>532</v>
      </c>
      <c r="O3241" s="27">
        <f>IF(ISBLANK(J3241), "", IF(LEFT(B3241) = "P", J3241+60, J3241+90))</f>
        <v>44872</v>
      </c>
      <c r="P3241" s="27">
        <v>44792</v>
      </c>
      <c r="Q3241" s="27">
        <f>IF(NOT(ISNUMBER(P3241)),"",P3241+15)</f>
        <v>44807</v>
      </c>
      <c r="R3241" s="25" t="s">
        <v>195</v>
      </c>
      <c r="S3241" s="25"/>
      <c r="T3241" s="26"/>
      <c r="U3241" s="25"/>
      <c r="V3241" s="25"/>
      <c r="W3241" s="25" t="str">
        <f>IF(ISNUMBER(R3241), R3241+120, "")</f>
        <v/>
      </c>
      <c r="X3241" s="24">
        <v>44811</v>
      </c>
      <c r="Y3241" s="23" t="str">
        <f ca="1">IF(LEFT(B3241) = "P",
        IF(OR(ISBLANK(I3241), I3241 = ""), TODAY() - F3241 &amp; CHAR(10) &amp; "(preapproval)", I3241 - F3241 &amp; CHAR(10) &amp; "(PFL filed)"),
       IF(OR(ISBLANK(Z3241), Z3241 = ""), TODAY() - J3241, X3241 - J3241 &amp; CHAR(10) &amp; "(closed)"))</f>
        <v>29
(closed)</v>
      </c>
      <c r="Z3241" s="6" t="str">
        <f>IF(ISBLANK(X3241), "", "Yes")</f>
        <v>Yes</v>
      </c>
    </row>
    <row r="3242" spans="1:26" s="12" customFormat="1" ht="28.8" hidden="1" x14ac:dyDescent="0.3">
      <c r="A3242" s="29" t="s">
        <v>185</v>
      </c>
      <c r="B3242" s="29">
        <v>2022000119</v>
      </c>
      <c r="C3242" s="31" t="s">
        <v>193</v>
      </c>
      <c r="D3242" s="29" t="s">
        <v>179</v>
      </c>
      <c r="E3242" s="30" t="s">
        <v>1250</v>
      </c>
      <c r="F3242" s="129"/>
      <c r="G3242" s="128"/>
      <c r="H3242" s="24" t="str">
        <f>IF(ISNUMBER(F3242), F3242+90, "N/A")</f>
        <v>N/A</v>
      </c>
      <c r="I3242" s="24"/>
      <c r="J3242" s="24">
        <v>44782</v>
      </c>
      <c r="K3242" s="28">
        <v>392</v>
      </c>
      <c r="L3242" s="28">
        <v>392</v>
      </c>
      <c r="M3242" s="28">
        <v>392</v>
      </c>
      <c r="N3242" s="28">
        <v>392</v>
      </c>
      <c r="O3242" s="27">
        <f>IF(ISBLANK(J3242), "", IF(LEFT(B3242) = "P", J3242+60, J3242+90))</f>
        <v>44872</v>
      </c>
      <c r="P3242" s="27">
        <v>44792</v>
      </c>
      <c r="Q3242" s="27">
        <f>IF(NOT(ISNUMBER(P3242)),"",P3242+15)</f>
        <v>44807</v>
      </c>
      <c r="R3242" s="25" t="s">
        <v>195</v>
      </c>
      <c r="S3242" s="25"/>
      <c r="T3242" s="26"/>
      <c r="U3242" s="25"/>
      <c r="V3242" s="25"/>
      <c r="W3242" s="25" t="str">
        <f>IF(ISNUMBER(R3242), R3242+120, "")</f>
        <v/>
      </c>
      <c r="X3242" s="24">
        <v>44811</v>
      </c>
      <c r="Y3242" s="23" t="str">
        <f ca="1">IF(LEFT(B3242) = "P",
        IF(OR(ISBLANK(I3242), I3242 = ""), TODAY() - F3242 &amp; CHAR(10) &amp; "(preapproval)", I3242 - F3242 &amp; CHAR(10) &amp; "(PFL filed)"),
       IF(OR(ISBLANK(Z3242), Z3242 = ""), TODAY() - J3242, X3242 - J3242 &amp; CHAR(10) &amp; "(closed)"))</f>
        <v>29
(closed)</v>
      </c>
      <c r="Z3242" s="6" t="str">
        <f>IF(ISBLANK(X3242), "", "Yes")</f>
        <v>Yes</v>
      </c>
    </row>
    <row r="3243" spans="1:26" s="12" customFormat="1" ht="28.8" hidden="1" x14ac:dyDescent="0.3">
      <c r="A3243" s="29" t="s">
        <v>185</v>
      </c>
      <c r="B3243" s="29">
        <v>2022000120</v>
      </c>
      <c r="C3243" s="31" t="s">
        <v>193</v>
      </c>
      <c r="D3243" s="29" t="s">
        <v>179</v>
      </c>
      <c r="E3243" s="30" t="s">
        <v>1249</v>
      </c>
      <c r="F3243" s="129"/>
      <c r="G3243" s="128"/>
      <c r="H3243" s="24" t="str">
        <f>IF(ISNUMBER(F3243), F3243+90, "N/A")</f>
        <v>N/A</v>
      </c>
      <c r="I3243" s="24"/>
      <c r="J3243" s="24">
        <v>44782</v>
      </c>
      <c r="K3243" s="28">
        <v>750</v>
      </c>
      <c r="L3243" s="28">
        <v>450</v>
      </c>
      <c r="M3243" s="28">
        <v>300</v>
      </c>
      <c r="N3243" s="28">
        <v>300</v>
      </c>
      <c r="O3243" s="27">
        <f>IF(ISBLANK(J3243), "", IF(LEFT(B3243) = "P", J3243+60, J3243+90))</f>
        <v>44872</v>
      </c>
      <c r="P3243" s="27">
        <v>44820</v>
      </c>
      <c r="Q3243" s="27">
        <f>IF(NOT(ISNUMBER(P3243)),"",P3243+15)</f>
        <v>44835</v>
      </c>
      <c r="R3243" s="25" t="s">
        <v>195</v>
      </c>
      <c r="S3243" s="25"/>
      <c r="T3243" s="26"/>
      <c r="U3243" s="25"/>
      <c r="V3243" s="25"/>
      <c r="W3243" s="25" t="str">
        <f>IF(ISNUMBER(R3243), R3243+120, "")</f>
        <v/>
      </c>
      <c r="X3243" s="24">
        <v>44838</v>
      </c>
      <c r="Y3243" s="23" t="str">
        <f ca="1">IF(LEFT(B3243) = "P",
        IF(OR(ISBLANK(I3243), I3243 = ""), TODAY() - F3243 &amp; CHAR(10) &amp; "(preapproval)", I3243 - F3243 &amp; CHAR(10) &amp; "(PFL filed)"),
       IF(OR(ISBLANK(Z3243), Z3243 = ""), TODAY() - J3243, X3243 - J3243 &amp; CHAR(10) &amp; "(closed)"))</f>
        <v>56
(closed)</v>
      </c>
      <c r="Z3243" s="6" t="str">
        <f>IF(ISBLANK(X3243), "", "Yes")</f>
        <v>Yes</v>
      </c>
    </row>
    <row r="3244" spans="1:26" ht="28.8" hidden="1" x14ac:dyDescent="0.3">
      <c r="A3244" s="29" t="s">
        <v>185</v>
      </c>
      <c r="B3244" s="29">
        <v>2022000121</v>
      </c>
      <c r="C3244" s="31" t="s">
        <v>291</v>
      </c>
      <c r="D3244" s="29" t="s">
        <v>176</v>
      </c>
      <c r="E3244" s="30" t="s">
        <v>1248</v>
      </c>
      <c r="F3244" s="129"/>
      <c r="G3244" s="128"/>
      <c r="H3244" s="24" t="str">
        <f>IF(ISNUMBER(F3244), F3244+90, "N/A")</f>
        <v>N/A</v>
      </c>
      <c r="I3244" s="24"/>
      <c r="J3244" s="24">
        <v>44784</v>
      </c>
      <c r="K3244" s="28">
        <v>4950</v>
      </c>
      <c r="L3244" s="28">
        <v>275</v>
      </c>
      <c r="M3244" s="28">
        <v>4950</v>
      </c>
      <c r="N3244" s="28">
        <v>275</v>
      </c>
      <c r="O3244" s="27">
        <f>IF(ISBLANK(J3244), "", IF(LEFT(B3244) = "P", J3244+60, J3244+90))</f>
        <v>44874</v>
      </c>
      <c r="P3244" s="27">
        <v>44827</v>
      </c>
      <c r="Q3244" s="27">
        <f>IF(NOT(ISNUMBER(P3244)),"",P3244+15)</f>
        <v>44842</v>
      </c>
      <c r="R3244" s="25" t="s">
        <v>195</v>
      </c>
      <c r="S3244" s="25"/>
      <c r="T3244" s="26"/>
      <c r="U3244" s="25"/>
      <c r="V3244" s="25"/>
      <c r="W3244" s="25" t="str">
        <f>IF(ISNUMBER(R3244), R3244+120, "")</f>
        <v/>
      </c>
      <c r="X3244" s="24">
        <v>44845</v>
      </c>
      <c r="Y3244" s="23" t="str">
        <f ca="1">IF(LEFT(B3244) = "P",
        IF(OR(ISBLANK(I3244), I3244 = ""), TODAY() - F3244 &amp; CHAR(10) &amp; "(preapproval)", I3244 - F3244 &amp; CHAR(10) &amp; "(PFL filed)"),
       IF(OR(ISBLANK(Z3244), Z3244 = ""), TODAY() - J3244, X3244 - J3244 &amp; CHAR(10) &amp; "(closed)"))</f>
        <v>61
(closed)</v>
      </c>
      <c r="Z3244" s="6" t="str">
        <f>IF(ISBLANK(X3244), "", "Yes")</f>
        <v>Yes</v>
      </c>
    </row>
    <row r="3245" spans="1:26" ht="28.8" hidden="1" x14ac:dyDescent="0.3">
      <c r="A3245" s="29" t="s">
        <v>185</v>
      </c>
      <c r="B3245" s="29">
        <v>2022000122</v>
      </c>
      <c r="C3245" s="31" t="s">
        <v>291</v>
      </c>
      <c r="D3245" s="29" t="s">
        <v>176</v>
      </c>
      <c r="E3245" s="30" t="s">
        <v>1247</v>
      </c>
      <c r="F3245" s="129"/>
      <c r="G3245" s="128"/>
      <c r="H3245" s="24" t="str">
        <f>IF(ISNUMBER(F3245), F3245+90, "N/A")</f>
        <v>N/A</v>
      </c>
      <c r="I3245" s="24"/>
      <c r="J3245" s="24">
        <v>44784</v>
      </c>
      <c r="K3245" s="28">
        <v>4950</v>
      </c>
      <c r="L3245" s="28">
        <v>275</v>
      </c>
      <c r="M3245" s="28">
        <v>4950</v>
      </c>
      <c r="N3245" s="28">
        <v>275</v>
      </c>
      <c r="O3245" s="27">
        <f>IF(ISBLANK(J3245), "", IF(LEFT(B3245) = "P", J3245+60, J3245+90))</f>
        <v>44874</v>
      </c>
      <c r="P3245" s="27">
        <v>44827</v>
      </c>
      <c r="Q3245" s="27">
        <f>IF(NOT(ISNUMBER(P3245)),"",P3245+15)</f>
        <v>44842</v>
      </c>
      <c r="R3245" s="25" t="s">
        <v>195</v>
      </c>
      <c r="S3245" s="25"/>
      <c r="T3245" s="26"/>
      <c r="U3245" s="25"/>
      <c r="V3245" s="25"/>
      <c r="W3245" s="25" t="str">
        <f>IF(ISNUMBER(R3245), R3245+120, "")</f>
        <v/>
      </c>
      <c r="X3245" s="24">
        <v>44845</v>
      </c>
      <c r="Y3245" s="23" t="str">
        <f ca="1">IF(LEFT(B3245) = "P",
        IF(OR(ISBLANK(I3245), I3245 = ""), TODAY() - F3245 &amp; CHAR(10) &amp; "(preapproval)", I3245 - F3245 &amp; CHAR(10) &amp; "(PFL filed)"),
       IF(OR(ISBLANK(Z3245), Z3245 = ""), TODAY() - J3245, X3245 - J3245 &amp; CHAR(10) &amp; "(closed)"))</f>
        <v>61
(closed)</v>
      </c>
      <c r="Z3245" s="6" t="str">
        <f>IF(ISBLANK(X3245), "", "Yes")</f>
        <v>Yes</v>
      </c>
    </row>
    <row r="3246" spans="1:26" s="12" customFormat="1" ht="28.8" hidden="1" x14ac:dyDescent="0.3">
      <c r="A3246" s="29" t="s">
        <v>185</v>
      </c>
      <c r="B3246" s="29">
        <v>2022000123</v>
      </c>
      <c r="C3246" s="31" t="s">
        <v>1245</v>
      </c>
      <c r="D3246" s="29" t="s">
        <v>179</v>
      </c>
      <c r="E3246" s="30" t="s">
        <v>1246</v>
      </c>
      <c r="F3246" s="129"/>
      <c r="G3246" s="128"/>
      <c r="H3246" s="24" t="str">
        <f>IF(ISNUMBER(F3246), F3246+90, "N/A")</f>
        <v>N/A</v>
      </c>
      <c r="I3246" s="24"/>
      <c r="J3246" s="24">
        <v>44785</v>
      </c>
      <c r="K3246" s="28">
        <v>4876.8</v>
      </c>
      <c r="L3246" s="28">
        <v>0</v>
      </c>
      <c r="M3246" s="28">
        <v>4876.8</v>
      </c>
      <c r="N3246" s="28">
        <v>0</v>
      </c>
      <c r="O3246" s="27">
        <f>IF(ISBLANK(J3246), "", IF(LEFT(B3246) = "P", J3246+60, J3246+90))</f>
        <v>44875</v>
      </c>
      <c r="P3246" s="27">
        <v>44818</v>
      </c>
      <c r="Q3246" s="27">
        <f>IF(NOT(ISNUMBER(P3246)),"",P3246+15)</f>
        <v>44833</v>
      </c>
      <c r="R3246" s="25" t="s">
        <v>195</v>
      </c>
      <c r="S3246" s="25"/>
      <c r="T3246" s="26"/>
      <c r="U3246" s="25"/>
      <c r="V3246" s="25"/>
      <c r="W3246" s="25" t="str">
        <f>IF(ISNUMBER(R3246), R3246+120, "")</f>
        <v/>
      </c>
      <c r="X3246" s="24">
        <v>44834</v>
      </c>
      <c r="Y3246" s="23" t="str">
        <f ca="1">IF(LEFT(B3246) = "P",
        IF(OR(ISBLANK(I3246), I3246 = ""), TODAY() - F3246 &amp; CHAR(10) &amp; "(preapproval)", I3246 - F3246 &amp; CHAR(10) &amp; "(PFL filed)"),
       IF(OR(ISBLANK(Z3246), Z3246 = ""), TODAY() - J3246, X3246 - J3246 &amp; CHAR(10) &amp; "(closed)"))</f>
        <v>49
(closed)</v>
      </c>
      <c r="Z3246" s="6" t="str">
        <f>IF(ISBLANK(X3246), "", "Yes")</f>
        <v>Yes</v>
      </c>
    </row>
    <row r="3247" spans="1:26" s="12" customFormat="1" ht="28.8" hidden="1" x14ac:dyDescent="0.3">
      <c r="A3247" s="121" t="s">
        <v>185</v>
      </c>
      <c r="B3247" s="121">
        <v>2022000124</v>
      </c>
      <c r="C3247" s="122" t="s">
        <v>1245</v>
      </c>
      <c r="D3247" s="29" t="s">
        <v>179</v>
      </c>
      <c r="E3247" s="122" t="s">
        <v>1078</v>
      </c>
      <c r="F3247" s="126">
        <v>44785</v>
      </c>
      <c r="G3247" s="67" t="s">
        <v>20</v>
      </c>
      <c r="H3247" s="125">
        <v>4876.8</v>
      </c>
      <c r="I3247" s="67">
        <v>0</v>
      </c>
      <c r="J3247" s="24">
        <v>44785</v>
      </c>
      <c r="K3247" s="28">
        <v>3888</v>
      </c>
      <c r="L3247" s="28">
        <v>324</v>
      </c>
      <c r="M3247" s="28">
        <v>3888</v>
      </c>
      <c r="N3247" s="28">
        <v>324</v>
      </c>
      <c r="O3247" s="27">
        <f>IF(ISBLANK(J3247), "", IF(LEFT(B3247) = "P", J3247+60, J3247+90))</f>
        <v>44875</v>
      </c>
      <c r="P3247" s="27">
        <v>44818</v>
      </c>
      <c r="Q3247" s="27">
        <f>IF(NOT(ISNUMBER(P3247)),"",P3247+15)</f>
        <v>44833</v>
      </c>
      <c r="R3247" s="25" t="s">
        <v>195</v>
      </c>
      <c r="S3247" s="25"/>
      <c r="T3247" s="26"/>
      <c r="U3247" s="25"/>
      <c r="V3247" s="25"/>
      <c r="W3247" s="25" t="str">
        <f>IF(ISNUMBER(R3247), R3247+120, "")</f>
        <v/>
      </c>
      <c r="X3247" s="24">
        <v>44834</v>
      </c>
      <c r="Y3247" s="23" t="str">
        <f ca="1">IF(LEFT(B3247) = "P",
        IF(OR(ISBLANK(I3247), I3247 = ""), TODAY() - F3247 &amp; CHAR(10) &amp; "(preapproval)", I3247 - F3247 &amp; CHAR(10) &amp; "(PFL filed)"),
       IF(OR(ISBLANK(Z3247), Z3247 = ""), TODAY() - J3247, X3247 - J3247 &amp; CHAR(10) &amp; "(closed)"))</f>
        <v>49
(closed)</v>
      </c>
      <c r="Z3247" s="6" t="str">
        <f>IF(ISBLANK(X3247), "", "Yes")</f>
        <v>Yes</v>
      </c>
    </row>
    <row r="3248" spans="1:26" s="12" customFormat="1" ht="28.8" hidden="1" x14ac:dyDescent="0.3">
      <c r="A3248" s="121" t="s">
        <v>185</v>
      </c>
      <c r="B3248" s="121">
        <v>2022000125</v>
      </c>
      <c r="C3248" s="122" t="s">
        <v>804</v>
      </c>
      <c r="D3248" s="29" t="s">
        <v>176</v>
      </c>
      <c r="E3248" s="122" t="s">
        <v>1244</v>
      </c>
      <c r="F3248" s="126"/>
      <c r="G3248" s="67"/>
      <c r="H3248" s="125"/>
      <c r="I3248" s="67"/>
      <c r="J3248" s="24">
        <v>44788</v>
      </c>
      <c r="K3248" s="28">
        <v>790.04</v>
      </c>
      <c r="L3248" s="28">
        <v>1128.5999999999999</v>
      </c>
      <c r="M3248" s="28">
        <v>592.53</v>
      </c>
      <c r="N3248" s="28">
        <v>846.45</v>
      </c>
      <c r="O3248" s="27">
        <f>IF(ISBLANK(J3248), "", IF(LEFT(B3248) = "P", J3248+60, J3248+90))</f>
        <v>44878</v>
      </c>
      <c r="P3248" s="27">
        <v>44820</v>
      </c>
      <c r="Q3248" s="27">
        <f>IF(NOT(ISNUMBER(P3248)),"",P3248+15)</f>
        <v>44835</v>
      </c>
      <c r="R3248" s="25" t="s">
        <v>195</v>
      </c>
      <c r="S3248" s="25"/>
      <c r="T3248" s="26"/>
      <c r="U3248" s="25"/>
      <c r="V3248" s="25"/>
      <c r="W3248" s="25" t="str">
        <f>IF(ISNUMBER(R3248), R3248+120, "")</f>
        <v/>
      </c>
      <c r="X3248" s="24">
        <v>44838</v>
      </c>
      <c r="Y3248" s="23" t="str">
        <f ca="1">IF(LEFT(B3248) = "P",
        IF(OR(ISBLANK(I3248), I3248 = ""), TODAY() - F3248 &amp; CHAR(10) &amp; "(preapproval)", I3248 - F3248 &amp; CHAR(10) &amp; "(PFL filed)"),
       IF(OR(ISBLANK(Z3248), Z3248 = ""), TODAY() - J3248, X3248 - J3248 &amp; CHAR(10) &amp; "(closed)"))</f>
        <v>50
(closed)</v>
      </c>
      <c r="Z3248" s="6" t="str">
        <f>IF(ISBLANK(X3248), "", "Yes")</f>
        <v>Yes</v>
      </c>
    </row>
    <row r="3249" spans="1:26" ht="28.8" hidden="1" x14ac:dyDescent="0.3">
      <c r="A3249" s="29" t="s">
        <v>185</v>
      </c>
      <c r="B3249" s="29">
        <v>2022000126</v>
      </c>
      <c r="C3249" s="31" t="s">
        <v>291</v>
      </c>
      <c r="D3249" s="29" t="s">
        <v>176</v>
      </c>
      <c r="E3249" s="30" t="s">
        <v>1243</v>
      </c>
      <c r="F3249" s="129"/>
      <c r="G3249" s="128"/>
      <c r="H3249" s="24" t="str">
        <f>IF(ISNUMBER(F3249), F3249+90, "N/A")</f>
        <v>N/A</v>
      </c>
      <c r="I3249" s="24"/>
      <c r="J3249" s="24">
        <v>44789</v>
      </c>
      <c r="K3249" s="28">
        <v>4950</v>
      </c>
      <c r="L3249" s="28">
        <v>275</v>
      </c>
      <c r="M3249" s="28">
        <v>4950</v>
      </c>
      <c r="N3249" s="28">
        <v>275</v>
      </c>
      <c r="O3249" s="27">
        <f>IF(ISBLANK(J3249), "", IF(LEFT(B3249) = "P", J3249+60, J3249+90))</f>
        <v>44879</v>
      </c>
      <c r="P3249" s="27">
        <v>44827</v>
      </c>
      <c r="Q3249" s="27">
        <f>IF(NOT(ISNUMBER(P3249)),"",P3249+15)</f>
        <v>44842</v>
      </c>
      <c r="R3249" s="25" t="s">
        <v>195</v>
      </c>
      <c r="S3249" s="25"/>
      <c r="T3249" s="26"/>
      <c r="U3249" s="25"/>
      <c r="V3249" s="25"/>
      <c r="W3249" s="25" t="str">
        <f>IF(ISNUMBER(R3249), R3249+120, "")</f>
        <v/>
      </c>
      <c r="X3249" s="24">
        <v>44845</v>
      </c>
      <c r="Y3249" s="23" t="str">
        <f ca="1">IF(LEFT(B3249) = "P",
        IF(OR(ISBLANK(I3249), I3249 = ""), TODAY() - F3249 &amp; CHAR(10) &amp; "(preapproval)", I3249 - F3249 &amp; CHAR(10) &amp; "(PFL filed)"),
       IF(OR(ISBLANK(Z3249), Z3249 = ""), TODAY() - J3249, X3249 - J3249 &amp; CHAR(10) &amp; "(closed)"))</f>
        <v>56
(closed)</v>
      </c>
      <c r="Z3249" s="6" t="str">
        <f>IF(ISBLANK(X3249), "", "Yes")</f>
        <v>Yes</v>
      </c>
    </row>
    <row r="3250" spans="1:26" ht="28.8" hidden="1" x14ac:dyDescent="0.3">
      <c r="A3250" s="29" t="s">
        <v>185</v>
      </c>
      <c r="B3250" s="29">
        <v>2022000127</v>
      </c>
      <c r="C3250" s="31" t="s">
        <v>291</v>
      </c>
      <c r="D3250" s="29" t="s">
        <v>176</v>
      </c>
      <c r="E3250" s="30" t="s">
        <v>1242</v>
      </c>
      <c r="F3250" s="129"/>
      <c r="G3250" s="128"/>
      <c r="H3250" s="24" t="str">
        <f>IF(ISNUMBER(F3250), F3250+90, "N/A")</f>
        <v>N/A</v>
      </c>
      <c r="I3250" s="24"/>
      <c r="J3250" s="24">
        <v>44789</v>
      </c>
      <c r="K3250" s="28">
        <v>26760</v>
      </c>
      <c r="L3250" s="28">
        <v>2230</v>
      </c>
      <c r="M3250" s="28">
        <v>26760</v>
      </c>
      <c r="N3250" s="28">
        <v>2230</v>
      </c>
      <c r="O3250" s="27">
        <f>IF(ISBLANK(J3250), "", IF(LEFT(B3250) = "P", J3250+60, J3250+90))</f>
        <v>44879</v>
      </c>
      <c r="P3250" s="27">
        <v>44832</v>
      </c>
      <c r="Q3250" s="27">
        <f>IF(NOT(ISNUMBER(P3250)),"",P3250+15)</f>
        <v>44847</v>
      </c>
      <c r="R3250" s="25" t="s">
        <v>195</v>
      </c>
      <c r="S3250" s="25"/>
      <c r="T3250" s="26"/>
      <c r="U3250" s="25"/>
      <c r="V3250" s="25"/>
      <c r="W3250" s="25" t="str">
        <f>IF(ISNUMBER(R3250), R3250+120, "")</f>
        <v/>
      </c>
      <c r="X3250" s="24">
        <v>44848</v>
      </c>
      <c r="Y3250" s="23" t="str">
        <f ca="1">IF(LEFT(B3250) = "P",
        IF(OR(ISBLANK(I3250), I3250 = ""), TODAY() - F3250 &amp; CHAR(10) &amp; "(preapproval)", I3250 - F3250 &amp; CHAR(10) &amp; "(PFL filed)"),
       IF(OR(ISBLANK(Z3250), Z3250 = ""), TODAY() - J3250, X3250 - J3250 &amp; CHAR(10) &amp; "(closed)"))</f>
        <v>59
(closed)</v>
      </c>
      <c r="Z3250" s="6" t="str">
        <f>IF(ISBLANK(X3250), "", "Yes")</f>
        <v>Yes</v>
      </c>
    </row>
    <row r="3251" spans="1:26" ht="28.8" hidden="1" x14ac:dyDescent="0.3">
      <c r="A3251" s="29" t="s">
        <v>185</v>
      </c>
      <c r="B3251" s="29">
        <v>2022000128</v>
      </c>
      <c r="C3251" s="31" t="s">
        <v>291</v>
      </c>
      <c r="D3251" s="29" t="s">
        <v>176</v>
      </c>
      <c r="E3251" s="30" t="s">
        <v>1241</v>
      </c>
      <c r="F3251" s="129"/>
      <c r="G3251" s="128"/>
      <c r="H3251" s="24" t="str">
        <f>IF(ISNUMBER(F3251), F3251+90, "N/A")</f>
        <v>N/A</v>
      </c>
      <c r="I3251" s="24"/>
      <c r="J3251" s="24">
        <v>44789</v>
      </c>
      <c r="K3251" s="28">
        <v>6577.2</v>
      </c>
      <c r="L3251" s="28">
        <v>548.1</v>
      </c>
      <c r="M3251" s="28">
        <v>6577.2</v>
      </c>
      <c r="N3251" s="28">
        <v>548.1</v>
      </c>
      <c r="O3251" s="27">
        <f>IF(ISBLANK(J3251), "", IF(LEFT(B3251) = "P", J3251+60, J3251+90))</f>
        <v>44879</v>
      </c>
      <c r="P3251" s="27">
        <v>44827</v>
      </c>
      <c r="Q3251" s="27">
        <f>IF(NOT(ISNUMBER(P3251)),"",P3251+15)</f>
        <v>44842</v>
      </c>
      <c r="R3251" s="25" t="s">
        <v>195</v>
      </c>
      <c r="S3251" s="25"/>
      <c r="T3251" s="26"/>
      <c r="U3251" s="25"/>
      <c r="V3251" s="25"/>
      <c r="W3251" s="25" t="str">
        <f>IF(ISNUMBER(R3251), R3251+120, "")</f>
        <v/>
      </c>
      <c r="X3251" s="24">
        <v>44845</v>
      </c>
      <c r="Y3251" s="23" t="str">
        <f ca="1">IF(LEFT(B3251) = "P",
        IF(OR(ISBLANK(I3251), I3251 = ""), TODAY() - F3251 &amp; CHAR(10) &amp; "(preapproval)", I3251 - F3251 &amp; CHAR(10) &amp; "(PFL filed)"),
       IF(OR(ISBLANK(Z3251), Z3251 = ""), TODAY() - J3251, X3251 - J3251 &amp; CHAR(10) &amp; "(closed)"))</f>
        <v>56
(closed)</v>
      </c>
      <c r="Z3251" s="6" t="str">
        <f>IF(ISBLANK(X3251), "", "Yes")</f>
        <v>Yes</v>
      </c>
    </row>
    <row r="3252" spans="1:26" ht="28.8" hidden="1" x14ac:dyDescent="0.3">
      <c r="A3252" s="29" t="s">
        <v>185</v>
      </c>
      <c r="B3252" s="29">
        <v>2022000129</v>
      </c>
      <c r="C3252" s="31" t="s">
        <v>804</v>
      </c>
      <c r="D3252" s="29" t="s">
        <v>179</v>
      </c>
      <c r="E3252" s="30" t="s">
        <v>1240</v>
      </c>
      <c r="F3252" s="129"/>
      <c r="G3252" s="128"/>
      <c r="H3252" s="24" t="str">
        <f>IF(ISNUMBER(F3252), F3252+90, "N/A")</f>
        <v>N/A</v>
      </c>
      <c r="I3252" s="24"/>
      <c r="J3252" s="24">
        <v>44791</v>
      </c>
      <c r="K3252" s="28">
        <v>2209.64</v>
      </c>
      <c r="L3252" s="28">
        <v>0</v>
      </c>
      <c r="M3252" s="28">
        <v>2209.64</v>
      </c>
      <c r="N3252" s="28">
        <v>0</v>
      </c>
      <c r="O3252" s="27">
        <f>IF(ISBLANK(J3252), "", IF(LEFT(B3252) = "P", J3252+60, J3252+90))</f>
        <v>44881</v>
      </c>
      <c r="P3252" s="27">
        <v>44839</v>
      </c>
      <c r="Q3252" s="27">
        <f>IF(NOT(ISNUMBER(P3252)),"",P3252+15)</f>
        <v>44854</v>
      </c>
      <c r="R3252" s="25" t="s">
        <v>195</v>
      </c>
      <c r="S3252" s="25"/>
      <c r="T3252" s="26"/>
      <c r="U3252" s="25"/>
      <c r="V3252" s="25"/>
      <c r="W3252" s="25" t="str">
        <f>IF(ISNUMBER(R3252), R3252+120, "")</f>
        <v/>
      </c>
      <c r="X3252" s="24">
        <v>44855</v>
      </c>
      <c r="Y3252" s="23" t="str">
        <f ca="1">IF(LEFT(B3252) = "P",
        IF(OR(ISBLANK(I3252), I3252 = ""), TODAY() - F3252 &amp; CHAR(10) &amp; "(preapproval)", I3252 - F3252 &amp; CHAR(10) &amp; "(PFL filed)"),
       IF(OR(ISBLANK(Z3252), Z3252 = ""), TODAY() - J3252, X3252 - J3252 &amp; CHAR(10) &amp; "(closed)"))</f>
        <v>64
(closed)</v>
      </c>
      <c r="Z3252" s="6" t="str">
        <f>IF(ISBLANK(X3252), "", "Yes")</f>
        <v>Yes</v>
      </c>
    </row>
    <row r="3253" spans="1:26" ht="28.8" hidden="1" x14ac:dyDescent="0.3">
      <c r="A3253" s="123" t="s">
        <v>185</v>
      </c>
      <c r="B3253" s="123">
        <v>2022000130</v>
      </c>
      <c r="C3253" s="63" t="s">
        <v>804</v>
      </c>
      <c r="D3253" s="29" t="s">
        <v>176</v>
      </c>
      <c r="E3253" s="67" t="s">
        <v>1239</v>
      </c>
      <c r="F3253" s="67"/>
      <c r="G3253" s="67"/>
      <c r="H3253" s="67"/>
      <c r="I3253" s="67"/>
      <c r="J3253" s="119">
        <v>44791</v>
      </c>
      <c r="K3253" s="67">
        <v>633.82000000000005</v>
      </c>
      <c r="L3253" s="67">
        <v>633.82000000000005</v>
      </c>
      <c r="M3253" s="67">
        <v>633.82000000000005</v>
      </c>
      <c r="N3253" s="67">
        <v>633.82000000000005</v>
      </c>
      <c r="O3253" s="27">
        <f>IF(ISBLANK(J3253), "", IF(LEFT(B3253) = "P", J3253+60, J3253+90))</f>
        <v>44881</v>
      </c>
      <c r="P3253" s="27">
        <v>44841</v>
      </c>
      <c r="Q3253" s="27">
        <f>IF(NOT(ISNUMBER(P3253)),"",P3253+15)</f>
        <v>44856</v>
      </c>
      <c r="R3253" s="25" t="s">
        <v>195</v>
      </c>
      <c r="S3253" s="25"/>
      <c r="T3253" s="26"/>
      <c r="U3253" s="25"/>
      <c r="V3253" s="25"/>
      <c r="W3253" s="25" t="str">
        <f>IF(ISNUMBER(R3253), R3253+120, "")</f>
        <v/>
      </c>
      <c r="X3253" s="24">
        <v>44859</v>
      </c>
      <c r="Y3253" s="23" t="str">
        <f ca="1">IF(LEFT(B3253) = "P",
        IF(OR(ISBLANK(I3253), I3253 = ""), TODAY() - F3253 &amp; CHAR(10) &amp; "(preapproval)", I3253 - F3253 &amp; CHAR(10) &amp; "(PFL filed)"),
       IF(OR(ISBLANK(Z3253), Z3253 = ""), TODAY() - J3253, X3253 - J3253 &amp; CHAR(10) &amp; "(closed)"))</f>
        <v>68
(closed)</v>
      </c>
      <c r="Z3253" s="6" t="str">
        <f>IF(ISBLANK(X3253), "", "Yes")</f>
        <v>Yes</v>
      </c>
    </row>
    <row r="3254" spans="1:26" ht="28.8" hidden="1" x14ac:dyDescent="0.3">
      <c r="A3254" s="123" t="s">
        <v>185</v>
      </c>
      <c r="B3254" s="29">
        <v>2022000131</v>
      </c>
      <c r="C3254" s="31" t="s">
        <v>914</v>
      </c>
      <c r="D3254" s="29" t="s">
        <v>176</v>
      </c>
      <c r="E3254" s="67" t="s">
        <v>1238</v>
      </c>
      <c r="F3254" s="67"/>
      <c r="G3254" s="67"/>
      <c r="H3254" s="24" t="str">
        <f>IF(ISNUMBER(F3254), F3254+90, "N/A")</f>
        <v>N/A</v>
      </c>
      <c r="I3254" s="67"/>
      <c r="J3254" s="119">
        <v>44791</v>
      </c>
      <c r="K3254" s="131">
        <v>6963.2</v>
      </c>
      <c r="L3254" s="131">
        <v>0</v>
      </c>
      <c r="M3254" s="67">
        <v>6963.2</v>
      </c>
      <c r="N3254" s="67">
        <v>0</v>
      </c>
      <c r="O3254" s="27">
        <f>IF(ISBLANK(J3254), "", IF(LEFT(B3254) = "P", J3254+60, J3254+90))</f>
        <v>44881</v>
      </c>
      <c r="P3254" s="27">
        <v>44853</v>
      </c>
      <c r="Q3254" s="27">
        <f>IF(NOT(ISNUMBER(P3254)),"",P3254+15)</f>
        <v>44868</v>
      </c>
      <c r="R3254" s="25" t="s">
        <v>195</v>
      </c>
      <c r="S3254" s="25"/>
      <c r="T3254" s="26"/>
      <c r="U3254" s="25"/>
      <c r="V3254" s="25"/>
      <c r="W3254" s="25" t="str">
        <f>IF(ISNUMBER(R3254), R3254+120, "")</f>
        <v/>
      </c>
      <c r="X3254" s="24">
        <v>44869</v>
      </c>
      <c r="Y3254" s="23" t="str">
        <f ca="1">IF(LEFT(B3254) = "P",
        IF(OR(ISBLANK(I3254), I3254 = ""), TODAY() - F3254 &amp; CHAR(10) &amp; "(preapproval)", I3254 - F3254 &amp; CHAR(10) &amp; "(PFL filed)"),
       IF(OR(ISBLANK(Z3254), Z3254 = ""), TODAY() - J3254, X3254 - J3254 &amp; CHAR(10) &amp; "(closed)"))</f>
        <v>78
(closed)</v>
      </c>
      <c r="Z3254" s="6" t="str">
        <f>IF(ISBLANK(X3254), "", "Yes")</f>
        <v>Yes</v>
      </c>
    </row>
    <row r="3255" spans="1:26" ht="28.8" hidden="1" x14ac:dyDescent="0.3">
      <c r="A3255" s="123" t="s">
        <v>185</v>
      </c>
      <c r="B3255" s="123">
        <v>2022000132</v>
      </c>
      <c r="C3255" s="30" t="s">
        <v>112</v>
      </c>
      <c r="D3255" s="29" t="s">
        <v>179</v>
      </c>
      <c r="E3255" s="63" t="s">
        <v>1237</v>
      </c>
      <c r="F3255" s="67"/>
      <c r="G3255" s="67"/>
      <c r="H3255" s="67"/>
      <c r="I3255" s="67"/>
      <c r="J3255" s="119">
        <v>44792</v>
      </c>
      <c r="K3255" s="131">
        <v>967.2</v>
      </c>
      <c r="L3255" s="131">
        <v>74.400000000000006</v>
      </c>
      <c r="M3255" s="131">
        <v>967.2</v>
      </c>
      <c r="N3255" s="131">
        <v>74.400000000000006</v>
      </c>
      <c r="O3255" s="27">
        <f>IF(ISBLANK(J3255), "", IF(LEFT(B3255) = "P", J3255+60, J3255+90))</f>
        <v>44882</v>
      </c>
      <c r="P3255" s="27">
        <v>44832</v>
      </c>
      <c r="Q3255" s="27">
        <f>IF(NOT(ISNUMBER(P3255)),"",P3255+15)</f>
        <v>44847</v>
      </c>
      <c r="R3255" s="25" t="s">
        <v>195</v>
      </c>
      <c r="S3255" s="25"/>
      <c r="T3255" s="26"/>
      <c r="U3255" s="25"/>
      <c r="V3255" s="25"/>
      <c r="W3255" s="25" t="str">
        <f>IF(ISNUMBER(R3255), R3255+120, "")</f>
        <v/>
      </c>
      <c r="X3255" s="24">
        <v>44848</v>
      </c>
      <c r="Y3255" s="23" t="str">
        <f ca="1">IF(LEFT(B3255) = "P",
        IF(OR(ISBLANK(I3255), I3255 = ""), TODAY() - F3255 &amp; CHAR(10) &amp; "(preapproval)", I3255 - F3255 &amp; CHAR(10) &amp; "(PFL filed)"),
       IF(OR(ISBLANK(Z3255), Z3255 = ""), TODAY() - J3255, X3255 - J3255 &amp; CHAR(10) &amp; "(closed)"))</f>
        <v>56
(closed)</v>
      </c>
      <c r="Z3255" s="6" t="str">
        <f>IF(ISBLANK(X3255), "", "Yes")</f>
        <v>Yes</v>
      </c>
    </row>
    <row r="3256" spans="1:26" s="12" customFormat="1" ht="25.5" hidden="1" customHeight="1" x14ac:dyDescent="0.3">
      <c r="A3256" s="123" t="s">
        <v>786</v>
      </c>
      <c r="B3256" s="123">
        <v>2022000133</v>
      </c>
      <c r="C3256" s="63" t="s">
        <v>193</v>
      </c>
      <c r="D3256" s="29" t="s">
        <v>179</v>
      </c>
      <c r="E3256" s="63" t="s">
        <v>1236</v>
      </c>
      <c r="F3256" s="67"/>
      <c r="G3256" s="67"/>
      <c r="H3256" s="67"/>
      <c r="I3256" s="67"/>
      <c r="J3256" s="119">
        <v>44796</v>
      </c>
      <c r="K3256" s="131">
        <v>556</v>
      </c>
      <c r="L3256" s="131">
        <v>356</v>
      </c>
      <c r="M3256" s="131">
        <v>556</v>
      </c>
      <c r="N3256" s="131">
        <v>356</v>
      </c>
      <c r="O3256" s="27" t="s">
        <v>1234</v>
      </c>
      <c r="P3256" s="27">
        <v>44811</v>
      </c>
      <c r="Q3256" s="27">
        <f>IF(NOT(ISNUMBER(P3256)),"",P3256+15)</f>
        <v>44826</v>
      </c>
      <c r="R3256" s="25" t="s">
        <v>195</v>
      </c>
      <c r="S3256" s="25"/>
      <c r="T3256" s="26"/>
      <c r="U3256" s="25"/>
      <c r="V3256" s="25"/>
      <c r="W3256" s="25"/>
      <c r="X3256" s="24">
        <v>44827</v>
      </c>
      <c r="Y3256" s="23" t="str">
        <f ca="1">IF(LEFT(B3256) = "P",
        IF(OR(ISBLANK(I3256), I3256 = ""), TODAY() - F3256 &amp; CHAR(10) &amp; "(preapproval)", I3256 - F3256 &amp; CHAR(10) &amp; "(PFL filed)"),
       IF(OR(ISBLANK(Z3256), Z3256 = ""), TODAY() - J3256, X3256 - J3256 &amp; CHAR(10) &amp; "(closed)"))</f>
        <v>31
(closed)</v>
      </c>
      <c r="Z3256" s="6" t="str">
        <f>IF(ISBLANK(X3256), "", "Yes")</f>
        <v>Yes</v>
      </c>
    </row>
    <row r="3257" spans="1:26" ht="28.8" hidden="1" x14ac:dyDescent="0.3">
      <c r="A3257" s="123" t="s">
        <v>185</v>
      </c>
      <c r="B3257" s="123">
        <v>2022000134</v>
      </c>
      <c r="C3257" s="124" t="s">
        <v>193</v>
      </c>
      <c r="D3257" s="29" t="s">
        <v>176</v>
      </c>
      <c r="E3257" s="63" t="s">
        <v>650</v>
      </c>
      <c r="F3257" s="67"/>
      <c r="G3257" s="67"/>
      <c r="H3257" s="24" t="str">
        <f>IF(ISNUMBER(F3257), F3257+90, "N/A")</f>
        <v>N/A</v>
      </c>
      <c r="I3257" s="67"/>
      <c r="J3257" s="119">
        <v>44796</v>
      </c>
      <c r="K3257" s="131">
        <v>525</v>
      </c>
      <c r="L3257" s="131">
        <v>525</v>
      </c>
      <c r="M3257" s="131">
        <v>322</v>
      </c>
      <c r="N3257" s="131">
        <v>322</v>
      </c>
      <c r="O3257" s="27">
        <f>IF(ISBLANK(J3257), "", IF(LEFT(B3257) = "P", J3257+60, J3257+90))</f>
        <v>44886</v>
      </c>
      <c r="P3257" s="27">
        <v>44834</v>
      </c>
      <c r="Q3257" s="27">
        <f>IF(NOT(ISNUMBER(P3257)),"",P3257+15)</f>
        <v>44849</v>
      </c>
      <c r="R3257" s="25" t="s">
        <v>195</v>
      </c>
      <c r="S3257" s="25"/>
      <c r="T3257" s="26"/>
      <c r="U3257" s="25"/>
      <c r="V3257" s="25"/>
      <c r="W3257" s="25" t="str">
        <f>IF(ISNUMBER(R3257), R3257+120, "")</f>
        <v/>
      </c>
      <c r="X3257" s="24">
        <v>44852</v>
      </c>
      <c r="Y3257" s="23" t="str">
        <f ca="1">IF(LEFT(B3257) = "P",
        IF(OR(ISBLANK(I3257), I3257 = ""), TODAY() - F3257 &amp; CHAR(10) &amp; "(preapproval)", I3257 - F3257 &amp; CHAR(10) &amp; "(PFL filed)"),
       IF(OR(ISBLANK(Z3257), Z3257 = ""), TODAY() - J3257, X3257 - J3257 &amp; CHAR(10) &amp; "(closed)"))</f>
        <v>56
(closed)</v>
      </c>
      <c r="Z3257" s="6" t="str">
        <f>IF(ISBLANK(X3257), "", "Yes")</f>
        <v>Yes</v>
      </c>
    </row>
    <row r="3258" spans="1:26" ht="28.8" hidden="1" x14ac:dyDescent="0.3">
      <c r="A3258" s="123" t="s">
        <v>982</v>
      </c>
      <c r="B3258" s="123">
        <v>2022000135</v>
      </c>
      <c r="C3258" s="124" t="s">
        <v>193</v>
      </c>
      <c r="D3258" s="29" t="s">
        <v>176</v>
      </c>
      <c r="E3258" s="63" t="s">
        <v>649</v>
      </c>
      <c r="F3258" s="67"/>
      <c r="G3258" s="67"/>
      <c r="H3258" s="24" t="str">
        <f>IF(ISNUMBER(F3258), F3258+90, "N/A")</f>
        <v>N/A</v>
      </c>
      <c r="I3258" s="67"/>
      <c r="J3258" s="119">
        <v>44796</v>
      </c>
      <c r="K3258" s="131">
        <v>525</v>
      </c>
      <c r="L3258" s="131">
        <v>525</v>
      </c>
      <c r="M3258" s="131">
        <v>322</v>
      </c>
      <c r="N3258" s="131">
        <v>322</v>
      </c>
      <c r="O3258" s="27">
        <f>IF(ISBLANK(J3258), "", IF(LEFT(B3258) = "P", J3258+60, J3258+90))</f>
        <v>44886</v>
      </c>
      <c r="P3258" s="27">
        <v>44834</v>
      </c>
      <c r="Q3258" s="27">
        <f>IF(NOT(ISNUMBER(P3258)),"",P3258+15)</f>
        <v>44849</v>
      </c>
      <c r="R3258" s="25" t="s">
        <v>195</v>
      </c>
      <c r="S3258" s="25"/>
      <c r="T3258" s="26"/>
      <c r="U3258" s="25"/>
      <c r="V3258" s="25"/>
      <c r="W3258" s="25" t="str">
        <f>IF(ISNUMBER(R3258), R3258+120, "")</f>
        <v/>
      </c>
      <c r="X3258" s="24">
        <v>44852</v>
      </c>
      <c r="Y3258" s="23" t="str">
        <f ca="1">IF(LEFT(B3258) = "P",
        IF(OR(ISBLANK(I3258), I3258 = ""), TODAY() - F3258 &amp; CHAR(10) &amp; "(preapproval)", I3258 - F3258 &amp; CHAR(10) &amp; "(PFL filed)"),
       IF(OR(ISBLANK(Z3258), Z3258 = ""), TODAY() - J3258, X3258 - J3258 &amp; CHAR(10) &amp; "(closed)"))</f>
        <v>56
(closed)</v>
      </c>
      <c r="Z3258" s="6" t="str">
        <f>IF(ISBLANK(X3258), "", "Yes")</f>
        <v>Yes</v>
      </c>
    </row>
    <row r="3259" spans="1:26" ht="28.8" hidden="1" x14ac:dyDescent="0.3">
      <c r="A3259" s="123" t="s">
        <v>185</v>
      </c>
      <c r="B3259" s="123">
        <v>2022000136</v>
      </c>
      <c r="C3259" s="124" t="s">
        <v>193</v>
      </c>
      <c r="D3259" s="29" t="s">
        <v>176</v>
      </c>
      <c r="E3259" s="63" t="s">
        <v>648</v>
      </c>
      <c r="F3259" s="67"/>
      <c r="G3259" s="67"/>
      <c r="H3259" s="24" t="str">
        <f>IF(ISNUMBER(F3259), F3259+90, "N/A")</f>
        <v>N/A</v>
      </c>
      <c r="I3259" s="67"/>
      <c r="J3259" s="119">
        <v>44796</v>
      </c>
      <c r="K3259" s="131">
        <v>525</v>
      </c>
      <c r="L3259" s="131">
        <v>525</v>
      </c>
      <c r="M3259" s="131">
        <v>406</v>
      </c>
      <c r="N3259" s="131">
        <v>406</v>
      </c>
      <c r="O3259" s="27">
        <f>IF(ISBLANK(J3259), "", IF(LEFT(B3259) = "P", J3259+60, J3259+90))</f>
        <v>44886</v>
      </c>
      <c r="P3259" s="27">
        <v>44834</v>
      </c>
      <c r="Q3259" s="27">
        <f>IF(NOT(ISNUMBER(P3259)),"",P3259+15)</f>
        <v>44849</v>
      </c>
      <c r="R3259" s="25" t="s">
        <v>195</v>
      </c>
      <c r="S3259" s="25"/>
      <c r="T3259" s="26"/>
      <c r="U3259" s="25"/>
      <c r="V3259" s="25"/>
      <c r="W3259" s="25" t="str">
        <f>IF(ISNUMBER(R3259), R3259+120, "")</f>
        <v/>
      </c>
      <c r="X3259" s="24">
        <v>44852</v>
      </c>
      <c r="Y3259" s="23" t="str">
        <f ca="1">IF(LEFT(B3259) = "P",
        IF(OR(ISBLANK(I3259), I3259 = ""), TODAY() - F3259 &amp; CHAR(10) &amp; "(preapproval)", I3259 - F3259 &amp; CHAR(10) &amp; "(PFL filed)"),
       IF(OR(ISBLANK(Z3259), Z3259 = ""), TODAY() - J3259, X3259 - J3259 &amp; CHAR(10) &amp; "(closed)"))</f>
        <v>56
(closed)</v>
      </c>
      <c r="Z3259" s="6" t="str">
        <f>IF(ISBLANK(X3259), "", "Yes")</f>
        <v>Yes</v>
      </c>
    </row>
    <row r="3260" spans="1:26" ht="28.8" hidden="1" x14ac:dyDescent="0.3">
      <c r="A3260" s="29" t="s">
        <v>185</v>
      </c>
      <c r="B3260" s="29">
        <v>2022000137</v>
      </c>
      <c r="C3260" s="31" t="s">
        <v>193</v>
      </c>
      <c r="D3260" s="29" t="s">
        <v>176</v>
      </c>
      <c r="E3260" s="63" t="s">
        <v>647</v>
      </c>
      <c r="F3260" s="129"/>
      <c r="G3260" s="128"/>
      <c r="H3260" s="24" t="str">
        <f>IF(ISNUMBER(F3260), F3260+90, "N/A")</f>
        <v>N/A</v>
      </c>
      <c r="I3260" s="24"/>
      <c r="J3260" s="24">
        <v>44796</v>
      </c>
      <c r="K3260" s="28">
        <v>525</v>
      </c>
      <c r="L3260" s="28">
        <v>525</v>
      </c>
      <c r="M3260" s="28">
        <v>322</v>
      </c>
      <c r="N3260" s="28">
        <v>322</v>
      </c>
      <c r="O3260" s="27">
        <f>IF(ISBLANK(J3260), "", IF(LEFT(B3260) = "P", J3260+60, J3260+90))</f>
        <v>44886</v>
      </c>
      <c r="P3260" s="27">
        <v>44834</v>
      </c>
      <c r="Q3260" s="27">
        <f>IF(NOT(ISNUMBER(P3260)),"",P3260+15)</f>
        <v>44849</v>
      </c>
      <c r="R3260" s="25" t="s">
        <v>195</v>
      </c>
      <c r="S3260" s="25"/>
      <c r="T3260" s="26"/>
      <c r="U3260" s="25"/>
      <c r="V3260" s="25"/>
      <c r="W3260" s="25" t="str">
        <f>IF(ISNUMBER(R3260), R3260+120, "")</f>
        <v/>
      </c>
      <c r="X3260" s="24">
        <v>44852</v>
      </c>
      <c r="Y3260" s="23" t="str">
        <f ca="1">IF(LEFT(B3260) = "P",
        IF(OR(ISBLANK(I3260), I3260 = ""), TODAY() - F3260 &amp; CHAR(10) &amp; "(preapproval)", I3260 - F3260 &amp; CHAR(10) &amp; "(PFL filed)"),
       IF(OR(ISBLANK(Z3260), Z3260 = ""), TODAY() - J3260, X3260 - J3260 &amp; CHAR(10) &amp; "(closed)"))</f>
        <v>56
(closed)</v>
      </c>
      <c r="Z3260" s="6" t="str">
        <f>IF(ISBLANK(X3260), "", "Yes")</f>
        <v>Yes</v>
      </c>
    </row>
    <row r="3261" spans="1:26" s="12" customFormat="1" ht="28.8" hidden="1" x14ac:dyDescent="0.3">
      <c r="A3261" s="29" t="s">
        <v>185</v>
      </c>
      <c r="B3261" s="29">
        <v>2022000138</v>
      </c>
      <c r="C3261" s="31" t="s">
        <v>193</v>
      </c>
      <c r="D3261" s="29" t="s">
        <v>179</v>
      </c>
      <c r="E3261" s="63" t="s">
        <v>1235</v>
      </c>
      <c r="F3261" s="129"/>
      <c r="G3261" s="128"/>
      <c r="H3261" s="24"/>
      <c r="I3261" s="24"/>
      <c r="J3261" s="24">
        <v>44796</v>
      </c>
      <c r="K3261" s="28">
        <v>178</v>
      </c>
      <c r="L3261" s="28">
        <v>178</v>
      </c>
      <c r="M3261" s="28">
        <v>178</v>
      </c>
      <c r="N3261" s="28">
        <v>178</v>
      </c>
      <c r="O3261" s="27" t="s">
        <v>1234</v>
      </c>
      <c r="P3261" s="27">
        <v>44811</v>
      </c>
      <c r="Q3261" s="27">
        <f>IF(NOT(ISNUMBER(P3261)),"",P3261+15)</f>
        <v>44826</v>
      </c>
      <c r="R3261" s="25" t="s">
        <v>195</v>
      </c>
      <c r="S3261" s="25"/>
      <c r="T3261" s="26"/>
      <c r="U3261" s="25"/>
      <c r="V3261" s="25"/>
      <c r="W3261" s="25"/>
      <c r="X3261" s="24">
        <v>44827</v>
      </c>
      <c r="Y3261" s="23" t="str">
        <f ca="1">IF(LEFT(B3261) = "P",
        IF(OR(ISBLANK(I3261), I3261 = ""), TODAY() - F3261 &amp; CHAR(10) &amp; "(preapproval)", I3261 - F3261 &amp; CHAR(10) &amp; "(PFL filed)"),
       IF(OR(ISBLANK(Z3261), Z3261 = ""), TODAY() - J3261, X3261 - J3261 &amp; CHAR(10) &amp; "(closed)"))</f>
        <v>31
(closed)</v>
      </c>
      <c r="Z3261" s="6" t="str">
        <f>IF(ISBLANK(X3261), "", "Yes")</f>
        <v>Yes</v>
      </c>
    </row>
    <row r="3262" spans="1:26" s="12" customFormat="1" ht="28.8" hidden="1" x14ac:dyDescent="0.3">
      <c r="A3262" s="29" t="s">
        <v>185</v>
      </c>
      <c r="B3262" s="29">
        <v>2022000139</v>
      </c>
      <c r="C3262" s="31" t="s">
        <v>317</v>
      </c>
      <c r="D3262" s="29" t="s">
        <v>179</v>
      </c>
      <c r="E3262" s="63" t="s">
        <v>1233</v>
      </c>
      <c r="F3262" s="129"/>
      <c r="G3262" s="128"/>
      <c r="H3262" s="24"/>
      <c r="I3262" s="24"/>
      <c r="J3262" s="24">
        <v>44796</v>
      </c>
      <c r="K3262" s="28">
        <v>663</v>
      </c>
      <c r="L3262" s="28">
        <v>643</v>
      </c>
      <c r="M3262" s="28">
        <v>663</v>
      </c>
      <c r="N3262" s="28">
        <v>643</v>
      </c>
      <c r="O3262" s="27">
        <f>IF(ISBLANK(J3262), "", IF(LEFT(B3262) = "P", J3262+60, J3262+90))</f>
        <v>44886</v>
      </c>
      <c r="P3262" s="27">
        <v>44818</v>
      </c>
      <c r="Q3262" s="27">
        <f>IF(NOT(ISNUMBER(P3262)),"",P3262+15)</f>
        <v>44833</v>
      </c>
      <c r="R3262" s="25" t="s">
        <v>195</v>
      </c>
      <c r="S3262" s="25"/>
      <c r="T3262" s="26"/>
      <c r="U3262" s="25"/>
      <c r="V3262" s="25"/>
      <c r="W3262" s="25" t="str">
        <f>IF(ISNUMBER(R3262), R3262+120, "")</f>
        <v/>
      </c>
      <c r="X3262" s="24">
        <v>44834</v>
      </c>
      <c r="Y3262" s="23" t="str">
        <f ca="1">IF(LEFT(B3262) = "P",
        IF(OR(ISBLANK(I3262), I3262 = ""), TODAY() - F3262 &amp; CHAR(10) &amp; "(preapproval)", I3262 - F3262 &amp; CHAR(10) &amp; "(PFL filed)"),
       IF(OR(ISBLANK(Z3262), Z3262 = ""), TODAY() - J3262, X3262 - J3262 &amp; CHAR(10) &amp; "(closed)"))</f>
        <v>38
(closed)</v>
      </c>
      <c r="Z3262" s="6" t="str">
        <f>IF(ISBLANK(X3262), "", "Yes")</f>
        <v>Yes</v>
      </c>
    </row>
    <row r="3263" spans="1:26" s="12" customFormat="1" ht="28.8" hidden="1" x14ac:dyDescent="0.3">
      <c r="A3263" s="29" t="s">
        <v>185</v>
      </c>
      <c r="B3263" s="29">
        <v>2022000140</v>
      </c>
      <c r="C3263" s="31" t="s">
        <v>607</v>
      </c>
      <c r="D3263" s="29" t="s">
        <v>177</v>
      </c>
      <c r="E3263" s="63" t="s">
        <v>1232</v>
      </c>
      <c r="F3263" s="129"/>
      <c r="G3263" s="128"/>
      <c r="H3263" s="24"/>
      <c r="I3263" s="24"/>
      <c r="J3263" s="24">
        <v>44798</v>
      </c>
      <c r="K3263" s="28">
        <v>157.9</v>
      </c>
      <c r="L3263" s="28">
        <v>144</v>
      </c>
      <c r="M3263" s="28">
        <v>157.9</v>
      </c>
      <c r="N3263" s="28">
        <v>144</v>
      </c>
      <c r="O3263" s="27" t="s">
        <v>1231</v>
      </c>
      <c r="P3263" s="27">
        <v>44820</v>
      </c>
      <c r="Q3263" s="27">
        <f>IF(NOT(ISNUMBER(P3263)),"",P3263+15)</f>
        <v>44835</v>
      </c>
      <c r="R3263" s="25" t="s">
        <v>195</v>
      </c>
      <c r="S3263" s="25"/>
      <c r="T3263" s="26"/>
      <c r="U3263" s="25"/>
      <c r="V3263" s="25"/>
      <c r="W3263" s="25"/>
      <c r="X3263" s="24">
        <v>44838</v>
      </c>
      <c r="Y3263" s="23" t="str">
        <f ca="1">IF(LEFT(B3263) = "P",
        IF(OR(ISBLANK(I3263), I3263 = ""), TODAY() - F3263 &amp; CHAR(10) &amp; "(preapproval)", I3263 - F3263 &amp; CHAR(10) &amp; "(PFL filed)"),
       IF(OR(ISBLANK(Z3263), Z3263 = ""), TODAY() - J3263, X3263 - J3263 &amp; CHAR(10) &amp; "(closed)"))</f>
        <v>40
(closed)</v>
      </c>
      <c r="Z3263" s="6" t="str">
        <f>IF(ISBLANK(X3263), "", "Yes")</f>
        <v>Yes</v>
      </c>
    </row>
    <row r="3264" spans="1:26" ht="28.8" hidden="1" x14ac:dyDescent="0.3">
      <c r="A3264" s="29" t="s">
        <v>185</v>
      </c>
      <c r="B3264" s="29">
        <v>2022000141</v>
      </c>
      <c r="C3264" s="31" t="s">
        <v>291</v>
      </c>
      <c r="D3264" s="29" t="s">
        <v>176</v>
      </c>
      <c r="E3264" s="63" t="s">
        <v>1230</v>
      </c>
      <c r="F3264" s="129"/>
      <c r="G3264" s="128"/>
      <c r="H3264" s="24"/>
      <c r="I3264" s="24"/>
      <c r="J3264" s="24">
        <v>44802</v>
      </c>
      <c r="K3264" s="28">
        <v>3696</v>
      </c>
      <c r="L3264" s="28">
        <v>308</v>
      </c>
      <c r="M3264" s="28">
        <v>3696</v>
      </c>
      <c r="N3264" s="28">
        <v>308</v>
      </c>
      <c r="O3264" s="27">
        <f>IF(ISBLANK(J3264), "", IF(LEFT(B3264) = "P", J3264+60, J3264+90))</f>
        <v>44892</v>
      </c>
      <c r="P3264" s="27">
        <v>44839</v>
      </c>
      <c r="Q3264" s="27">
        <f>IF(NOT(ISNUMBER(P3264)),"",P3264+15)</f>
        <v>44854</v>
      </c>
      <c r="R3264" s="25" t="s">
        <v>195</v>
      </c>
      <c r="S3264" s="25"/>
      <c r="T3264" s="26"/>
      <c r="U3264" s="25"/>
      <c r="V3264" s="25"/>
      <c r="W3264" s="25" t="str">
        <f>IF(ISNUMBER(R3264), R3264+120, "")</f>
        <v/>
      </c>
      <c r="X3264" s="24">
        <v>44855</v>
      </c>
      <c r="Y3264" s="23" t="str">
        <f ca="1">IF(LEFT(B3264) = "P",
        IF(OR(ISBLANK(I3264), I3264 = ""), TODAY() - F3264 &amp; CHAR(10) &amp; "(preapproval)", I3264 - F3264 &amp; CHAR(10) &amp; "(PFL filed)"),
       IF(OR(ISBLANK(Z3264), Z3264 = ""), TODAY() - J3264, X3264 - J3264 &amp; CHAR(10) &amp; "(closed)"))</f>
        <v>53
(closed)</v>
      </c>
      <c r="Z3264" s="6" t="str">
        <f>IF(ISBLANK(X3264), "", "Yes")</f>
        <v>Yes</v>
      </c>
    </row>
    <row r="3265" spans="1:26" ht="28.8" hidden="1" x14ac:dyDescent="0.3">
      <c r="A3265" s="29" t="s">
        <v>185</v>
      </c>
      <c r="B3265" s="29">
        <v>2022000142</v>
      </c>
      <c r="C3265" s="31" t="s">
        <v>804</v>
      </c>
      <c r="D3265" s="29" t="s">
        <v>176</v>
      </c>
      <c r="E3265" s="63" t="s">
        <v>1098</v>
      </c>
      <c r="F3265" s="129"/>
      <c r="G3265" s="128"/>
      <c r="H3265" s="24"/>
      <c r="I3265" s="24"/>
      <c r="J3265" s="24">
        <v>44802</v>
      </c>
      <c r="K3265" s="28">
        <v>883.9</v>
      </c>
      <c r="L3265" s="28">
        <v>883.9</v>
      </c>
      <c r="M3265" s="28">
        <v>657.5</v>
      </c>
      <c r="N3265" s="28">
        <v>657.5</v>
      </c>
      <c r="O3265" s="27">
        <f>IF(ISBLANK(J3265), "", IF(LEFT(B3265) = "P", J3265+60, J3265+90))</f>
        <v>44892</v>
      </c>
      <c r="P3265" s="27">
        <v>44841</v>
      </c>
      <c r="Q3265" s="27">
        <f>IF(NOT(ISNUMBER(P3265)),"",P3265+15)</f>
        <v>44856</v>
      </c>
      <c r="R3265" s="25" t="s">
        <v>195</v>
      </c>
      <c r="S3265" s="25"/>
      <c r="T3265" s="26"/>
      <c r="U3265" s="25"/>
      <c r="V3265" s="25"/>
      <c r="W3265" s="25" t="str">
        <f>IF(ISNUMBER(R3265), R3265+120, "")</f>
        <v/>
      </c>
      <c r="X3265" s="24">
        <v>44859</v>
      </c>
      <c r="Y3265" s="23" t="str">
        <f ca="1">IF(LEFT(B3265) = "P",
        IF(OR(ISBLANK(I3265), I3265 = ""), TODAY() - F3265 &amp; CHAR(10) &amp; "(preapproval)", I3265 - F3265 &amp; CHAR(10) &amp; "(PFL filed)"),
       IF(OR(ISBLANK(Z3265), Z3265 = ""), TODAY() - J3265, X3265 - J3265 &amp; CHAR(10) &amp; "(closed)"))</f>
        <v>57
(closed)</v>
      </c>
      <c r="Z3265" s="6" t="str">
        <f>IF(ISBLANK(X3265), "", "Yes")</f>
        <v>Yes</v>
      </c>
    </row>
    <row r="3266" spans="1:26" ht="28.8" hidden="1" x14ac:dyDescent="0.3">
      <c r="A3266" s="29" t="s">
        <v>185</v>
      </c>
      <c r="B3266" s="29">
        <v>2022000143</v>
      </c>
      <c r="C3266" s="31" t="s">
        <v>804</v>
      </c>
      <c r="D3266" s="29" t="s">
        <v>176</v>
      </c>
      <c r="E3266" s="63" t="s">
        <v>1229</v>
      </c>
      <c r="F3266" s="129"/>
      <c r="G3266" s="128"/>
      <c r="H3266" s="24" t="str">
        <f>IF(ISNUMBER(F3266), F3266+90, "N/A")</f>
        <v>N/A</v>
      </c>
      <c r="I3266" s="24"/>
      <c r="J3266" s="24">
        <v>44802</v>
      </c>
      <c r="K3266" s="28">
        <v>309.37</v>
      </c>
      <c r="L3266" s="28">
        <v>309.37</v>
      </c>
      <c r="M3266" s="28">
        <v>309.37</v>
      </c>
      <c r="N3266" s="28">
        <v>309.37</v>
      </c>
      <c r="O3266" s="27">
        <f>IF(ISBLANK(J3266), "", IF(LEFT(B3266) = "P", J3266+60, J3266+90))</f>
        <v>44892</v>
      </c>
      <c r="P3266" s="27">
        <v>44841</v>
      </c>
      <c r="Q3266" s="27">
        <f>IF(NOT(ISNUMBER(P3266)),"",P3266+15)</f>
        <v>44856</v>
      </c>
      <c r="R3266" s="25" t="s">
        <v>195</v>
      </c>
      <c r="S3266" s="25"/>
      <c r="T3266" s="26"/>
      <c r="U3266" s="25"/>
      <c r="V3266" s="25"/>
      <c r="W3266" s="25" t="str">
        <f>IF(ISNUMBER(R3266), R3266+120, "")</f>
        <v/>
      </c>
      <c r="X3266" s="24">
        <v>44859</v>
      </c>
      <c r="Y3266" s="23" t="str">
        <f ca="1">IF(LEFT(B3266) = "P",
        IF(OR(ISBLANK(I3266), I3266 = ""), TODAY() - F3266 &amp; CHAR(10) &amp; "(preapproval)", I3266 - F3266 &amp; CHAR(10) &amp; "(PFL filed)"),
       IF(OR(ISBLANK(Z3266), Z3266 = ""), TODAY() - J3266, X3266 - J3266 &amp; CHAR(10) &amp; "(closed)"))</f>
        <v>57
(closed)</v>
      </c>
      <c r="Z3266" s="6" t="str">
        <f>IF(ISBLANK(X3266), "", "Yes")</f>
        <v>Yes</v>
      </c>
    </row>
    <row r="3267" spans="1:26" ht="28.8" hidden="1" x14ac:dyDescent="0.3">
      <c r="A3267" s="29" t="s">
        <v>185</v>
      </c>
      <c r="B3267" s="29">
        <v>2022000144</v>
      </c>
      <c r="C3267" s="31" t="s">
        <v>804</v>
      </c>
      <c r="D3267" s="29" t="s">
        <v>176</v>
      </c>
      <c r="E3267" s="63" t="s">
        <v>1228</v>
      </c>
      <c r="F3267" s="129"/>
      <c r="G3267" s="128"/>
      <c r="H3267" s="24" t="str">
        <f>IF(ISNUMBER(F3267), F3267+90, "N/A")</f>
        <v>N/A</v>
      </c>
      <c r="I3267" s="24"/>
      <c r="J3267" s="24">
        <v>44802</v>
      </c>
      <c r="K3267" s="28">
        <v>6130.35</v>
      </c>
      <c r="L3267" s="28">
        <v>6130.35</v>
      </c>
      <c r="M3267" s="28">
        <v>5626.94</v>
      </c>
      <c r="N3267" s="28">
        <v>5626.94</v>
      </c>
      <c r="O3267" s="27">
        <f>IF(ISBLANK(J3267), "", IF(LEFT(B3267) = "P", J3267+60, J3267+90))</f>
        <v>44892</v>
      </c>
      <c r="P3267" s="27">
        <v>44853</v>
      </c>
      <c r="Q3267" s="27">
        <f>IF(NOT(ISNUMBER(P3267)),"",P3267+15)</f>
        <v>44868</v>
      </c>
      <c r="R3267" s="25" t="s">
        <v>195</v>
      </c>
      <c r="S3267" s="25"/>
      <c r="T3267" s="26"/>
      <c r="U3267" s="25"/>
      <c r="V3267" s="25"/>
      <c r="W3267" s="25" t="str">
        <f>IF(ISNUMBER(R3267), R3267+120, "")</f>
        <v/>
      </c>
      <c r="X3267" s="24">
        <v>44869</v>
      </c>
      <c r="Y3267" s="23" t="str">
        <f ca="1">IF(LEFT(B3267) = "P",
        IF(OR(ISBLANK(I3267), I3267 = ""), TODAY() - F3267 &amp; CHAR(10) &amp; "(preapproval)", I3267 - F3267 &amp; CHAR(10) &amp; "(PFL filed)"),
       IF(OR(ISBLANK(Z3267), Z3267 = ""), TODAY() - J3267, X3267 - J3267 &amp; CHAR(10) &amp; "(closed)"))</f>
        <v>67
(closed)</v>
      </c>
      <c r="Z3267" s="6" t="str">
        <f>IF(ISBLANK(X3267), "", "Yes")</f>
        <v>Yes</v>
      </c>
    </row>
    <row r="3268" spans="1:26" s="12" customFormat="1" ht="28.8" hidden="1" x14ac:dyDescent="0.3">
      <c r="A3268" s="29" t="s">
        <v>185</v>
      </c>
      <c r="B3268" s="29">
        <v>2022000145</v>
      </c>
      <c r="C3268" s="31" t="s">
        <v>291</v>
      </c>
      <c r="D3268" s="29" t="s">
        <v>176</v>
      </c>
      <c r="E3268" s="63" t="s">
        <v>1227</v>
      </c>
      <c r="F3268" s="129"/>
      <c r="G3268" s="128"/>
      <c r="H3268" s="24"/>
      <c r="I3268" s="24"/>
      <c r="J3268" s="24">
        <v>44802</v>
      </c>
      <c r="K3268" s="28">
        <v>4004</v>
      </c>
      <c r="L3268" s="28">
        <v>308</v>
      </c>
      <c r="M3268" s="28">
        <v>4004</v>
      </c>
      <c r="N3268" s="28">
        <v>308</v>
      </c>
      <c r="O3268" s="27">
        <f>IF(ISBLANK(J3268), "", IF(LEFT(B3268) = "P", J3268+60, J3268+90))</f>
        <v>44892</v>
      </c>
      <c r="P3268" s="27">
        <v>44818</v>
      </c>
      <c r="Q3268" s="27">
        <f>IF(NOT(ISNUMBER(P3268)),"",P3268+15)</f>
        <v>44833</v>
      </c>
      <c r="R3268" s="25" t="s">
        <v>195</v>
      </c>
      <c r="S3268" s="25"/>
      <c r="T3268" s="26"/>
      <c r="U3268" s="25"/>
      <c r="V3268" s="25"/>
      <c r="W3268" s="25" t="str">
        <f>IF(ISNUMBER(R3268), R3268+120, "")</f>
        <v/>
      </c>
      <c r="X3268" s="24">
        <v>44834</v>
      </c>
      <c r="Y3268" s="23" t="str">
        <f ca="1">IF(LEFT(B3268) = "P",
        IF(OR(ISBLANK(I3268), I3268 = ""), TODAY() - F3268 &amp; CHAR(10) &amp; "(preapproval)", I3268 - F3268 &amp; CHAR(10) &amp; "(PFL filed)"),
       IF(OR(ISBLANK(Z3268), Z3268 = ""), TODAY() - J3268, X3268 - J3268 &amp; CHAR(10) &amp; "(closed)"))</f>
        <v>32
(closed)</v>
      </c>
      <c r="Z3268" s="6" t="str">
        <f>IF(ISBLANK(X3268), "", "Yes")</f>
        <v>Yes</v>
      </c>
    </row>
    <row r="3269" spans="1:26" ht="28.8" hidden="1" x14ac:dyDescent="0.3">
      <c r="A3269" s="29" t="s">
        <v>185</v>
      </c>
      <c r="B3269" s="29">
        <v>2022000146</v>
      </c>
      <c r="C3269" s="31" t="s">
        <v>291</v>
      </c>
      <c r="D3269" s="29" t="s">
        <v>176</v>
      </c>
      <c r="E3269" s="63" t="s">
        <v>1226</v>
      </c>
      <c r="F3269" s="129"/>
      <c r="G3269" s="128"/>
      <c r="H3269" s="24"/>
      <c r="I3269" s="24"/>
      <c r="J3269" s="24">
        <v>44803</v>
      </c>
      <c r="K3269" s="28">
        <v>3696</v>
      </c>
      <c r="L3269" s="28">
        <v>308</v>
      </c>
      <c r="M3269" s="28">
        <v>3696</v>
      </c>
      <c r="N3269" s="28">
        <v>308</v>
      </c>
      <c r="O3269" s="27">
        <f>IF(ISBLANK(J3269), "", IF(LEFT(B3269) = "P", J3269+60, J3269+90))</f>
        <v>44893</v>
      </c>
      <c r="P3269" s="27">
        <v>44839</v>
      </c>
      <c r="Q3269" s="27">
        <f>IF(NOT(ISNUMBER(P3269)),"",P3269+15)</f>
        <v>44854</v>
      </c>
      <c r="R3269" s="25" t="s">
        <v>195</v>
      </c>
      <c r="S3269" s="25"/>
      <c r="T3269" s="26"/>
      <c r="U3269" s="25"/>
      <c r="V3269" s="25"/>
      <c r="W3269" s="25"/>
      <c r="X3269" s="24">
        <v>44855</v>
      </c>
      <c r="Y3269" s="23" t="str">
        <f ca="1">IF(LEFT(B3269) = "P",
        IF(OR(ISBLANK(I3269), I3269 = ""), TODAY() - F3269 &amp; CHAR(10) &amp; "(preapproval)", I3269 - F3269 &amp; CHAR(10) &amp; "(PFL filed)"),
       IF(OR(ISBLANK(Z3269), Z3269 = ""), TODAY() - J3269, X3269 - J3269 &amp; CHAR(10) &amp; "(closed)"))</f>
        <v>52
(closed)</v>
      </c>
      <c r="Z3269" s="6" t="str">
        <f>IF(ISBLANK(X3269), "", "Yes")</f>
        <v>Yes</v>
      </c>
    </row>
    <row r="3270" spans="1:26" ht="28.8" hidden="1" x14ac:dyDescent="0.3">
      <c r="A3270" s="29" t="s">
        <v>185</v>
      </c>
      <c r="B3270" s="29">
        <v>2022000147</v>
      </c>
      <c r="C3270" s="31" t="s">
        <v>291</v>
      </c>
      <c r="D3270" s="29" t="s">
        <v>176</v>
      </c>
      <c r="E3270" s="63" t="s">
        <v>1225</v>
      </c>
      <c r="F3270" s="129"/>
      <c r="G3270" s="128"/>
      <c r="H3270" s="24" t="str">
        <f>IF(ISNUMBER(F3270), F3270+90, "N/A")</f>
        <v>N/A</v>
      </c>
      <c r="I3270" s="24"/>
      <c r="J3270" s="24">
        <v>44803</v>
      </c>
      <c r="K3270" s="28">
        <v>2079</v>
      </c>
      <c r="L3270" s="28">
        <v>173.25</v>
      </c>
      <c r="M3270" s="28">
        <v>2079</v>
      </c>
      <c r="N3270" s="28">
        <v>173.25</v>
      </c>
      <c r="O3270" s="27">
        <f>IF(ISBLANK(J3270), "", IF(LEFT(B3270) = "P", J3270+60, J3270+90))</f>
        <v>44893</v>
      </c>
      <c r="P3270" s="27">
        <v>44853</v>
      </c>
      <c r="Q3270" s="27">
        <f>IF(NOT(ISNUMBER(P3270)),"",P3270+15)</f>
        <v>44868</v>
      </c>
      <c r="R3270" s="25" t="s">
        <v>195</v>
      </c>
      <c r="S3270" s="25"/>
      <c r="T3270" s="26"/>
      <c r="U3270" s="25"/>
      <c r="V3270" s="25"/>
      <c r="W3270" s="25" t="str">
        <f>IF(ISNUMBER(R3270), R3270+120, "")</f>
        <v/>
      </c>
      <c r="X3270" s="24">
        <v>44869</v>
      </c>
      <c r="Y3270" s="23" t="str">
        <f ca="1">IF(LEFT(B3270) = "P",
        IF(OR(ISBLANK(I3270), I3270 = ""), TODAY() - F3270 &amp; CHAR(10) &amp; "(preapproval)", I3270 - F3270 &amp; CHAR(10) &amp; "(PFL filed)"),
       IF(OR(ISBLANK(Z3270), Z3270 = ""), TODAY() - J3270, X3270 - J3270 &amp; CHAR(10) &amp; "(closed)"))</f>
        <v>66
(closed)</v>
      </c>
      <c r="Z3270" s="6" t="str">
        <f>IF(ISBLANK(X3270), "", "Yes")</f>
        <v>Yes</v>
      </c>
    </row>
    <row r="3271" spans="1:26" ht="28.8" hidden="1" x14ac:dyDescent="0.3">
      <c r="A3271" s="29" t="s">
        <v>185</v>
      </c>
      <c r="B3271" s="29">
        <v>2022000148</v>
      </c>
      <c r="C3271" s="31" t="s">
        <v>669</v>
      </c>
      <c r="D3271" s="29" t="s">
        <v>176</v>
      </c>
      <c r="E3271" s="63" t="s">
        <v>1224</v>
      </c>
      <c r="F3271" s="129"/>
      <c r="G3271" s="128"/>
      <c r="H3271" s="24"/>
      <c r="I3271" s="24"/>
      <c r="J3271" s="24">
        <v>44805</v>
      </c>
      <c r="K3271" s="28">
        <v>425.98</v>
      </c>
      <c r="L3271" s="28">
        <v>425.98</v>
      </c>
      <c r="M3271" s="28">
        <v>425.98</v>
      </c>
      <c r="N3271" s="28">
        <v>425.98</v>
      </c>
      <c r="O3271" s="27">
        <f>IF(ISBLANK(J3271), "", IF(LEFT(B3271) = "P", J3271+60, J3271+90))</f>
        <v>44895</v>
      </c>
      <c r="P3271" s="27">
        <v>44848</v>
      </c>
      <c r="Q3271" s="27">
        <f>IF(NOT(ISNUMBER(P3271)),"",P3271+15)</f>
        <v>44863</v>
      </c>
      <c r="R3271" s="25" t="s">
        <v>195</v>
      </c>
      <c r="S3271" s="25"/>
      <c r="T3271" s="26"/>
      <c r="U3271" s="25"/>
      <c r="V3271" s="25"/>
      <c r="W3271" s="25"/>
      <c r="X3271" s="24">
        <v>44866</v>
      </c>
      <c r="Y3271" s="23" t="str">
        <f ca="1">IF(LEFT(B3271) = "P",
        IF(OR(ISBLANK(I3271), I3271 = ""), TODAY() - F3271 &amp; CHAR(10) &amp; "(preapproval)", I3271 - F3271 &amp; CHAR(10) &amp; "(PFL filed)"),
       IF(OR(ISBLANK(Z3271), Z3271 = ""), TODAY() - J3271, X3271 - J3271 &amp; CHAR(10) &amp; "(closed)"))</f>
        <v>61
(closed)</v>
      </c>
      <c r="Z3271" s="6" t="str">
        <f>IF(ISBLANK(X3271), "", "Yes")</f>
        <v>Yes</v>
      </c>
    </row>
    <row r="3272" spans="1:26" ht="28.8" hidden="1" x14ac:dyDescent="0.3">
      <c r="A3272" s="29" t="s">
        <v>185</v>
      </c>
      <c r="B3272" s="29">
        <v>2022000149</v>
      </c>
      <c r="C3272" s="31" t="s">
        <v>353</v>
      </c>
      <c r="D3272" s="29" t="s">
        <v>174</v>
      </c>
      <c r="E3272" s="133" t="s">
        <v>1063</v>
      </c>
      <c r="F3272" s="43"/>
      <c r="G3272" s="32"/>
      <c r="H3272" s="24"/>
      <c r="I3272" s="24"/>
      <c r="J3272" s="24">
        <v>44806</v>
      </c>
      <c r="K3272" s="28">
        <v>349431</v>
      </c>
      <c r="L3272" s="28">
        <v>0</v>
      </c>
      <c r="M3272" s="28">
        <v>349431</v>
      </c>
      <c r="N3272" s="28">
        <v>0</v>
      </c>
      <c r="O3272" s="27">
        <f>IF(ISBLANK(J3272), "", IF(LEFT(B3272) = "P", J3272+60, J3272+90))</f>
        <v>44896</v>
      </c>
      <c r="P3272" s="27">
        <v>44887</v>
      </c>
      <c r="Q3272" s="27">
        <f>IF(NOT(ISNUMBER(P3272)),"",P3272+15)</f>
        <v>44902</v>
      </c>
      <c r="R3272" s="25" t="s">
        <v>195</v>
      </c>
      <c r="S3272" s="25"/>
      <c r="T3272" s="26"/>
      <c r="U3272" s="25"/>
      <c r="V3272" s="25"/>
      <c r="W3272" s="25"/>
      <c r="X3272" s="24">
        <v>44903</v>
      </c>
      <c r="Y3272" s="23" t="str">
        <f ca="1">IF(LEFT(B3272) = "P",
        IF(OR(ISBLANK(I3272), I3272 = ""), TODAY() - F3272 &amp; CHAR(10) &amp; "(preapproval)", I3272 - F3272 &amp; CHAR(10) &amp; "(PFL filed)"),
       IF(OR(ISBLANK(Z3272), Z3272 = ""), TODAY() - J3272, X3272 - J3272 &amp; CHAR(10) &amp; "(closed)"))</f>
        <v>97
(closed)</v>
      </c>
      <c r="Z3272" s="132" t="str">
        <f>IF(ISBLANK(X3272), "", "Yes")</f>
        <v>Yes</v>
      </c>
    </row>
    <row r="3273" spans="1:26" ht="28.8" hidden="1" x14ac:dyDescent="0.3">
      <c r="A3273" s="29" t="s">
        <v>982</v>
      </c>
      <c r="B3273" s="29">
        <v>2022000150</v>
      </c>
      <c r="C3273" s="31" t="s">
        <v>1223</v>
      </c>
      <c r="D3273" s="29" t="s">
        <v>177</v>
      </c>
      <c r="E3273" s="63" t="s">
        <v>1222</v>
      </c>
      <c r="F3273" s="129"/>
      <c r="G3273" s="128"/>
      <c r="H3273" s="24"/>
      <c r="I3273" s="24"/>
      <c r="J3273" s="24">
        <v>44806</v>
      </c>
      <c r="K3273" s="28" t="s">
        <v>1221</v>
      </c>
      <c r="L3273" s="28">
        <v>18.5</v>
      </c>
      <c r="M3273" s="28">
        <v>37</v>
      </c>
      <c r="N3273" s="28">
        <v>18.5</v>
      </c>
      <c r="O3273" s="27">
        <f>IF(ISBLANK(J3273), "", IF(LEFT(B3273) = "P", J3273+60, J3273+90))</f>
        <v>44896</v>
      </c>
      <c r="P3273" s="27">
        <v>44832</v>
      </c>
      <c r="Q3273" s="27">
        <f>IF(NOT(ISNUMBER(P3273)),"",P3273+15)</f>
        <v>44847</v>
      </c>
      <c r="R3273" s="25" t="s">
        <v>195</v>
      </c>
      <c r="S3273" s="25"/>
      <c r="T3273" s="26"/>
      <c r="U3273" s="25"/>
      <c r="V3273" s="25"/>
      <c r="W3273" s="25"/>
      <c r="X3273" s="24">
        <v>44848</v>
      </c>
      <c r="Y3273" s="23" t="str">
        <f ca="1">IF(LEFT(B3273) = "P",
        IF(OR(ISBLANK(I3273), I3273 = ""), TODAY() - F3273 &amp; CHAR(10) &amp; "(preapproval)", I3273 - F3273 &amp; CHAR(10) &amp; "(PFL filed)"),
       IF(OR(ISBLANK(Z3273), Z3273 = ""), TODAY() - J3273, X3273 - J3273 &amp; CHAR(10) &amp; "(closed)"))</f>
        <v>42
(closed)</v>
      </c>
      <c r="Z3273" s="6" t="str">
        <f>IF(ISBLANK(X3273), "", "Yes")</f>
        <v>Yes</v>
      </c>
    </row>
    <row r="3274" spans="1:26" ht="28.8" hidden="1" x14ac:dyDescent="0.3">
      <c r="A3274" s="29" t="s">
        <v>185</v>
      </c>
      <c r="B3274" s="29">
        <v>2022000151</v>
      </c>
      <c r="C3274" s="31" t="s">
        <v>291</v>
      </c>
      <c r="D3274" s="29" t="s">
        <v>176</v>
      </c>
      <c r="E3274" s="30" t="s">
        <v>1220</v>
      </c>
      <c r="F3274" s="129"/>
      <c r="G3274" s="128"/>
      <c r="H3274" s="24" t="str">
        <f>IF(ISNUMBER(F3274), F3274+90, "N/A")</f>
        <v>N/A</v>
      </c>
      <c r="I3274" s="24"/>
      <c r="J3274" s="24">
        <v>44810</v>
      </c>
      <c r="K3274" s="28">
        <v>6233.5</v>
      </c>
      <c r="L3274" s="28">
        <v>479.5</v>
      </c>
      <c r="M3274" s="28">
        <v>4308.33</v>
      </c>
      <c r="N3274" s="28">
        <v>331.41</v>
      </c>
      <c r="O3274" s="27">
        <f>IF(ISBLANK(J3274), "", IF(LEFT(B3274) = "P", J3274+60, J3274+90))</f>
        <v>44900</v>
      </c>
      <c r="P3274" s="27">
        <v>44839</v>
      </c>
      <c r="Q3274" s="27">
        <f>IF(NOT(ISNUMBER(P3274)),"",P3274+15)</f>
        <v>44854</v>
      </c>
      <c r="R3274" s="25" t="s">
        <v>195</v>
      </c>
      <c r="S3274" s="25"/>
      <c r="T3274" s="26"/>
      <c r="U3274" s="25"/>
      <c r="V3274" s="25"/>
      <c r="W3274" s="25" t="str">
        <f>IF(ISNUMBER(R3274), R3274+120, "")</f>
        <v/>
      </c>
      <c r="X3274" s="24">
        <v>44855</v>
      </c>
      <c r="Y3274" s="23" t="str">
        <f ca="1">IF(LEFT(B3274) = "P",
        IF(OR(ISBLANK(I3274), I3274 = ""), TODAY() - F3274 &amp; CHAR(10) &amp; "(preapproval)", I3274 - F3274 &amp; CHAR(10) &amp; "(PFL filed)"),
       IF(OR(ISBLANK(Z3274), Z3274 = ""), TODAY() - J3274, X3274 - J3274 &amp; CHAR(10) &amp; "(closed)"))</f>
        <v>45
(closed)</v>
      </c>
      <c r="Z3274" s="6" t="str">
        <f>IF(ISBLANK(X3274), "", "Yes")</f>
        <v>Yes</v>
      </c>
    </row>
    <row r="3275" spans="1:26" ht="28.8" hidden="1" x14ac:dyDescent="0.3">
      <c r="A3275" s="123" t="s">
        <v>185</v>
      </c>
      <c r="B3275" s="123">
        <v>2022000152</v>
      </c>
      <c r="C3275" s="124" t="s">
        <v>291</v>
      </c>
      <c r="D3275" s="29" t="s">
        <v>176</v>
      </c>
      <c r="E3275" s="67" t="s">
        <v>1218</v>
      </c>
      <c r="F3275" s="67"/>
      <c r="G3275" s="67"/>
      <c r="H3275" s="67"/>
      <c r="I3275" s="67"/>
      <c r="J3275" s="127">
        <v>44810</v>
      </c>
      <c r="K3275" s="131">
        <v>6027</v>
      </c>
      <c r="L3275" s="131">
        <v>430.5</v>
      </c>
      <c r="M3275" s="67">
        <v>6027</v>
      </c>
      <c r="N3275" s="67">
        <v>430.5</v>
      </c>
      <c r="O3275" s="27">
        <f>IF(ISBLANK(J3275), "", IF(LEFT(B3275) = "P", J3275+60, J3275+90))</f>
        <v>44900</v>
      </c>
      <c r="P3275" s="27">
        <v>44839</v>
      </c>
      <c r="Q3275" s="27">
        <f>IF(NOT(ISNUMBER(P3275)),"",P3275+15)</f>
        <v>44854</v>
      </c>
      <c r="R3275" s="25" t="s">
        <v>195</v>
      </c>
      <c r="S3275" s="25"/>
      <c r="T3275" s="26"/>
      <c r="U3275" s="25"/>
      <c r="V3275" s="25"/>
      <c r="W3275" s="25" t="str">
        <f>IF(ISNUMBER(R3275), R3275+120, "")</f>
        <v/>
      </c>
      <c r="X3275" s="24">
        <v>44855</v>
      </c>
      <c r="Y3275" s="23" t="str">
        <f ca="1">IF(LEFT(B3275) = "P",
        IF(OR(ISBLANK(I3275), I3275 = ""), TODAY() - F3275 &amp; CHAR(10) &amp; "(preapproval)", I3275 - F3275 &amp; CHAR(10) &amp; "(PFL filed)"),
       IF(OR(ISBLANK(Z3275), Z3275 = ""), TODAY() - J3275, X3275 - J3275 &amp; CHAR(10) &amp; "(closed)"))</f>
        <v>45
(closed)</v>
      </c>
      <c r="Z3275" s="6" t="str">
        <f>IF(ISBLANK(X3275), "", "Yes")</f>
        <v>Yes</v>
      </c>
    </row>
    <row r="3276" spans="1:26" ht="28.8" hidden="1" x14ac:dyDescent="0.3">
      <c r="A3276" s="29" t="s">
        <v>185</v>
      </c>
      <c r="B3276" s="29">
        <v>2022000153</v>
      </c>
      <c r="C3276" s="30" t="s">
        <v>250</v>
      </c>
      <c r="D3276" s="29" t="s">
        <v>176</v>
      </c>
      <c r="E3276" s="63" t="s">
        <v>1219</v>
      </c>
      <c r="F3276" s="43"/>
      <c r="G3276" s="32"/>
      <c r="H3276" s="24" t="str">
        <f>IF(ISNUMBER(F3276), F3276+90, "N/A")</f>
        <v>N/A</v>
      </c>
      <c r="I3276" s="24"/>
      <c r="J3276" s="24">
        <v>44810</v>
      </c>
      <c r="K3276" s="28">
        <v>12525.1</v>
      </c>
      <c r="L3276" s="28">
        <v>468.65</v>
      </c>
      <c r="M3276" s="28">
        <v>10375.19</v>
      </c>
      <c r="N3276" s="28">
        <v>487.9</v>
      </c>
      <c r="O3276" s="27">
        <f>IF(ISBLANK(J3276), "", IF(LEFT(B3276) = "P", J3276+60, J3276+90))</f>
        <v>44900</v>
      </c>
      <c r="P3276" s="27">
        <v>44881</v>
      </c>
      <c r="Q3276" s="27">
        <f>IF(NOT(ISNUMBER(P3276)),"",P3276+15)</f>
        <v>44896</v>
      </c>
      <c r="R3276" s="25" t="s">
        <v>195</v>
      </c>
      <c r="S3276" s="25"/>
      <c r="T3276" s="26"/>
      <c r="U3276" s="25"/>
      <c r="V3276" s="25"/>
      <c r="W3276" s="25" t="str">
        <f>IF(ISNUMBER(R3276), R3276+120, "")</f>
        <v/>
      </c>
      <c r="X3276" s="24">
        <v>44897</v>
      </c>
      <c r="Y3276" s="23" t="str">
        <f ca="1">IF(LEFT(B3276) = "P",
        IF(OR(ISBLANK(I3276), I3276 = ""), TODAY() - F3276 &amp; CHAR(10) &amp; "(preapproval)", I3276 - F3276 &amp; CHAR(10) &amp; "(PFL filed)"),
       IF(OR(ISBLANK(Z3276), Z3276 = ""), TODAY() - J3276, X3276 - J3276 &amp; CHAR(10) &amp; "(closed)"))</f>
        <v>87
(closed)</v>
      </c>
      <c r="Z3276" s="6" t="str">
        <f>IF(ISBLANK(X3276), "", "Yes")</f>
        <v>Yes</v>
      </c>
    </row>
    <row r="3277" spans="1:26" ht="28.8" hidden="1" x14ac:dyDescent="0.3">
      <c r="A3277" s="29" t="s">
        <v>185</v>
      </c>
      <c r="B3277" s="29">
        <v>2022000154</v>
      </c>
      <c r="C3277" s="31" t="s">
        <v>804</v>
      </c>
      <c r="D3277" s="29" t="s">
        <v>176</v>
      </c>
      <c r="E3277" s="63" t="s">
        <v>1218</v>
      </c>
      <c r="F3277" s="129"/>
      <c r="G3277" s="128"/>
      <c r="H3277" s="24"/>
      <c r="I3277" s="24"/>
      <c r="J3277" s="24">
        <v>44811</v>
      </c>
      <c r="K3277" s="28">
        <v>11190.73</v>
      </c>
      <c r="L3277" s="28">
        <v>990.33</v>
      </c>
      <c r="M3277" s="28">
        <v>2996.97</v>
      </c>
      <c r="N3277" s="28">
        <v>264.69</v>
      </c>
      <c r="O3277" s="27">
        <f>IF(ISBLANK(J3277), "", IF(LEFT(B3277) = "P", J3277+60, J3277+90))</f>
        <v>44901</v>
      </c>
      <c r="P3277" s="27">
        <v>44860</v>
      </c>
      <c r="Q3277" s="27">
        <f>IF(NOT(ISNUMBER(P3277)),"",P3277+15)</f>
        <v>44875</v>
      </c>
      <c r="R3277" s="25" t="s">
        <v>195</v>
      </c>
      <c r="S3277" s="25"/>
      <c r="T3277" s="26"/>
      <c r="U3277" s="25"/>
      <c r="V3277" s="25"/>
      <c r="W3277" s="25" t="str">
        <f>IF(ISNUMBER(R3277), R3277+120, "")</f>
        <v/>
      </c>
      <c r="X3277" s="24">
        <v>44879</v>
      </c>
      <c r="Y3277" s="23" t="str">
        <f ca="1">IF(LEFT(B3277) = "P",
        IF(OR(ISBLANK(I3277), I3277 = ""), TODAY() - F3277 &amp; CHAR(10) &amp; "(preapproval)", I3277 - F3277 &amp; CHAR(10) &amp; "(PFL filed)"),
       IF(OR(ISBLANK(Z3277), Z3277 = ""), TODAY() - J3277, X3277 - J3277 &amp; CHAR(10) &amp; "(closed)"))</f>
        <v>68
(closed)</v>
      </c>
      <c r="Z3277" s="6" t="str">
        <f>IF(ISBLANK(X3277), "", "Yes")</f>
        <v>Yes</v>
      </c>
    </row>
    <row r="3278" spans="1:26" ht="28.8" hidden="1" x14ac:dyDescent="0.3">
      <c r="A3278" s="29" t="s">
        <v>185</v>
      </c>
      <c r="B3278" s="29">
        <v>2022000155</v>
      </c>
      <c r="C3278" s="31" t="s">
        <v>804</v>
      </c>
      <c r="D3278" s="29" t="s">
        <v>179</v>
      </c>
      <c r="E3278" s="63" t="s">
        <v>1217</v>
      </c>
      <c r="F3278" s="129"/>
      <c r="G3278" s="128"/>
      <c r="H3278" s="24"/>
      <c r="I3278" s="24"/>
      <c r="J3278" s="24">
        <v>44811</v>
      </c>
      <c r="K3278" s="28">
        <v>596.32000000000005</v>
      </c>
      <c r="L3278" s="28">
        <v>138.68</v>
      </c>
      <c r="M3278" s="28">
        <v>596.32000000000005</v>
      </c>
      <c r="N3278" s="28">
        <v>138.68</v>
      </c>
      <c r="O3278" s="27">
        <f>IF(ISBLANK(J3278), "", IF(LEFT(B3278) = "P", J3278+60, J3278+90))</f>
        <v>44901</v>
      </c>
      <c r="P3278" s="27">
        <v>44855</v>
      </c>
      <c r="Q3278" s="27">
        <f>IF(NOT(ISNUMBER(P3278)),"",P3278+15)</f>
        <v>44870</v>
      </c>
      <c r="R3278" s="25" t="s">
        <v>195</v>
      </c>
      <c r="S3278" s="25"/>
      <c r="T3278" s="42"/>
      <c r="U3278" s="24"/>
      <c r="V3278" s="24"/>
      <c r="W3278" s="24" t="str">
        <f>IF(ISNUMBER(R3278), R3278+120, "")</f>
        <v/>
      </c>
      <c r="X3278" s="24">
        <v>44873</v>
      </c>
      <c r="Y3278" s="23" t="str">
        <f ca="1">IF(LEFT(B3278) = "P",
        IF(OR(ISBLANK(I3278), I3278 = ""), TODAY() - F3278 &amp; CHAR(10) &amp; "(preapproval)", I3278 - F3278 &amp; CHAR(10) &amp; "(PFL filed)"),
       IF(OR(ISBLANK(Z3278), Z3278 = ""), TODAY() - J3278, X3278 - J3278 &amp; CHAR(10) &amp; "(closed)"))</f>
        <v>62
(closed)</v>
      </c>
      <c r="Z3278" s="6" t="str">
        <f>IF(ISBLANK(X3278), "", "Yes")</f>
        <v>Yes</v>
      </c>
    </row>
    <row r="3279" spans="1:26" ht="28.8" hidden="1" x14ac:dyDescent="0.3">
      <c r="A3279" s="29" t="s">
        <v>185</v>
      </c>
      <c r="B3279" s="29">
        <v>2022000156</v>
      </c>
      <c r="C3279" s="31" t="s">
        <v>467</v>
      </c>
      <c r="D3279" s="29" t="s">
        <v>174</v>
      </c>
      <c r="E3279" s="30" t="s">
        <v>587</v>
      </c>
      <c r="F3279" s="43"/>
      <c r="G3279" s="32"/>
      <c r="H3279" s="24" t="str">
        <f>IF(ISNUMBER(F3279), F3279+90, "N/A")</f>
        <v>N/A</v>
      </c>
      <c r="I3279" s="24"/>
      <c r="J3279" s="24">
        <v>44811</v>
      </c>
      <c r="K3279" s="28">
        <v>5654096</v>
      </c>
      <c r="L3279" s="28">
        <v>0</v>
      </c>
      <c r="M3279" s="28">
        <v>5261998.87</v>
      </c>
      <c r="N3279" s="28">
        <v>0</v>
      </c>
      <c r="O3279" s="27">
        <f>IF(ISBLANK(J3279), "", IF(LEFT(B3279) = "P", J3279+60, J3279+90))</f>
        <v>44901</v>
      </c>
      <c r="P3279" s="27">
        <v>44897</v>
      </c>
      <c r="Q3279" s="27">
        <f>IF(NOT(ISNUMBER(P3279)),"",P3279+15)</f>
        <v>44912</v>
      </c>
      <c r="R3279" s="25" t="s">
        <v>195</v>
      </c>
      <c r="S3279" s="25"/>
      <c r="T3279" s="42"/>
      <c r="U3279" s="24"/>
      <c r="V3279" s="24"/>
      <c r="W3279" s="24" t="str">
        <f>IF(ISNUMBER(R3279), R3279+120, "")</f>
        <v/>
      </c>
      <c r="X3279" s="24">
        <v>44915</v>
      </c>
      <c r="Y3279" s="23" t="str">
        <f ca="1">IF(LEFT(B3279) = "P",
        IF(OR(ISBLANK(I3279), I3279 = ""), TODAY() - F3279 &amp; CHAR(10) &amp; "(preapproval)", I3279 - F3279 &amp; CHAR(10) &amp; "(PFL filed)"),
       IF(OR(ISBLANK(Z3279), Z3279 = ""), TODAY() - J3279, X3279 - J3279 &amp; CHAR(10) &amp; "(closed)"))</f>
        <v>104
(closed)</v>
      </c>
      <c r="Z3279" s="6" t="str">
        <f>IF(ISBLANK(X3279), "", "Yes")</f>
        <v>Yes</v>
      </c>
    </row>
    <row r="3280" spans="1:26" ht="28.8" hidden="1" x14ac:dyDescent="0.3">
      <c r="A3280" s="29" t="s">
        <v>185</v>
      </c>
      <c r="B3280" s="29">
        <v>2022000157</v>
      </c>
      <c r="C3280" s="31" t="s">
        <v>1111</v>
      </c>
      <c r="D3280" s="29" t="s">
        <v>176</v>
      </c>
      <c r="E3280" s="30" t="s">
        <v>1216</v>
      </c>
      <c r="F3280" s="129"/>
      <c r="G3280" s="128"/>
      <c r="H3280" s="24" t="str">
        <f>IF(ISNUMBER(F3280), F3280+90, "N/A")</f>
        <v>N/A</v>
      </c>
      <c r="I3280" s="24"/>
      <c r="J3280" s="24">
        <v>44811</v>
      </c>
      <c r="K3280" s="28">
        <v>2677.5</v>
      </c>
      <c r="L3280" s="28">
        <v>157.5</v>
      </c>
      <c r="M3280" s="28">
        <v>2677.5</v>
      </c>
      <c r="N3280" s="28">
        <v>157.5</v>
      </c>
      <c r="O3280" s="27">
        <f>IF(ISBLANK(J3280), "", IF(LEFT(B3280) = "P", J3280+60, J3280+90))</f>
        <v>44901</v>
      </c>
      <c r="P3280" s="27">
        <v>44841</v>
      </c>
      <c r="Q3280" s="27">
        <f>IF(NOT(ISNUMBER(P3280)),"",P3280+15)</f>
        <v>44856</v>
      </c>
      <c r="R3280" s="25" t="s">
        <v>195</v>
      </c>
      <c r="S3280" s="25"/>
      <c r="T3280" s="42"/>
      <c r="U3280" s="24"/>
      <c r="V3280" s="24"/>
      <c r="W3280" s="24" t="str">
        <f>IF(ISNUMBER(R3280), R3280+120, "")</f>
        <v/>
      </c>
      <c r="X3280" s="24">
        <v>44859</v>
      </c>
      <c r="Y3280" s="23" t="str">
        <f ca="1">IF(LEFT(B3280) = "P",
        IF(OR(ISBLANK(I3280), I3280 = ""), TODAY() - F3280 &amp; CHAR(10) &amp; "(preapproval)", I3280 - F3280 &amp; CHAR(10) &amp; "(PFL filed)"),
       IF(OR(ISBLANK(Z3280), Z3280 = ""), TODAY() - J3280, X3280 - J3280 &amp; CHAR(10) &amp; "(closed)"))</f>
        <v>48
(closed)</v>
      </c>
      <c r="Z3280" s="6" t="str">
        <f>IF(ISBLANK(X3280), "", "Yes")</f>
        <v>Yes</v>
      </c>
    </row>
    <row r="3281" spans="1:26" ht="28.8" hidden="1" x14ac:dyDescent="0.3">
      <c r="A3281" s="29" t="s">
        <v>185</v>
      </c>
      <c r="B3281" s="29">
        <v>2022000158</v>
      </c>
      <c r="C3281" s="31" t="s">
        <v>193</v>
      </c>
      <c r="D3281" s="29" t="s">
        <v>176</v>
      </c>
      <c r="E3281" s="30" t="s">
        <v>1215</v>
      </c>
      <c r="F3281" s="129"/>
      <c r="G3281" s="128"/>
      <c r="H3281" s="24"/>
      <c r="I3281" s="24"/>
      <c r="J3281" s="24">
        <v>44812</v>
      </c>
      <c r="K3281" s="28">
        <v>3480</v>
      </c>
      <c r="L3281" s="28">
        <v>1740</v>
      </c>
      <c r="M3281" s="28">
        <v>2820</v>
      </c>
      <c r="N3281" s="28">
        <v>1410</v>
      </c>
      <c r="O3281" s="27">
        <f>IF(ISBLANK(J3281), "", IF(LEFT(B3281) = "P", J3281+60, J3281+90))</f>
        <v>44902</v>
      </c>
      <c r="P3281" s="27">
        <v>44860</v>
      </c>
      <c r="Q3281" s="27">
        <f>IF(NOT(ISNUMBER(P3281)),"",P3281+15)</f>
        <v>44875</v>
      </c>
      <c r="R3281" s="25" t="s">
        <v>195</v>
      </c>
      <c r="S3281" s="25"/>
      <c r="T3281" s="42"/>
      <c r="U3281" s="24"/>
      <c r="V3281" s="24"/>
      <c r="W3281" s="24" t="str">
        <f>IF(ISNUMBER(R3281), R3281+120, "")</f>
        <v/>
      </c>
      <c r="X3281" s="24">
        <v>44879</v>
      </c>
      <c r="Y3281" s="23" t="str">
        <f ca="1">IF(LEFT(B3281) = "P",
        IF(OR(ISBLANK(I3281), I3281 = ""), TODAY() - F3281 &amp; CHAR(10) &amp; "(preapproval)", I3281 - F3281 &amp; CHAR(10) &amp; "(PFL filed)"),
       IF(OR(ISBLANK(Z3281), Z3281 = ""), TODAY() - J3281, X3281 - J3281 &amp; CHAR(10) &amp; "(closed)"))</f>
        <v>67
(closed)</v>
      </c>
      <c r="Z3281" s="6" t="str">
        <f>IF(ISBLANK(X3281), "", "Yes")</f>
        <v>Yes</v>
      </c>
    </row>
    <row r="3282" spans="1:26" ht="30.75" hidden="1" customHeight="1" x14ac:dyDescent="0.3">
      <c r="A3282" s="29" t="s">
        <v>185</v>
      </c>
      <c r="B3282" s="29">
        <v>2022000159</v>
      </c>
      <c r="C3282" s="31" t="s">
        <v>193</v>
      </c>
      <c r="D3282" s="29" t="s">
        <v>179</v>
      </c>
      <c r="E3282" s="30" t="s">
        <v>1214</v>
      </c>
      <c r="F3282" s="129"/>
      <c r="G3282" s="128"/>
      <c r="H3282" s="24"/>
      <c r="I3282" s="24"/>
      <c r="J3282" s="24">
        <v>44812</v>
      </c>
      <c r="K3282" s="28">
        <v>1679.6</v>
      </c>
      <c r="L3282" s="28">
        <v>839.8</v>
      </c>
      <c r="M3282" s="28">
        <v>1679.6</v>
      </c>
      <c r="N3282" s="28">
        <v>839.8</v>
      </c>
      <c r="O3282" s="27">
        <f>IF(ISBLANK(J3282), "", IF(LEFT(B3282) = "P", J3282+60, J3282+90))</f>
        <v>44902</v>
      </c>
      <c r="P3282" s="27">
        <v>44848</v>
      </c>
      <c r="Q3282" s="27">
        <f>IF(NOT(ISNUMBER(P3282)),"",P3282+15)</f>
        <v>44863</v>
      </c>
      <c r="R3282" s="25" t="s">
        <v>195</v>
      </c>
      <c r="S3282" s="25"/>
      <c r="T3282" s="42"/>
      <c r="U3282" s="24"/>
      <c r="V3282" s="24"/>
      <c r="W3282" s="24"/>
      <c r="X3282" s="24">
        <v>44866</v>
      </c>
      <c r="Y3282" s="23" t="str">
        <f ca="1">IF(LEFT(B3282) = "P",
        IF(OR(ISBLANK(I3282), I3282 = ""), TODAY() - F3282 &amp; CHAR(10) &amp; "(preapproval)", I3282 - F3282 &amp; CHAR(10) &amp; "(PFL filed)"),
       IF(OR(ISBLANK(Z3282), Z3282 = ""), TODAY() - J3282, X3282 - J3282 &amp; CHAR(10) &amp; "(closed)"))</f>
        <v>54
(closed)</v>
      </c>
      <c r="Z3282" s="6" t="str">
        <f>IF(ISBLANK(X3282), "", "Yes")</f>
        <v>Yes</v>
      </c>
    </row>
    <row r="3283" spans="1:26" ht="28.8" hidden="1" x14ac:dyDescent="0.3">
      <c r="A3283" s="29" t="s">
        <v>185</v>
      </c>
      <c r="B3283" s="29">
        <v>2022000160</v>
      </c>
      <c r="C3283" s="31" t="s">
        <v>193</v>
      </c>
      <c r="D3283" s="29" t="s">
        <v>179</v>
      </c>
      <c r="E3283" s="30" t="s">
        <v>414</v>
      </c>
      <c r="F3283" s="129"/>
      <c r="G3283" s="128"/>
      <c r="H3283" s="24" t="str">
        <f>IF(ISNUMBER(F3283), F3283+90, "N/A")</f>
        <v>N/A</v>
      </c>
      <c r="I3283" s="24"/>
      <c r="J3283" s="24">
        <v>44812</v>
      </c>
      <c r="K3283" s="28">
        <v>2929.32</v>
      </c>
      <c r="L3283" s="28">
        <v>0</v>
      </c>
      <c r="M3283" s="28">
        <v>2929.32</v>
      </c>
      <c r="N3283" s="28">
        <v>0</v>
      </c>
      <c r="O3283" s="27">
        <f>IF(ISBLANK(J3283), "", IF(LEFT(B3283) = "P", J3283+60, J3283+90))</f>
        <v>44902</v>
      </c>
      <c r="P3283" s="27">
        <v>44862</v>
      </c>
      <c r="Q3283" s="27">
        <f>IF(NOT(ISNUMBER(P3283)),"",P3283+15)</f>
        <v>44877</v>
      </c>
      <c r="R3283" s="25" t="s">
        <v>195</v>
      </c>
      <c r="S3283" s="25"/>
      <c r="T3283" s="42"/>
      <c r="U3283" s="24"/>
      <c r="V3283" s="24"/>
      <c r="W3283" s="24" t="str">
        <f>IF(ISNUMBER(R3283), R3283+120, "")</f>
        <v/>
      </c>
      <c r="X3283" s="24">
        <v>44880</v>
      </c>
      <c r="Y3283" s="23" t="str">
        <f ca="1">IF(LEFT(B3283) = "P",
        IF(OR(ISBLANK(I3283), I3283 = ""), TODAY() - F3283 &amp; CHAR(10) &amp; "(preapproval)", I3283 - F3283 &amp; CHAR(10) &amp; "(PFL filed)"),
       IF(OR(ISBLANK(Z3283), Z3283 = ""), TODAY() - J3283, X3283 - J3283 &amp; CHAR(10) &amp; "(closed)"))</f>
        <v>68
(closed)</v>
      </c>
      <c r="Z3283" s="6" t="str">
        <f>IF(ISBLANK(X3283), "", "Yes")</f>
        <v>Yes</v>
      </c>
    </row>
    <row r="3284" spans="1:26" ht="15" hidden="1" customHeight="1" x14ac:dyDescent="0.3">
      <c r="A3284" s="29" t="s">
        <v>185</v>
      </c>
      <c r="B3284" s="29">
        <v>2022000161</v>
      </c>
      <c r="C3284" s="31" t="s">
        <v>193</v>
      </c>
      <c r="D3284" s="29" t="s">
        <v>179</v>
      </c>
      <c r="E3284" s="30" t="s">
        <v>1213</v>
      </c>
      <c r="F3284" s="129"/>
      <c r="G3284" s="128"/>
      <c r="H3284" s="24"/>
      <c r="I3284" s="24"/>
      <c r="J3284" s="24">
        <v>44812</v>
      </c>
      <c r="K3284" s="28">
        <v>380</v>
      </c>
      <c r="L3284" s="28">
        <v>190</v>
      </c>
      <c r="M3284" s="28">
        <v>380</v>
      </c>
      <c r="N3284" s="28">
        <v>190</v>
      </c>
      <c r="O3284" s="27" t="s">
        <v>1211</v>
      </c>
      <c r="P3284" s="27">
        <v>44827</v>
      </c>
      <c r="Q3284" s="27">
        <f>IF(NOT(ISNUMBER(P3284)),"",P3284+15)</f>
        <v>44842</v>
      </c>
      <c r="R3284" s="25" t="s">
        <v>195</v>
      </c>
      <c r="S3284" s="25"/>
      <c r="T3284" s="42"/>
      <c r="U3284" s="24"/>
      <c r="V3284" s="24"/>
      <c r="W3284" s="24"/>
      <c r="X3284" s="24">
        <v>44845</v>
      </c>
      <c r="Y3284" s="23" t="str">
        <f ca="1">IF(LEFT(B3284) = "P",
        IF(OR(ISBLANK(I3284), I3284 = ""), TODAY() - F3284 &amp; CHAR(10) &amp; "(preapproval)", I3284 - F3284 &amp; CHAR(10) &amp; "(PFL filed)"),
       IF(OR(ISBLANK(Z3284), Z3284 = ""), TODAY() - J3284, X3284 - J3284 &amp; CHAR(10) &amp; "(closed)"))</f>
        <v>33
(closed)</v>
      </c>
      <c r="Z3284" s="6" t="str">
        <f>IF(ISBLANK(X3284), "", "Yes")</f>
        <v>Yes</v>
      </c>
    </row>
    <row r="3285" spans="1:26" ht="28.8" hidden="1" x14ac:dyDescent="0.3">
      <c r="A3285" s="29" t="s">
        <v>185</v>
      </c>
      <c r="B3285" s="29">
        <v>2022000162</v>
      </c>
      <c r="C3285" s="31" t="s">
        <v>193</v>
      </c>
      <c r="D3285" s="29" t="s">
        <v>179</v>
      </c>
      <c r="E3285" s="30" t="s">
        <v>1212</v>
      </c>
      <c r="F3285" s="129"/>
      <c r="G3285" s="128"/>
      <c r="H3285" s="24"/>
      <c r="I3285" s="24"/>
      <c r="J3285" s="24">
        <v>44812</v>
      </c>
      <c r="K3285" s="28">
        <v>498</v>
      </c>
      <c r="L3285" s="28">
        <v>249</v>
      </c>
      <c r="M3285" s="28">
        <v>498</v>
      </c>
      <c r="N3285" s="28">
        <v>249</v>
      </c>
      <c r="O3285" s="27" t="s">
        <v>1211</v>
      </c>
      <c r="P3285" s="27">
        <v>44832</v>
      </c>
      <c r="Q3285" s="27">
        <f>IF(NOT(ISNUMBER(P3285)),"",P3285+15)</f>
        <v>44847</v>
      </c>
      <c r="R3285" s="25" t="s">
        <v>195</v>
      </c>
      <c r="S3285" s="25"/>
      <c r="T3285" s="42"/>
      <c r="U3285" s="24"/>
      <c r="V3285" s="24"/>
      <c r="W3285" s="24"/>
      <c r="X3285" s="24">
        <v>44848</v>
      </c>
      <c r="Y3285" s="23" t="str">
        <f ca="1">IF(LEFT(B3285) = "P",
        IF(OR(ISBLANK(I3285), I3285 = ""), TODAY() - F3285 &amp; CHAR(10) &amp; "(preapproval)", I3285 - F3285 &amp; CHAR(10) &amp; "(PFL filed)"),
       IF(OR(ISBLANK(Z3285), Z3285 = ""), TODAY() - J3285, X3285 - J3285 &amp; CHAR(10) &amp; "(closed)"))</f>
        <v>36
(closed)</v>
      </c>
      <c r="Z3285" s="6" t="str">
        <f>IF(ISBLANK(X3285), "", "Yes")</f>
        <v>Yes</v>
      </c>
    </row>
    <row r="3286" spans="1:26" s="12" customFormat="1" ht="28.8" hidden="1" x14ac:dyDescent="0.3">
      <c r="A3286" s="29" t="s">
        <v>185</v>
      </c>
      <c r="B3286" s="29">
        <v>2022000163</v>
      </c>
      <c r="C3286" s="31" t="s">
        <v>601</v>
      </c>
      <c r="D3286" s="29" t="s">
        <v>179</v>
      </c>
      <c r="E3286" s="30" t="s">
        <v>900</v>
      </c>
      <c r="F3286" s="129"/>
      <c r="G3286" s="128"/>
      <c r="H3286" s="24" t="str">
        <f>IF(ISNUMBER(F3286), F3286+90, "N/A")</f>
        <v>N/A</v>
      </c>
      <c r="I3286" s="24"/>
      <c r="J3286" s="24">
        <v>44813</v>
      </c>
      <c r="K3286" s="28">
        <v>2700</v>
      </c>
      <c r="L3286" s="28">
        <v>0</v>
      </c>
      <c r="M3286" s="28"/>
      <c r="N3286" s="28"/>
      <c r="O3286" s="27">
        <f>IF(ISBLANK(J3286), "", IF(LEFT(B3286) = "P", J3286+60, J3286+90))</f>
        <v>44903</v>
      </c>
      <c r="P3286" s="27" t="s">
        <v>230</v>
      </c>
      <c r="Q3286" s="27" t="str">
        <f>IF(NOT(ISNUMBER(P3286)),"",P3286+15)</f>
        <v/>
      </c>
      <c r="R3286" s="25" t="s">
        <v>195</v>
      </c>
      <c r="S3286" s="25"/>
      <c r="T3286" s="26"/>
      <c r="U3286" s="25"/>
      <c r="V3286" s="25"/>
      <c r="W3286" s="25" t="str">
        <f>IF(ISNUMBER(R3286), R3286+120, "")</f>
        <v/>
      </c>
      <c r="X3286" s="24">
        <v>44837</v>
      </c>
      <c r="Y3286" s="23" t="str">
        <f ca="1">IF(LEFT(B3286) = "P",
        IF(OR(ISBLANK(I3286), I3286 = ""), TODAY() - F3286 &amp; CHAR(10) &amp; "(preapproval)", I3286 - F3286 &amp; CHAR(10) &amp; "(PFL filed)"),
       IF(OR(ISBLANK(Z3286), Z3286 = ""), TODAY() - J3286, X3286 - J3286 &amp; CHAR(10) &amp; "(closed)"))</f>
        <v>24
(closed)</v>
      </c>
      <c r="Z3286" s="6" t="str">
        <f>IF(ISBLANK(X3286), "", "Yes")</f>
        <v>Yes</v>
      </c>
    </row>
    <row r="3287" spans="1:26" ht="28.8" hidden="1" x14ac:dyDescent="0.3">
      <c r="A3287" s="121" t="s">
        <v>185</v>
      </c>
      <c r="B3287" s="121">
        <v>2022000164</v>
      </c>
      <c r="C3287" s="130" t="s">
        <v>601</v>
      </c>
      <c r="D3287" s="29" t="s">
        <v>179</v>
      </c>
      <c r="E3287" s="30" t="s">
        <v>1210</v>
      </c>
      <c r="F3287" s="129"/>
      <c r="G3287" s="128"/>
      <c r="H3287" s="24" t="str">
        <f>IF(ISNUMBER(F3287), F3287+90, "N/A")</f>
        <v>N/A</v>
      </c>
      <c r="I3287" s="24"/>
      <c r="J3287" s="24">
        <v>44813</v>
      </c>
      <c r="K3287" s="28">
        <v>1806</v>
      </c>
      <c r="L3287" s="28">
        <v>903</v>
      </c>
      <c r="M3287" s="28">
        <v>1806</v>
      </c>
      <c r="N3287" s="28">
        <v>903</v>
      </c>
      <c r="O3287" s="27">
        <f>IF(ISBLANK(J3287), "", IF(LEFT(B3287) = "P", J3287+60, J3287+90))</f>
        <v>44903</v>
      </c>
      <c r="P3287" s="27">
        <v>44855</v>
      </c>
      <c r="Q3287" s="27">
        <f>IF(NOT(ISNUMBER(P3287)),"",P3287+15)</f>
        <v>44870</v>
      </c>
      <c r="R3287" s="25" t="s">
        <v>195</v>
      </c>
      <c r="S3287" s="25"/>
      <c r="T3287" s="42"/>
      <c r="U3287" s="24"/>
      <c r="V3287" s="24"/>
      <c r="W3287" s="24" t="str">
        <f>IF(ISNUMBER(R3287), R3287+120, "")</f>
        <v/>
      </c>
      <c r="X3287" s="24">
        <v>44873</v>
      </c>
      <c r="Y3287" s="23" t="str">
        <f ca="1">IF(LEFT(B3287) = "P",
        IF(OR(ISBLANK(I3287), I3287 = ""), TODAY() - F3287 &amp; CHAR(10) &amp; "(preapproval)", I3287 - F3287 &amp; CHAR(10) &amp; "(PFL filed)"),
       IF(OR(ISBLANK(Z3287), Z3287 = ""), TODAY() - J3287, X3287 - J3287 &amp; CHAR(10) &amp; "(closed)"))</f>
        <v>60
(closed)</v>
      </c>
      <c r="Z3287" s="6" t="str">
        <f>IF(ISBLANK(X3287), "", "Yes")</f>
        <v>Yes</v>
      </c>
    </row>
    <row r="3288" spans="1:26" ht="28.8" hidden="1" x14ac:dyDescent="0.3">
      <c r="A3288" s="121" t="s">
        <v>185</v>
      </c>
      <c r="B3288" s="121">
        <v>2022000165</v>
      </c>
      <c r="C3288" s="130" t="s">
        <v>193</v>
      </c>
      <c r="D3288" s="29" t="s">
        <v>179</v>
      </c>
      <c r="E3288" s="30" t="s">
        <v>1209</v>
      </c>
      <c r="F3288" s="43"/>
      <c r="G3288" s="32"/>
      <c r="H3288" s="24"/>
      <c r="I3288" s="24"/>
      <c r="J3288" s="24">
        <v>44817</v>
      </c>
      <c r="K3288" s="28">
        <v>1659.52</v>
      </c>
      <c r="L3288" s="28">
        <v>796</v>
      </c>
      <c r="M3288" s="28">
        <v>1744.65</v>
      </c>
      <c r="N3288" s="28">
        <v>796</v>
      </c>
      <c r="O3288" s="27">
        <f>IF(ISBLANK(J3288), "", IF(LEFT(B3288) = "P", J3288+60, J3288+90))</f>
        <v>44907</v>
      </c>
      <c r="P3288" s="27">
        <v>44888</v>
      </c>
      <c r="Q3288" s="27">
        <f>IF(NOT(ISNUMBER(P3288)),"",P3288+15)</f>
        <v>44903</v>
      </c>
      <c r="R3288" s="25" t="s">
        <v>195</v>
      </c>
      <c r="S3288" s="25"/>
      <c r="T3288" s="42"/>
      <c r="U3288" s="24"/>
      <c r="V3288" s="24"/>
      <c r="W3288" s="24"/>
      <c r="X3288" s="24">
        <v>44904</v>
      </c>
      <c r="Y3288" s="23" t="str">
        <f ca="1">IF(LEFT(B3288) = "P",
        IF(OR(ISBLANK(I3288), I3288 = ""), TODAY() - F3288 &amp; CHAR(10) &amp; "(preapproval)", I3288 - F3288 &amp; CHAR(10) &amp; "(PFL filed)"),
       IF(OR(ISBLANK(Z3288), Z3288 = ""), TODAY() - J3288, X3288 - J3288 &amp; CHAR(10) &amp; "(closed)"))</f>
        <v>87
(closed)</v>
      </c>
      <c r="Z3288" s="6" t="str">
        <f>IF(ISBLANK(X3288), "", "Yes")</f>
        <v>Yes</v>
      </c>
    </row>
    <row r="3289" spans="1:26" ht="28.8" hidden="1" x14ac:dyDescent="0.3">
      <c r="A3289" s="29" t="s">
        <v>185</v>
      </c>
      <c r="B3289" s="29">
        <v>2022000166</v>
      </c>
      <c r="C3289" s="31" t="s">
        <v>193</v>
      </c>
      <c r="D3289" s="29" t="s">
        <v>179</v>
      </c>
      <c r="E3289" s="30" t="s">
        <v>1208</v>
      </c>
      <c r="F3289" s="129"/>
      <c r="G3289" s="128"/>
      <c r="H3289" s="24" t="str">
        <f>IF(ISNUMBER(F3289), F3289+90, "N/A")</f>
        <v>N/A</v>
      </c>
      <c r="I3289" s="24"/>
      <c r="J3289" s="24">
        <v>44817</v>
      </c>
      <c r="K3289" s="28">
        <v>704</v>
      </c>
      <c r="L3289" s="28">
        <v>352</v>
      </c>
      <c r="M3289" s="28">
        <v>704</v>
      </c>
      <c r="N3289" s="28">
        <v>352</v>
      </c>
      <c r="O3289" s="27">
        <f>IF(ISBLANK(J3289), "", IF(LEFT(B3289) = "P", J3289+60, J3289+90))</f>
        <v>44907</v>
      </c>
      <c r="P3289" s="27">
        <v>44839</v>
      </c>
      <c r="Q3289" s="27">
        <f>IF(NOT(ISNUMBER(P3289)),"",P3289+15)</f>
        <v>44854</v>
      </c>
      <c r="R3289" s="25" t="s">
        <v>195</v>
      </c>
      <c r="S3289" s="25"/>
      <c r="T3289" s="42"/>
      <c r="U3289" s="24"/>
      <c r="V3289" s="24"/>
      <c r="W3289" s="24" t="str">
        <f>IF(ISNUMBER(R3289), R3289+120, "")</f>
        <v/>
      </c>
      <c r="X3289" s="24">
        <v>44855</v>
      </c>
      <c r="Y3289" s="23" t="str">
        <f ca="1">IF(LEFT(B3289) = "P",
        IF(OR(ISBLANK(I3289), I3289 = ""), TODAY() - F3289 &amp; CHAR(10) &amp; "(preapproval)", I3289 - F3289 &amp; CHAR(10) &amp; "(PFL filed)"),
       IF(OR(ISBLANK(Z3289), Z3289 = ""), TODAY() - J3289, X3289 - J3289 &amp; CHAR(10) &amp; "(closed)"))</f>
        <v>38
(closed)</v>
      </c>
      <c r="Z3289" s="6" t="str">
        <f>IF(ISBLANK(X3289), "", "Yes")</f>
        <v>Yes</v>
      </c>
    </row>
    <row r="3290" spans="1:26" s="12" customFormat="1" ht="28.8" hidden="1" x14ac:dyDescent="0.3">
      <c r="A3290" s="29" t="s">
        <v>185</v>
      </c>
      <c r="B3290" s="29">
        <v>2022000167</v>
      </c>
      <c r="C3290" s="31" t="s">
        <v>187</v>
      </c>
      <c r="D3290" s="29" t="s">
        <v>179</v>
      </c>
      <c r="E3290" s="30" t="s">
        <v>202</v>
      </c>
      <c r="F3290" s="129"/>
      <c r="G3290" s="128"/>
      <c r="H3290" s="24" t="str">
        <f>IF(ISNUMBER(F3290), F3290+90, "N/A")</f>
        <v>N/A</v>
      </c>
      <c r="I3290" s="24"/>
      <c r="J3290" s="24">
        <v>44825</v>
      </c>
      <c r="K3290" s="28">
        <v>15069.06</v>
      </c>
      <c r="L3290" s="28">
        <v>182.7</v>
      </c>
      <c r="M3290" s="28">
        <v>0</v>
      </c>
      <c r="N3290" s="28">
        <v>0</v>
      </c>
      <c r="O3290" s="27">
        <f>IF(ISBLANK(J3290), "", IF(LEFT(B3290) = "P", J3290+60, J3290+90))</f>
        <v>44915</v>
      </c>
      <c r="P3290" s="27" t="s">
        <v>230</v>
      </c>
      <c r="Q3290" s="27" t="s">
        <v>230</v>
      </c>
      <c r="R3290" s="25" t="s">
        <v>195</v>
      </c>
      <c r="S3290" s="25"/>
      <c r="T3290" s="26"/>
      <c r="U3290" s="25"/>
      <c r="V3290" s="25"/>
      <c r="W3290" s="25" t="str">
        <f>IF(ISNUMBER(R3290), R3290+120, "")</f>
        <v/>
      </c>
      <c r="X3290" s="24">
        <v>44833</v>
      </c>
      <c r="Y3290" s="23" t="str">
        <f ca="1">IF(LEFT(B3290) = "P",
        IF(OR(ISBLANK(I3290), I3290 = ""), TODAY() - F3290 &amp; CHAR(10) &amp; "(preapproval)", I3290 - F3290 &amp; CHAR(10) &amp; "(PFL filed)"),
       IF(OR(ISBLANK(Z3290), Z3290 = ""), TODAY() - J3290, X3290 - J3290 &amp; CHAR(10) &amp; "(closed)"))</f>
        <v>8
(closed)</v>
      </c>
      <c r="Z3290" s="6" t="str">
        <f>IF(ISBLANK(X3290), "", "Yes")</f>
        <v>Yes</v>
      </c>
    </row>
    <row r="3291" spans="1:26" ht="28.8" hidden="1" x14ac:dyDescent="0.3">
      <c r="A3291" s="29" t="s">
        <v>185</v>
      </c>
      <c r="B3291" s="29">
        <v>2022000168</v>
      </c>
      <c r="C3291" s="31" t="s">
        <v>645</v>
      </c>
      <c r="D3291" s="29" t="s">
        <v>179</v>
      </c>
      <c r="E3291" s="30" t="s">
        <v>193</v>
      </c>
      <c r="F3291" s="129"/>
      <c r="G3291" s="128"/>
      <c r="H3291" s="24"/>
      <c r="I3291" s="24"/>
      <c r="J3291" s="24">
        <v>44825</v>
      </c>
      <c r="K3291" s="28">
        <v>6352</v>
      </c>
      <c r="L3291" s="28">
        <v>3176</v>
      </c>
      <c r="M3291" s="28">
        <v>6352</v>
      </c>
      <c r="N3291" s="28">
        <v>3176</v>
      </c>
      <c r="O3291" s="27">
        <f>IF(ISBLANK(J3291), "", IF(LEFT(B3291) = "P", J3291+60, J3291+90))</f>
        <v>44915</v>
      </c>
      <c r="P3291" s="27">
        <v>44841</v>
      </c>
      <c r="Q3291" s="27">
        <f>IF(NOT(ISNUMBER(P3291)),"",P3291+15)</f>
        <v>44856</v>
      </c>
      <c r="R3291" s="25" t="s">
        <v>195</v>
      </c>
      <c r="S3291" s="25"/>
      <c r="T3291" s="42"/>
      <c r="U3291" s="24"/>
      <c r="V3291" s="24"/>
      <c r="W3291" s="24" t="str">
        <f>IF(ISNUMBER(R3291), R3291+120, "")</f>
        <v/>
      </c>
      <c r="X3291" s="24">
        <v>44859</v>
      </c>
      <c r="Y3291" s="23" t="str">
        <f ca="1">IF(LEFT(B3291) = "P",
        IF(OR(ISBLANK(I3291), I3291 = ""), TODAY() - F3291 &amp; CHAR(10) &amp; "(preapproval)", I3291 - F3291 &amp; CHAR(10) &amp; "(PFL filed)"),
       IF(OR(ISBLANK(Z3291), Z3291 = ""), TODAY() - J3291, X3291 - J3291 &amp; CHAR(10) &amp; "(closed)"))</f>
        <v>34
(closed)</v>
      </c>
      <c r="Z3291" s="6" t="str">
        <f>IF(ISBLANK(X3291), "", "Yes")</f>
        <v>Yes</v>
      </c>
    </row>
    <row r="3292" spans="1:26" ht="28.8" hidden="1" x14ac:dyDescent="0.3">
      <c r="A3292" s="29" t="s">
        <v>185</v>
      </c>
      <c r="B3292" s="29">
        <v>2022000169</v>
      </c>
      <c r="C3292" s="31" t="s">
        <v>193</v>
      </c>
      <c r="D3292" s="29" t="s">
        <v>179</v>
      </c>
      <c r="E3292" s="30" t="s">
        <v>1207</v>
      </c>
      <c r="F3292" s="129"/>
      <c r="G3292" s="128"/>
      <c r="H3292" s="24" t="str">
        <f>IF(ISNUMBER(F3292), F3292+90, "N/A")</f>
        <v>N/A</v>
      </c>
      <c r="I3292" s="24"/>
      <c r="J3292" s="24">
        <v>44825</v>
      </c>
      <c r="K3292" s="28">
        <v>596</v>
      </c>
      <c r="L3292" s="28">
        <v>298</v>
      </c>
      <c r="M3292" s="28">
        <v>596</v>
      </c>
      <c r="N3292" s="28">
        <v>298</v>
      </c>
      <c r="O3292" s="27">
        <f>IF(ISBLANK(J3292), "", IF(LEFT(B3292) = "P", J3292+60, J3292+90))</f>
        <v>44915</v>
      </c>
      <c r="P3292" s="27">
        <v>44853</v>
      </c>
      <c r="Q3292" s="27">
        <f>IF(NOT(ISNUMBER(P3292)),"",P3292+15)</f>
        <v>44868</v>
      </c>
      <c r="R3292" s="25" t="s">
        <v>195</v>
      </c>
      <c r="S3292" s="25"/>
      <c r="T3292" s="42"/>
      <c r="U3292" s="24"/>
      <c r="V3292" s="24"/>
      <c r="W3292" s="24" t="str">
        <f>IF(ISNUMBER(R3292), R3292+120, "")</f>
        <v/>
      </c>
      <c r="X3292" s="24">
        <v>44869</v>
      </c>
      <c r="Y3292" s="23" t="str">
        <f ca="1">IF(LEFT(B3292) = "P",
        IF(OR(ISBLANK(I3292), I3292 = ""), TODAY() - F3292 &amp; CHAR(10) &amp; "(preapproval)", I3292 - F3292 &amp; CHAR(10) &amp; "(PFL filed)"),
       IF(OR(ISBLANK(Z3292), Z3292 = ""), TODAY() - J3292, X3292 - J3292 &amp; CHAR(10) &amp; "(closed)"))</f>
        <v>44
(closed)</v>
      </c>
      <c r="Z3292" s="6" t="str">
        <f>IF(ISBLANK(X3292), "", "Yes")</f>
        <v>Yes</v>
      </c>
    </row>
    <row r="3293" spans="1:26" s="12" customFormat="1" ht="28.8" hidden="1" x14ac:dyDescent="0.3">
      <c r="A3293" s="29" t="s">
        <v>185</v>
      </c>
      <c r="B3293" s="29">
        <v>2022000170</v>
      </c>
      <c r="C3293" s="31" t="s">
        <v>187</v>
      </c>
      <c r="D3293" s="29" t="s">
        <v>179</v>
      </c>
      <c r="E3293" s="30" t="s">
        <v>202</v>
      </c>
      <c r="F3293" s="129"/>
      <c r="G3293" s="128"/>
      <c r="H3293" s="24" t="str">
        <f>IF(ISNUMBER(F3293), F3293+90, "N/A")</f>
        <v>N/A</v>
      </c>
      <c r="I3293" s="24"/>
      <c r="J3293" s="24">
        <v>44825</v>
      </c>
      <c r="K3293" s="28">
        <v>826.4</v>
      </c>
      <c r="L3293" s="28">
        <v>26.6</v>
      </c>
      <c r="M3293" s="28">
        <v>0</v>
      </c>
      <c r="N3293" s="28">
        <v>0</v>
      </c>
      <c r="O3293" s="27">
        <f>IF(ISBLANK(J3293), "", IF(LEFT(B3293) = "P", J3293+60, J3293+90))</f>
        <v>44915</v>
      </c>
      <c r="P3293" s="27" t="s">
        <v>230</v>
      </c>
      <c r="Q3293" s="27" t="s">
        <v>230</v>
      </c>
      <c r="R3293" s="25" t="s">
        <v>195</v>
      </c>
      <c r="S3293" s="25"/>
      <c r="T3293" s="26"/>
      <c r="U3293" s="25"/>
      <c r="V3293" s="25"/>
      <c r="W3293" s="25" t="str">
        <f>IF(ISNUMBER(R3293), R3293+120, "")</f>
        <v/>
      </c>
      <c r="X3293" s="24">
        <v>44833</v>
      </c>
      <c r="Y3293" s="23" t="str">
        <f ca="1">IF(LEFT(B3293) = "P",
        IF(OR(ISBLANK(I3293), I3293 = ""), TODAY() - F3293 &amp; CHAR(10) &amp; "(preapproval)", I3293 - F3293 &amp; CHAR(10) &amp; "(PFL filed)"),
       IF(OR(ISBLANK(Z3293), Z3293 = ""), TODAY() - J3293, X3293 - J3293 &amp; CHAR(10) &amp; "(closed)"))</f>
        <v>8
(closed)</v>
      </c>
      <c r="Z3293" s="6" t="str">
        <f>IF(ISBLANK(X3293), "", "Yes")</f>
        <v>Yes</v>
      </c>
    </row>
    <row r="3294" spans="1:26" ht="28.8" hidden="1" x14ac:dyDescent="0.3">
      <c r="A3294" s="121" t="s">
        <v>185</v>
      </c>
      <c r="B3294" s="121">
        <v>2022000171</v>
      </c>
      <c r="C3294" s="122" t="s">
        <v>804</v>
      </c>
      <c r="D3294" s="29" t="s">
        <v>179</v>
      </c>
      <c r="E3294" s="122" t="s">
        <v>1206</v>
      </c>
      <c r="F3294" s="126">
        <v>44813</v>
      </c>
      <c r="G3294" s="67" t="s">
        <v>20</v>
      </c>
      <c r="H3294" s="125">
        <v>1806</v>
      </c>
      <c r="I3294" s="67">
        <v>903</v>
      </c>
      <c r="J3294" s="24">
        <v>44826</v>
      </c>
      <c r="K3294" s="28">
        <v>254.25</v>
      </c>
      <c r="L3294" s="28">
        <v>277.36</v>
      </c>
      <c r="M3294" s="28">
        <v>131.96</v>
      </c>
      <c r="N3294" s="28">
        <v>148.74</v>
      </c>
      <c r="O3294" s="27">
        <f>IF(ISBLANK(J3294), "", IF(LEFT(B3294) = "P", J3294+60, J3294+90))</f>
        <v>44916</v>
      </c>
      <c r="P3294" s="27">
        <v>44855</v>
      </c>
      <c r="Q3294" s="27">
        <f>IF(NOT(ISNUMBER(P3294)),"",P3294+15)</f>
        <v>44870</v>
      </c>
      <c r="R3294" s="25" t="s">
        <v>195</v>
      </c>
      <c r="S3294" s="25"/>
      <c r="T3294" s="42"/>
      <c r="U3294" s="24"/>
      <c r="V3294" s="24"/>
      <c r="W3294" s="24" t="str">
        <f>IF(ISNUMBER(R3294), R3294+120, "")</f>
        <v/>
      </c>
      <c r="X3294" s="24">
        <v>44873</v>
      </c>
      <c r="Y3294" s="23" t="str">
        <f ca="1">IF(LEFT(B3294) = "P",
        IF(OR(ISBLANK(I3294), I3294 = ""), TODAY() - F3294 &amp; CHAR(10) &amp; "(preapproval)", I3294 - F3294 &amp; CHAR(10) &amp; "(PFL filed)"),
       IF(OR(ISBLANK(Z3294), Z3294 = ""), TODAY() - J3294, X3294 - J3294 &amp; CHAR(10) &amp; "(closed)"))</f>
        <v>47
(closed)</v>
      </c>
      <c r="Z3294" s="6" t="str">
        <f>IF(ISBLANK(X3294), "", "Yes")</f>
        <v>Yes</v>
      </c>
    </row>
    <row r="3295" spans="1:26" ht="28.8" hidden="1" x14ac:dyDescent="0.3">
      <c r="A3295" s="121" t="s">
        <v>185</v>
      </c>
      <c r="B3295" s="121">
        <v>2022000172</v>
      </c>
      <c r="C3295" s="122" t="s">
        <v>1205</v>
      </c>
      <c r="D3295" s="29" t="s">
        <v>179</v>
      </c>
      <c r="E3295" s="122" t="s">
        <v>670</v>
      </c>
      <c r="F3295" s="119"/>
      <c r="G3295" s="121"/>
      <c r="H3295" s="120" t="str">
        <f>IF(ISNUMBER(F3295), F3295+90, "N/A")</f>
        <v>N/A</v>
      </c>
      <c r="I3295" s="121"/>
      <c r="J3295" s="24">
        <v>44827</v>
      </c>
      <c r="K3295" s="28">
        <v>10360</v>
      </c>
      <c r="L3295" s="28">
        <v>740</v>
      </c>
      <c r="M3295" s="28">
        <v>10108</v>
      </c>
      <c r="N3295" s="28">
        <v>722</v>
      </c>
      <c r="O3295" s="27">
        <f>IF(ISBLANK(J3295), "", IF(LEFT(B3295) = "P", J3295+60, J3295+90))</f>
        <v>44917</v>
      </c>
      <c r="P3295" s="27">
        <v>44888</v>
      </c>
      <c r="Q3295" s="27">
        <f>IF(NOT(ISNUMBER(P3295)),"",P3295+15)</f>
        <v>44903</v>
      </c>
      <c r="R3295" s="25" t="s">
        <v>195</v>
      </c>
      <c r="S3295" s="25"/>
      <c r="T3295" s="42"/>
      <c r="U3295" s="24"/>
      <c r="V3295" s="24"/>
      <c r="W3295" s="24" t="str">
        <f>IF(ISNUMBER(R3295), R3295+120, "")</f>
        <v/>
      </c>
      <c r="X3295" s="24">
        <v>44904</v>
      </c>
      <c r="Y3295" s="23" t="str">
        <f ca="1">IF(LEFT(B3295) = "P",
        IF(OR(ISBLANK(I3295), I3295 = ""), TODAY() - F3295 &amp; CHAR(10) &amp; "(preapproval)", I3295 - F3295 &amp; CHAR(10) &amp; "(PFL filed)"),
       IF(OR(ISBLANK(Z3295), Z3295 = ""), TODAY() - J3295, X3295 - J3295 &amp; CHAR(10) &amp; "(closed)"))</f>
        <v>77
(closed)</v>
      </c>
      <c r="Z3295" s="6" t="str">
        <f>IF(ISBLANK(X3295), "", "Yes")</f>
        <v>Yes</v>
      </c>
    </row>
    <row r="3296" spans="1:26" ht="28.8" hidden="1" x14ac:dyDescent="0.3">
      <c r="A3296" s="123" t="s">
        <v>185</v>
      </c>
      <c r="B3296" s="121">
        <v>2022000173</v>
      </c>
      <c r="C3296" s="122" t="s">
        <v>288</v>
      </c>
      <c r="D3296" s="29" t="s">
        <v>179</v>
      </c>
      <c r="E3296" s="122" t="s">
        <v>1204</v>
      </c>
      <c r="F3296" s="119"/>
      <c r="G3296" s="121"/>
      <c r="H3296" s="120"/>
      <c r="I3296" s="121"/>
      <c r="J3296" s="24">
        <v>44830</v>
      </c>
      <c r="K3296" s="28">
        <v>600</v>
      </c>
      <c r="L3296" s="28">
        <v>300</v>
      </c>
      <c r="M3296" s="28">
        <v>440</v>
      </c>
      <c r="N3296" s="28">
        <v>300</v>
      </c>
      <c r="O3296" s="27">
        <f>IF(ISBLANK(J3296), "", IF(LEFT(B3296) = "P", J3296+60, J3296+90))</f>
        <v>44920</v>
      </c>
      <c r="P3296" s="27">
        <v>44895</v>
      </c>
      <c r="Q3296" s="27">
        <f>IF(NOT(ISNUMBER(P3296)),"",P3296+15)</f>
        <v>44910</v>
      </c>
      <c r="R3296" s="25" t="s">
        <v>195</v>
      </c>
      <c r="S3296" s="25"/>
      <c r="T3296" s="42"/>
      <c r="U3296" s="24"/>
      <c r="V3296" s="24"/>
      <c r="W3296" s="24" t="str">
        <f>IF(ISNUMBER(R3296), R3296+120, "")</f>
        <v/>
      </c>
      <c r="X3296" s="24">
        <v>44911</v>
      </c>
      <c r="Y3296" s="23" t="str">
        <f ca="1">IF(LEFT(B3296) = "P",
        IF(OR(ISBLANK(I3296), I3296 = ""), TODAY() - F3296 &amp; CHAR(10) &amp; "(preapproval)", I3296 - F3296 &amp; CHAR(10) &amp; "(PFL filed)"),
       IF(OR(ISBLANK(Z3296), Z3296 = ""), TODAY() - J3296, X3296 - J3296 &amp; CHAR(10) &amp; "(closed)"))</f>
        <v>81
(closed)</v>
      </c>
      <c r="Z3296" s="6" t="str">
        <f>IF(ISBLANK(X3296), "", "Yes")</f>
        <v>Yes</v>
      </c>
    </row>
    <row r="3297" spans="1:26" ht="28.8" hidden="1" x14ac:dyDescent="0.3">
      <c r="A3297" s="123" t="s">
        <v>185</v>
      </c>
      <c r="B3297" s="123">
        <v>2022000174</v>
      </c>
      <c r="C3297" s="67" t="s">
        <v>236</v>
      </c>
      <c r="D3297" s="29" t="s">
        <v>179</v>
      </c>
      <c r="E3297" s="67" t="s">
        <v>1203</v>
      </c>
      <c r="F3297" s="119">
        <v>44839</v>
      </c>
      <c r="G3297" s="121" t="s">
        <v>20</v>
      </c>
      <c r="H3297" s="120">
        <v>2251.29</v>
      </c>
      <c r="I3297" s="121">
        <v>890</v>
      </c>
      <c r="J3297" s="127">
        <v>44837</v>
      </c>
      <c r="K3297" s="28">
        <v>1470</v>
      </c>
      <c r="L3297" s="28">
        <v>490</v>
      </c>
      <c r="M3297" s="28">
        <v>1410</v>
      </c>
      <c r="N3297" s="28">
        <v>470</v>
      </c>
      <c r="O3297" s="27">
        <f>IF(ISBLANK(J3297), "", IF(LEFT(B3297) = "P", J3297+60, J3297+90))</f>
        <v>44927</v>
      </c>
      <c r="P3297" s="27">
        <v>44874</v>
      </c>
      <c r="Q3297" s="27">
        <f>IF(NOT(ISNUMBER(P3297)),"",P3297+15)</f>
        <v>44889</v>
      </c>
      <c r="R3297" s="25" t="s">
        <v>195</v>
      </c>
      <c r="S3297" s="25"/>
      <c r="T3297" s="42"/>
      <c r="U3297" s="24"/>
      <c r="V3297" s="24"/>
      <c r="W3297" s="24" t="str">
        <f>IF(ISNUMBER(R3297), R3297+120, "")</f>
        <v/>
      </c>
      <c r="X3297" s="24">
        <v>44894</v>
      </c>
      <c r="Y3297" s="23" t="str">
        <f ca="1">IF(LEFT(B3297) = "P",
        IF(OR(ISBLANK(I3297), I3297 = ""), TODAY() - F3297 &amp; CHAR(10) &amp; "(preapproval)", I3297 - F3297 &amp; CHAR(10) &amp; "(PFL filed)"),
       IF(OR(ISBLANK(Z3297), Z3297 = ""), TODAY() - J3297, X3297 - J3297 &amp; CHAR(10) &amp; "(closed)"))</f>
        <v>57
(closed)</v>
      </c>
      <c r="Z3297" s="6" t="str">
        <f>IF(ISBLANK(X3297), "", "Yes")</f>
        <v>Yes</v>
      </c>
    </row>
    <row r="3298" spans="1:26" ht="28.8" hidden="1" x14ac:dyDescent="0.3">
      <c r="A3298" s="123" t="s">
        <v>185</v>
      </c>
      <c r="B3298" s="123">
        <v>2022000175</v>
      </c>
      <c r="C3298" s="67" t="s">
        <v>236</v>
      </c>
      <c r="D3298" s="29" t="s">
        <v>177</v>
      </c>
      <c r="E3298" s="67" t="s">
        <v>1202</v>
      </c>
      <c r="F3298" s="119">
        <v>44839</v>
      </c>
      <c r="G3298" s="121" t="s">
        <v>20</v>
      </c>
      <c r="H3298" s="120">
        <v>3170</v>
      </c>
      <c r="I3298" s="121">
        <v>890</v>
      </c>
      <c r="J3298" s="127">
        <v>44837</v>
      </c>
      <c r="K3298" s="28">
        <v>120</v>
      </c>
      <c r="L3298" s="28">
        <v>40</v>
      </c>
      <c r="M3298" s="28">
        <v>120</v>
      </c>
      <c r="N3298" s="28">
        <v>40</v>
      </c>
      <c r="O3298" s="27">
        <f>IF(ISBLANK(J3298), "", IF(LEFT(B3298) = "P", J3298+60, J3298+90))</f>
        <v>44927</v>
      </c>
      <c r="P3298" s="27">
        <v>44874</v>
      </c>
      <c r="Q3298" s="27">
        <f>IF(NOT(ISNUMBER(P3298)),"",P3298+15)</f>
        <v>44889</v>
      </c>
      <c r="R3298" s="25" t="s">
        <v>195</v>
      </c>
      <c r="S3298" s="25"/>
      <c r="T3298" s="42"/>
      <c r="U3298" s="24"/>
      <c r="V3298" s="24"/>
      <c r="W3298" s="24" t="str">
        <f>IF(ISNUMBER(R3298), R3298+120, "")</f>
        <v/>
      </c>
      <c r="X3298" s="24">
        <v>44894</v>
      </c>
      <c r="Y3298" s="23" t="str">
        <f ca="1">IF(LEFT(B3298) = "P",
        IF(OR(ISBLANK(I3298), I3298 = ""), TODAY() - F3298 &amp; CHAR(10) &amp; "(preapproval)", I3298 - F3298 &amp; CHAR(10) &amp; "(PFL filed)"),
       IF(OR(ISBLANK(Z3298), Z3298 = ""), TODAY() - J3298, X3298 - J3298 &amp; CHAR(10) &amp; "(closed)"))</f>
        <v>57
(closed)</v>
      </c>
      <c r="Z3298" s="6" t="str">
        <f>IF(ISBLANK(X3298), "", "Yes")</f>
        <v>Yes</v>
      </c>
    </row>
    <row r="3299" spans="1:26" ht="28.8" hidden="1" x14ac:dyDescent="0.3">
      <c r="A3299" s="123" t="s">
        <v>185</v>
      </c>
      <c r="B3299" s="121">
        <v>2022000176</v>
      </c>
      <c r="C3299" s="122" t="s">
        <v>193</v>
      </c>
      <c r="D3299" s="29" t="s">
        <v>179</v>
      </c>
      <c r="E3299" s="122" t="s">
        <v>1201</v>
      </c>
      <c r="F3299" s="126"/>
      <c r="G3299" s="67"/>
      <c r="H3299" s="125"/>
      <c r="I3299" s="67"/>
      <c r="J3299" s="24">
        <v>44839</v>
      </c>
      <c r="K3299" s="28">
        <v>2251.29</v>
      </c>
      <c r="L3299" s="28">
        <v>890</v>
      </c>
      <c r="M3299" s="28">
        <v>2251.29</v>
      </c>
      <c r="N3299" s="28">
        <v>890</v>
      </c>
      <c r="O3299" s="27">
        <f>IF(ISBLANK(J3299), "", IF(LEFT(B3299) = "P", J3299+60, J3299+90))</f>
        <v>44929</v>
      </c>
      <c r="P3299" s="27">
        <v>44860</v>
      </c>
      <c r="Q3299" s="27">
        <f>IF(NOT(ISNUMBER(P3299)),"",P3299+15)</f>
        <v>44875</v>
      </c>
      <c r="R3299" s="25" t="s">
        <v>195</v>
      </c>
      <c r="S3299" s="25"/>
      <c r="T3299" s="42"/>
      <c r="U3299" s="24"/>
      <c r="V3299" s="24"/>
      <c r="W3299" s="24" t="str">
        <f>IF(ISNUMBER(R3299), R3299+120, "")</f>
        <v/>
      </c>
      <c r="X3299" s="24">
        <v>44879</v>
      </c>
      <c r="Y3299" s="23" t="str">
        <f ca="1">IF(LEFT(B3299) = "P",
        IF(OR(ISBLANK(I3299), I3299 = ""), TODAY() - F3299 &amp; CHAR(10) &amp; "(preapproval)", I3299 - F3299 &amp; CHAR(10) &amp; "(PFL filed)"),
       IF(OR(ISBLANK(Z3299), Z3299 = ""), TODAY() - J3299, X3299 - J3299 &amp; CHAR(10) &amp; "(closed)"))</f>
        <v>40
(closed)</v>
      </c>
      <c r="Z3299" s="6" t="str">
        <f>IF(ISBLANK(X3299), "", "Yes")</f>
        <v>Yes</v>
      </c>
    </row>
    <row r="3300" spans="1:26" ht="1.5" hidden="1" customHeight="1" x14ac:dyDescent="0.3">
      <c r="A3300" s="123" t="s">
        <v>185</v>
      </c>
      <c r="B3300" s="121">
        <v>2022000177</v>
      </c>
      <c r="C3300" s="122" t="s">
        <v>193</v>
      </c>
      <c r="D3300" s="29" t="s">
        <v>179</v>
      </c>
      <c r="E3300" s="122" t="s">
        <v>1200</v>
      </c>
      <c r="F3300" s="126"/>
      <c r="G3300" s="67"/>
      <c r="H3300" s="125"/>
      <c r="I3300" s="67"/>
      <c r="J3300" s="24">
        <v>44839</v>
      </c>
      <c r="K3300" s="28">
        <v>3170</v>
      </c>
      <c r="L3300" s="28">
        <v>890</v>
      </c>
      <c r="M3300" s="28">
        <v>3170</v>
      </c>
      <c r="N3300" s="28">
        <v>890</v>
      </c>
      <c r="O3300" s="27">
        <f>IF(ISBLANK(J3300), "", IF(LEFT(B3300) = "P", J3300+60, J3300+90))</f>
        <v>44929</v>
      </c>
      <c r="P3300" s="27">
        <v>44860</v>
      </c>
      <c r="Q3300" s="27">
        <f>IF(NOT(ISNUMBER(P3300)),"",P3300+15)</f>
        <v>44875</v>
      </c>
      <c r="R3300" s="25" t="s">
        <v>195</v>
      </c>
      <c r="S3300" s="25"/>
      <c r="T3300" s="42"/>
      <c r="U3300" s="24"/>
      <c r="V3300" s="24"/>
      <c r="W3300" s="24" t="str">
        <f>IF(ISNUMBER(R3300), R3300+120, "")</f>
        <v/>
      </c>
      <c r="X3300" s="24">
        <v>44879</v>
      </c>
      <c r="Y3300" s="23" t="str">
        <f ca="1">IF(LEFT(B3300) = "P",
        IF(OR(ISBLANK(I3300), I3300 = ""), TODAY() - F3300 &amp; CHAR(10) &amp; "(preapproval)", I3300 - F3300 &amp; CHAR(10) &amp; "(PFL filed)"),
       IF(OR(ISBLANK(Z3300), Z3300 = ""), TODAY() - J3300, X3300 - J3300 &amp; CHAR(10) &amp; "(closed)"))</f>
        <v>40
(closed)</v>
      </c>
      <c r="Z3300" s="6" t="str">
        <f>IF(ISBLANK(X3300), "", "Yes")</f>
        <v>Yes</v>
      </c>
    </row>
    <row r="3301" spans="1:26" ht="28.8" hidden="1" x14ac:dyDescent="0.3">
      <c r="A3301" s="123" t="s">
        <v>185</v>
      </c>
      <c r="B3301" s="121">
        <v>2022000178</v>
      </c>
      <c r="C3301" s="122" t="s">
        <v>193</v>
      </c>
      <c r="D3301" s="29" t="s">
        <v>179</v>
      </c>
      <c r="E3301" s="122" t="s">
        <v>1199</v>
      </c>
      <c r="F3301" s="119"/>
      <c r="G3301" s="121"/>
      <c r="H3301" s="120"/>
      <c r="I3301" s="121"/>
      <c r="J3301" s="24">
        <v>44839</v>
      </c>
      <c r="K3301" s="28">
        <v>1109.4000000000001</v>
      </c>
      <c r="L3301" s="28">
        <v>369.8</v>
      </c>
      <c r="M3301" s="28">
        <v>1109.4000000000001</v>
      </c>
      <c r="N3301" s="28">
        <v>369.8</v>
      </c>
      <c r="O3301" s="27">
        <f>IF(ISBLANK(J3301), "", IF(LEFT(B3301) = "P", J3301+60, J3301+90))</f>
        <v>44929</v>
      </c>
      <c r="P3301" s="27">
        <v>44862</v>
      </c>
      <c r="Q3301" s="27">
        <f>IF(NOT(ISNUMBER(P3301)),"",P3301+15)</f>
        <v>44877</v>
      </c>
      <c r="R3301" s="25"/>
      <c r="S3301" s="25"/>
      <c r="T3301" s="42"/>
      <c r="U3301" s="24"/>
      <c r="V3301" s="24"/>
      <c r="W3301" s="24" t="str">
        <f>IF(ISNUMBER(R3301), R3301+120, "")</f>
        <v/>
      </c>
      <c r="X3301" s="24">
        <v>44880</v>
      </c>
      <c r="Y3301" s="23" t="str">
        <f ca="1">IF(LEFT(B3301) = "P",
        IF(OR(ISBLANK(I3301), I3301 = ""), TODAY() - F3301 &amp; CHAR(10) &amp; "(preapproval)", I3301 - F3301 &amp; CHAR(10) &amp; "(PFL filed)"),
       IF(OR(ISBLANK(Z3301), Z3301 = ""), TODAY() - J3301, X3301 - J3301 &amp; CHAR(10) &amp; "(closed)"))</f>
        <v>41
(closed)</v>
      </c>
      <c r="Z3301" s="6" t="str">
        <f>IF(ISBLANK(X3301), "", "Yes")</f>
        <v>Yes</v>
      </c>
    </row>
    <row r="3302" spans="1:26" ht="28.8" hidden="1" x14ac:dyDescent="0.3">
      <c r="A3302" s="123" t="s">
        <v>185</v>
      </c>
      <c r="B3302" s="121">
        <v>2022000179</v>
      </c>
      <c r="C3302" s="124" t="s">
        <v>193</v>
      </c>
      <c r="D3302" s="29" t="s">
        <v>179</v>
      </c>
      <c r="E3302" s="122" t="s">
        <v>1198</v>
      </c>
      <c r="F3302" s="121"/>
      <c r="G3302" s="121"/>
      <c r="H3302" s="121"/>
      <c r="I3302" s="121"/>
      <c r="J3302" s="24">
        <v>44839</v>
      </c>
      <c r="K3302" s="28">
        <v>1109.4000000000001</v>
      </c>
      <c r="L3302" s="28">
        <v>369.8</v>
      </c>
      <c r="M3302" s="67">
        <v>1109.4000000000001</v>
      </c>
      <c r="N3302" s="67">
        <v>369.8</v>
      </c>
      <c r="O3302" s="27">
        <f>IF(ISBLANK(J3302), "", IF(LEFT(B3302) = "P", J3302+60, J3302+90))</f>
        <v>44929</v>
      </c>
      <c r="P3302" s="27">
        <v>44862</v>
      </c>
      <c r="Q3302" s="27">
        <f>IF(NOT(ISNUMBER(P3302)),"",P3302+15)</f>
        <v>44877</v>
      </c>
      <c r="R3302" s="25"/>
      <c r="S3302" s="25"/>
      <c r="T3302" s="42"/>
      <c r="U3302" s="24"/>
      <c r="V3302" s="24"/>
      <c r="W3302" s="24" t="str">
        <f>IF(ISNUMBER(R3302), R3302+120, "")</f>
        <v/>
      </c>
      <c r="X3302" s="24">
        <v>44880</v>
      </c>
      <c r="Y3302" s="23" t="str">
        <f ca="1">IF(LEFT(B3302) = "P",
        IF(OR(ISBLANK(I3302), I3302 = ""), TODAY() - F3302 &amp; CHAR(10) &amp; "(preapproval)", I3302 - F3302 &amp; CHAR(10) &amp; "(PFL filed)"),
       IF(OR(ISBLANK(Z3302), Z3302 = ""), TODAY() - J3302, X3302 - J3302 &amp; CHAR(10) &amp; "(closed)"))</f>
        <v>41
(closed)</v>
      </c>
      <c r="Z3302" s="6" t="str">
        <f>IF(ISBLANK(X3302), "", "Yes")</f>
        <v>Yes</v>
      </c>
    </row>
    <row r="3303" spans="1:26" ht="15" hidden="1" customHeight="1" x14ac:dyDescent="0.3">
      <c r="A3303" s="123" t="s">
        <v>185</v>
      </c>
      <c r="B3303" s="121">
        <v>2022000180</v>
      </c>
      <c r="C3303" s="124" t="s">
        <v>804</v>
      </c>
      <c r="D3303" s="29" t="s">
        <v>179</v>
      </c>
      <c r="E3303" s="122" t="s">
        <v>1197</v>
      </c>
      <c r="F3303" s="121"/>
      <c r="G3303" s="121"/>
      <c r="H3303" s="121" t="str">
        <f>IF(ISNUMBER(F3303), F3303+90, "N/A")</f>
        <v>N/A</v>
      </c>
      <c r="I3303" s="121"/>
      <c r="J3303" s="24">
        <v>44853</v>
      </c>
      <c r="K3303" s="28">
        <v>3323.6</v>
      </c>
      <c r="L3303" s="28">
        <v>0</v>
      </c>
      <c r="M3303" s="67">
        <v>3323.6</v>
      </c>
      <c r="N3303" s="67">
        <v>0</v>
      </c>
      <c r="O3303" s="27">
        <f>IF(ISBLANK(J3303), "", IF(LEFT(B3303) = "P", J3303+60, J3303+90))</f>
        <v>44943</v>
      </c>
      <c r="P3303" s="27">
        <v>44888</v>
      </c>
      <c r="Q3303" s="27">
        <f>IF(NOT(ISNUMBER(P3303)),"",P3303+15)</f>
        <v>44903</v>
      </c>
      <c r="R3303" s="25" t="s">
        <v>195</v>
      </c>
      <c r="S3303" s="25"/>
      <c r="T3303" s="42"/>
      <c r="U3303" s="24"/>
      <c r="V3303" s="24"/>
      <c r="W3303" s="24" t="str">
        <f>IF(ISNUMBER(R3303), R3303+120, "")</f>
        <v/>
      </c>
      <c r="X3303" s="24">
        <v>44904</v>
      </c>
      <c r="Y3303" s="23" t="str">
        <f ca="1">IF(LEFT(B3303) = "P",
        IF(OR(ISBLANK(I3303), I3303 = ""), TODAY() - F3303 &amp; CHAR(10) &amp; "(preapproval)", I3303 - F3303 &amp; CHAR(10) &amp; "(PFL filed)"),
       IF(OR(ISBLANK(Z3303), Z3303 = ""), TODAY() - J3303, X3303 - J3303 &amp; CHAR(10) &amp; "(closed)"))</f>
        <v>51
(closed)</v>
      </c>
      <c r="Z3303" s="6" t="str">
        <f>IF(ISBLANK(X3303), "", "Yes")</f>
        <v>Yes</v>
      </c>
    </row>
    <row r="3304" spans="1:26" ht="28.8" hidden="1" x14ac:dyDescent="0.3">
      <c r="A3304" s="29" t="s">
        <v>185</v>
      </c>
      <c r="B3304" s="29">
        <v>2022000181</v>
      </c>
      <c r="C3304" s="31" t="s">
        <v>804</v>
      </c>
      <c r="D3304" s="29" t="s">
        <v>176</v>
      </c>
      <c r="E3304" s="30" t="s">
        <v>768</v>
      </c>
      <c r="F3304" s="43"/>
      <c r="G3304" s="32"/>
      <c r="H3304" s="24" t="str">
        <f>IF(ISNUMBER(F3304), F3304+90, "N/A")</f>
        <v>N/A</v>
      </c>
      <c r="I3304" s="24"/>
      <c r="J3304" s="24">
        <v>44858</v>
      </c>
      <c r="K3304" s="28">
        <v>13143.46</v>
      </c>
      <c r="L3304" s="28">
        <v>349.56</v>
      </c>
      <c r="M3304" s="28">
        <v>10137.24</v>
      </c>
      <c r="N3304" s="28">
        <v>349.56</v>
      </c>
      <c r="O3304" s="27">
        <f>IF(ISBLANK(J3304), "", IF(LEFT(B3304) = "P", J3304+60, J3304+90))</f>
        <v>44948</v>
      </c>
      <c r="P3304" s="27">
        <v>44881</v>
      </c>
      <c r="Q3304" s="27">
        <f>IF(NOT(ISNUMBER(P3304)),"",P3304+15)</f>
        <v>44896</v>
      </c>
      <c r="R3304" s="25" t="s">
        <v>195</v>
      </c>
      <c r="S3304" s="25"/>
      <c r="T3304" s="42"/>
      <c r="U3304" s="24"/>
      <c r="V3304" s="24"/>
      <c r="W3304" s="24" t="str">
        <f>IF(ISNUMBER(R3304), R3304+120, "")</f>
        <v/>
      </c>
      <c r="X3304" s="24">
        <v>44897</v>
      </c>
      <c r="Y3304" s="23" t="str">
        <f ca="1">IF(LEFT(B3304) = "P",
        IF(OR(ISBLANK(I3304), I3304 = ""), TODAY() - F3304 &amp; CHAR(10) &amp; "(preapproval)", I3304 - F3304 &amp; CHAR(10) &amp; "(PFL filed)"),
       IF(OR(ISBLANK(Z3304), Z3304 = ""), TODAY() - J3304, X3304 - J3304 &amp; CHAR(10) &amp; "(closed)"))</f>
        <v>39
(closed)</v>
      </c>
      <c r="Z3304" s="6" t="str">
        <f>IF(ISBLANK(X3304), "", "Yes")</f>
        <v>Yes</v>
      </c>
    </row>
    <row r="3305" spans="1:26" ht="28.8" hidden="1" x14ac:dyDescent="0.3">
      <c r="A3305" s="29" t="s">
        <v>185</v>
      </c>
      <c r="B3305" s="29">
        <v>2022000182</v>
      </c>
      <c r="C3305" s="31" t="s">
        <v>536</v>
      </c>
      <c r="D3305" s="29" t="s">
        <v>179</v>
      </c>
      <c r="E3305" s="30" t="s">
        <v>1196</v>
      </c>
      <c r="F3305" s="43"/>
      <c r="G3305" s="32"/>
      <c r="H3305" s="24"/>
      <c r="I3305" s="24"/>
      <c r="J3305" s="24">
        <v>44858</v>
      </c>
      <c r="K3305" s="28">
        <v>18768</v>
      </c>
      <c r="L3305" s="28">
        <v>1173</v>
      </c>
      <c r="M3305" s="28">
        <v>18768</v>
      </c>
      <c r="N3305" s="28">
        <v>1173</v>
      </c>
      <c r="O3305" s="27">
        <f>IF(ISBLANK(J3305), "", IF(LEFT(B3305) = "P", J3305+60, J3305+90))</f>
        <v>44948</v>
      </c>
      <c r="P3305" s="27">
        <v>44881</v>
      </c>
      <c r="Q3305" s="27">
        <f>IF(NOT(ISNUMBER(P3305)),"",P3305+15)</f>
        <v>44896</v>
      </c>
      <c r="R3305" s="25" t="s">
        <v>195</v>
      </c>
      <c r="S3305" s="25"/>
      <c r="T3305" s="42"/>
      <c r="U3305" s="24"/>
      <c r="V3305" s="24"/>
      <c r="W3305" s="24" t="str">
        <f>IF(ISNUMBER(R3305), R3305+120, "")</f>
        <v/>
      </c>
      <c r="X3305" s="24">
        <v>44897</v>
      </c>
      <c r="Y3305" s="23" t="str">
        <f ca="1">IF(LEFT(B3305) = "P",
        IF(OR(ISBLANK(I3305), I3305 = ""), TODAY() - F3305 &amp; CHAR(10) &amp; "(preapproval)", I3305 - F3305 &amp; CHAR(10) &amp; "(PFL filed)"),
       IF(OR(ISBLANK(Z3305), Z3305 = ""), TODAY() - J3305, X3305 - J3305 &amp; CHAR(10) &amp; "(closed)"))</f>
        <v>39
(closed)</v>
      </c>
      <c r="Z3305" s="6" t="str">
        <f>IF(ISBLANK(X3305), "", "Yes")</f>
        <v>Yes</v>
      </c>
    </row>
    <row r="3306" spans="1:26" ht="28.8" hidden="1" x14ac:dyDescent="0.3">
      <c r="A3306" s="29" t="s">
        <v>185</v>
      </c>
      <c r="B3306" s="29">
        <v>2022000183</v>
      </c>
      <c r="C3306" s="31" t="s">
        <v>193</v>
      </c>
      <c r="D3306" s="29" t="s">
        <v>176</v>
      </c>
      <c r="E3306" s="30" t="s">
        <v>1195</v>
      </c>
      <c r="F3306" s="43"/>
      <c r="G3306" s="32"/>
      <c r="H3306" s="24" t="str">
        <f>IF(ISNUMBER(F3306), F3306+90, "N/A")</f>
        <v>N/A</v>
      </c>
      <c r="I3306" s="24"/>
      <c r="J3306" s="24">
        <v>44859</v>
      </c>
      <c r="K3306" s="28">
        <v>1563.45</v>
      </c>
      <c r="L3306" s="28">
        <v>521.15</v>
      </c>
      <c r="M3306" s="28">
        <v>1563.45</v>
      </c>
      <c r="N3306" s="28">
        <v>521.15</v>
      </c>
      <c r="O3306" s="27">
        <f>IF(ISBLANK(J3306), "", IF(LEFT(B3306) = "P", J3306+60, J3306+90))</f>
        <v>44949</v>
      </c>
      <c r="P3306" s="27">
        <v>44902</v>
      </c>
      <c r="Q3306" s="27">
        <f>IF(NOT(ISNUMBER(P3306)),"",P3306+15)</f>
        <v>44917</v>
      </c>
      <c r="R3306" s="25" t="s">
        <v>195</v>
      </c>
      <c r="S3306" s="25"/>
      <c r="T3306" s="42"/>
      <c r="U3306" s="24"/>
      <c r="V3306" s="24"/>
      <c r="W3306" s="24" t="str">
        <f>IF(ISNUMBER(R3306), R3306+120, "")</f>
        <v/>
      </c>
      <c r="X3306" s="24">
        <v>44918</v>
      </c>
      <c r="Y3306" s="23" t="str">
        <f ca="1">IF(LEFT(B3306) = "P",
        IF(OR(ISBLANK(I3306), I3306 = ""), TODAY() - F3306 &amp; CHAR(10) &amp; "(preapproval)", I3306 - F3306 &amp; CHAR(10) &amp; "(PFL filed)"),
       IF(OR(ISBLANK(Z3306), Z3306 = ""), TODAY() - J3306, X3306 - J3306 &amp; CHAR(10) &amp; "(closed)"))</f>
        <v>59
(closed)</v>
      </c>
      <c r="Z3306" s="6" t="str">
        <f>IF(ISBLANK(X3306), "", "Yes")</f>
        <v>Yes</v>
      </c>
    </row>
    <row r="3307" spans="1:26" ht="28.8" hidden="1" x14ac:dyDescent="0.3">
      <c r="A3307" s="29" t="s">
        <v>185</v>
      </c>
      <c r="B3307" s="29">
        <v>2022000184</v>
      </c>
      <c r="C3307" s="31" t="s">
        <v>193</v>
      </c>
      <c r="D3307" s="29" t="s">
        <v>176</v>
      </c>
      <c r="E3307" s="30" t="s">
        <v>1194</v>
      </c>
      <c r="F3307" s="43"/>
      <c r="G3307" s="32"/>
      <c r="H3307" s="24" t="str">
        <f>IF(ISNUMBER(F3307), F3307+90, "N/A")</f>
        <v>N/A</v>
      </c>
      <c r="I3307" s="24"/>
      <c r="J3307" s="24">
        <v>44859</v>
      </c>
      <c r="K3307" s="28">
        <v>3465</v>
      </c>
      <c r="L3307" s="28">
        <v>1155</v>
      </c>
      <c r="M3307" s="28">
        <v>3465</v>
      </c>
      <c r="N3307" s="28">
        <v>1155</v>
      </c>
      <c r="O3307" s="27">
        <f>IF(ISBLANK(J3307), "", IF(LEFT(B3307) = "P", J3307+60, J3307+90))</f>
        <v>44949</v>
      </c>
      <c r="P3307" s="27">
        <v>44902</v>
      </c>
      <c r="Q3307" s="27">
        <f>IF(NOT(ISNUMBER(P3307)),"",P3307+15)</f>
        <v>44917</v>
      </c>
      <c r="R3307" s="25" t="s">
        <v>195</v>
      </c>
      <c r="S3307" s="25"/>
      <c r="T3307" s="42"/>
      <c r="U3307" s="24"/>
      <c r="V3307" s="24"/>
      <c r="W3307" s="24" t="str">
        <f>IF(ISNUMBER(R3307), R3307+120, "")</f>
        <v/>
      </c>
      <c r="X3307" s="24">
        <v>44918</v>
      </c>
      <c r="Y3307" s="23" t="str">
        <f ca="1">IF(LEFT(B3307) = "P",
        IF(OR(ISBLANK(I3307), I3307 = ""), TODAY() - F3307 &amp; CHAR(10) &amp; "(preapproval)", I3307 - F3307 &amp; CHAR(10) &amp; "(PFL filed)"),
       IF(OR(ISBLANK(Z3307), Z3307 = ""), TODAY() - J3307, X3307 - J3307 &amp; CHAR(10) &amp; "(closed)"))</f>
        <v>59
(closed)</v>
      </c>
      <c r="Z3307" s="6" t="str">
        <f>IF(ISBLANK(X3307), "", "Yes")</f>
        <v>Yes</v>
      </c>
    </row>
    <row r="3308" spans="1:26" ht="18.75" hidden="1" customHeight="1" x14ac:dyDescent="0.3">
      <c r="A3308" s="29" t="s">
        <v>185</v>
      </c>
      <c r="B3308" s="29">
        <v>2022000185</v>
      </c>
      <c r="C3308" s="31" t="s">
        <v>193</v>
      </c>
      <c r="D3308" s="29" t="s">
        <v>179</v>
      </c>
      <c r="E3308" s="30" t="s">
        <v>1193</v>
      </c>
      <c r="F3308" s="43"/>
      <c r="G3308" s="32"/>
      <c r="H3308" s="24"/>
      <c r="I3308" s="24"/>
      <c r="J3308" s="24">
        <v>44859</v>
      </c>
      <c r="K3308" s="28">
        <v>1109.4000000000001</v>
      </c>
      <c r="L3308" s="28">
        <v>369.8</v>
      </c>
      <c r="M3308" s="28">
        <v>1109.4000000000001</v>
      </c>
      <c r="N3308" s="28">
        <v>369.8</v>
      </c>
      <c r="O3308" s="27">
        <f>IF(ISBLANK(J3308), "", IF(LEFT(B3308) = "P", J3308+60, J3308+90))</f>
        <v>44949</v>
      </c>
      <c r="P3308" s="27">
        <v>44883</v>
      </c>
      <c r="Q3308" s="27">
        <f>IF(NOT(ISNUMBER(P3308)),"",P3308+15)</f>
        <v>44898</v>
      </c>
      <c r="R3308" s="25" t="s">
        <v>195</v>
      </c>
      <c r="S3308" s="25"/>
      <c r="T3308" s="42"/>
      <c r="U3308" s="24"/>
      <c r="V3308" s="24"/>
      <c r="W3308" s="24" t="str">
        <f>IF(ISNUMBER(R3308), R3308+120, "")</f>
        <v/>
      </c>
      <c r="X3308" s="24">
        <v>44901</v>
      </c>
      <c r="Y3308" s="23" t="str">
        <f ca="1">IF(LEFT(B3308) = "P",
        IF(OR(ISBLANK(I3308), I3308 = ""), TODAY() - F3308 &amp; CHAR(10) &amp; "(preapproval)", I3308 - F3308 &amp; CHAR(10) &amp; "(PFL filed)"),
       IF(OR(ISBLANK(Z3308), Z3308 = ""), TODAY() - J3308, X3308 - J3308 &amp; CHAR(10) &amp; "(closed)"))</f>
        <v>42
(closed)</v>
      </c>
      <c r="Z3308" s="6" t="str">
        <f>IF(ISBLANK(X3308), "", "Yes")</f>
        <v>Yes</v>
      </c>
    </row>
    <row r="3309" spans="1:26" ht="28.8" hidden="1" x14ac:dyDescent="0.3">
      <c r="A3309" s="123" t="s">
        <v>185</v>
      </c>
      <c r="B3309" s="123">
        <v>2022000186</v>
      </c>
      <c r="C3309" s="67" t="s">
        <v>804</v>
      </c>
      <c r="D3309" s="29" t="s">
        <v>179</v>
      </c>
      <c r="E3309" s="67" t="s">
        <v>1192</v>
      </c>
      <c r="F3309" s="121"/>
      <c r="G3309" s="121"/>
      <c r="H3309" s="121"/>
      <c r="I3309" s="121"/>
      <c r="J3309" s="24">
        <v>44860</v>
      </c>
      <c r="K3309" s="28">
        <v>7984.7</v>
      </c>
      <c r="L3309" s="28">
        <v>711.06</v>
      </c>
      <c r="M3309" s="28">
        <v>7984.7</v>
      </c>
      <c r="N3309" s="28">
        <v>711.06</v>
      </c>
      <c r="O3309" s="27">
        <f>IF(ISBLANK(J3309), "", IF(LEFT(B3309) = "P", J3309+60, J3309+90))</f>
        <v>44950</v>
      </c>
      <c r="P3309" s="27">
        <v>44902</v>
      </c>
      <c r="Q3309" s="27">
        <f>IF(NOT(ISNUMBER(P3309)),"",P3309+15)</f>
        <v>44917</v>
      </c>
      <c r="R3309" s="25" t="s">
        <v>195</v>
      </c>
      <c r="S3309" s="25"/>
      <c r="T3309" s="42"/>
      <c r="U3309" s="24"/>
      <c r="V3309" s="24"/>
      <c r="W3309" s="24" t="str">
        <f>IF(ISNUMBER(R3309), R3309+120, "")</f>
        <v/>
      </c>
      <c r="X3309" s="24">
        <v>44918</v>
      </c>
      <c r="Y3309" s="23" t="str">
        <f ca="1">IF(LEFT(B3309) = "P",
        IF(OR(ISBLANK(I3309), I3309 = ""), TODAY() - F3309 &amp; CHAR(10) &amp; "(preapproval)", I3309 - F3309 &amp; CHAR(10) &amp; "(PFL filed)"),
       IF(OR(ISBLANK(Z3309), Z3309 = ""), TODAY() - J3309, X3309 - J3309 &amp; CHAR(10) &amp; "(closed)"))</f>
        <v>58
(closed)</v>
      </c>
      <c r="Z3309" s="6" t="str">
        <f>IF(ISBLANK(X3309), "", "Yes")</f>
        <v>Yes</v>
      </c>
    </row>
    <row r="3310" spans="1:26" ht="28.8" hidden="1" x14ac:dyDescent="0.3">
      <c r="A3310" s="123" t="s">
        <v>185</v>
      </c>
      <c r="B3310" s="123">
        <v>2022000187</v>
      </c>
      <c r="C3310" s="67" t="s">
        <v>1191</v>
      </c>
      <c r="D3310" s="29" t="s">
        <v>179</v>
      </c>
      <c r="E3310" s="67" t="s">
        <v>1190</v>
      </c>
      <c r="F3310" s="121"/>
      <c r="G3310" s="121"/>
      <c r="H3310" s="121" t="s">
        <v>230</v>
      </c>
      <c r="I3310" s="121"/>
      <c r="J3310" s="24">
        <v>44862</v>
      </c>
      <c r="K3310" s="28">
        <v>12444.6</v>
      </c>
      <c r="L3310" s="28">
        <v>888.9</v>
      </c>
      <c r="M3310" s="28">
        <v>12444.6</v>
      </c>
      <c r="N3310" s="28">
        <v>888.9</v>
      </c>
      <c r="O3310" s="27">
        <f>IF(ISBLANK(J3310), "", IF(LEFT(B3310) = "P", J3310+60, J3310+90))</f>
        <v>44952</v>
      </c>
      <c r="P3310" s="27">
        <v>44902</v>
      </c>
      <c r="Q3310" s="27">
        <f>IF(NOT(ISNUMBER(P3310)),"",P3310+15)</f>
        <v>44917</v>
      </c>
      <c r="R3310" s="25" t="s">
        <v>195</v>
      </c>
      <c r="S3310" s="25"/>
      <c r="T3310" s="42"/>
      <c r="U3310" s="24"/>
      <c r="V3310" s="24"/>
      <c r="W3310" s="24" t="str">
        <f>IF(ISNUMBER(R3310), R3310+120, "")</f>
        <v/>
      </c>
      <c r="X3310" s="24">
        <v>44918</v>
      </c>
      <c r="Y3310" s="23" t="str">
        <f ca="1">IF(LEFT(B3310) = "P",
        IF(OR(ISBLANK(I3310), I3310 = ""), TODAY() - F3310 &amp; CHAR(10) &amp; "(preapproval)", I3310 - F3310 &amp; CHAR(10) &amp; "(PFL filed)"),
       IF(OR(ISBLANK(Z3310), Z3310 = ""), TODAY() - J3310, X3310 - J3310 &amp; CHAR(10) &amp; "(closed)"))</f>
        <v>56
(closed)</v>
      </c>
      <c r="Z3310" s="6" t="str">
        <f>IF(ISBLANK(X3310), "", "Yes")</f>
        <v>Yes</v>
      </c>
    </row>
    <row r="3311" spans="1:26" ht="28.8" hidden="1" x14ac:dyDescent="0.3">
      <c r="A3311" s="123" t="s">
        <v>185</v>
      </c>
      <c r="B3311" s="123">
        <v>2022000188</v>
      </c>
      <c r="C3311" s="67" t="s">
        <v>1189</v>
      </c>
      <c r="D3311" s="29" t="s">
        <v>179</v>
      </c>
      <c r="E3311" s="67" t="s">
        <v>1188</v>
      </c>
      <c r="F3311" s="119">
        <v>44860</v>
      </c>
      <c r="G3311" s="121" t="s">
        <v>20</v>
      </c>
      <c r="H3311" s="120">
        <v>7984.7</v>
      </c>
      <c r="I3311" s="121">
        <v>711.06</v>
      </c>
      <c r="J3311" s="24">
        <v>44859</v>
      </c>
      <c r="K3311" s="28">
        <v>60</v>
      </c>
      <c r="L3311" s="28">
        <v>20</v>
      </c>
      <c r="M3311" s="28">
        <v>60</v>
      </c>
      <c r="N3311" s="28">
        <v>20</v>
      </c>
      <c r="O3311" s="27">
        <f>IF(ISBLANK(J3311), "", IF(LEFT(B3311) = "P", J3311+60, J3311+90))</f>
        <v>44949</v>
      </c>
      <c r="P3311" s="27">
        <v>44888</v>
      </c>
      <c r="Q3311" s="27">
        <f>IF(NOT(ISNUMBER(P3311)),"",P3311+15)</f>
        <v>44903</v>
      </c>
      <c r="R3311" s="25" t="s">
        <v>195</v>
      </c>
      <c r="S3311" s="25"/>
      <c r="T3311" s="42"/>
      <c r="U3311" s="24"/>
      <c r="V3311" s="24"/>
      <c r="W3311" s="24" t="str">
        <f>IF(ISNUMBER(R3311), R3311+120, "")</f>
        <v/>
      </c>
      <c r="X3311" s="24">
        <v>44904</v>
      </c>
      <c r="Y3311" s="23" t="str">
        <f ca="1">IF(LEFT(B3311) = "P",
        IF(OR(ISBLANK(I3311), I3311 = ""), TODAY() - F3311 &amp; CHAR(10) &amp; "(preapproval)", I3311 - F3311 &amp; CHAR(10) &amp; "(PFL filed)"),
       IF(OR(ISBLANK(Z3311), Z3311 = ""), TODAY() - J3311, X3311 - J3311 &amp; CHAR(10) &amp; "(closed)"))</f>
        <v>45
(closed)</v>
      </c>
      <c r="Z3311" s="6" t="str">
        <f>IF(ISBLANK(X3311), "", "Yes")</f>
        <v>Yes</v>
      </c>
    </row>
    <row r="3312" spans="1:26" ht="28.8" hidden="1" x14ac:dyDescent="0.3">
      <c r="A3312" s="123" t="s">
        <v>185</v>
      </c>
      <c r="B3312" s="123">
        <v>2022000189</v>
      </c>
      <c r="C3312" s="67" t="s">
        <v>193</v>
      </c>
      <c r="D3312" s="29" t="s">
        <v>179</v>
      </c>
      <c r="E3312" s="67" t="s">
        <v>1187</v>
      </c>
      <c r="F3312" s="119"/>
      <c r="G3312" s="121"/>
      <c r="H3312" s="120" t="str">
        <f>IF(ISNUMBER(F3312), F3312+90, "N/A")</f>
        <v>N/A</v>
      </c>
      <c r="I3312" s="121"/>
      <c r="J3312" s="24">
        <v>44866</v>
      </c>
      <c r="K3312" s="28">
        <v>349.2</v>
      </c>
      <c r="L3312" s="28">
        <v>178</v>
      </c>
      <c r="M3312" s="28">
        <v>349.2</v>
      </c>
      <c r="N3312" s="28">
        <v>178</v>
      </c>
      <c r="O3312" s="27">
        <f>IF(ISBLANK(J3312), "", IF(LEFT(B3312) = "P", J3312+60, J3312+90))</f>
        <v>44956</v>
      </c>
      <c r="P3312" s="27">
        <v>44895</v>
      </c>
      <c r="Q3312" s="27">
        <f>IF(NOT(ISNUMBER(P3312)),"",P3312+15)</f>
        <v>44910</v>
      </c>
      <c r="R3312" s="25" t="s">
        <v>195</v>
      </c>
      <c r="S3312" s="25"/>
      <c r="T3312" s="42"/>
      <c r="U3312" s="24"/>
      <c r="V3312" s="24"/>
      <c r="W3312" s="24" t="str">
        <f>IF(ISNUMBER(R3312), R3312+120, "")</f>
        <v/>
      </c>
      <c r="X3312" s="24">
        <v>44911</v>
      </c>
      <c r="Y3312" s="23" t="str">
        <f ca="1">IF(LEFT(B3312) = "P",
        IF(OR(ISBLANK(I3312), I3312 = ""), TODAY() - F3312 &amp; CHAR(10) &amp; "(preapproval)", I3312 - F3312 &amp; CHAR(10) &amp; "(PFL filed)"),
       IF(OR(ISBLANK(Z3312), Z3312 = ""), TODAY() - J3312, X3312 - J3312 &amp; CHAR(10) &amp; "(closed)"))</f>
        <v>45
(closed)</v>
      </c>
      <c r="Z3312" s="6" t="str">
        <f>IF(ISBLANK(X3312), "", "Yes")</f>
        <v>Yes</v>
      </c>
    </row>
    <row r="3313" spans="1:26" ht="28.5" hidden="1" customHeight="1" x14ac:dyDescent="0.3">
      <c r="A3313" s="29" t="s">
        <v>185</v>
      </c>
      <c r="B3313" s="29">
        <v>2022000190</v>
      </c>
      <c r="C3313" s="31" t="s">
        <v>193</v>
      </c>
      <c r="D3313" s="29" t="s">
        <v>179</v>
      </c>
      <c r="E3313" s="30" t="s">
        <v>1186</v>
      </c>
      <c r="F3313" s="43"/>
      <c r="G3313" s="32"/>
      <c r="H3313" s="24" t="str">
        <f>IF(ISNUMBER(F3313), F3313+90, "N/A")</f>
        <v>N/A</v>
      </c>
      <c r="I3313" s="24"/>
      <c r="J3313" s="24">
        <v>44866</v>
      </c>
      <c r="K3313" s="28">
        <v>391.6</v>
      </c>
      <c r="L3313" s="28">
        <v>97.9</v>
      </c>
      <c r="M3313" s="28">
        <v>391.6</v>
      </c>
      <c r="N3313" s="28">
        <v>97.9</v>
      </c>
      <c r="O3313" s="27">
        <f>IF(ISBLANK(J3313), "", IF(LEFT(B3313) = "P", J3313+60, J3313+90))</f>
        <v>44956</v>
      </c>
      <c r="P3313" s="27">
        <v>44881</v>
      </c>
      <c r="Q3313" s="27">
        <f>IF(NOT(ISNUMBER(P3313)),"",P3313+15)</f>
        <v>44896</v>
      </c>
      <c r="R3313" s="25" t="s">
        <v>195</v>
      </c>
      <c r="S3313" s="25"/>
      <c r="T3313" s="42"/>
      <c r="U3313" s="24"/>
      <c r="V3313" s="24"/>
      <c r="W3313" s="24" t="str">
        <f>IF(ISNUMBER(R3313), R3313+120, "")</f>
        <v/>
      </c>
      <c r="X3313" s="24">
        <v>44897</v>
      </c>
      <c r="Y3313" s="23" t="str">
        <f ca="1">IF(LEFT(B3313) = "P",
        IF(OR(ISBLANK(I3313), I3313 = ""), TODAY() - F3313 &amp; CHAR(10) &amp; "(preapproval)", I3313 - F3313 &amp; CHAR(10) &amp; "(PFL filed)"),
       IF(OR(ISBLANK(Z3313), Z3313 = ""), TODAY() - J3313, X3313 - J3313 &amp; CHAR(10) &amp; "(closed)"))</f>
        <v>31
(closed)</v>
      </c>
      <c r="Z3313" s="6" t="str">
        <f>IF(ISBLANK(X3313), "", "Yes")</f>
        <v>Yes</v>
      </c>
    </row>
    <row r="3314" spans="1:26" ht="28.8" hidden="1" x14ac:dyDescent="0.3">
      <c r="A3314" s="29" t="s">
        <v>185</v>
      </c>
      <c r="B3314" s="29">
        <v>2022000191</v>
      </c>
      <c r="C3314" s="31" t="s">
        <v>193</v>
      </c>
      <c r="D3314" s="29" t="s">
        <v>176</v>
      </c>
      <c r="E3314" s="30" t="s">
        <v>809</v>
      </c>
      <c r="F3314" s="43"/>
      <c r="G3314" s="32"/>
      <c r="H3314" s="24" t="str">
        <f>IF(ISNUMBER(F3314), F3314+90, "N/A")</f>
        <v>N/A</v>
      </c>
      <c r="I3314" s="24"/>
      <c r="J3314" s="24">
        <v>44866</v>
      </c>
      <c r="K3314" s="28">
        <v>12734.4</v>
      </c>
      <c r="L3314" s="28">
        <v>3183.6</v>
      </c>
      <c r="M3314" s="28">
        <v>12734.4</v>
      </c>
      <c r="N3314" s="28">
        <v>3183.6</v>
      </c>
      <c r="O3314" s="27">
        <f>IF(ISBLANK(J3314), "", IF(LEFT(B3314) = "P", J3314+60, J3314+90))</f>
        <v>44956</v>
      </c>
      <c r="P3314" s="27">
        <v>44902</v>
      </c>
      <c r="Q3314" s="27">
        <f>IF(NOT(ISNUMBER(P3314)),"",P3314+15)</f>
        <v>44917</v>
      </c>
      <c r="R3314" s="25" t="s">
        <v>195</v>
      </c>
      <c r="S3314" s="25"/>
      <c r="T3314" s="42"/>
      <c r="U3314" s="24"/>
      <c r="V3314" s="24"/>
      <c r="W3314" s="24" t="str">
        <f>IF(ISNUMBER(R3314), R3314+120, "")</f>
        <v/>
      </c>
      <c r="X3314" s="24">
        <v>44918</v>
      </c>
      <c r="Y3314" s="23" t="str">
        <f ca="1">IF(LEFT(B3314) = "P",
        IF(OR(ISBLANK(I3314), I3314 = ""), TODAY() - F3314 &amp; CHAR(10) &amp; "(preapproval)", I3314 - F3314 &amp; CHAR(10) &amp; "(PFL filed)"),
       IF(OR(ISBLANK(Z3314), Z3314 = ""), TODAY() - J3314, X3314 - J3314 &amp; CHAR(10) &amp; "(closed)"))</f>
        <v>52
(closed)</v>
      </c>
      <c r="Z3314" s="6" t="str">
        <f>IF(ISBLANK(X3314), "", "Yes")</f>
        <v>Yes</v>
      </c>
    </row>
    <row r="3315" spans="1:26" ht="28.8" hidden="1" x14ac:dyDescent="0.3">
      <c r="A3315" s="123" t="s">
        <v>185</v>
      </c>
      <c r="B3315" s="123">
        <v>2022000192</v>
      </c>
      <c r="C3315" s="67" t="s">
        <v>458</v>
      </c>
      <c r="D3315" s="29" t="s">
        <v>174</v>
      </c>
      <c r="E3315" s="67" t="s">
        <v>1063</v>
      </c>
      <c r="F3315" s="119"/>
      <c r="G3315" s="121"/>
      <c r="H3315" s="120" t="str">
        <f>IF(ISNUMBER(F3315), F3315+90, "N/A")</f>
        <v>N/A</v>
      </c>
      <c r="I3315" s="121"/>
      <c r="J3315" s="24">
        <v>44867</v>
      </c>
      <c r="K3315" s="28">
        <v>9753388</v>
      </c>
      <c r="L3315" s="28">
        <v>0</v>
      </c>
      <c r="M3315" s="28">
        <v>9249684.8599999994</v>
      </c>
      <c r="N3315" s="28">
        <v>0</v>
      </c>
      <c r="O3315" s="27">
        <f>IF(ISBLANK(J3315), "", IF(LEFT(B3315) = "P", J3315+60, J3315+90))</f>
        <v>44957</v>
      </c>
      <c r="P3315" s="27">
        <v>44950</v>
      </c>
      <c r="Q3315" s="27">
        <f>IF(NOT(ISNUMBER(P3315)),"",P3315+15)</f>
        <v>44965</v>
      </c>
      <c r="R3315" s="25" t="s">
        <v>195</v>
      </c>
      <c r="S3315" s="25"/>
      <c r="T3315" s="42"/>
      <c r="U3315" s="24"/>
      <c r="V3315" s="24"/>
      <c r="W3315" s="24" t="str">
        <f>IF(ISNUMBER(R3315), R3315+120, "")</f>
        <v/>
      </c>
      <c r="X3315" s="24">
        <v>44966</v>
      </c>
      <c r="Y3315" s="23" t="str">
        <f ca="1">IF(LEFT(B3315) = "P",
        IF(OR(ISBLANK(I3315), I3315 = ""), TODAY() - F3315 &amp; CHAR(10) &amp; "(preapproval)", I3315 - F3315 &amp; CHAR(10) &amp; "(PFL filed)"),
       IF(OR(ISBLANK(Z3315), Z3315 = ""), TODAY() - J3315, X3315 - J3315 &amp; CHAR(10) &amp; "(closed)"))</f>
        <v>99
(closed)</v>
      </c>
      <c r="Z3315" s="6" t="str">
        <f>IF(ISBLANK(X3315), "", "Yes")</f>
        <v>Yes</v>
      </c>
    </row>
    <row r="3316" spans="1:26" ht="28.8" hidden="1" x14ac:dyDescent="0.3">
      <c r="A3316" s="29" t="s">
        <v>185</v>
      </c>
      <c r="B3316" s="29">
        <v>2022000193</v>
      </c>
      <c r="C3316" s="31" t="s">
        <v>193</v>
      </c>
      <c r="D3316" s="29" t="s">
        <v>176</v>
      </c>
      <c r="E3316" s="30" t="s">
        <v>809</v>
      </c>
      <c r="F3316" s="43"/>
      <c r="G3316" s="32"/>
      <c r="H3316" s="24" t="str">
        <f>IF(ISNUMBER(F3316), F3316+90, "N/A")</f>
        <v>N/A</v>
      </c>
      <c r="I3316" s="24"/>
      <c r="J3316" s="24">
        <v>44869</v>
      </c>
      <c r="K3316" s="28">
        <v>13160</v>
      </c>
      <c r="L3316" s="28">
        <v>3290</v>
      </c>
      <c r="M3316" s="28">
        <v>13160</v>
      </c>
      <c r="N3316" s="28">
        <v>3290</v>
      </c>
      <c r="O3316" s="27">
        <f>IF(ISBLANK(J3316), "", IF(LEFT(B3316) = "P", J3316+60, J3316+90))</f>
        <v>44959</v>
      </c>
      <c r="P3316" s="27">
        <v>44904</v>
      </c>
      <c r="Q3316" s="27">
        <f>IF(NOT(ISNUMBER(P3316)),"",P3316+15)</f>
        <v>44919</v>
      </c>
      <c r="R3316" s="25" t="s">
        <v>195</v>
      </c>
      <c r="S3316" s="25"/>
      <c r="T3316" s="42"/>
      <c r="U3316" s="24"/>
      <c r="V3316" s="24"/>
      <c r="W3316" s="24" t="str">
        <f>IF(ISNUMBER(R3316), R3316+120, "")</f>
        <v/>
      </c>
      <c r="X3316" s="24">
        <v>44924</v>
      </c>
      <c r="Y3316" s="23" t="str">
        <f ca="1">IF(LEFT(B3316) = "P",
        IF(OR(ISBLANK(I3316), I3316 = ""), TODAY() - F3316 &amp; CHAR(10) &amp; "(preapproval)", I3316 - F3316 &amp; CHAR(10) &amp; "(PFL filed)"),
       IF(OR(ISBLANK(Z3316), Z3316 = ""), TODAY() - J3316, X3316 - J3316 &amp; CHAR(10) &amp; "(closed)"))</f>
        <v>55
(closed)</v>
      </c>
      <c r="Z3316" s="6" t="str">
        <f>IF(ISBLANK(X3316), "", "Yes")</f>
        <v>Yes</v>
      </c>
    </row>
    <row r="3317" spans="1:26" ht="28.8" hidden="1" x14ac:dyDescent="0.3">
      <c r="A3317" s="29" t="s">
        <v>185</v>
      </c>
      <c r="B3317" s="29">
        <v>2022000194</v>
      </c>
      <c r="C3317" s="31" t="s">
        <v>193</v>
      </c>
      <c r="D3317" s="29" t="s">
        <v>176</v>
      </c>
      <c r="E3317" s="30" t="s">
        <v>809</v>
      </c>
      <c r="F3317" s="43"/>
      <c r="G3317" s="32"/>
      <c r="H3317" s="24" t="s">
        <v>230</v>
      </c>
      <c r="I3317" s="24"/>
      <c r="J3317" s="24">
        <v>44873</v>
      </c>
      <c r="K3317" s="28">
        <v>13987.4</v>
      </c>
      <c r="L3317" s="28">
        <v>3496.85</v>
      </c>
      <c r="M3317" s="28">
        <v>13987.4</v>
      </c>
      <c r="N3317" s="28">
        <v>3496.85</v>
      </c>
      <c r="O3317" s="27">
        <f>IF(ISBLANK(J3317), "", IF(LEFT(B3317) = "P", J3317+60, J3317+90))</f>
        <v>44963</v>
      </c>
      <c r="P3317" s="27">
        <v>44918</v>
      </c>
      <c r="Q3317" s="27">
        <f>IF(NOT(ISNUMBER(P3317)),"",P3317+15)</f>
        <v>44933</v>
      </c>
      <c r="R3317" s="25" t="s">
        <v>195</v>
      </c>
      <c r="S3317" s="25"/>
      <c r="T3317" s="42"/>
      <c r="U3317" s="24"/>
      <c r="V3317" s="24"/>
      <c r="W3317" s="24" t="str">
        <f>IF(ISNUMBER(R3317), R3317+120, "")</f>
        <v/>
      </c>
      <c r="X3317" s="24">
        <v>44936</v>
      </c>
      <c r="Y3317" s="23" t="str">
        <f ca="1">IF(LEFT(B3317) = "P",
        IF(OR(ISBLANK(I3317), I3317 = ""), TODAY() - F3317 &amp; CHAR(10) &amp; "(preapproval)", I3317 - F3317 &amp; CHAR(10) &amp; "(PFL filed)"),
       IF(OR(ISBLANK(Z3317), Z3317 = ""), TODAY() - J3317, X3317 - J3317 &amp; CHAR(10) &amp; "(closed)"))</f>
        <v>63
(closed)</v>
      </c>
      <c r="Z3317" s="6" t="str">
        <f>IF(ISBLANK(X3317), "", "Yes")</f>
        <v>Yes</v>
      </c>
    </row>
    <row r="3318" spans="1:26" ht="43.2" hidden="1" x14ac:dyDescent="0.3">
      <c r="A3318" s="29" t="s">
        <v>185</v>
      </c>
      <c r="B3318" s="29">
        <v>2022000195</v>
      </c>
      <c r="C3318" s="31" t="s">
        <v>1177</v>
      </c>
      <c r="D3318" s="29" t="s">
        <v>176</v>
      </c>
      <c r="E3318" s="30" t="s">
        <v>1185</v>
      </c>
      <c r="F3318" s="43"/>
      <c r="G3318" s="32"/>
      <c r="H3318" s="24"/>
      <c r="I3318" s="24"/>
      <c r="J3318" s="24">
        <v>44875</v>
      </c>
      <c r="K3318" s="28">
        <v>6539.4</v>
      </c>
      <c r="L3318" s="28">
        <v>0</v>
      </c>
      <c r="M3318" s="28">
        <v>6539.4</v>
      </c>
      <c r="N3318" s="28">
        <v>0</v>
      </c>
      <c r="O3318" s="27">
        <f>IF(ISBLANK(J3318), "", IF(LEFT(B3318) = "P", J3318+60, J3318+90))</f>
        <v>44965</v>
      </c>
      <c r="P3318" s="27">
        <v>44937</v>
      </c>
      <c r="Q3318" s="27">
        <f>IF(NOT(ISNUMBER(P3318)),"",P3318+15)</f>
        <v>44952</v>
      </c>
      <c r="R3318" s="25" t="s">
        <v>195</v>
      </c>
      <c r="S3318" s="25"/>
      <c r="T3318" s="42"/>
      <c r="U3318" s="24"/>
      <c r="V3318" s="24"/>
      <c r="W3318" s="24" t="str">
        <f>IF(ISNUMBER(R3318), R3318+120, "")</f>
        <v/>
      </c>
      <c r="X3318" s="24">
        <v>44953</v>
      </c>
      <c r="Y3318" s="23" t="str">
        <f ca="1">IF(LEFT(B3318) = "P",
        IF(OR(ISBLANK(I3318), I3318 = ""), TODAY() - F3318 &amp; CHAR(10) &amp; "(preapproval)", I3318 - F3318 &amp; CHAR(10) &amp; "(PFL filed)"),
       IF(OR(ISBLANK(Z3318), Z3318 = ""), TODAY() - J3318, X3318 - J3318 &amp; CHAR(10) &amp; "(closed)"))</f>
        <v>78
(closed)</v>
      </c>
      <c r="Z3318" s="6" t="str">
        <f>IF(ISBLANK(X3318), "", "Yes")</f>
        <v>Yes</v>
      </c>
    </row>
    <row r="3319" spans="1:26" ht="43.2" hidden="1" x14ac:dyDescent="0.3">
      <c r="A3319" s="29" t="s">
        <v>185</v>
      </c>
      <c r="B3319" s="29">
        <v>2022000196</v>
      </c>
      <c r="C3319" s="31" t="s">
        <v>1177</v>
      </c>
      <c r="D3319" s="29" t="s">
        <v>176</v>
      </c>
      <c r="E3319" s="30" t="s">
        <v>1184</v>
      </c>
      <c r="F3319" s="43"/>
      <c r="G3319" s="32"/>
      <c r="H3319" s="24"/>
      <c r="I3319" s="24"/>
      <c r="J3319" s="24">
        <v>44875</v>
      </c>
      <c r="K3319" s="28">
        <v>4347</v>
      </c>
      <c r="L3319" s="28">
        <v>0</v>
      </c>
      <c r="M3319" s="28">
        <v>0</v>
      </c>
      <c r="N3319" s="28">
        <v>0</v>
      </c>
      <c r="O3319" s="27">
        <f>IF(ISBLANK(J3319), "", IF(LEFT(B3319) = "P", J3319+60, J3319+90))</f>
        <v>44965</v>
      </c>
      <c r="P3319" s="27" t="s">
        <v>230</v>
      </c>
      <c r="Q3319" s="27" t="s">
        <v>230</v>
      </c>
      <c r="R3319" s="25" t="s">
        <v>230</v>
      </c>
      <c r="S3319" s="25"/>
      <c r="T3319" s="42"/>
      <c r="U3319" s="24"/>
      <c r="V3319" s="24"/>
      <c r="W3319" s="24" t="str">
        <f>IF(ISNUMBER(R3319), R3319+120, "")</f>
        <v/>
      </c>
      <c r="X3319" s="24">
        <v>44937</v>
      </c>
      <c r="Y3319" s="23" t="str">
        <f ca="1">IF(LEFT(B3319) = "P",
        IF(OR(ISBLANK(I3319), I3319 = ""), TODAY() - F3319 &amp; CHAR(10) &amp; "(preapproval)", I3319 - F3319 &amp; CHAR(10) &amp; "(PFL filed)"),
       IF(OR(ISBLANK(Z3319), Z3319 = ""), TODAY() - J3319, X3319 - J3319 &amp; CHAR(10) &amp; "(closed)"))</f>
        <v>62
(closed)</v>
      </c>
      <c r="Z3319" s="6" t="str">
        <f>IF(ISBLANK(X3319), "", "Yes")</f>
        <v>Yes</v>
      </c>
    </row>
    <row r="3320" spans="1:26" ht="43.2" hidden="1" x14ac:dyDescent="0.3">
      <c r="A3320" s="29" t="s">
        <v>185</v>
      </c>
      <c r="B3320" s="29">
        <v>2022000197</v>
      </c>
      <c r="C3320" s="31" t="s">
        <v>1177</v>
      </c>
      <c r="D3320" s="29" t="s">
        <v>176</v>
      </c>
      <c r="E3320" s="30" t="s">
        <v>1183</v>
      </c>
      <c r="F3320" s="43"/>
      <c r="G3320" s="32"/>
      <c r="H3320" s="24"/>
      <c r="I3320" s="24"/>
      <c r="J3320" s="24">
        <v>44875</v>
      </c>
      <c r="K3320" s="28">
        <v>10563</v>
      </c>
      <c r="L3320" s="28">
        <v>0</v>
      </c>
      <c r="M3320" s="28">
        <v>10563</v>
      </c>
      <c r="N3320" s="28">
        <v>0</v>
      </c>
      <c r="O3320" s="27">
        <f>IF(ISBLANK(J3320), "", IF(LEFT(B3320) = "P", J3320+60, J3320+90))</f>
        <v>44965</v>
      </c>
      <c r="P3320" s="27">
        <v>44937</v>
      </c>
      <c r="Q3320" s="27">
        <f>IF(NOT(ISNUMBER(P3320)),"",P3320+15)</f>
        <v>44952</v>
      </c>
      <c r="R3320" s="25" t="s">
        <v>195</v>
      </c>
      <c r="S3320" s="25"/>
      <c r="T3320" s="42"/>
      <c r="U3320" s="24"/>
      <c r="V3320" s="24"/>
      <c r="W3320" s="24" t="str">
        <f>IF(ISNUMBER(R3320), R3320+120, "")</f>
        <v/>
      </c>
      <c r="X3320" s="24">
        <v>44953</v>
      </c>
      <c r="Y3320" s="23" t="str">
        <f ca="1">IF(LEFT(B3320) = "P",
        IF(OR(ISBLANK(I3320), I3320 = ""), TODAY() - F3320 &amp; CHAR(10) &amp; "(preapproval)", I3320 - F3320 &amp; CHAR(10) &amp; "(PFL filed)"),
       IF(OR(ISBLANK(Z3320), Z3320 = ""), TODAY() - J3320, X3320 - J3320 &amp; CHAR(10) &amp; "(closed)"))</f>
        <v>78
(closed)</v>
      </c>
      <c r="Z3320" s="6" t="str">
        <f>IF(ISBLANK(X3320), "", "Yes")</f>
        <v>Yes</v>
      </c>
    </row>
    <row r="3321" spans="1:26" ht="43.2" hidden="1" x14ac:dyDescent="0.3">
      <c r="A3321" s="29" t="s">
        <v>185</v>
      </c>
      <c r="B3321" s="29">
        <v>2022000198</v>
      </c>
      <c r="C3321" s="31" t="s">
        <v>1177</v>
      </c>
      <c r="D3321" s="29" t="s">
        <v>176</v>
      </c>
      <c r="E3321" s="30" t="s">
        <v>1182</v>
      </c>
      <c r="F3321" s="43"/>
      <c r="G3321" s="32"/>
      <c r="H3321" s="24"/>
      <c r="I3321" s="24"/>
      <c r="J3321" s="24">
        <v>44875</v>
      </c>
      <c r="K3321" s="28">
        <v>6888</v>
      </c>
      <c r="L3321" s="28">
        <v>0</v>
      </c>
      <c r="M3321" s="28">
        <v>6888</v>
      </c>
      <c r="N3321" s="28">
        <v>0</v>
      </c>
      <c r="O3321" s="27">
        <f>IF(ISBLANK(J3321), "", IF(LEFT(B3321) = "P", J3321+60, J3321+90))</f>
        <v>44965</v>
      </c>
      <c r="P3321" s="27">
        <v>44937</v>
      </c>
      <c r="Q3321" s="27">
        <f>IF(NOT(ISNUMBER(P3321)),"",P3321+15)</f>
        <v>44952</v>
      </c>
      <c r="R3321" s="25" t="s">
        <v>195</v>
      </c>
      <c r="S3321" s="25"/>
      <c r="T3321" s="42"/>
      <c r="U3321" s="24"/>
      <c r="V3321" s="24"/>
      <c r="W3321" s="24" t="str">
        <f>IF(ISNUMBER(R3321), R3321+120, "")</f>
        <v/>
      </c>
      <c r="X3321" s="24">
        <v>44953</v>
      </c>
      <c r="Y3321" s="23" t="str">
        <f ca="1">IF(LEFT(B3321) = "P",
        IF(OR(ISBLANK(I3321), I3321 = ""), TODAY() - F3321 &amp; CHAR(10) &amp; "(preapproval)", I3321 - F3321 &amp; CHAR(10) &amp; "(PFL filed)"),
       IF(OR(ISBLANK(Z3321), Z3321 = ""), TODAY() - J3321, X3321 - J3321 &amp; CHAR(10) &amp; "(closed)"))</f>
        <v>78
(closed)</v>
      </c>
      <c r="Z3321" s="6" t="str">
        <f>IF(ISBLANK(X3321), "", "Yes")</f>
        <v>Yes</v>
      </c>
    </row>
    <row r="3322" spans="1:26" ht="43.2" hidden="1" x14ac:dyDescent="0.3">
      <c r="A3322" s="29" t="s">
        <v>185</v>
      </c>
      <c r="B3322" s="29">
        <v>2022000199</v>
      </c>
      <c r="C3322" s="31" t="s">
        <v>1177</v>
      </c>
      <c r="D3322" s="29" t="s">
        <v>176</v>
      </c>
      <c r="E3322" s="30" t="s">
        <v>1181</v>
      </c>
      <c r="F3322" s="43"/>
      <c r="G3322" s="32"/>
      <c r="H3322" s="24"/>
      <c r="I3322" s="24"/>
      <c r="J3322" s="24">
        <v>44875</v>
      </c>
      <c r="K3322" s="28">
        <v>10979.4</v>
      </c>
      <c r="L3322" s="28">
        <v>0</v>
      </c>
      <c r="M3322" s="28">
        <v>10979.4</v>
      </c>
      <c r="N3322" s="28">
        <v>0</v>
      </c>
      <c r="O3322" s="27">
        <f>IF(ISBLANK(J3322), "", IF(LEFT(B3322) = "P", J3322+60, J3322+90))</f>
        <v>44965</v>
      </c>
      <c r="P3322" s="27">
        <v>44937</v>
      </c>
      <c r="Q3322" s="27">
        <f>IF(NOT(ISNUMBER(P3322)),"",P3322+15)</f>
        <v>44952</v>
      </c>
      <c r="R3322" s="25" t="s">
        <v>195</v>
      </c>
      <c r="S3322" s="25"/>
      <c r="T3322" s="42"/>
      <c r="U3322" s="24"/>
      <c r="V3322" s="24"/>
      <c r="W3322" s="24" t="str">
        <f>IF(ISNUMBER(R3322), R3322+120, "")</f>
        <v/>
      </c>
      <c r="X3322" s="24">
        <v>44953</v>
      </c>
      <c r="Y3322" s="23" t="str">
        <f ca="1">IF(LEFT(B3322) = "P",
        IF(OR(ISBLANK(I3322), I3322 = ""), TODAY() - F3322 &amp; CHAR(10) &amp; "(preapproval)", I3322 - F3322 &amp; CHAR(10) &amp; "(PFL filed)"),
       IF(OR(ISBLANK(Z3322), Z3322 = ""), TODAY() - J3322, X3322 - J3322 &amp; CHAR(10) &amp; "(closed)"))</f>
        <v>78
(closed)</v>
      </c>
      <c r="Z3322" s="6" t="str">
        <f>IF(ISBLANK(X3322), "", "Yes")</f>
        <v>Yes</v>
      </c>
    </row>
    <row r="3323" spans="1:26" ht="43.2" hidden="1" x14ac:dyDescent="0.3">
      <c r="A3323" s="29" t="s">
        <v>185</v>
      </c>
      <c r="B3323" s="29">
        <v>2022000200</v>
      </c>
      <c r="C3323" s="31" t="s">
        <v>1177</v>
      </c>
      <c r="D3323" s="29" t="s">
        <v>176</v>
      </c>
      <c r="E3323" s="30" t="s">
        <v>1180</v>
      </c>
      <c r="F3323" s="43"/>
      <c r="G3323" s="32"/>
      <c r="H3323" s="24"/>
      <c r="I3323" s="24"/>
      <c r="J3323" s="24">
        <v>44875</v>
      </c>
      <c r="K3323" s="28">
        <v>6888</v>
      </c>
      <c r="L3323" s="28">
        <v>0</v>
      </c>
      <c r="M3323" s="28">
        <v>6888</v>
      </c>
      <c r="N3323" s="28">
        <v>0</v>
      </c>
      <c r="O3323" s="27">
        <f>IF(ISBLANK(J3323), "", IF(LEFT(B3323) = "P", J3323+60, J3323+90))</f>
        <v>44965</v>
      </c>
      <c r="P3323" s="27">
        <v>44937</v>
      </c>
      <c r="Q3323" s="27">
        <f>IF(NOT(ISNUMBER(P3323)),"",P3323+15)</f>
        <v>44952</v>
      </c>
      <c r="R3323" s="25" t="s">
        <v>195</v>
      </c>
      <c r="S3323" s="25"/>
      <c r="T3323" s="42"/>
      <c r="U3323" s="24"/>
      <c r="V3323" s="24"/>
      <c r="W3323" s="24" t="str">
        <f>IF(ISNUMBER(R3323), R3323+120, "")</f>
        <v/>
      </c>
      <c r="X3323" s="24">
        <v>44953</v>
      </c>
      <c r="Y3323" s="23" t="str">
        <f ca="1">IF(LEFT(B3323) = "P",
        IF(OR(ISBLANK(I3323), I3323 = ""), TODAY() - F3323 &amp; CHAR(10) &amp; "(preapproval)", I3323 - F3323 &amp; CHAR(10) &amp; "(PFL filed)"),
       IF(OR(ISBLANK(Z3323), Z3323 = ""), TODAY() - J3323, X3323 - J3323 &amp; CHAR(10) &amp; "(closed)"))</f>
        <v>78
(closed)</v>
      </c>
      <c r="Z3323" s="6" t="str">
        <f>IF(ISBLANK(X3323), "", "Yes")</f>
        <v>Yes</v>
      </c>
    </row>
    <row r="3324" spans="1:26" ht="43.2" hidden="1" x14ac:dyDescent="0.3">
      <c r="A3324" s="29" t="s">
        <v>185</v>
      </c>
      <c r="B3324" s="29">
        <v>2022000201</v>
      </c>
      <c r="C3324" s="31" t="s">
        <v>1177</v>
      </c>
      <c r="D3324" s="29" t="s">
        <v>176</v>
      </c>
      <c r="E3324" s="30" t="s">
        <v>1179</v>
      </c>
      <c r="F3324" s="43"/>
      <c r="G3324" s="32"/>
      <c r="H3324" s="24"/>
      <c r="I3324" s="24"/>
      <c r="J3324" s="24">
        <v>44875</v>
      </c>
      <c r="K3324" s="28">
        <v>6888</v>
      </c>
      <c r="L3324" s="28">
        <v>0</v>
      </c>
      <c r="M3324" s="28">
        <v>6888</v>
      </c>
      <c r="N3324" s="28">
        <v>0</v>
      </c>
      <c r="O3324" s="27">
        <f>IF(ISBLANK(J3324), "", IF(LEFT(B3324) = "P", J3324+60, J3324+90))</f>
        <v>44965</v>
      </c>
      <c r="P3324" s="27">
        <v>44937</v>
      </c>
      <c r="Q3324" s="27">
        <f>IF(NOT(ISNUMBER(P3324)),"",P3324+15)</f>
        <v>44952</v>
      </c>
      <c r="R3324" s="25" t="s">
        <v>195</v>
      </c>
      <c r="S3324" s="25"/>
      <c r="T3324" s="42"/>
      <c r="U3324" s="24"/>
      <c r="V3324" s="24"/>
      <c r="W3324" s="24" t="str">
        <f>IF(ISNUMBER(R3324), R3324+120, "")</f>
        <v/>
      </c>
      <c r="X3324" s="24">
        <v>44953</v>
      </c>
      <c r="Y3324" s="23" t="str">
        <f ca="1">IF(LEFT(B3324) = "P",
        IF(OR(ISBLANK(I3324), I3324 = ""), TODAY() - F3324 &amp; CHAR(10) &amp; "(preapproval)", I3324 - F3324 &amp; CHAR(10) &amp; "(PFL filed)"),
       IF(OR(ISBLANK(Z3324), Z3324 = ""), TODAY() - J3324, X3324 - J3324 &amp; CHAR(10) &amp; "(closed)"))</f>
        <v>78
(closed)</v>
      </c>
      <c r="Z3324" s="6" t="str">
        <f>IF(ISBLANK(X3324), "", "Yes")</f>
        <v>Yes</v>
      </c>
    </row>
    <row r="3325" spans="1:26" ht="43.2" hidden="1" x14ac:dyDescent="0.3">
      <c r="A3325" s="29" t="s">
        <v>185</v>
      </c>
      <c r="B3325" s="29">
        <v>2022000202</v>
      </c>
      <c r="C3325" s="31" t="s">
        <v>1177</v>
      </c>
      <c r="D3325" s="29" t="s">
        <v>176</v>
      </c>
      <c r="E3325" s="30" t="s">
        <v>1178</v>
      </c>
      <c r="F3325" s="43"/>
      <c r="G3325" s="32"/>
      <c r="H3325" s="24"/>
      <c r="I3325" s="24"/>
      <c r="J3325" s="24">
        <v>44875</v>
      </c>
      <c r="K3325" s="28">
        <v>6888</v>
      </c>
      <c r="L3325" s="28">
        <v>0</v>
      </c>
      <c r="M3325" s="28">
        <v>6888</v>
      </c>
      <c r="N3325" s="28">
        <v>0</v>
      </c>
      <c r="O3325" s="27">
        <f>IF(ISBLANK(J3325), "", IF(LEFT(B3325) = "P", J3325+60, J3325+90))</f>
        <v>44965</v>
      </c>
      <c r="P3325" s="27">
        <v>44937</v>
      </c>
      <c r="Q3325" s="27">
        <f>IF(NOT(ISNUMBER(P3325)),"",P3325+15)</f>
        <v>44952</v>
      </c>
      <c r="R3325" s="25" t="s">
        <v>195</v>
      </c>
      <c r="S3325" s="25"/>
      <c r="T3325" s="42"/>
      <c r="U3325" s="24"/>
      <c r="V3325" s="24"/>
      <c r="W3325" s="24" t="str">
        <f>IF(ISNUMBER(R3325), R3325+120, "")</f>
        <v/>
      </c>
      <c r="X3325" s="24">
        <v>44953</v>
      </c>
      <c r="Y3325" s="23" t="str">
        <f ca="1">IF(LEFT(B3325) = "P",
        IF(OR(ISBLANK(I3325), I3325 = ""), TODAY() - F3325 &amp; CHAR(10) &amp; "(preapproval)", I3325 - F3325 &amp; CHAR(10) &amp; "(PFL filed)"),
       IF(OR(ISBLANK(Z3325), Z3325 = ""), TODAY() - J3325, X3325 - J3325 &amp; CHAR(10) &amp; "(closed)"))</f>
        <v>78
(closed)</v>
      </c>
      <c r="Z3325" s="6" t="str">
        <f>IF(ISBLANK(X3325), "", "Yes")</f>
        <v>Yes</v>
      </c>
    </row>
    <row r="3326" spans="1:26" ht="43.2" hidden="1" x14ac:dyDescent="0.3">
      <c r="A3326" s="29" t="s">
        <v>185</v>
      </c>
      <c r="B3326" s="29">
        <v>2022000203</v>
      </c>
      <c r="C3326" s="31" t="s">
        <v>1177</v>
      </c>
      <c r="D3326" s="29" t="s">
        <v>176</v>
      </c>
      <c r="E3326" s="30" t="s">
        <v>1176</v>
      </c>
      <c r="F3326" s="43"/>
      <c r="G3326" s="32"/>
      <c r="H3326" s="24"/>
      <c r="I3326" s="24"/>
      <c r="J3326" s="24">
        <v>44875</v>
      </c>
      <c r="K3326" s="28">
        <v>6888</v>
      </c>
      <c r="L3326" s="28">
        <v>0</v>
      </c>
      <c r="M3326" s="28">
        <v>6888</v>
      </c>
      <c r="N3326" s="28">
        <v>0</v>
      </c>
      <c r="O3326" s="27">
        <f>IF(ISBLANK(J3326), "", IF(LEFT(B3326) = "P", J3326+60, J3326+90))</f>
        <v>44965</v>
      </c>
      <c r="P3326" s="27">
        <v>44937</v>
      </c>
      <c r="Q3326" s="27">
        <f>IF(NOT(ISNUMBER(P3326)),"",P3326+15)</f>
        <v>44952</v>
      </c>
      <c r="R3326" s="25" t="s">
        <v>195</v>
      </c>
      <c r="S3326" s="25"/>
      <c r="T3326" s="42"/>
      <c r="U3326" s="24"/>
      <c r="V3326" s="24"/>
      <c r="W3326" s="24"/>
      <c r="X3326" s="24">
        <v>44953</v>
      </c>
      <c r="Y3326" s="23" t="str">
        <f ca="1">IF(LEFT(B3326) = "P",
        IF(OR(ISBLANK(I3326), I3326 = ""), TODAY() - F3326 &amp; CHAR(10) &amp; "(preapproval)", I3326 - F3326 &amp; CHAR(10) &amp; "(PFL filed)"),
       IF(OR(ISBLANK(Z3326), Z3326 = ""), TODAY() - J3326, X3326 - J3326 &amp; CHAR(10) &amp; "(closed)"))</f>
        <v>78
(closed)</v>
      </c>
      <c r="Z3326" s="6" t="str">
        <f>IF(ISBLANK(X3326), "", "Yes")</f>
        <v>Yes</v>
      </c>
    </row>
    <row r="3327" spans="1:26" ht="28.8" hidden="1" x14ac:dyDescent="0.3">
      <c r="A3327" s="29" t="s">
        <v>185</v>
      </c>
      <c r="B3327" s="29">
        <v>2022000204</v>
      </c>
      <c r="C3327" s="31" t="s">
        <v>193</v>
      </c>
      <c r="D3327" s="29" t="s">
        <v>176</v>
      </c>
      <c r="E3327" s="30" t="s">
        <v>809</v>
      </c>
      <c r="F3327" s="43"/>
      <c r="G3327" s="32"/>
      <c r="H3327" s="24" t="s">
        <v>230</v>
      </c>
      <c r="I3327" s="24" t="s">
        <v>199</v>
      </c>
      <c r="J3327" s="24">
        <v>44876</v>
      </c>
      <c r="K3327" s="28">
        <v>14322</v>
      </c>
      <c r="L3327" s="28">
        <v>3580.5</v>
      </c>
      <c r="M3327" s="28">
        <v>14322</v>
      </c>
      <c r="N3327" s="28">
        <v>3580.5</v>
      </c>
      <c r="O3327" s="27">
        <f>IF(ISBLANK(J3327), "", IF(LEFT(B3327) = "P", J3327+60, J3327+90))</f>
        <v>44966</v>
      </c>
      <c r="P3327" s="27">
        <v>44918</v>
      </c>
      <c r="Q3327" s="27">
        <f>IF(NOT(ISNUMBER(P3327)),"",P3327+15)</f>
        <v>44933</v>
      </c>
      <c r="R3327" s="25" t="s">
        <v>195</v>
      </c>
      <c r="S3327" s="25"/>
      <c r="T3327" s="42"/>
      <c r="U3327" s="24"/>
      <c r="V3327" s="24"/>
      <c r="W3327" s="24" t="str">
        <f>IF(ISNUMBER(R3327), R3327+120, "")</f>
        <v/>
      </c>
      <c r="X3327" s="24">
        <v>44936</v>
      </c>
      <c r="Y3327" s="23" t="str">
        <f ca="1">IF(LEFT(B3327) = "P",
        IF(OR(ISBLANK(I3327), I3327 = ""), TODAY() - F3327 &amp; CHAR(10) &amp; "(preapproval)", I3327 - F3327 &amp; CHAR(10) &amp; "(PFL filed)"),
       IF(OR(ISBLANK(Z3327), Z3327 = ""), TODAY() - J3327, X3327 - J3327 &amp; CHAR(10) &amp; "(closed)"))</f>
        <v>60
(closed)</v>
      </c>
      <c r="Z3327" s="6" t="str">
        <f>IF(ISBLANK(X3327), "", "Yes")</f>
        <v>Yes</v>
      </c>
    </row>
    <row r="3328" spans="1:26" ht="28.8" hidden="1" x14ac:dyDescent="0.3">
      <c r="A3328" s="29" t="s">
        <v>185</v>
      </c>
      <c r="B3328" s="29">
        <v>2022000205</v>
      </c>
      <c r="C3328" s="31" t="s">
        <v>193</v>
      </c>
      <c r="D3328" s="29" t="s">
        <v>179</v>
      </c>
      <c r="E3328" s="30" t="s">
        <v>1175</v>
      </c>
      <c r="F3328" s="43"/>
      <c r="G3328" s="32"/>
      <c r="H3328" s="24" t="str">
        <f>IF(ISNUMBER(F3328), F3328+90, "N/A")</f>
        <v>N/A</v>
      </c>
      <c r="I3328" s="24"/>
      <c r="J3328" s="24">
        <v>44876</v>
      </c>
      <c r="K3328" s="28">
        <v>5410.32</v>
      </c>
      <c r="L3328" s="28">
        <v>335.8</v>
      </c>
      <c r="M3328" s="28">
        <v>5410.32</v>
      </c>
      <c r="N3328" s="28">
        <v>335.8</v>
      </c>
      <c r="O3328" s="27">
        <f>IF(ISBLANK(J3328), "", IF(LEFT(B3328) = "P", J3328+60, J3328+90))</f>
        <v>44966</v>
      </c>
      <c r="P3328" s="27">
        <v>44909</v>
      </c>
      <c r="Q3328" s="27">
        <f>IF(NOT(ISNUMBER(P3328)),"",P3328+15)</f>
        <v>44924</v>
      </c>
      <c r="R3328" s="25" t="s">
        <v>195</v>
      </c>
      <c r="S3328" s="25"/>
      <c r="T3328" s="42"/>
      <c r="U3328" s="24"/>
      <c r="V3328" s="24"/>
      <c r="W3328" s="24" t="str">
        <f>IF(ISNUMBER(R3328), R3328+120, "")</f>
        <v/>
      </c>
      <c r="X3328" s="24">
        <v>44925</v>
      </c>
      <c r="Y3328" s="23" t="str">
        <f ca="1">IF(LEFT(B3328) = "P",
        IF(OR(ISBLANK(I3328), I3328 = ""), TODAY() - F3328 &amp; CHAR(10) &amp; "(preapproval)", I3328 - F3328 &amp; CHAR(10) &amp; "(PFL filed)"),
       IF(OR(ISBLANK(Z3328), Z3328 = ""), TODAY() - J3328, X3328 - J3328 &amp; CHAR(10) &amp; "(closed)"))</f>
        <v>49
(closed)</v>
      </c>
      <c r="Z3328" s="6" t="str">
        <f>IF(ISBLANK(X3328), "", "Yes")</f>
        <v>Yes</v>
      </c>
    </row>
    <row r="3329" spans="1:26" ht="30.75" hidden="1" customHeight="1" x14ac:dyDescent="0.3">
      <c r="A3329" s="121" t="s">
        <v>185</v>
      </c>
      <c r="B3329" s="121">
        <v>2022000206</v>
      </c>
      <c r="C3329" s="122" t="s">
        <v>193</v>
      </c>
      <c r="D3329" s="29" t="s">
        <v>176</v>
      </c>
      <c r="E3329" s="122" t="s">
        <v>809</v>
      </c>
      <c r="F3329" s="119">
        <v>44876</v>
      </c>
      <c r="G3329" s="121" t="s">
        <v>20</v>
      </c>
      <c r="H3329" s="120">
        <v>14322</v>
      </c>
      <c r="I3329" s="120">
        <v>3580.5</v>
      </c>
      <c r="J3329" s="24">
        <v>44880</v>
      </c>
      <c r="K3329" s="28">
        <v>14322</v>
      </c>
      <c r="L3329" s="28">
        <v>3580.5</v>
      </c>
      <c r="M3329" s="28">
        <v>14322</v>
      </c>
      <c r="N3329" s="28">
        <v>3580.5</v>
      </c>
      <c r="O3329" s="27">
        <f>IF(ISBLANK(J3329), "", IF(LEFT(B3329) = "P", J3329+60, J3329+90))</f>
        <v>44970</v>
      </c>
      <c r="P3329" s="27">
        <v>44918</v>
      </c>
      <c r="Q3329" s="27">
        <f>IF(NOT(ISNUMBER(P3329)),"",P3329+15)</f>
        <v>44933</v>
      </c>
      <c r="R3329" s="25" t="s">
        <v>195</v>
      </c>
      <c r="S3329" s="25"/>
      <c r="T3329" s="42"/>
      <c r="U3329" s="24"/>
      <c r="V3329" s="24"/>
      <c r="W3329" s="24" t="str">
        <f>IF(ISNUMBER(R3329), R3329+120, "")</f>
        <v/>
      </c>
      <c r="X3329" s="24">
        <v>44936</v>
      </c>
      <c r="Y3329" s="23" t="str">
        <f ca="1">IF(LEFT(B3329) = "P",
        IF(OR(ISBLANK(I3329), I3329 = ""), TODAY() - F3329 &amp; CHAR(10) &amp; "(preapproval)", I3329 - F3329 &amp; CHAR(10) &amp; "(PFL filed)"),
       IF(OR(ISBLANK(Z3329), Z3329 = ""), TODAY() - J3329, X3329 - J3329 &amp; CHAR(10) &amp; "(closed)"))</f>
        <v>56
(closed)</v>
      </c>
      <c r="Z3329" s="6" t="str">
        <f>IF(ISBLANK(X3329), "", "Yes")</f>
        <v>Yes</v>
      </c>
    </row>
    <row r="3330" spans="1:26" ht="28.8" hidden="1" x14ac:dyDescent="0.3">
      <c r="A3330" s="29" t="s">
        <v>185</v>
      </c>
      <c r="B3330" s="29">
        <v>2022000207</v>
      </c>
      <c r="C3330" s="31" t="s">
        <v>193</v>
      </c>
      <c r="D3330" s="29" t="s">
        <v>179</v>
      </c>
      <c r="E3330" s="30" t="s">
        <v>1174</v>
      </c>
      <c r="F3330" s="43"/>
      <c r="G3330" s="32"/>
      <c r="H3330" s="24" t="s">
        <v>230</v>
      </c>
      <c r="I3330" s="24"/>
      <c r="J3330" s="24">
        <v>44880</v>
      </c>
      <c r="K3330" s="28">
        <v>232.64</v>
      </c>
      <c r="L3330" s="28">
        <v>186.9</v>
      </c>
      <c r="M3330" s="28">
        <v>232.64</v>
      </c>
      <c r="N3330" s="28">
        <v>186.9</v>
      </c>
      <c r="O3330" s="27">
        <f>IF(ISBLANK(J3330), "", IF(LEFT(B3330) = "P", J3330+60, J3330+90))</f>
        <v>44970</v>
      </c>
      <c r="P3330" s="27">
        <v>44932</v>
      </c>
      <c r="Q3330" s="27">
        <f>IF(NOT(ISNUMBER(P3330)),"",P3330+15)</f>
        <v>44947</v>
      </c>
      <c r="R3330" s="25" t="s">
        <v>195</v>
      </c>
      <c r="S3330" s="25"/>
      <c r="T3330" s="42"/>
      <c r="U3330" s="24"/>
      <c r="V3330" s="24"/>
      <c r="W3330" s="24" t="str">
        <f>IF(ISNUMBER(R3330), R3330+120, "")</f>
        <v/>
      </c>
      <c r="X3330" s="24">
        <v>44950</v>
      </c>
      <c r="Y3330" s="23" t="str">
        <f ca="1">IF(LEFT(B3330) = "P",
        IF(OR(ISBLANK(I3330), I3330 = ""), TODAY() - F3330 &amp; CHAR(10) &amp; "(preapproval)", I3330 - F3330 &amp; CHAR(10) &amp; "(PFL filed)"),
       IF(OR(ISBLANK(Z3330), Z3330 = ""), TODAY() - J3330, X3330 - J3330 &amp; CHAR(10) &amp; "(closed)"))</f>
        <v>70
(closed)</v>
      </c>
      <c r="Z3330" s="6" t="str">
        <f>IF(ISBLANK(X3330), "", "Yes")</f>
        <v>Yes</v>
      </c>
    </row>
    <row r="3331" spans="1:26" ht="28.8" hidden="1" x14ac:dyDescent="0.3">
      <c r="A3331" s="29" t="s">
        <v>185</v>
      </c>
      <c r="B3331" s="29">
        <v>2022000208</v>
      </c>
      <c r="C3331" s="31" t="s">
        <v>193</v>
      </c>
      <c r="D3331" s="29" t="s">
        <v>179</v>
      </c>
      <c r="E3331" s="30" t="s">
        <v>1173</v>
      </c>
      <c r="F3331" s="43"/>
      <c r="G3331" s="32"/>
      <c r="H3331" s="24" t="str">
        <f>IF(ISNUMBER(F3331), F3331+90, "N/A")</f>
        <v>N/A</v>
      </c>
      <c r="I3331" s="24"/>
      <c r="J3331" s="24">
        <v>44880</v>
      </c>
      <c r="K3331" s="28">
        <v>232.64</v>
      </c>
      <c r="L3331" s="28">
        <v>186.9</v>
      </c>
      <c r="M3331" s="28">
        <v>232.64</v>
      </c>
      <c r="N3331" s="28">
        <v>186.9</v>
      </c>
      <c r="O3331" s="27">
        <f>IF(ISBLANK(J3331), "", IF(LEFT(B3331) = "P", J3331+60, J3331+90))</f>
        <v>44970</v>
      </c>
      <c r="P3331" s="27">
        <v>44932</v>
      </c>
      <c r="Q3331" s="27">
        <f>IF(NOT(ISNUMBER(P3331)),"",P3331+15)</f>
        <v>44947</v>
      </c>
      <c r="R3331" s="25" t="s">
        <v>195</v>
      </c>
      <c r="S3331" s="25"/>
      <c r="T3331" s="42"/>
      <c r="U3331" s="24"/>
      <c r="V3331" s="24"/>
      <c r="W3331" s="24" t="str">
        <f>IF(ISNUMBER(R3331), R3331+120, "")</f>
        <v/>
      </c>
      <c r="X3331" s="24">
        <v>44950</v>
      </c>
      <c r="Y3331" s="23" t="str">
        <f ca="1">IF(LEFT(B3331) = "P",
        IF(OR(ISBLANK(I3331), I3331 = ""), TODAY() - F3331 &amp; CHAR(10) &amp; "(preapproval)", I3331 - F3331 &amp; CHAR(10) &amp; "(PFL filed)"),
       IF(OR(ISBLANK(Z3331), Z3331 = ""), TODAY() - J3331, X3331 - J3331 &amp; CHAR(10) &amp; "(closed)"))</f>
        <v>70
(closed)</v>
      </c>
      <c r="Z3331" s="6" t="str">
        <f>IF(ISBLANK(X3331), "", "Yes")</f>
        <v>Yes</v>
      </c>
    </row>
    <row r="3332" spans="1:26" ht="28.8" hidden="1" x14ac:dyDescent="0.3">
      <c r="A3332" s="29" t="s">
        <v>185</v>
      </c>
      <c r="B3332" s="29">
        <v>2022000209</v>
      </c>
      <c r="C3332" s="31" t="s">
        <v>193</v>
      </c>
      <c r="D3332" s="29" t="s">
        <v>179</v>
      </c>
      <c r="E3332" s="30" t="s">
        <v>1172</v>
      </c>
      <c r="F3332" s="43"/>
      <c r="G3332" s="32"/>
      <c r="H3332" s="24" t="s">
        <v>230</v>
      </c>
      <c r="I3332" s="24"/>
      <c r="J3332" s="24">
        <v>44880</v>
      </c>
      <c r="K3332" s="28">
        <v>232.64</v>
      </c>
      <c r="L3332" s="28">
        <v>186.9</v>
      </c>
      <c r="M3332" s="28">
        <v>232.64</v>
      </c>
      <c r="N3332" s="28">
        <v>186.9</v>
      </c>
      <c r="O3332" s="27">
        <f>IF(ISBLANK(J3332), "", IF(LEFT(B3332) = "P", J3332+60, J3332+90))</f>
        <v>44970</v>
      </c>
      <c r="P3332" s="27">
        <v>44932</v>
      </c>
      <c r="Q3332" s="27">
        <f>IF(NOT(ISNUMBER(P3332)),"",P3332+15)</f>
        <v>44947</v>
      </c>
      <c r="R3332" s="25" t="s">
        <v>195</v>
      </c>
      <c r="S3332" s="25"/>
      <c r="T3332" s="42"/>
      <c r="U3332" s="24"/>
      <c r="V3332" s="24"/>
      <c r="W3332" s="24" t="str">
        <f>IF(ISNUMBER(R3332), R3332+120, "")</f>
        <v/>
      </c>
      <c r="X3332" s="24">
        <v>44950</v>
      </c>
      <c r="Y3332" s="23" t="str">
        <f ca="1">IF(LEFT(B3332) = "P",
        IF(OR(ISBLANK(I3332), I3332 = ""), TODAY() - F3332 &amp; CHAR(10) &amp; "(preapproval)", I3332 - F3332 &amp; CHAR(10) &amp; "(PFL filed)"),
       IF(OR(ISBLANK(Z3332), Z3332 = ""), TODAY() - J3332, X3332 - J3332 &amp; CHAR(10) &amp; "(closed)"))</f>
        <v>70
(closed)</v>
      </c>
      <c r="Z3332" s="6" t="str">
        <f>IF(ISBLANK(X3332), "", "Yes")</f>
        <v>Yes</v>
      </c>
    </row>
    <row r="3333" spans="1:26" ht="28.8" hidden="1" x14ac:dyDescent="0.3">
      <c r="A3333" s="29" t="s">
        <v>185</v>
      </c>
      <c r="B3333" s="29">
        <v>2022000210</v>
      </c>
      <c r="C3333" s="31" t="s">
        <v>873</v>
      </c>
      <c r="D3333" s="29" t="s">
        <v>176</v>
      </c>
      <c r="E3333" s="30" t="s">
        <v>872</v>
      </c>
      <c r="F3333" s="43"/>
      <c r="G3333" s="32"/>
      <c r="H3333" s="24" t="str">
        <f>IF(ISNUMBER(F3333), F3333+90, "N/A")</f>
        <v>N/A</v>
      </c>
      <c r="I3333" s="24"/>
      <c r="J3333" s="24">
        <v>44882</v>
      </c>
      <c r="K3333" s="28">
        <v>2836.64</v>
      </c>
      <c r="L3333" s="28">
        <v>224.48</v>
      </c>
      <c r="M3333" s="28">
        <v>2837.65</v>
      </c>
      <c r="N3333" s="28">
        <v>321.8</v>
      </c>
      <c r="O3333" s="27">
        <f>IF(ISBLANK(J3333), "", IF(LEFT(B3333) = "P", J3333+60, J3333+90))</f>
        <v>44972</v>
      </c>
      <c r="P3333" s="27">
        <v>44967</v>
      </c>
      <c r="Q3333" s="27">
        <f>IF(NOT(ISNUMBER(P3333)),"",P3333+15)</f>
        <v>44982</v>
      </c>
      <c r="R3333" s="25" t="s">
        <v>195</v>
      </c>
      <c r="S3333" s="25"/>
      <c r="T3333" s="42"/>
      <c r="U3333" s="24"/>
      <c r="V3333" s="24"/>
      <c r="W3333" s="24" t="str">
        <f>IF(ISNUMBER(R3333), R3333+120, "")</f>
        <v/>
      </c>
      <c r="X3333" s="24">
        <v>44985</v>
      </c>
      <c r="Y3333" s="23" t="str">
        <f ca="1">IF(LEFT(B3333) = "P",
        IF(OR(ISBLANK(I3333), I3333 = ""), TODAY() - F3333 &amp; CHAR(10) &amp; "(preapproval)", I3333 - F3333 &amp; CHAR(10) &amp; "(PFL filed)"),
       IF(OR(ISBLANK(Z3333), Z3333 = ""), TODAY() - J3333, X3333 - J3333 &amp; CHAR(10) &amp; "(closed)"))</f>
        <v>103
(closed)</v>
      </c>
      <c r="Z3333" s="6" t="str">
        <f>IF(ISBLANK(X3333), "", "Yes")</f>
        <v>Yes</v>
      </c>
    </row>
    <row r="3334" spans="1:26" ht="28.8" hidden="1" x14ac:dyDescent="0.3">
      <c r="A3334" s="29" t="s">
        <v>185</v>
      </c>
      <c r="B3334" s="29">
        <v>2022000211</v>
      </c>
      <c r="C3334" s="31" t="s">
        <v>193</v>
      </c>
      <c r="D3334" s="29" t="s">
        <v>176</v>
      </c>
      <c r="E3334" s="30" t="s">
        <v>809</v>
      </c>
      <c r="F3334" s="43"/>
      <c r="G3334" s="32"/>
      <c r="H3334" s="24" t="str">
        <f>IF(ISNUMBER(F3334), F3334+90, "N/A")</f>
        <v>N/A</v>
      </c>
      <c r="I3334" s="24"/>
      <c r="J3334" s="24">
        <v>44883</v>
      </c>
      <c r="K3334" s="28">
        <v>14322</v>
      </c>
      <c r="L3334" s="28">
        <v>3580.5</v>
      </c>
      <c r="M3334" s="28">
        <v>14322</v>
      </c>
      <c r="N3334" s="28">
        <v>3580.5</v>
      </c>
      <c r="O3334" s="27">
        <f>IF(ISBLANK(J3334), "", IF(LEFT(B3334) = "P", J3334+60, J3334+90))</f>
        <v>44973</v>
      </c>
      <c r="P3334" s="27">
        <v>44918</v>
      </c>
      <c r="Q3334" s="27">
        <f>IF(NOT(ISNUMBER(P3334)),"",P3334+15)</f>
        <v>44933</v>
      </c>
      <c r="R3334" s="25" t="s">
        <v>195</v>
      </c>
      <c r="S3334" s="25"/>
      <c r="T3334" s="42"/>
      <c r="U3334" s="24"/>
      <c r="V3334" s="24"/>
      <c r="W3334" s="24" t="str">
        <f>IF(ISNUMBER(R3334), R3334+120, "")</f>
        <v/>
      </c>
      <c r="X3334" s="24">
        <v>44936</v>
      </c>
      <c r="Y3334" s="23" t="str">
        <f ca="1">IF(LEFT(B3334) = "P",
        IF(OR(ISBLANK(I3334), I3334 = ""), TODAY() - F3334 &amp; CHAR(10) &amp; "(preapproval)", I3334 - F3334 &amp; CHAR(10) &amp; "(PFL filed)"),
       IF(OR(ISBLANK(Z3334), Z3334 = ""), TODAY() - J3334, X3334 - J3334 &amp; CHAR(10) &amp; "(closed)"))</f>
        <v>53
(closed)</v>
      </c>
      <c r="Z3334" s="6" t="str">
        <f>IF(ISBLANK(X3334), "", "Yes")</f>
        <v>Yes</v>
      </c>
    </row>
    <row r="3335" spans="1:26" ht="28.8" hidden="1" x14ac:dyDescent="0.3">
      <c r="A3335" s="29" t="s">
        <v>185</v>
      </c>
      <c r="B3335" s="29">
        <v>2022000212</v>
      </c>
      <c r="C3335" s="31" t="s">
        <v>1111</v>
      </c>
      <c r="D3335" s="29" t="s">
        <v>176</v>
      </c>
      <c r="E3335" s="30" t="s">
        <v>1171</v>
      </c>
      <c r="F3335" s="43"/>
      <c r="G3335" s="32"/>
      <c r="H3335" s="24" t="str">
        <f>IF(ISNUMBER(F3335), F3335+90, "N/A")</f>
        <v>N/A</v>
      </c>
      <c r="I3335" s="24"/>
      <c r="J3335" s="24">
        <v>44887</v>
      </c>
      <c r="K3335" s="28">
        <v>42675.199999999997</v>
      </c>
      <c r="L3335" s="28">
        <v>5537.27</v>
      </c>
      <c r="M3335" s="28">
        <v>41597.86</v>
      </c>
      <c r="N3335" s="28">
        <v>5417.3</v>
      </c>
      <c r="O3335" s="27">
        <f>IF(ISBLANK(J3335), "", IF(LEFT(B3335) = "P", J3335+60, J3335+90))</f>
        <v>44977</v>
      </c>
      <c r="P3335" s="27">
        <v>44973</v>
      </c>
      <c r="Q3335" s="27">
        <f>IF(NOT(ISNUMBER(P3335)),"",P3335+15)</f>
        <v>44988</v>
      </c>
      <c r="R3335" s="25" t="s">
        <v>195</v>
      </c>
      <c r="S3335" s="25"/>
      <c r="T3335" s="42"/>
      <c r="U3335" s="24"/>
      <c r="V3335" s="24"/>
      <c r="W3335" s="24" t="str">
        <f>IF(ISNUMBER(R3335), R3335+120, "")</f>
        <v/>
      </c>
      <c r="X3335" s="24">
        <v>44991</v>
      </c>
      <c r="Y3335" s="23" t="str">
        <f ca="1">IF(LEFT(B3335) = "P",
        IF(OR(ISBLANK(I3335), I3335 = ""), TODAY() - F3335 &amp; CHAR(10) &amp; "(preapproval)", I3335 - F3335 &amp; CHAR(10) &amp; "(PFL filed)"),
       IF(OR(ISBLANK(Z3335), Z3335 = ""), TODAY() - J3335, X3335 - J3335 &amp; CHAR(10) &amp; "(closed)"))</f>
        <v>104
(closed)</v>
      </c>
      <c r="Z3335" s="6" t="str">
        <f>IF(ISBLANK(X3335), "", "Yes")</f>
        <v>Yes</v>
      </c>
    </row>
    <row r="3336" spans="1:26" ht="28.8" hidden="1" x14ac:dyDescent="0.3">
      <c r="A3336" s="29" t="s">
        <v>185</v>
      </c>
      <c r="B3336" s="29">
        <v>2022000213</v>
      </c>
      <c r="C3336" s="31" t="s">
        <v>804</v>
      </c>
      <c r="D3336" s="29" t="s">
        <v>179</v>
      </c>
      <c r="E3336" s="30" t="s">
        <v>1170</v>
      </c>
      <c r="F3336" s="43"/>
      <c r="G3336" s="32"/>
      <c r="H3336" s="24" t="s">
        <v>230</v>
      </c>
      <c r="I3336" s="24"/>
      <c r="J3336" s="24">
        <v>44893</v>
      </c>
      <c r="K3336" s="28">
        <v>3885.79</v>
      </c>
      <c r="L3336" s="28">
        <v>527.16</v>
      </c>
      <c r="M3336" s="28">
        <v>3155.76</v>
      </c>
      <c r="N3336" s="28">
        <v>324.37</v>
      </c>
      <c r="O3336" s="27">
        <f>IF(ISBLANK(J3336), "", IF(LEFT(B3336) = "P", J3336+60, J3336+90))</f>
        <v>44983</v>
      </c>
      <c r="P3336" s="27">
        <v>44953</v>
      </c>
      <c r="Q3336" s="27">
        <f>IF(NOT(ISNUMBER(P3336)),"",P3336+15)</f>
        <v>44968</v>
      </c>
      <c r="R3336" s="25" t="s">
        <v>195</v>
      </c>
      <c r="S3336" s="25"/>
      <c r="T3336" s="42"/>
      <c r="U3336" s="24"/>
      <c r="V3336" s="24"/>
      <c r="W3336" s="24"/>
      <c r="X3336" s="24">
        <v>44971</v>
      </c>
      <c r="Y3336" s="23" t="str">
        <f ca="1">IF(LEFT(B3336) = "P",
        IF(OR(ISBLANK(I3336), I3336 = ""), TODAY() - F3336 &amp; CHAR(10) &amp; "(preapproval)", I3336 - F3336 &amp; CHAR(10) &amp; "(PFL filed)"),
       IF(OR(ISBLANK(Z3336), Z3336 = ""), TODAY() - J3336, X3336 - J3336 &amp; CHAR(10) &amp; "(closed)"))</f>
        <v>78
(closed)</v>
      </c>
      <c r="Z3336" s="6" t="str">
        <f>IF(ISBLANK(X3336), "", "Yes")</f>
        <v>Yes</v>
      </c>
    </row>
    <row r="3337" spans="1:26" ht="28.8" hidden="1" x14ac:dyDescent="0.3">
      <c r="A3337" s="29" t="s">
        <v>185</v>
      </c>
      <c r="B3337" s="29">
        <v>2022000214</v>
      </c>
      <c r="C3337" s="31" t="s">
        <v>193</v>
      </c>
      <c r="D3337" s="29" t="s">
        <v>176</v>
      </c>
      <c r="E3337" s="30" t="s">
        <v>809</v>
      </c>
      <c r="F3337" s="119"/>
      <c r="G3337" s="32"/>
      <c r="H3337" s="24" t="s">
        <v>230</v>
      </c>
      <c r="I3337" s="24"/>
      <c r="J3337" s="24">
        <v>44894</v>
      </c>
      <c r="K3337" s="28">
        <v>17077.8</v>
      </c>
      <c r="L3337" s="118">
        <v>4269.45</v>
      </c>
      <c r="M3337" s="28">
        <v>17077.8</v>
      </c>
      <c r="N3337" s="28">
        <v>4269.45</v>
      </c>
      <c r="O3337" s="27">
        <f>IF(ISBLANK(J3337), "", IF(LEFT(B3337) = "P", J3337+60, J3337+90))</f>
        <v>44984</v>
      </c>
      <c r="P3337" s="27">
        <v>44904</v>
      </c>
      <c r="Q3337" s="27">
        <f>IF(NOT(ISNUMBER(P3337)),"",P3337+15)</f>
        <v>44919</v>
      </c>
      <c r="R3337" s="25" t="s">
        <v>195</v>
      </c>
      <c r="S3337" s="25"/>
      <c r="T3337" s="42"/>
      <c r="U3337" s="24"/>
      <c r="V3337" s="24"/>
      <c r="W3337" s="24"/>
      <c r="X3337" s="24">
        <v>44924</v>
      </c>
      <c r="Y3337" s="23" t="str">
        <f ca="1">IF(LEFT(B3337) = "P",
        IF(OR(ISBLANK(I3337), I3337 = ""), TODAY() - F3337 &amp; CHAR(10) &amp; "(preapproval)", I3337 - F3337 &amp; CHAR(10) &amp; "(PFL filed)"),
       IF(OR(ISBLANK(Z3337), Z3337 = ""), TODAY() - J3337, X3337 - J3337 &amp; CHAR(10) &amp; "(closed)"))</f>
        <v>30
(closed)</v>
      </c>
      <c r="Z3337" s="6" t="str">
        <f>IF(ISBLANK(X3337), "", "Yes")</f>
        <v>Yes</v>
      </c>
    </row>
    <row r="3338" spans="1:26" ht="22.5" hidden="1" customHeight="1" x14ac:dyDescent="0.3">
      <c r="A3338" s="29" t="s">
        <v>185</v>
      </c>
      <c r="B3338" s="29">
        <v>2022000215</v>
      </c>
      <c r="C3338" s="31" t="s">
        <v>580</v>
      </c>
      <c r="D3338" s="29" t="s">
        <v>176</v>
      </c>
      <c r="E3338" s="30" t="s">
        <v>1169</v>
      </c>
      <c r="F3338" s="43"/>
      <c r="G3338" s="32"/>
      <c r="H3338" s="24"/>
      <c r="I3338" s="24"/>
      <c r="J3338" s="24">
        <v>44894</v>
      </c>
      <c r="K3338" s="117">
        <v>410.97</v>
      </c>
      <c r="L3338" s="116">
        <v>315</v>
      </c>
      <c r="M3338" s="117">
        <v>410.97</v>
      </c>
      <c r="N3338" s="116">
        <v>315</v>
      </c>
      <c r="O3338" s="27">
        <f>IF(ISBLANK(J3338), "", IF(LEFT(B3338) = "P", J3338+60, J3338+90))</f>
        <v>44984</v>
      </c>
      <c r="P3338" s="27">
        <v>44918</v>
      </c>
      <c r="Q3338" s="27">
        <f>IF(NOT(ISNUMBER(P3338)),"",P3338+15)</f>
        <v>44933</v>
      </c>
      <c r="R3338" s="25" t="s">
        <v>195</v>
      </c>
      <c r="S3338" s="25"/>
      <c r="T3338" s="42"/>
      <c r="U3338" s="24"/>
      <c r="V3338" s="24"/>
      <c r="W3338" s="24" t="str">
        <f>IF(ISNUMBER(R3338), R3338+120, "")</f>
        <v/>
      </c>
      <c r="X3338" s="24">
        <v>44936</v>
      </c>
      <c r="Y3338" s="23" t="str">
        <f ca="1">IF(LEFT(B3338) = "P",
        IF(OR(ISBLANK(I3338), I3338 = ""), TODAY() - F3338 &amp; CHAR(10) &amp; "(preapproval)", I3338 - F3338 &amp; CHAR(10) &amp; "(PFL filed)"),
       IF(OR(ISBLANK(Z3338), Z3338 = ""), TODAY() - J3338, X3338 - J3338 &amp; CHAR(10) &amp; "(closed)"))</f>
        <v>42
(closed)</v>
      </c>
      <c r="Z3338" s="6" t="str">
        <f>IF(ISBLANK(X3338), "", "Yes")</f>
        <v>Yes</v>
      </c>
    </row>
    <row r="3339" spans="1:26" ht="28.8" hidden="1" x14ac:dyDescent="0.3">
      <c r="A3339" s="29" t="s">
        <v>185</v>
      </c>
      <c r="B3339" s="29">
        <v>2022000216</v>
      </c>
      <c r="C3339" s="31" t="s">
        <v>329</v>
      </c>
      <c r="D3339" s="29" t="s">
        <v>174</v>
      </c>
      <c r="E3339" s="30" t="s">
        <v>349</v>
      </c>
      <c r="F3339" s="43"/>
      <c r="G3339" s="32"/>
      <c r="H3339" s="24" t="str">
        <f>IF(ISNUMBER(F3339), F3339+90, "N/A")</f>
        <v>N/A</v>
      </c>
      <c r="I3339" s="24"/>
      <c r="J3339" s="24">
        <v>44896</v>
      </c>
      <c r="K3339" s="28">
        <v>174891</v>
      </c>
      <c r="L3339" s="44">
        <v>0</v>
      </c>
      <c r="M3339" s="28">
        <v>174891</v>
      </c>
      <c r="N3339" s="28">
        <v>0</v>
      </c>
      <c r="O3339" s="27">
        <f>IF(ISBLANK(J3339), "", IF(LEFT(B3339) = "P", J3339+60, J3339+90))</f>
        <v>44986</v>
      </c>
      <c r="P3339" s="27">
        <v>44951</v>
      </c>
      <c r="Q3339" s="27">
        <f>IF(NOT(ISNUMBER(P3339)),"",P3339+15)</f>
        <v>44966</v>
      </c>
      <c r="R3339" s="25" t="s">
        <v>195</v>
      </c>
      <c r="S3339" s="25"/>
      <c r="T3339" s="42"/>
      <c r="U3339" s="24"/>
      <c r="V3339" s="24"/>
      <c r="W3339" s="24" t="str">
        <f>IF(ISNUMBER(R3339), R3339+120, "")</f>
        <v/>
      </c>
      <c r="X3339" s="24">
        <v>44967</v>
      </c>
      <c r="Y3339" s="23" t="str">
        <f ca="1">IF(LEFT(B3339) = "P",
        IF(OR(ISBLANK(I3339), I3339 = ""), TODAY() - F3339 &amp; CHAR(10) &amp; "(preapproval)", I3339 - F3339 &amp; CHAR(10) &amp; "(PFL filed)"),
       IF(OR(ISBLANK(Z3339), Z3339 = ""), TODAY() - J3339, X3339 - J3339 &amp; CHAR(10) &amp; "(closed)"))</f>
        <v>71
(closed)</v>
      </c>
      <c r="Z3339" s="6" t="str">
        <f>IF(ISBLANK(X3339), "", "Yes")</f>
        <v>Yes</v>
      </c>
    </row>
    <row r="3340" spans="1:26" ht="28.8" hidden="1" x14ac:dyDescent="0.3">
      <c r="A3340" s="29" t="s">
        <v>185</v>
      </c>
      <c r="B3340" s="29">
        <v>2022000217</v>
      </c>
      <c r="C3340" s="31" t="s">
        <v>193</v>
      </c>
      <c r="D3340" s="29" t="s">
        <v>176</v>
      </c>
      <c r="E3340" s="30" t="s">
        <v>809</v>
      </c>
      <c r="F3340" s="43"/>
      <c r="G3340" s="32"/>
      <c r="H3340" s="24"/>
      <c r="I3340" s="24"/>
      <c r="J3340" s="24">
        <v>44897</v>
      </c>
      <c r="K3340" s="28">
        <v>22908.18</v>
      </c>
      <c r="L3340" s="44">
        <v>4760</v>
      </c>
      <c r="M3340" s="28">
        <v>22908.18</v>
      </c>
      <c r="N3340" s="28">
        <v>4760</v>
      </c>
      <c r="O3340" s="27">
        <f>IF(ISBLANK(J3340), "", IF(LEFT(B3340) = "P", J3340+60, J3340+90))</f>
        <v>44987</v>
      </c>
      <c r="P3340" s="27">
        <v>44918</v>
      </c>
      <c r="Q3340" s="27">
        <f>IF(NOT(ISNUMBER(P3340)),"",P3340+15)</f>
        <v>44933</v>
      </c>
      <c r="R3340" s="25" t="s">
        <v>664</v>
      </c>
      <c r="S3340" s="25"/>
      <c r="T3340" s="42"/>
      <c r="U3340" s="24"/>
      <c r="V3340" s="24"/>
      <c r="W3340" s="24" t="str">
        <f>IF(ISNUMBER(R3340), R3340+120, "")</f>
        <v/>
      </c>
      <c r="X3340" s="24">
        <v>44936</v>
      </c>
      <c r="Y3340" s="23" t="str">
        <f ca="1">IF(LEFT(B3340) = "P",
        IF(OR(ISBLANK(I3340), I3340 = ""), TODAY() - F3340 &amp; CHAR(10) &amp; "(preapproval)", I3340 - F3340 &amp; CHAR(10) &amp; "(PFL filed)"),
       IF(OR(ISBLANK(Z3340), Z3340 = ""), TODAY() - J3340, X3340 - J3340 &amp; CHAR(10) &amp; "(closed)"))</f>
        <v>39
(closed)</v>
      </c>
      <c r="Z3340" s="6" t="str">
        <f>IF(ISBLANK(X3340), "", "Yes")</f>
        <v>Yes</v>
      </c>
    </row>
    <row r="3341" spans="1:26" ht="28.8" hidden="1" x14ac:dyDescent="0.3">
      <c r="A3341" s="29" t="s">
        <v>185</v>
      </c>
      <c r="B3341" s="29">
        <v>2022000218</v>
      </c>
      <c r="C3341" s="31" t="s">
        <v>193</v>
      </c>
      <c r="D3341" s="29" t="s">
        <v>176</v>
      </c>
      <c r="E3341" s="30" t="s">
        <v>809</v>
      </c>
      <c r="F3341" s="43"/>
      <c r="G3341" s="32"/>
      <c r="H3341" s="24" t="s">
        <v>230</v>
      </c>
      <c r="I3341" s="24"/>
      <c r="J3341" s="24">
        <v>44901</v>
      </c>
      <c r="K3341" s="28">
        <v>19969.18</v>
      </c>
      <c r="L3341" s="44">
        <v>3087.7</v>
      </c>
      <c r="M3341" s="28">
        <v>19969.18</v>
      </c>
      <c r="N3341" s="28">
        <v>3087.7</v>
      </c>
      <c r="O3341" s="27">
        <f>IF(ISBLANK(J3341), "", IF(LEFT(B3341) = "P", J3341+60, J3341+90))</f>
        <v>44991</v>
      </c>
      <c r="P3341" s="27">
        <v>44909</v>
      </c>
      <c r="Q3341" s="27">
        <f>IF(NOT(ISNUMBER(P3341)),"",P3341+15)</f>
        <v>44924</v>
      </c>
      <c r="R3341" s="25" t="s">
        <v>195</v>
      </c>
      <c r="S3341" s="25"/>
      <c r="T3341" s="42"/>
      <c r="U3341" s="24"/>
      <c r="V3341" s="24"/>
      <c r="W3341" s="24" t="str">
        <f>IF(ISNUMBER(R3341), R3341+120, "")</f>
        <v/>
      </c>
      <c r="X3341" s="24">
        <v>44925</v>
      </c>
      <c r="Y3341" s="23" t="str">
        <f ca="1">IF(LEFT(B3341) = "P",
        IF(OR(ISBLANK(I3341), I3341 = ""), TODAY() - F3341 &amp; CHAR(10) &amp; "(preapproval)", I3341 - F3341 &amp; CHAR(10) &amp; "(PFL filed)"),
       IF(OR(ISBLANK(Z3341), Z3341 = ""), TODAY() - J3341, X3341 - J3341 &amp; CHAR(10) &amp; "(closed)"))</f>
        <v>24
(closed)</v>
      </c>
      <c r="Z3341" s="6" t="str">
        <f>IF(ISBLANK(X3341), "", "Yes")</f>
        <v>Yes</v>
      </c>
    </row>
    <row r="3342" spans="1:26" ht="28.8" hidden="1" x14ac:dyDescent="0.3">
      <c r="A3342" s="29" t="s">
        <v>185</v>
      </c>
      <c r="B3342" s="29">
        <v>2022000219</v>
      </c>
      <c r="C3342" s="31" t="s">
        <v>193</v>
      </c>
      <c r="D3342" s="29" t="s">
        <v>176</v>
      </c>
      <c r="E3342" s="30" t="s">
        <v>809</v>
      </c>
      <c r="F3342" s="43"/>
      <c r="G3342" s="32"/>
      <c r="H3342" s="24" t="s">
        <v>230</v>
      </c>
      <c r="I3342" s="24"/>
      <c r="J3342" s="24">
        <v>44901</v>
      </c>
      <c r="K3342" s="28">
        <v>7910</v>
      </c>
      <c r="L3342" s="44">
        <v>1582</v>
      </c>
      <c r="M3342" s="28">
        <v>7910</v>
      </c>
      <c r="N3342" s="28">
        <v>1582</v>
      </c>
      <c r="O3342" s="27">
        <f>IF(ISBLANK(J3342), "", IF(LEFT(B3342) = "P", J3342+60, J3342+90))</f>
        <v>44991</v>
      </c>
      <c r="P3342" s="27">
        <v>44909</v>
      </c>
      <c r="Q3342" s="27">
        <f>IF(NOT(ISNUMBER(P3342)),"",P3342+15)</f>
        <v>44924</v>
      </c>
      <c r="R3342" s="25" t="s">
        <v>195</v>
      </c>
      <c r="S3342" s="25"/>
      <c r="T3342" s="42"/>
      <c r="U3342" s="24"/>
      <c r="V3342" s="24"/>
      <c r="W3342" s="24" t="str">
        <f>IF(ISNUMBER(R3342), R3342+120, "")</f>
        <v/>
      </c>
      <c r="X3342" s="24">
        <v>44925</v>
      </c>
      <c r="Y3342" s="23" t="str">
        <f ca="1">IF(LEFT(B3342) = "P",
        IF(OR(ISBLANK(I3342), I3342 = ""), TODAY() - F3342 &amp; CHAR(10) &amp; "(preapproval)", I3342 - F3342 &amp; CHAR(10) &amp; "(PFL filed)"),
       IF(OR(ISBLANK(Z3342), Z3342 = ""), TODAY() - J3342, X3342 - J3342 &amp; CHAR(10) &amp; "(closed)"))</f>
        <v>24
(closed)</v>
      </c>
      <c r="Z3342" s="6" t="str">
        <f>IF(ISBLANK(X3342), "", "Yes")</f>
        <v>Yes</v>
      </c>
    </row>
    <row r="3343" spans="1:26" ht="28.8" hidden="1" x14ac:dyDescent="0.3">
      <c r="A3343" s="29" t="s">
        <v>185</v>
      </c>
      <c r="B3343" s="29">
        <v>2022000220</v>
      </c>
      <c r="C3343" s="31" t="s">
        <v>291</v>
      </c>
      <c r="D3343" s="29" t="s">
        <v>179</v>
      </c>
      <c r="E3343" s="30" t="s">
        <v>539</v>
      </c>
      <c r="F3343" s="43"/>
      <c r="G3343" s="32"/>
      <c r="H3343" s="24" t="s">
        <v>230</v>
      </c>
      <c r="I3343" s="24"/>
      <c r="J3343" s="24">
        <v>44904</v>
      </c>
      <c r="K3343" s="28">
        <v>7891.98</v>
      </c>
      <c r="L3343" s="44">
        <v>356</v>
      </c>
      <c r="M3343" s="28">
        <v>7891.98</v>
      </c>
      <c r="N3343" s="28">
        <v>356</v>
      </c>
      <c r="O3343" s="27">
        <f>IF(ISBLANK(J3343), "", IF(LEFT(B3343) = "P", J3343+60, J3343+90))</f>
        <v>44994</v>
      </c>
      <c r="P3343" s="27">
        <v>44979</v>
      </c>
      <c r="Q3343" s="27">
        <f>IF(NOT(ISNUMBER(P3343)),"",P3343+15)</f>
        <v>44994</v>
      </c>
      <c r="R3343" s="25" t="s">
        <v>195</v>
      </c>
      <c r="S3343" s="25"/>
      <c r="T3343" s="42"/>
      <c r="U3343" s="24"/>
      <c r="V3343" s="24"/>
      <c r="W3343" s="24" t="str">
        <f>IF(ISNUMBER(R3343), R3343+120, "")</f>
        <v/>
      </c>
      <c r="X3343" s="24">
        <v>44995</v>
      </c>
      <c r="Y3343" s="23" t="str">
        <f ca="1">IF(LEFT(B3343) = "P",
        IF(OR(ISBLANK(I3343), I3343 = ""), TODAY() - F3343 &amp; CHAR(10) &amp; "(preapproval)", I3343 - F3343 &amp; CHAR(10) &amp; "(PFL filed)"),
       IF(OR(ISBLANK(Z3343), Z3343 = ""), TODAY() - J3343, X3343 - J3343 &amp; CHAR(10) &amp; "(closed)"))</f>
        <v>91
(closed)</v>
      </c>
      <c r="Z3343" s="6" t="str">
        <f>IF(ISBLANK(X3343), "", "Yes")</f>
        <v>Yes</v>
      </c>
    </row>
    <row r="3344" spans="1:26" ht="28.8" hidden="1" x14ac:dyDescent="0.3">
      <c r="A3344" s="29" t="s">
        <v>185</v>
      </c>
      <c r="B3344" s="29">
        <v>2022000221</v>
      </c>
      <c r="C3344" s="31" t="s">
        <v>193</v>
      </c>
      <c r="D3344" s="29" t="s">
        <v>176</v>
      </c>
      <c r="E3344" s="30" t="s">
        <v>1127</v>
      </c>
      <c r="F3344" s="43"/>
      <c r="G3344" s="32"/>
      <c r="H3344" s="24" t="s">
        <v>230</v>
      </c>
      <c r="I3344" s="24"/>
      <c r="J3344" s="24">
        <v>44908</v>
      </c>
      <c r="K3344" s="28">
        <v>55646.25</v>
      </c>
      <c r="L3344" s="44">
        <v>11129.25</v>
      </c>
      <c r="M3344" s="28">
        <v>46353.75</v>
      </c>
      <c r="N3344" s="28">
        <v>9270.75</v>
      </c>
      <c r="O3344" s="27">
        <f>IF(ISBLANK(J3344), "", IF(LEFT(B3344) = "P", J3344+60, J3344+90))</f>
        <v>44998</v>
      </c>
      <c r="P3344" s="27">
        <v>44953</v>
      </c>
      <c r="Q3344" s="27">
        <f>IF(NOT(ISNUMBER(P3344)),"",P3344+15)</f>
        <v>44968</v>
      </c>
      <c r="R3344" s="25" t="s">
        <v>195</v>
      </c>
      <c r="S3344" s="25"/>
      <c r="T3344" s="42"/>
      <c r="U3344" s="24"/>
      <c r="V3344" s="24"/>
      <c r="W3344" s="24" t="str">
        <f>IF(ISNUMBER(R3344), R3344+120, "")</f>
        <v/>
      </c>
      <c r="X3344" s="24">
        <v>44971</v>
      </c>
      <c r="Y3344" s="23" t="str">
        <f ca="1">IF(LEFT(B3344) = "P",
        IF(OR(ISBLANK(I3344), I3344 = ""), TODAY() - F3344 &amp; CHAR(10) &amp; "(preapproval)", I3344 - F3344 &amp; CHAR(10) &amp; "(PFL filed)"),
       IF(OR(ISBLANK(Z3344), Z3344 = ""), TODAY() - J3344, X3344 - J3344 &amp; CHAR(10) &amp; "(closed)"))</f>
        <v>63
(closed)</v>
      </c>
      <c r="Z3344" s="6" t="str">
        <f>IF(ISBLANK(X3344), "", "Yes")</f>
        <v>Yes</v>
      </c>
    </row>
    <row r="3345" spans="1:26" ht="28.8" hidden="1" x14ac:dyDescent="0.3">
      <c r="A3345" s="29" t="s">
        <v>185</v>
      </c>
      <c r="B3345" s="29">
        <v>2022000222</v>
      </c>
      <c r="C3345" s="31" t="s">
        <v>291</v>
      </c>
      <c r="D3345" s="29" t="s">
        <v>179</v>
      </c>
      <c r="E3345" s="30" t="s">
        <v>1168</v>
      </c>
      <c r="F3345" s="43"/>
      <c r="G3345" s="32"/>
      <c r="H3345" s="24"/>
      <c r="I3345" s="24"/>
      <c r="J3345" s="24">
        <v>44909</v>
      </c>
      <c r="K3345" s="28">
        <v>3306</v>
      </c>
      <c r="L3345" s="44">
        <v>826.5</v>
      </c>
      <c r="M3345" s="28">
        <v>3306</v>
      </c>
      <c r="N3345" s="44">
        <v>826.5</v>
      </c>
      <c r="O3345" s="27">
        <f>IF(ISBLANK(J3345), "", IF(LEFT(B3345) = "P", J3345+60, J3345+90))</f>
        <v>44999</v>
      </c>
      <c r="P3345" s="27">
        <v>44939</v>
      </c>
      <c r="Q3345" s="27">
        <f>IF(NOT(ISNUMBER(P3345)),"",P3345+15)</f>
        <v>44954</v>
      </c>
      <c r="R3345" s="25" t="s">
        <v>195</v>
      </c>
      <c r="S3345" s="25"/>
      <c r="T3345" s="42"/>
      <c r="U3345" s="24"/>
      <c r="V3345" s="24"/>
      <c r="W3345" s="24" t="str">
        <f>IF(ISNUMBER(R3345), R3345+120, "")</f>
        <v/>
      </c>
      <c r="X3345" s="24">
        <v>44957</v>
      </c>
      <c r="Y3345" s="23" t="str">
        <f ca="1">IF(LEFT(B3345) = "P",
        IF(OR(ISBLANK(I3345), I3345 = ""), TODAY() - F3345 &amp; CHAR(10) &amp; "(preapproval)", I3345 - F3345 &amp; CHAR(10) &amp; "(PFL filed)"),
       IF(OR(ISBLANK(Z3345), Z3345 = ""), TODAY() - J3345, X3345 - J3345 &amp; CHAR(10) &amp; "(closed)"))</f>
        <v>48
(closed)</v>
      </c>
      <c r="Z3345" s="6" t="str">
        <f>IF(ISBLANK(X3345), "", "Yes")</f>
        <v>Yes</v>
      </c>
    </row>
    <row r="3346" spans="1:26" ht="28.8" hidden="1" x14ac:dyDescent="0.3">
      <c r="A3346" s="29" t="s">
        <v>185</v>
      </c>
      <c r="B3346" s="29">
        <v>2022000223</v>
      </c>
      <c r="C3346" s="31" t="s">
        <v>291</v>
      </c>
      <c r="D3346" s="29" t="s">
        <v>179</v>
      </c>
      <c r="E3346" s="30" t="s">
        <v>1167</v>
      </c>
      <c r="F3346" s="43"/>
      <c r="G3346" s="32"/>
      <c r="H3346" s="24" t="s">
        <v>230</v>
      </c>
      <c r="I3346" s="24"/>
      <c r="J3346" s="24">
        <v>44909</v>
      </c>
      <c r="K3346" s="28">
        <v>8845.2000000000007</v>
      </c>
      <c r="L3346" s="44">
        <v>421.2</v>
      </c>
      <c r="M3346" s="28">
        <v>22.46</v>
      </c>
      <c r="N3346" s="44">
        <v>224.64</v>
      </c>
      <c r="O3346" s="27">
        <f>IF(ISBLANK(J3346), "", IF(LEFT(B3346) = "P", J3346+60, J3346+90))</f>
        <v>44999</v>
      </c>
      <c r="P3346" s="27" t="s">
        <v>230</v>
      </c>
      <c r="Q3346" s="27" t="str">
        <f>IF(NOT(ISNUMBER(P3346)),"",P3346+15)</f>
        <v/>
      </c>
      <c r="R3346" s="25"/>
      <c r="S3346" s="25"/>
      <c r="T3346" s="42"/>
      <c r="U3346" s="24"/>
      <c r="V3346" s="24"/>
      <c r="W3346" s="24" t="str">
        <f>IF(ISNUMBER(R3346), R3346+120, "")</f>
        <v/>
      </c>
      <c r="X3346" s="24">
        <v>44917</v>
      </c>
      <c r="Y3346" s="23" t="str">
        <f ca="1">IF(LEFT(B3346) = "P",
        IF(OR(ISBLANK(I3346), I3346 = ""), TODAY() - F3346 &amp; CHAR(10) &amp; "(preapproval)", I3346 - F3346 &amp; CHAR(10) &amp; "(PFL filed)"),
       IF(OR(ISBLANK(Z3346), Z3346 = ""), TODAY() - J3346, X3346 - J3346 &amp; CHAR(10) &amp; "(closed)"))</f>
        <v>8
(closed)</v>
      </c>
      <c r="Z3346" s="6" t="str">
        <f>IF(ISBLANK(X3346), "", "Yes")</f>
        <v>Yes</v>
      </c>
    </row>
    <row r="3347" spans="1:26" ht="26.25" hidden="1" customHeight="1" x14ac:dyDescent="0.3">
      <c r="A3347" s="29" t="s">
        <v>185</v>
      </c>
      <c r="B3347" s="29">
        <v>2022000224</v>
      </c>
      <c r="C3347" s="31" t="s">
        <v>804</v>
      </c>
      <c r="D3347" s="29" t="s">
        <v>179</v>
      </c>
      <c r="E3347" s="30" t="s">
        <v>1166</v>
      </c>
      <c r="F3347" s="43"/>
      <c r="G3347" s="32"/>
      <c r="H3347" s="24" t="s">
        <v>230</v>
      </c>
      <c r="I3347" s="24"/>
      <c r="J3347" s="24">
        <v>44910</v>
      </c>
      <c r="K3347" s="28">
        <v>22.46</v>
      </c>
      <c r="L3347" s="44">
        <v>224.64</v>
      </c>
      <c r="M3347" s="28">
        <v>21.46</v>
      </c>
      <c r="N3347" s="44">
        <v>214.64</v>
      </c>
      <c r="O3347" s="27">
        <f>IF(ISBLANK(J3347), "", IF(LEFT(B3347) = "P", J3347+60, J3347+90))</f>
        <v>45000</v>
      </c>
      <c r="P3347" s="27">
        <v>44939</v>
      </c>
      <c r="Q3347" s="27">
        <f>IF(NOT(ISNUMBER(P3347)),"",P3347+15)</f>
        <v>44954</v>
      </c>
      <c r="R3347" s="25" t="s">
        <v>195</v>
      </c>
      <c r="S3347" s="25"/>
      <c r="T3347" s="42"/>
      <c r="U3347" s="24"/>
      <c r="V3347" s="24"/>
      <c r="W3347" s="24" t="str">
        <f>IF(ISNUMBER(R3347), R3347+120, "")</f>
        <v/>
      </c>
      <c r="X3347" s="24">
        <v>44957</v>
      </c>
      <c r="Y3347" s="23" t="str">
        <f ca="1">IF(LEFT(B3347) = "P",
        IF(OR(ISBLANK(I3347), I3347 = ""), TODAY() - F3347 &amp; CHAR(10) &amp; "(preapproval)", I3347 - F3347 &amp; CHAR(10) &amp; "(PFL filed)"),
       IF(OR(ISBLANK(Z3347), Z3347 = ""), TODAY() - J3347, X3347 - J3347 &amp; CHAR(10) &amp; "(closed)"))</f>
        <v>47
(closed)</v>
      </c>
      <c r="Z3347" s="6" t="str">
        <f>IF(ISBLANK(X3347), "", "Yes")</f>
        <v>Yes</v>
      </c>
    </row>
    <row r="3348" spans="1:26" ht="28.8" hidden="1" x14ac:dyDescent="0.3">
      <c r="A3348" s="29" t="s">
        <v>185</v>
      </c>
      <c r="B3348" s="29">
        <v>2022000225</v>
      </c>
      <c r="C3348" s="31" t="s">
        <v>804</v>
      </c>
      <c r="D3348" s="29" t="s">
        <v>179</v>
      </c>
      <c r="E3348" s="30" t="s">
        <v>1165</v>
      </c>
      <c r="F3348" s="43"/>
      <c r="G3348" s="32"/>
      <c r="H3348" s="24"/>
      <c r="I3348" s="24"/>
      <c r="J3348" s="24">
        <v>44910</v>
      </c>
      <c r="K3348" s="28">
        <v>5911.53</v>
      </c>
      <c r="L3348" s="44">
        <v>1054.32</v>
      </c>
      <c r="M3348" s="28">
        <v>4630.6499999999996</v>
      </c>
      <c r="N3348" s="28">
        <v>825</v>
      </c>
      <c r="O3348" s="27">
        <f>IF(ISBLANK(J3348), "", IF(LEFT(B3348) = "P", J3348+60, J3348+90))</f>
        <v>45000</v>
      </c>
      <c r="P3348" s="27">
        <v>44958</v>
      </c>
      <c r="Q3348" s="27">
        <f>IF(NOT(ISNUMBER(P3348)),"",P3348+15)</f>
        <v>44973</v>
      </c>
      <c r="R3348" s="25" t="s">
        <v>195</v>
      </c>
      <c r="S3348" s="25"/>
      <c r="T3348" s="42"/>
      <c r="U3348" s="24"/>
      <c r="V3348" s="24"/>
      <c r="W3348" s="24" t="str">
        <f>IF(ISNUMBER(R3348), R3348+120, "")</f>
        <v/>
      </c>
      <c r="X3348" s="24">
        <v>44974</v>
      </c>
      <c r="Y3348" s="23" t="str">
        <f ca="1">IF(LEFT(B3348) = "P",
        IF(OR(ISBLANK(I3348), I3348 = ""), TODAY() - F3348 &amp; CHAR(10) &amp; "(preapproval)", I3348 - F3348 &amp; CHAR(10) &amp; "(PFL filed)"),
       IF(OR(ISBLANK(Z3348), Z3348 = ""), TODAY() - J3348, X3348 - J3348 &amp; CHAR(10) &amp; "(closed)"))</f>
        <v>64
(closed)</v>
      </c>
      <c r="Z3348" s="6" t="str">
        <f>IF(ISBLANK(X3348), "", "Yes")</f>
        <v>Yes</v>
      </c>
    </row>
    <row r="3349" spans="1:26" ht="16.5" hidden="1" customHeight="1" x14ac:dyDescent="0.3">
      <c r="A3349" s="29" t="s">
        <v>185</v>
      </c>
      <c r="B3349" s="29">
        <v>2022000226</v>
      </c>
      <c r="C3349" s="31" t="s">
        <v>193</v>
      </c>
      <c r="D3349" s="29" t="s">
        <v>177</v>
      </c>
      <c r="E3349" s="30" t="s">
        <v>1164</v>
      </c>
      <c r="F3349" s="43"/>
      <c r="G3349" s="32"/>
      <c r="H3349" s="24"/>
      <c r="I3349" s="24"/>
      <c r="J3349" s="24">
        <v>44911</v>
      </c>
      <c r="K3349" s="28">
        <v>1435</v>
      </c>
      <c r="L3349" s="44">
        <v>570</v>
      </c>
      <c r="M3349" s="28">
        <v>1435</v>
      </c>
      <c r="N3349" s="28">
        <v>570</v>
      </c>
      <c r="O3349" s="27">
        <f>IF(ISBLANK(J3349), "", IF(LEFT(B3349) = "P", J3349+60, J3349+90))</f>
        <v>45001</v>
      </c>
      <c r="P3349" s="27">
        <v>44972</v>
      </c>
      <c r="Q3349" s="27">
        <f>IF(NOT(ISNUMBER(P3349)),"",P3349+15)</f>
        <v>44987</v>
      </c>
      <c r="R3349" s="25" t="s">
        <v>195</v>
      </c>
      <c r="S3349" s="25"/>
      <c r="T3349" s="42"/>
      <c r="U3349" s="24"/>
      <c r="V3349" s="24"/>
      <c r="W3349" s="24"/>
      <c r="X3349" s="24">
        <v>44988</v>
      </c>
      <c r="Y3349" s="23" t="str">
        <f ca="1">IF(LEFT(B3349) = "P",
        IF(OR(ISBLANK(I3349), I3349 = ""), TODAY() - F3349 &amp; CHAR(10) &amp; "(preapproval)", I3349 - F3349 &amp; CHAR(10) &amp; "(PFL filed)"),
       IF(OR(ISBLANK(Z3349), Z3349 = ""), TODAY() - J3349, X3349 - J3349 &amp; CHAR(10) &amp; "(closed)"))</f>
        <v>77
(closed)</v>
      </c>
      <c r="Z3349" s="6" t="str">
        <f>IF(ISBLANK(X3349), "", "Yes")</f>
        <v>Yes</v>
      </c>
    </row>
    <row r="3350" spans="1:26" ht="28.8" hidden="1" x14ac:dyDescent="0.3">
      <c r="A3350" s="29" t="s">
        <v>185</v>
      </c>
      <c r="B3350" s="29">
        <v>2022000227</v>
      </c>
      <c r="C3350" s="31" t="s">
        <v>193</v>
      </c>
      <c r="D3350" s="29" t="s">
        <v>176</v>
      </c>
      <c r="E3350" s="30" t="s">
        <v>1127</v>
      </c>
      <c r="F3350" s="43"/>
      <c r="G3350" s="32"/>
      <c r="H3350" s="24"/>
      <c r="I3350" s="24"/>
      <c r="J3350" s="24">
        <v>44911</v>
      </c>
      <c r="K3350" s="28">
        <v>17174</v>
      </c>
      <c r="L3350" s="44">
        <v>3434.8</v>
      </c>
      <c r="M3350" s="28">
        <v>16246.5</v>
      </c>
      <c r="N3350" s="28">
        <v>3249.3</v>
      </c>
      <c r="O3350" s="27">
        <f>IF(ISBLANK(J3350), "", IF(LEFT(B3350) = "P", J3350+60, J3350+90))</f>
        <v>45001</v>
      </c>
      <c r="P3350" s="27">
        <v>44986</v>
      </c>
      <c r="Q3350" s="27">
        <f>IF(NOT(ISNUMBER(P3350)),"",P3350+15)</f>
        <v>45001</v>
      </c>
      <c r="R3350" s="25" t="s">
        <v>195</v>
      </c>
      <c r="S3350" s="25"/>
      <c r="T3350" s="42"/>
      <c r="U3350" s="24"/>
      <c r="V3350" s="24"/>
      <c r="W3350" s="24"/>
      <c r="X3350" s="24">
        <v>45002</v>
      </c>
      <c r="Y3350" s="23" t="str">
        <f ca="1">IF(LEFT(B3350) = "P",
        IF(OR(ISBLANK(I3350), I3350 = ""), TODAY() - F3350 &amp; CHAR(10) &amp; "(preapproval)", I3350 - F3350 &amp; CHAR(10) &amp; "(PFL filed)"),
       IF(OR(ISBLANK(Z3350), Z3350 = ""), TODAY() - J3350, X3350 - J3350 &amp; CHAR(10) &amp; "(closed)"))</f>
        <v>91
(closed)</v>
      </c>
      <c r="Z3350" s="6" t="str">
        <f>IF(ISBLANK(X3350), "", "Yes")</f>
        <v>Yes</v>
      </c>
    </row>
    <row r="3351" spans="1:26" ht="28.8" hidden="1" x14ac:dyDescent="0.3">
      <c r="A3351" s="29" t="s">
        <v>185</v>
      </c>
      <c r="B3351" s="29">
        <v>2022000228</v>
      </c>
      <c r="C3351" s="31" t="s">
        <v>193</v>
      </c>
      <c r="D3351" s="29" t="s">
        <v>176</v>
      </c>
      <c r="E3351" s="30" t="s">
        <v>1163</v>
      </c>
      <c r="F3351" s="43"/>
      <c r="G3351" s="32"/>
      <c r="H3351" s="24" t="s">
        <v>230</v>
      </c>
      <c r="I3351" s="24"/>
      <c r="J3351" s="24">
        <v>44911</v>
      </c>
      <c r="K3351" s="28">
        <v>8540</v>
      </c>
      <c r="L3351" s="44">
        <v>1708</v>
      </c>
      <c r="M3351" s="28">
        <v>8540</v>
      </c>
      <c r="N3351" s="28">
        <v>1708</v>
      </c>
      <c r="O3351" s="27">
        <f>IF(ISBLANK(J3351), "", IF(LEFT(B3351) = "P", J3351+60, J3351+90))</f>
        <v>45001</v>
      </c>
      <c r="P3351" s="27">
        <v>44972</v>
      </c>
      <c r="Q3351" s="27">
        <f>IF(NOT(ISNUMBER(P3351)),"",P3351+15)</f>
        <v>44987</v>
      </c>
      <c r="R3351" s="25" t="s">
        <v>195</v>
      </c>
      <c r="S3351" s="25"/>
      <c r="T3351" s="42"/>
      <c r="U3351" s="24"/>
      <c r="V3351" s="24"/>
      <c r="W3351" s="24"/>
      <c r="X3351" s="24">
        <v>44988</v>
      </c>
      <c r="Y3351" s="23" t="str">
        <f ca="1">IF(LEFT(B3351) = "P",
        IF(OR(ISBLANK(I3351), I3351 = ""), TODAY() - F3351 &amp; CHAR(10) &amp; "(preapproval)", I3351 - F3351 &amp; CHAR(10) &amp; "(PFL filed)"),
       IF(OR(ISBLANK(Z3351), Z3351 = ""), TODAY() - J3351, X3351 - J3351 &amp; CHAR(10) &amp; "(closed)"))</f>
        <v>77
(closed)</v>
      </c>
      <c r="Z3351" s="6" t="str">
        <f>IF(ISBLANK(X3351), "", "Yes")</f>
        <v>Yes</v>
      </c>
    </row>
    <row r="3352" spans="1:26" ht="28.8" hidden="1" x14ac:dyDescent="0.3">
      <c r="A3352" s="29" t="s">
        <v>185</v>
      </c>
      <c r="B3352" s="29">
        <v>2022000229</v>
      </c>
      <c r="C3352" s="31" t="s">
        <v>1162</v>
      </c>
      <c r="D3352" s="29" t="s">
        <v>179</v>
      </c>
      <c r="E3352" s="30" t="s">
        <v>359</v>
      </c>
      <c r="F3352" s="43"/>
      <c r="G3352" s="32"/>
      <c r="H3352" s="24" t="s">
        <v>230</v>
      </c>
      <c r="I3352" s="24"/>
      <c r="J3352" s="24">
        <v>44911</v>
      </c>
      <c r="K3352" s="28">
        <v>3956.12</v>
      </c>
      <c r="L3352" s="44">
        <v>240</v>
      </c>
      <c r="M3352" s="28">
        <v>3956.12</v>
      </c>
      <c r="N3352" s="44">
        <v>240</v>
      </c>
      <c r="O3352" s="27">
        <f>IF(ISBLANK(J3352), "", IF(LEFT(B3352) = "P", J3352+60, J3352+90))</f>
        <v>45001</v>
      </c>
      <c r="P3352" s="27">
        <v>44951</v>
      </c>
      <c r="Q3352" s="27">
        <f>IF(NOT(ISNUMBER(P3352)),"",P3352+15)</f>
        <v>44966</v>
      </c>
      <c r="R3352" s="25" t="s">
        <v>195</v>
      </c>
      <c r="S3352" s="25"/>
      <c r="T3352" s="42"/>
      <c r="U3352" s="24"/>
      <c r="V3352" s="24"/>
      <c r="W3352" s="24"/>
      <c r="X3352" s="24">
        <v>44967</v>
      </c>
      <c r="Y3352" s="23" t="str">
        <f ca="1">IF(LEFT(B3352) = "P",
        IF(OR(ISBLANK(I3352), I3352 = ""), TODAY() - F3352 &amp; CHAR(10) &amp; "(preapproval)", I3352 - F3352 &amp; CHAR(10) &amp; "(PFL filed)"),
       IF(OR(ISBLANK(Z3352), Z3352 = ""), TODAY() - J3352, X3352 - J3352 &amp; CHAR(10) &amp; "(closed)"))</f>
        <v>56
(closed)</v>
      </c>
      <c r="Z3352" s="6" t="str">
        <f>IF(ISBLANK(X3352), "", "Yes")</f>
        <v>Yes</v>
      </c>
    </row>
    <row r="3353" spans="1:26" ht="28.8" hidden="1" x14ac:dyDescent="0.3">
      <c r="A3353" s="29" t="s">
        <v>185</v>
      </c>
      <c r="B3353" s="29">
        <v>2022000230</v>
      </c>
      <c r="C3353" s="31" t="s">
        <v>291</v>
      </c>
      <c r="D3353" s="29" t="s">
        <v>179</v>
      </c>
      <c r="E3353" s="30" t="s">
        <v>1161</v>
      </c>
      <c r="F3353" s="43"/>
      <c r="G3353" s="32"/>
      <c r="H3353" s="24"/>
      <c r="I3353" s="24"/>
      <c r="J3353" s="24">
        <v>44917</v>
      </c>
      <c r="K3353" s="28">
        <v>9171.2900000000009</v>
      </c>
      <c r="L3353" s="44">
        <v>421.2</v>
      </c>
      <c r="M3353" s="28">
        <v>9171.2900000000009</v>
      </c>
      <c r="N3353" s="44">
        <v>421.2</v>
      </c>
      <c r="O3353" s="27">
        <f>IF(ISBLANK(J3353), "", IF(LEFT(B3353) = "P", J3353+60, J3353+90))</f>
        <v>45007</v>
      </c>
      <c r="P3353" s="27">
        <v>44967</v>
      </c>
      <c r="Q3353" s="27">
        <f>IF(NOT(ISNUMBER(P3353)),"",P3353+15)</f>
        <v>44982</v>
      </c>
      <c r="R3353" s="25" t="s">
        <v>195</v>
      </c>
      <c r="S3353" s="25"/>
      <c r="T3353" s="42"/>
      <c r="U3353" s="24"/>
      <c r="V3353" s="24"/>
      <c r="W3353" s="24"/>
      <c r="X3353" s="24">
        <v>44985</v>
      </c>
      <c r="Y3353" s="23" t="str">
        <f ca="1">IF(LEFT(B3353) = "P",
        IF(OR(ISBLANK(I3353), I3353 = ""), TODAY() - F3353 &amp; CHAR(10) &amp; "(preapproval)", I3353 - F3353 &amp; CHAR(10) &amp; "(PFL filed)"),
       IF(OR(ISBLANK(Z3353), Z3353 = ""), TODAY() - J3353, X3353 - J3353 &amp; CHAR(10) &amp; "(closed)"))</f>
        <v>68
(closed)</v>
      </c>
      <c r="Z3353" s="6" t="str">
        <f>IF(ISBLANK(X3353), "", "Yes")</f>
        <v>Yes</v>
      </c>
    </row>
    <row r="3354" spans="1:26" ht="28.8" hidden="1" x14ac:dyDescent="0.3">
      <c r="A3354" s="29" t="s">
        <v>185</v>
      </c>
      <c r="B3354" s="29">
        <v>2023000001</v>
      </c>
      <c r="C3354" s="31" t="s">
        <v>193</v>
      </c>
      <c r="D3354" s="29" t="s">
        <v>177</v>
      </c>
      <c r="E3354" s="30" t="s">
        <v>815</v>
      </c>
      <c r="F3354" s="43"/>
      <c r="G3354" s="32"/>
      <c r="H3354" s="24"/>
      <c r="I3354" s="24"/>
      <c r="J3354" s="24">
        <v>44936</v>
      </c>
      <c r="K3354" s="28">
        <v>552</v>
      </c>
      <c r="L3354" s="44">
        <v>92</v>
      </c>
      <c r="M3354" s="28">
        <v>552</v>
      </c>
      <c r="N3354" s="44">
        <v>92</v>
      </c>
      <c r="O3354" s="27">
        <f>IF(ISBLANK(J3354), "", IF(LEFT(B3354) = "P", J3354+60, J3354+90))</f>
        <v>45026</v>
      </c>
      <c r="P3354" s="27">
        <v>44974</v>
      </c>
      <c r="Q3354" s="27">
        <f>IF(NOT(ISNUMBER(P3354)),"",P3354+15)</f>
        <v>44989</v>
      </c>
      <c r="R3354" s="25" t="s">
        <v>195</v>
      </c>
      <c r="S3354" s="25"/>
      <c r="T3354" s="42"/>
      <c r="U3354" s="24"/>
      <c r="V3354" s="24"/>
      <c r="W3354" s="24"/>
      <c r="X3354" s="24">
        <v>44992</v>
      </c>
      <c r="Y3354" s="23" t="str">
        <f ca="1">IF(LEFT(B3354) = "P",
        IF(OR(ISBLANK(I3354), I3354 = ""), TODAY() - F3354 &amp; CHAR(10) &amp; "(preapproval)", I3354 - F3354 &amp; CHAR(10) &amp; "(PFL filed)"),
       IF(OR(ISBLANK(Z3354), Z3354 = ""), TODAY() - J3354, X3354 - J3354 &amp; CHAR(10) &amp; "(closed)"))</f>
        <v>56
(closed)</v>
      </c>
      <c r="Z3354" s="6" t="str">
        <f>IF(ISBLANK(X3354), "", "Yes")</f>
        <v>Yes</v>
      </c>
    </row>
    <row r="3355" spans="1:26" ht="28.8" hidden="1" x14ac:dyDescent="0.3">
      <c r="A3355" s="29" t="s">
        <v>185</v>
      </c>
      <c r="B3355" s="29">
        <v>2023000002</v>
      </c>
      <c r="C3355" s="31" t="s">
        <v>193</v>
      </c>
      <c r="D3355" s="29" t="s">
        <v>176</v>
      </c>
      <c r="E3355" s="30" t="s">
        <v>1160</v>
      </c>
      <c r="F3355" s="43"/>
      <c r="G3355" s="32"/>
      <c r="H3355" s="24" t="s">
        <v>230</v>
      </c>
      <c r="I3355" s="24"/>
      <c r="J3355" s="24">
        <v>44936</v>
      </c>
      <c r="K3355" s="28">
        <v>4050.9</v>
      </c>
      <c r="L3355" s="44">
        <v>675.15</v>
      </c>
      <c r="M3355" s="28">
        <v>3336.9</v>
      </c>
      <c r="N3355" s="28">
        <v>556.15</v>
      </c>
      <c r="O3355" s="27">
        <f>IF(ISBLANK(J3355), "", IF(LEFT(B3355) = "P", J3355+60, J3355+90))</f>
        <v>45026</v>
      </c>
      <c r="P3355" s="27">
        <v>45002</v>
      </c>
      <c r="Q3355" s="27">
        <f>IF(NOT(ISNUMBER(P3355)),"",P3355+15)</f>
        <v>45017</v>
      </c>
      <c r="R3355" s="25" t="s">
        <v>195</v>
      </c>
      <c r="S3355" s="25"/>
      <c r="T3355" s="42"/>
      <c r="U3355" s="24"/>
      <c r="V3355" s="24"/>
      <c r="W3355" s="24"/>
      <c r="X3355" s="24">
        <v>45020</v>
      </c>
      <c r="Y3355" s="23" t="str">
        <f ca="1">IF(LEFT(B3355) = "P",
        IF(OR(ISBLANK(I3355), I3355 = ""), TODAY() - F3355 &amp; CHAR(10) &amp; "(preapproval)", I3355 - F3355 &amp; CHAR(10) &amp; "(PFL filed)"),
       IF(OR(ISBLANK(Z3355), Z3355 = ""), TODAY() - J3355, X3355 - J3355 &amp; CHAR(10) &amp; "(closed)"))</f>
        <v>84
(closed)</v>
      </c>
      <c r="Z3355" s="6" t="str">
        <f>IF(ISBLANK(X3355), "", "Yes")</f>
        <v>Yes</v>
      </c>
    </row>
    <row r="3356" spans="1:26" ht="28.8" hidden="1" x14ac:dyDescent="0.3">
      <c r="A3356" s="29" t="s">
        <v>185</v>
      </c>
      <c r="B3356" s="29">
        <v>2023000003</v>
      </c>
      <c r="C3356" s="31" t="s">
        <v>1159</v>
      </c>
      <c r="D3356" s="29" t="s">
        <v>179</v>
      </c>
      <c r="E3356" s="30" t="s">
        <v>1158</v>
      </c>
      <c r="F3356" s="43"/>
      <c r="G3356" s="32"/>
      <c r="H3356" s="24"/>
      <c r="I3356" s="24"/>
      <c r="J3356" s="24">
        <v>44937</v>
      </c>
      <c r="K3356" s="28">
        <v>3400</v>
      </c>
      <c r="L3356" s="44">
        <v>680</v>
      </c>
      <c r="M3356" s="28">
        <v>3400</v>
      </c>
      <c r="N3356" s="44">
        <v>680</v>
      </c>
      <c r="O3356" s="27">
        <f>IF(ISBLANK(J3356), "", IF(LEFT(B3356) = "P", J3356+60, J3356+90))</f>
        <v>45027</v>
      </c>
      <c r="P3356" s="27">
        <v>44951</v>
      </c>
      <c r="Q3356" s="27">
        <f>IF(NOT(ISNUMBER(P3356)),"",P3356+15)</f>
        <v>44966</v>
      </c>
      <c r="R3356" s="25" t="s">
        <v>195</v>
      </c>
      <c r="S3356" s="25"/>
      <c r="T3356" s="42"/>
      <c r="U3356" s="24"/>
      <c r="V3356" s="24"/>
      <c r="W3356" s="24"/>
      <c r="X3356" s="24">
        <v>44967</v>
      </c>
      <c r="Y3356" s="23" t="str">
        <f ca="1">IF(LEFT(B3356) = "P",
        IF(OR(ISBLANK(I3356), I3356 = ""), TODAY() - F3356 &amp; CHAR(10) &amp; "(preapproval)", I3356 - F3356 &amp; CHAR(10) &amp; "(PFL filed)"),
       IF(OR(ISBLANK(Z3356), Z3356 = ""), TODAY() - J3356, X3356 - J3356 &amp; CHAR(10) &amp; "(closed)"))</f>
        <v>30
(closed)</v>
      </c>
      <c r="Z3356" s="6" t="str">
        <f>IF(ISBLANK(X3356), "", "Yes")</f>
        <v>Yes</v>
      </c>
    </row>
    <row r="3357" spans="1:26" ht="28.8" hidden="1" x14ac:dyDescent="0.3">
      <c r="A3357" s="29" t="s">
        <v>185</v>
      </c>
      <c r="B3357" s="29">
        <v>2023000004</v>
      </c>
      <c r="C3357" s="31" t="s">
        <v>458</v>
      </c>
      <c r="D3357" s="29" t="s">
        <v>176</v>
      </c>
      <c r="E3357" s="30" t="s">
        <v>1157</v>
      </c>
      <c r="F3357" s="43"/>
      <c r="G3357" s="32"/>
      <c r="H3357" s="24"/>
      <c r="I3357" s="24"/>
      <c r="J3357" s="24">
        <v>44937</v>
      </c>
      <c r="K3357" s="28">
        <v>1802.4</v>
      </c>
      <c r="L3357" s="44">
        <v>360.48</v>
      </c>
      <c r="M3357" s="28">
        <v>1802.4</v>
      </c>
      <c r="N3357" s="28">
        <v>360.48</v>
      </c>
      <c r="O3357" s="27">
        <f>IF(ISBLANK(J3357), "", IF(LEFT(B3357) = "P", J3357+60, J3357+90))</f>
        <v>45027</v>
      </c>
      <c r="P3357" s="27">
        <v>44974</v>
      </c>
      <c r="Q3357" s="27">
        <f>IF(NOT(ISNUMBER(P3357)),"",P3357+15)</f>
        <v>44989</v>
      </c>
      <c r="R3357" s="25" t="s">
        <v>195</v>
      </c>
      <c r="S3357" s="25"/>
      <c r="T3357" s="42"/>
      <c r="U3357" s="24"/>
      <c r="V3357" s="24"/>
      <c r="W3357" s="24"/>
      <c r="X3357" s="24">
        <v>44989</v>
      </c>
      <c r="Y3357" s="23" t="str">
        <f ca="1">IF(LEFT(B3357) = "P",
        IF(OR(ISBLANK(I3357), I3357 = ""), TODAY() - F3357 &amp; CHAR(10) &amp; "(preapproval)", I3357 - F3357 &amp; CHAR(10) &amp; "(PFL filed)"),
       IF(OR(ISBLANK(Z3357), Z3357 = ""), TODAY() - J3357, X3357 - J3357 &amp; CHAR(10) &amp; "(closed)"))</f>
        <v>52
(closed)</v>
      </c>
      <c r="Z3357" s="6" t="str">
        <f>IF(ISBLANK(X3357), "", "Yes")</f>
        <v>Yes</v>
      </c>
    </row>
    <row r="3358" spans="1:26" ht="23.25" hidden="1" customHeight="1" x14ac:dyDescent="0.3">
      <c r="A3358" s="29" t="s">
        <v>185</v>
      </c>
      <c r="B3358" s="29">
        <v>2023000005</v>
      </c>
      <c r="C3358" s="31" t="s">
        <v>534</v>
      </c>
      <c r="D3358" s="29" t="s">
        <v>179</v>
      </c>
      <c r="E3358" s="30" t="s">
        <v>802</v>
      </c>
      <c r="F3358" s="43"/>
      <c r="G3358" s="32"/>
      <c r="H3358" s="24" t="s">
        <v>230</v>
      </c>
      <c r="I3358" s="24"/>
      <c r="J3358" s="24">
        <v>44942</v>
      </c>
      <c r="K3358" s="28">
        <v>12840</v>
      </c>
      <c r="L3358" s="44">
        <v>360</v>
      </c>
      <c r="M3358" s="28">
        <v>12840</v>
      </c>
      <c r="N3358" s="44">
        <v>360</v>
      </c>
      <c r="O3358" s="27">
        <f>IF(ISBLANK(J3358), "", IF(LEFT(B3358) = "P", J3358+60, J3358+90))</f>
        <v>45032</v>
      </c>
      <c r="P3358" s="27">
        <v>45002</v>
      </c>
      <c r="Q3358" s="27">
        <f>IF(NOT(ISNUMBER(P3358)),"",P3358+15)</f>
        <v>45017</v>
      </c>
      <c r="R3358" s="25" t="s">
        <v>195</v>
      </c>
      <c r="S3358" s="25"/>
      <c r="T3358" s="42"/>
      <c r="U3358" s="24"/>
      <c r="V3358" s="24"/>
      <c r="W3358" s="24"/>
      <c r="X3358" s="24">
        <v>45020</v>
      </c>
      <c r="Y3358" s="23" t="str">
        <f ca="1">IF(LEFT(B3358) = "P",
        IF(OR(ISBLANK(I3358), I3358 = ""), TODAY() - F3358 &amp; CHAR(10) &amp; "(preapproval)", I3358 - F3358 &amp; CHAR(10) &amp; "(PFL filed)"),
       IF(OR(ISBLANK(Z3358), Z3358 = ""), TODAY() - J3358, X3358 - J3358 &amp; CHAR(10) &amp; "(closed)"))</f>
        <v>78
(closed)</v>
      </c>
      <c r="Z3358" s="6" t="str">
        <f>IF(ISBLANK(X3358), "", "Yes")</f>
        <v>Yes</v>
      </c>
    </row>
    <row r="3359" spans="1:26" ht="28.8" hidden="1" x14ac:dyDescent="0.3">
      <c r="A3359" s="29" t="s">
        <v>185</v>
      </c>
      <c r="B3359" s="29">
        <v>2023000006</v>
      </c>
      <c r="C3359" s="31" t="s">
        <v>534</v>
      </c>
      <c r="D3359" s="29" t="s">
        <v>179</v>
      </c>
      <c r="E3359" s="30" t="s">
        <v>533</v>
      </c>
      <c r="F3359" s="43"/>
      <c r="G3359" s="32"/>
      <c r="H3359" s="24"/>
      <c r="I3359" s="24"/>
      <c r="J3359" s="24">
        <v>44945</v>
      </c>
      <c r="K3359" s="28">
        <v>16716</v>
      </c>
      <c r="L3359" s="44">
        <v>816</v>
      </c>
      <c r="M3359" s="28">
        <v>16129.75</v>
      </c>
      <c r="N3359" s="28">
        <v>698.75</v>
      </c>
      <c r="O3359" s="27">
        <f>IF(ISBLANK(J3359), "", IF(LEFT(B3359) = "P", J3359+60, J3359+90))</f>
        <v>45035</v>
      </c>
      <c r="P3359" s="27">
        <v>45002</v>
      </c>
      <c r="Q3359" s="27">
        <f>IF(NOT(ISNUMBER(P3359)),"",P3359+15)</f>
        <v>45017</v>
      </c>
      <c r="R3359" s="25" t="s">
        <v>195</v>
      </c>
      <c r="S3359" s="25"/>
      <c r="T3359" s="42"/>
      <c r="U3359" s="24"/>
      <c r="V3359" s="24"/>
      <c r="W3359" s="24"/>
      <c r="X3359" s="24">
        <v>45020</v>
      </c>
      <c r="Y3359" s="23" t="str">
        <f ca="1">IF(LEFT(B3359) = "P",
        IF(OR(ISBLANK(I3359), I3359 = ""), TODAY() - F3359 &amp; CHAR(10) &amp; "(preapproval)", I3359 - F3359 &amp; CHAR(10) &amp; "(PFL filed)"),
       IF(OR(ISBLANK(Z3359), Z3359 = ""), TODAY() - J3359, X3359 - J3359 &amp; CHAR(10) &amp; "(closed)"))</f>
        <v>75
(closed)</v>
      </c>
      <c r="Z3359" s="6" t="str">
        <f>IF(ISBLANK(X3359), "", "Yes")</f>
        <v>Yes</v>
      </c>
    </row>
    <row r="3360" spans="1:26" ht="28.8" hidden="1" x14ac:dyDescent="0.3">
      <c r="A3360" s="29" t="s">
        <v>185</v>
      </c>
      <c r="B3360" s="29">
        <v>2023000007</v>
      </c>
      <c r="C3360" s="31" t="s">
        <v>1070</v>
      </c>
      <c r="D3360" s="29" t="s">
        <v>174</v>
      </c>
      <c r="E3360" s="30" t="s">
        <v>587</v>
      </c>
      <c r="F3360" s="43"/>
      <c r="G3360" s="32"/>
      <c r="H3360" s="24"/>
      <c r="I3360" s="24"/>
      <c r="J3360" s="24">
        <v>44949</v>
      </c>
      <c r="K3360" s="28">
        <v>71130</v>
      </c>
      <c r="L3360" s="44">
        <v>0</v>
      </c>
      <c r="M3360" s="28">
        <v>59696.38</v>
      </c>
      <c r="N3360" s="28">
        <v>0</v>
      </c>
      <c r="O3360" s="27">
        <f>IF(ISBLANK(J3360), "", IF(LEFT(B3360) = "P", J3360+60, J3360+90))</f>
        <v>45039</v>
      </c>
      <c r="P3360" s="27">
        <v>44985</v>
      </c>
      <c r="Q3360" s="27">
        <f>IF(NOT(ISNUMBER(P3360)),"",P3360+15)</f>
        <v>45000</v>
      </c>
      <c r="R3360" s="25" t="s">
        <v>195</v>
      </c>
      <c r="S3360" s="25"/>
      <c r="T3360" s="42"/>
      <c r="U3360" s="24"/>
      <c r="V3360" s="24"/>
      <c r="W3360" s="24"/>
      <c r="X3360" s="24">
        <v>45001</v>
      </c>
      <c r="Y3360" s="23" t="str">
        <f ca="1">IF(LEFT(B3360) = "P",
        IF(OR(ISBLANK(I3360), I3360 = ""), TODAY() - F3360 &amp; CHAR(10) &amp; "(preapproval)", I3360 - F3360 &amp; CHAR(10) &amp; "(PFL filed)"),
       IF(OR(ISBLANK(Z3360), Z3360 = ""), TODAY() - J3360, X3360 - J3360 &amp; CHAR(10) &amp; "(closed)"))</f>
        <v>52
(closed)</v>
      </c>
      <c r="Z3360" s="6" t="str">
        <f>IF(ISBLANK(X3360), "", "Yes")</f>
        <v>Yes</v>
      </c>
    </row>
    <row r="3361" spans="1:26" ht="28.8" hidden="1" x14ac:dyDescent="0.3">
      <c r="A3361" s="29" t="s">
        <v>185</v>
      </c>
      <c r="B3361" s="29">
        <v>2023000008</v>
      </c>
      <c r="C3361" s="31" t="s">
        <v>1071</v>
      </c>
      <c r="D3361" s="29" t="s">
        <v>174</v>
      </c>
      <c r="E3361" s="30" t="s">
        <v>587</v>
      </c>
      <c r="F3361" s="43"/>
      <c r="G3361" s="32"/>
      <c r="H3361" s="24"/>
      <c r="I3361" s="24"/>
      <c r="J3361" s="24">
        <v>44949</v>
      </c>
      <c r="K3361" s="28">
        <v>141335</v>
      </c>
      <c r="L3361" s="44">
        <v>0</v>
      </c>
      <c r="M3361" s="28">
        <v>129124.48</v>
      </c>
      <c r="N3361" s="28">
        <v>0</v>
      </c>
      <c r="O3361" s="27">
        <f>IF(ISBLANK(J3361), "", IF(LEFT(B3361) = "P", J3361+60, J3361+90))</f>
        <v>45039</v>
      </c>
      <c r="P3361" s="27">
        <v>44985</v>
      </c>
      <c r="Q3361" s="27">
        <f>IF(NOT(ISNUMBER(P3361)),"",P3361+15)</f>
        <v>45000</v>
      </c>
      <c r="R3361" s="25" t="s">
        <v>195</v>
      </c>
      <c r="S3361" s="25"/>
      <c r="T3361" s="42"/>
      <c r="U3361" s="24"/>
      <c r="V3361" s="24"/>
      <c r="W3361" s="24"/>
      <c r="X3361" s="24">
        <v>45001</v>
      </c>
      <c r="Y3361" s="23" t="str">
        <f ca="1">IF(LEFT(B3361) = "P",
        IF(OR(ISBLANK(I3361), I3361 = ""), TODAY() - F3361 &amp; CHAR(10) &amp; "(preapproval)", I3361 - F3361 &amp; CHAR(10) &amp; "(PFL filed)"),
       IF(OR(ISBLANK(Z3361), Z3361 = ""), TODAY() - J3361, X3361 - J3361 &amp; CHAR(10) &amp; "(closed)"))</f>
        <v>52
(closed)</v>
      </c>
      <c r="Z3361" s="6" t="str">
        <f>IF(ISBLANK(X3361), "", "Yes")</f>
        <v>Yes</v>
      </c>
    </row>
    <row r="3362" spans="1:26" ht="28.8" hidden="1" x14ac:dyDescent="0.3">
      <c r="A3362" s="29" t="s">
        <v>185</v>
      </c>
      <c r="B3362" s="29">
        <v>2023000009</v>
      </c>
      <c r="C3362" s="31" t="s">
        <v>193</v>
      </c>
      <c r="D3362" s="29" t="s">
        <v>179</v>
      </c>
      <c r="E3362" s="30" t="s">
        <v>1156</v>
      </c>
      <c r="F3362" s="43"/>
      <c r="G3362" s="32"/>
      <c r="H3362" s="24"/>
      <c r="I3362" s="24"/>
      <c r="J3362" s="24">
        <v>44950</v>
      </c>
      <c r="K3362" s="28">
        <v>1056</v>
      </c>
      <c r="L3362" s="44">
        <v>176</v>
      </c>
      <c r="M3362" s="28">
        <v>1056</v>
      </c>
      <c r="N3362" s="44">
        <v>176</v>
      </c>
      <c r="O3362" s="27">
        <f>IF(ISBLANK(J3362), "", IF(LEFT(B3362) = "P", J3362+60, J3362+90))</f>
        <v>45040</v>
      </c>
      <c r="P3362" s="27">
        <v>44974</v>
      </c>
      <c r="Q3362" s="27">
        <f>IF(NOT(ISNUMBER(P3362)),"",P3362+15)</f>
        <v>44989</v>
      </c>
      <c r="R3362" s="25" t="s">
        <v>195</v>
      </c>
      <c r="S3362" s="25"/>
      <c r="T3362" s="42"/>
      <c r="U3362" s="24"/>
      <c r="V3362" s="24"/>
      <c r="W3362" s="24"/>
      <c r="X3362" s="24">
        <v>44992</v>
      </c>
      <c r="Y3362" s="23" t="str">
        <f ca="1">IF(LEFT(B3362) = "P",
        IF(OR(ISBLANK(I3362), I3362 = ""), TODAY() - F3362 &amp; CHAR(10) &amp; "(preapproval)", I3362 - F3362 &amp; CHAR(10) &amp; "(PFL filed)"),
       IF(OR(ISBLANK(Z3362), Z3362 = ""), TODAY() - J3362, X3362 - J3362 &amp; CHAR(10) &amp; "(closed)"))</f>
        <v>42
(closed)</v>
      </c>
      <c r="Z3362" s="6" t="str">
        <f>IF(ISBLANK(X3362), "", "Yes")</f>
        <v>Yes</v>
      </c>
    </row>
    <row r="3363" spans="1:26" ht="28.8" hidden="1" x14ac:dyDescent="0.3">
      <c r="A3363" s="29" t="s">
        <v>185</v>
      </c>
      <c r="B3363" s="29">
        <v>2023000010</v>
      </c>
      <c r="C3363" s="31" t="s">
        <v>299</v>
      </c>
      <c r="D3363" s="29" t="s">
        <v>172</v>
      </c>
      <c r="E3363" s="31" t="s">
        <v>1155</v>
      </c>
      <c r="F3363" s="43"/>
      <c r="G3363" s="32"/>
      <c r="H3363" s="24" t="s">
        <v>230</v>
      </c>
      <c r="I3363" s="24"/>
      <c r="J3363" s="24">
        <v>44950</v>
      </c>
      <c r="K3363" s="28">
        <v>96456</v>
      </c>
      <c r="L3363" s="44">
        <v>0</v>
      </c>
      <c r="M3363" s="28">
        <v>96456</v>
      </c>
      <c r="N3363" s="28">
        <v>0</v>
      </c>
      <c r="O3363" s="27">
        <f>IF(ISBLANK(J3363), "", IF(LEFT(B3363) = "P", J3363+60, J3363+90))</f>
        <v>45040</v>
      </c>
      <c r="P3363" s="27">
        <v>44991</v>
      </c>
      <c r="Q3363" s="27">
        <f>IF(NOT(ISNUMBER(P3363)),"",P3363+15)</f>
        <v>45006</v>
      </c>
      <c r="R3363" s="25" t="s">
        <v>195</v>
      </c>
      <c r="S3363" s="25"/>
      <c r="T3363" s="42"/>
      <c r="U3363" s="24"/>
      <c r="V3363" s="24"/>
      <c r="W3363" s="24"/>
      <c r="X3363" s="24">
        <v>45007</v>
      </c>
      <c r="Y3363" s="23" t="str">
        <f ca="1">IF(LEFT(B3363) = "P",
        IF(OR(ISBLANK(I3363), I3363 = ""), TODAY() - F3363 &amp; CHAR(10) &amp; "(preapproval)", I3363 - F3363 &amp; CHAR(10) &amp; "(PFL filed)"),
       IF(OR(ISBLANK(Z3363), Z3363 = ""), TODAY() - J3363, X3363 - J3363 &amp; CHAR(10) &amp; "(closed)"))</f>
        <v>57
(closed)</v>
      </c>
      <c r="Z3363" s="6" t="str">
        <f>IF(ISBLANK(X3363), "", "Yes")</f>
        <v>Yes</v>
      </c>
    </row>
    <row r="3364" spans="1:26" ht="28.8" hidden="1" x14ac:dyDescent="0.3">
      <c r="A3364" s="29" t="s">
        <v>185</v>
      </c>
      <c r="B3364" s="29">
        <v>2023000011</v>
      </c>
      <c r="C3364" s="31" t="s">
        <v>343</v>
      </c>
      <c r="D3364" s="29" t="s">
        <v>179</v>
      </c>
      <c r="E3364" s="31" t="s">
        <v>1154</v>
      </c>
      <c r="F3364" s="43"/>
      <c r="G3364" s="32"/>
      <c r="H3364" s="24"/>
      <c r="I3364" s="24"/>
      <c r="J3364" s="24">
        <v>44958</v>
      </c>
      <c r="K3364" s="28">
        <v>3640</v>
      </c>
      <c r="L3364" s="44">
        <v>1040</v>
      </c>
      <c r="M3364" s="28">
        <v>3640</v>
      </c>
      <c r="N3364" s="28">
        <v>1040</v>
      </c>
      <c r="O3364" s="27">
        <f>IF(ISBLANK(J3364), "", IF(LEFT(B3364) = "P", J3364+60, J3364+90))</f>
        <v>45048</v>
      </c>
      <c r="P3364" s="27">
        <v>44995</v>
      </c>
      <c r="Q3364" s="27">
        <f>IF(NOT(ISNUMBER(P3364)),"",P3364+15)</f>
        <v>45010</v>
      </c>
      <c r="R3364" s="25" t="s">
        <v>195</v>
      </c>
      <c r="S3364" s="25"/>
      <c r="T3364" s="42"/>
      <c r="U3364" s="24"/>
      <c r="V3364" s="24"/>
      <c r="W3364" s="24"/>
      <c r="X3364" s="24">
        <v>45013</v>
      </c>
      <c r="Y3364" s="23" t="str">
        <f ca="1">IF(LEFT(B3364) = "P",
        IF(OR(ISBLANK(I3364), I3364 = ""), TODAY() - F3364 &amp; CHAR(10) &amp; "(preapproval)", I3364 - F3364 &amp; CHAR(10) &amp; "(PFL filed)"),
       IF(OR(ISBLANK(Z3364), Z3364 = ""), TODAY() - J3364, X3364 - J3364 &amp; CHAR(10) &amp; "(closed)"))</f>
        <v>55
(closed)</v>
      </c>
      <c r="Z3364" s="6" t="str">
        <f>IF(ISBLANK(X3364), "", "Yes")</f>
        <v>Yes</v>
      </c>
    </row>
    <row r="3365" spans="1:26" ht="25.5" hidden="1" customHeight="1" x14ac:dyDescent="0.3">
      <c r="A3365" s="29" t="s">
        <v>185</v>
      </c>
      <c r="B3365" s="29">
        <v>2023000012</v>
      </c>
      <c r="C3365" s="31" t="s">
        <v>1153</v>
      </c>
      <c r="D3365" s="29" t="s">
        <v>179</v>
      </c>
      <c r="E3365" s="31" t="s">
        <v>1152</v>
      </c>
      <c r="F3365" s="43"/>
      <c r="G3365" s="32"/>
      <c r="H3365" s="24"/>
      <c r="I3365" s="24"/>
      <c r="J3365" s="24">
        <v>44958</v>
      </c>
      <c r="K3365" s="28">
        <v>3960</v>
      </c>
      <c r="L3365" s="44">
        <v>0</v>
      </c>
      <c r="M3365" s="28">
        <v>3960</v>
      </c>
      <c r="N3365" s="44">
        <v>0</v>
      </c>
      <c r="O3365" s="27">
        <f>IF(ISBLANK(J3365), "", IF(LEFT(B3365) = "P", J3365+60, J3365+90))</f>
        <v>45048</v>
      </c>
      <c r="P3365" s="27">
        <v>45007</v>
      </c>
      <c r="Q3365" s="27">
        <f>IF(NOT(ISNUMBER(P3365)),"",P3365+15)</f>
        <v>45022</v>
      </c>
      <c r="R3365" s="25" t="s">
        <v>195</v>
      </c>
      <c r="S3365" s="25"/>
      <c r="T3365" s="42"/>
      <c r="U3365" s="24"/>
      <c r="V3365" s="24"/>
      <c r="W3365" s="24"/>
      <c r="X3365" s="24">
        <v>45023</v>
      </c>
      <c r="Y3365" s="23" t="str">
        <f ca="1">IF(LEFT(B3365) = "P",
        IF(OR(ISBLANK(I3365), I3365 = ""), TODAY() - F3365 &amp; CHAR(10) &amp; "(preapproval)", I3365 - F3365 &amp; CHAR(10) &amp; "(PFL filed)"),
       IF(OR(ISBLANK(Z3365), Z3365 = ""), TODAY() - J3365, X3365 - J3365 &amp; CHAR(10) &amp; "(closed)"))</f>
        <v>65
(closed)</v>
      </c>
      <c r="Z3365" s="6" t="str">
        <f>IF(ISBLANK(X3365), "", "Yes")</f>
        <v>Yes</v>
      </c>
    </row>
    <row r="3366" spans="1:26" ht="28.8" hidden="1" x14ac:dyDescent="0.3">
      <c r="A3366" s="29" t="s">
        <v>185</v>
      </c>
      <c r="B3366" s="29">
        <v>2023000013</v>
      </c>
      <c r="C3366" s="31" t="s">
        <v>291</v>
      </c>
      <c r="D3366" s="29" t="s">
        <v>176</v>
      </c>
      <c r="E3366" s="31" t="s">
        <v>1151</v>
      </c>
      <c r="F3366" s="43"/>
      <c r="G3366" s="32"/>
      <c r="H3366" s="24"/>
      <c r="I3366" s="24"/>
      <c r="J3366" s="24">
        <v>44958</v>
      </c>
      <c r="K3366" s="28">
        <v>414.05</v>
      </c>
      <c r="L3366" s="44">
        <v>414.05</v>
      </c>
      <c r="M3366" s="28">
        <v>414.05</v>
      </c>
      <c r="N3366" s="44">
        <v>414.05</v>
      </c>
      <c r="O3366" s="27">
        <f>IF(ISBLANK(J3366), "", IF(LEFT(B3366) = "P", J3366+60, J3366+90))</f>
        <v>45048</v>
      </c>
      <c r="P3366" s="27">
        <v>44988</v>
      </c>
      <c r="Q3366" s="27">
        <f>IF(NOT(ISNUMBER(P3366)),"",P3366+15)</f>
        <v>45003</v>
      </c>
      <c r="R3366" s="25" t="s">
        <v>195</v>
      </c>
      <c r="S3366" s="25"/>
      <c r="T3366" s="42"/>
      <c r="U3366" s="24"/>
      <c r="V3366" s="24"/>
      <c r="W3366" s="24"/>
      <c r="X3366" s="24">
        <v>45006</v>
      </c>
      <c r="Y3366" s="23" t="str">
        <f ca="1">IF(LEFT(B3366) = "P",
        IF(OR(ISBLANK(I3366), I3366 = ""), TODAY() - F3366 &amp; CHAR(10) &amp; "(preapproval)", I3366 - F3366 &amp; CHAR(10) &amp; "(PFL filed)"),
       IF(OR(ISBLANK(Z3366), Z3366 = ""), TODAY() - J3366, X3366 - J3366 &amp; CHAR(10) &amp; "(closed)"))</f>
        <v>48
(closed)</v>
      </c>
      <c r="Z3366" s="6" t="str">
        <f>IF(ISBLANK(X3366), "", "Yes")</f>
        <v>Yes</v>
      </c>
    </row>
    <row r="3367" spans="1:26" ht="28.8" hidden="1" x14ac:dyDescent="0.3">
      <c r="A3367" s="29" t="s">
        <v>185</v>
      </c>
      <c r="B3367" s="29">
        <v>2023000014</v>
      </c>
      <c r="C3367" t="s">
        <v>193</v>
      </c>
      <c r="D3367" s="29" t="s">
        <v>176</v>
      </c>
      <c r="E3367" s="31" t="s">
        <v>1150</v>
      </c>
      <c r="F3367" s="43"/>
      <c r="G3367" s="32"/>
      <c r="H3367" s="24"/>
      <c r="I3367" s="24"/>
      <c r="J3367" s="24">
        <v>44959</v>
      </c>
      <c r="K3367" s="28">
        <v>852.99</v>
      </c>
      <c r="L3367" s="44">
        <v>283.5</v>
      </c>
      <c r="M3367" s="28">
        <v>1502.99</v>
      </c>
      <c r="N3367" s="28">
        <v>283.5</v>
      </c>
      <c r="O3367" s="27">
        <f>IF(ISBLANK(J3367), "", IF(LEFT(B3367) = "P", J3367+60, J3367+90))</f>
        <v>45049</v>
      </c>
      <c r="P3367" s="27">
        <v>45002</v>
      </c>
      <c r="Q3367" s="27">
        <f>IF(NOT(ISNUMBER(P3367)),"",P3367+15)</f>
        <v>45017</v>
      </c>
      <c r="R3367" s="25" t="s">
        <v>195</v>
      </c>
      <c r="S3367" s="25"/>
      <c r="T3367" s="42"/>
      <c r="U3367" s="24"/>
      <c r="V3367" s="24"/>
      <c r="W3367" s="24"/>
      <c r="X3367" s="24">
        <v>45020</v>
      </c>
      <c r="Y3367" s="23" t="str">
        <f ca="1">IF(LEFT(B3367) = "P",
        IF(OR(ISBLANK(I3367), I3367 = ""), TODAY() - F3367 &amp; CHAR(10) &amp; "(preapproval)", I3367 - F3367 &amp; CHAR(10) &amp; "(PFL filed)"),
       IF(OR(ISBLANK(Z3367), Z3367 = ""), TODAY() - J3367, X3367 - J3367 &amp; CHAR(10) &amp; "(closed)"))</f>
        <v>61
(closed)</v>
      </c>
      <c r="Z3367" s="6" t="str">
        <f>IF(ISBLANK(X3367), "", "Yes")</f>
        <v>Yes</v>
      </c>
    </row>
    <row r="3368" spans="1:26" ht="28.8" hidden="1" x14ac:dyDescent="0.3">
      <c r="A3368" s="29" t="s">
        <v>185</v>
      </c>
      <c r="B3368" s="29">
        <v>2023000015</v>
      </c>
      <c r="C3368" s="31" t="s">
        <v>193</v>
      </c>
      <c r="D3368" s="29" t="s">
        <v>176</v>
      </c>
      <c r="E3368" s="31" t="s">
        <v>1149</v>
      </c>
      <c r="F3368" s="43"/>
      <c r="G3368" s="32"/>
      <c r="H3368" s="24"/>
      <c r="I3368" s="24"/>
      <c r="J3368" s="24">
        <v>44959</v>
      </c>
      <c r="K3368" s="28">
        <v>853.32</v>
      </c>
      <c r="L3368" s="44">
        <v>780.15</v>
      </c>
      <c r="M3368" s="28">
        <v>449.13</v>
      </c>
      <c r="N3368" s="28">
        <v>696.15</v>
      </c>
      <c r="O3368" s="27">
        <f>IF(ISBLANK(J3368), "", IF(LEFT(B3368) = "P", J3368+60, J3368+90))</f>
        <v>45049</v>
      </c>
      <c r="P3368" s="27">
        <v>44995</v>
      </c>
      <c r="Q3368" s="27">
        <f>IF(NOT(ISNUMBER(P3368)),"",P3368+15)</f>
        <v>45010</v>
      </c>
      <c r="R3368" s="25" t="s">
        <v>664</v>
      </c>
      <c r="S3368" s="25"/>
      <c r="T3368" s="42"/>
      <c r="U3368" s="24"/>
      <c r="V3368" s="24"/>
      <c r="W3368" s="24"/>
      <c r="X3368" s="24">
        <v>45013</v>
      </c>
      <c r="Y3368" s="23" t="str">
        <f ca="1">IF(LEFT(B3368) = "P",
        IF(OR(ISBLANK(I3368), I3368 = ""), TODAY() - F3368 &amp; CHAR(10) &amp; "(preapproval)", I3368 - F3368 &amp; CHAR(10) &amp; "(PFL filed)"),
       IF(OR(ISBLANK(Z3368), Z3368 = ""), TODAY() - J3368, X3368 - J3368 &amp; CHAR(10) &amp; "(closed)"))</f>
        <v>54
(closed)</v>
      </c>
      <c r="Z3368" s="6" t="str">
        <f>IF(ISBLANK(X3368), "", "Yes")</f>
        <v>Yes</v>
      </c>
    </row>
    <row r="3369" spans="1:26" ht="28.8" hidden="1" x14ac:dyDescent="0.3">
      <c r="A3369" s="29" t="s">
        <v>185</v>
      </c>
      <c r="B3369" s="29">
        <v>2023000016</v>
      </c>
      <c r="C3369" s="31" t="s">
        <v>193</v>
      </c>
      <c r="D3369" s="29" t="s">
        <v>176</v>
      </c>
      <c r="E3369" s="31" t="s">
        <v>1148</v>
      </c>
      <c r="F3369" s="43"/>
      <c r="G3369" s="32"/>
      <c r="H3369" s="24" t="s">
        <v>230</v>
      </c>
      <c r="I3369" s="24"/>
      <c r="J3369" s="24">
        <v>44959</v>
      </c>
      <c r="K3369" s="28">
        <v>853.32</v>
      </c>
      <c r="L3369" s="44">
        <v>780.15</v>
      </c>
      <c r="M3369" s="28">
        <v>853.32</v>
      </c>
      <c r="N3369" s="28">
        <v>780.15</v>
      </c>
      <c r="O3369" s="27">
        <f>IF(ISBLANK(J3369), "", IF(LEFT(B3369) = "P", J3369+60, J3369+90))</f>
        <v>45049</v>
      </c>
      <c r="P3369" s="27">
        <v>44988</v>
      </c>
      <c r="Q3369" s="27">
        <f>IF(NOT(ISNUMBER(P3369)),"",P3369+15)</f>
        <v>45003</v>
      </c>
      <c r="R3369" s="25" t="s">
        <v>195</v>
      </c>
      <c r="S3369" s="25"/>
      <c r="T3369" s="42"/>
      <c r="U3369" s="24"/>
      <c r="V3369" s="24"/>
      <c r="W3369" s="24"/>
      <c r="X3369" s="24">
        <v>45006</v>
      </c>
      <c r="Y3369" s="23" t="str">
        <f ca="1">IF(LEFT(B3369) = "P",
        IF(OR(ISBLANK(I3369), I3369 = ""), TODAY() - F3369 &amp; CHAR(10) &amp; "(preapproval)", I3369 - F3369 &amp; CHAR(10) &amp; "(PFL filed)"),
       IF(OR(ISBLANK(Z3369), Z3369 = ""), TODAY() - J3369, X3369 - J3369 &amp; CHAR(10) &amp; "(closed)"))</f>
        <v>47
(closed)</v>
      </c>
      <c r="Z3369" s="6" t="str">
        <f>IF(ISBLANK(X3369), "", "Yes")</f>
        <v>Yes</v>
      </c>
    </row>
    <row r="3370" spans="1:26" ht="28.8" hidden="1" x14ac:dyDescent="0.3">
      <c r="A3370" s="29" t="s">
        <v>185</v>
      </c>
      <c r="B3370" s="29">
        <v>2023000017</v>
      </c>
      <c r="C3370" s="31" t="s">
        <v>193</v>
      </c>
      <c r="D3370" s="29" t="s">
        <v>176</v>
      </c>
      <c r="E3370" s="31" t="s">
        <v>295</v>
      </c>
      <c r="F3370" s="43"/>
      <c r="G3370" s="32"/>
      <c r="H3370" s="24" t="s">
        <v>230</v>
      </c>
      <c r="I3370" s="24"/>
      <c r="J3370" s="24">
        <v>44959</v>
      </c>
      <c r="K3370" s="28">
        <v>1791.71</v>
      </c>
      <c r="L3370" s="44">
        <v>909</v>
      </c>
      <c r="M3370" s="28">
        <v>1791.71</v>
      </c>
      <c r="N3370" s="28">
        <v>909</v>
      </c>
      <c r="O3370" s="27">
        <f>IF(ISBLANK(J3370), "", IF(LEFT(B3370) = "P", J3370+60, J3370+90))</f>
        <v>45049</v>
      </c>
      <c r="P3370" s="27">
        <v>44986</v>
      </c>
      <c r="Q3370" s="27">
        <f>IF(NOT(ISNUMBER(P3370)),"",P3370+15)</f>
        <v>45001</v>
      </c>
      <c r="R3370" s="25" t="s">
        <v>195</v>
      </c>
      <c r="S3370" s="25"/>
      <c r="T3370" s="42"/>
      <c r="U3370" s="24"/>
      <c r="V3370" s="24"/>
      <c r="W3370" s="24"/>
      <c r="X3370" s="24">
        <v>45002</v>
      </c>
      <c r="Y3370" s="23" t="str">
        <f ca="1">IF(LEFT(B3370) = "P",
        IF(OR(ISBLANK(I3370), I3370 = ""), TODAY() - F3370 &amp; CHAR(10) &amp; "(preapproval)", I3370 - F3370 &amp; CHAR(10) &amp; "(PFL filed)"),
       IF(OR(ISBLANK(Z3370), Z3370 = ""), TODAY() - J3370, X3370 - J3370 &amp; CHAR(10) &amp; "(closed)"))</f>
        <v>43
(closed)</v>
      </c>
      <c r="Z3370" s="6" t="str">
        <f>IF(ISBLANK(X3370), "", "Yes")</f>
        <v>Yes</v>
      </c>
    </row>
    <row r="3371" spans="1:26" ht="28.8" hidden="1" x14ac:dyDescent="0.3">
      <c r="A3371" s="29" t="s">
        <v>185</v>
      </c>
      <c r="B3371" s="29">
        <v>2023000018</v>
      </c>
      <c r="C3371" s="31" t="s">
        <v>389</v>
      </c>
      <c r="D3371" s="29" t="s">
        <v>179</v>
      </c>
      <c r="E3371" s="31" t="s">
        <v>1147</v>
      </c>
      <c r="F3371" s="43"/>
      <c r="G3371" s="32"/>
      <c r="H3371" s="24" t="s">
        <v>230</v>
      </c>
      <c r="I3371" s="24"/>
      <c r="J3371" s="24">
        <v>44960</v>
      </c>
      <c r="K3371" s="28">
        <v>10412</v>
      </c>
      <c r="L3371" s="44">
        <v>548</v>
      </c>
      <c r="M3371" s="28">
        <v>10412</v>
      </c>
      <c r="N3371" s="44">
        <v>548</v>
      </c>
      <c r="O3371" s="27">
        <f>IF(ISBLANK(J3371), "", IF(LEFT(B3371) = "P", J3371+60, J3371+90))</f>
        <v>45050</v>
      </c>
      <c r="P3371" s="27">
        <v>44995</v>
      </c>
      <c r="Q3371" s="27">
        <f>IF(NOT(ISNUMBER(P3371)),"",P3371+15)</f>
        <v>45010</v>
      </c>
      <c r="R3371" s="25" t="s">
        <v>195</v>
      </c>
      <c r="S3371" s="25"/>
      <c r="T3371" s="42"/>
      <c r="U3371" s="24"/>
      <c r="V3371" s="24"/>
      <c r="W3371" s="24"/>
      <c r="X3371" s="24">
        <v>45013</v>
      </c>
      <c r="Y3371" s="23" t="str">
        <f ca="1">IF(LEFT(B3371) = "P",
        IF(OR(ISBLANK(I3371), I3371 = ""), TODAY() - F3371 &amp; CHAR(10) &amp; "(preapproval)", I3371 - F3371 &amp; CHAR(10) &amp; "(PFL filed)"),
       IF(OR(ISBLANK(Z3371), Z3371 = ""), TODAY() - J3371, X3371 - J3371 &amp; CHAR(10) &amp; "(closed)"))</f>
        <v>53
(closed)</v>
      </c>
      <c r="Z3371" s="6" t="str">
        <f>IF(ISBLANK(X3371), "", "Yes")</f>
        <v>Yes</v>
      </c>
    </row>
    <row r="3372" spans="1:26" ht="28.8" hidden="1" x14ac:dyDescent="0.3">
      <c r="A3372" s="29" t="s">
        <v>185</v>
      </c>
      <c r="B3372" s="29">
        <v>2023000019</v>
      </c>
      <c r="C3372" s="31" t="s">
        <v>291</v>
      </c>
      <c r="D3372" s="29" t="s">
        <v>179</v>
      </c>
      <c r="E3372" s="31" t="s">
        <v>1146</v>
      </c>
      <c r="F3372" s="43"/>
      <c r="G3372" s="32"/>
      <c r="H3372" s="24" t="s">
        <v>230</v>
      </c>
      <c r="I3372" s="24"/>
      <c r="J3372" s="24">
        <v>44964</v>
      </c>
      <c r="K3372" s="28">
        <v>4410</v>
      </c>
      <c r="L3372" s="44">
        <v>1470</v>
      </c>
      <c r="M3372" s="28">
        <v>4410</v>
      </c>
      <c r="N3372" s="28">
        <v>1470</v>
      </c>
      <c r="O3372" s="27">
        <f>IF(ISBLANK(J3372), "", IF(LEFT(B3372) = "P", J3372+60, J3372+90))</f>
        <v>45054</v>
      </c>
      <c r="P3372" s="27">
        <v>44986</v>
      </c>
      <c r="Q3372" s="27">
        <f>IF(NOT(ISNUMBER(P3372)),"",P3372+15)</f>
        <v>45001</v>
      </c>
      <c r="R3372" s="25" t="s">
        <v>195</v>
      </c>
      <c r="S3372" s="25"/>
      <c r="T3372" s="42"/>
      <c r="U3372" s="24"/>
      <c r="V3372" s="24"/>
      <c r="W3372" s="24"/>
      <c r="X3372" s="24">
        <v>45002</v>
      </c>
      <c r="Y3372" s="23" t="str">
        <f ca="1">IF(LEFT(B3372) = "P",
        IF(OR(ISBLANK(I3372), I3372 = ""), TODAY() - F3372 &amp; CHAR(10) &amp; "(preapproval)", I3372 - F3372 &amp; CHAR(10) &amp; "(PFL filed)"),
       IF(OR(ISBLANK(Z3372), Z3372 = ""), TODAY() - J3372, X3372 - J3372 &amp; CHAR(10) &amp; "(closed)"))</f>
        <v>38
(closed)</v>
      </c>
      <c r="Z3372" s="6" t="str">
        <f>IF(ISBLANK(X3372), "", "Yes")</f>
        <v>Yes</v>
      </c>
    </row>
    <row r="3373" spans="1:26" ht="29.25" hidden="1" customHeight="1" x14ac:dyDescent="0.3">
      <c r="A3373" s="29" t="s">
        <v>185</v>
      </c>
      <c r="B3373" s="29">
        <v>2023000020</v>
      </c>
      <c r="C3373" s="31" t="s">
        <v>193</v>
      </c>
      <c r="D3373" s="29" t="s">
        <v>179</v>
      </c>
      <c r="E3373" s="31" t="s">
        <v>1145</v>
      </c>
      <c r="F3373" s="43"/>
      <c r="G3373" s="32"/>
      <c r="H3373" s="24" t="s">
        <v>230</v>
      </c>
      <c r="I3373" s="24"/>
      <c r="J3373" s="24">
        <v>44970</v>
      </c>
      <c r="K3373" s="28">
        <v>5838</v>
      </c>
      <c r="L3373" s="44">
        <v>834</v>
      </c>
      <c r="M3373" s="28">
        <v>5838</v>
      </c>
      <c r="N3373" s="28">
        <v>834</v>
      </c>
      <c r="O3373" s="27">
        <f>IF(ISBLANK(J3373), "", IF(LEFT(B3373) = "P", J3373+60, J3373+90))</f>
        <v>45060</v>
      </c>
      <c r="P3373" s="27">
        <v>45009</v>
      </c>
      <c r="Q3373" s="27">
        <f>IF(NOT(ISNUMBER(P3373)),"",P3373+15)</f>
        <v>45024</v>
      </c>
      <c r="R3373" s="25" t="s">
        <v>195</v>
      </c>
      <c r="S3373" s="25"/>
      <c r="T3373" s="42"/>
      <c r="U3373" s="24"/>
      <c r="V3373" s="24"/>
      <c r="W3373" s="24"/>
      <c r="X3373" s="24">
        <v>45027</v>
      </c>
      <c r="Y3373" s="23" t="str">
        <f ca="1">IF(LEFT(B3373) = "P",
        IF(OR(ISBLANK(I3373), I3373 = ""), TODAY() - F3373 &amp; CHAR(10) &amp; "(preapproval)", I3373 - F3373 &amp; CHAR(10) &amp; "(PFL filed)"),
       IF(OR(ISBLANK(Z3373), Z3373 = ""), TODAY() - J3373, X3373 - J3373 &amp; CHAR(10) &amp; "(closed)"))</f>
        <v>57
(closed)</v>
      </c>
      <c r="Z3373" s="6" t="str">
        <f>IF(ISBLANK(X3373), "", "Yes")</f>
        <v>Yes</v>
      </c>
    </row>
    <row r="3374" spans="1:26" ht="28.8" hidden="1" x14ac:dyDescent="0.3">
      <c r="A3374" s="29" t="s">
        <v>185</v>
      </c>
      <c r="B3374" s="29">
        <v>2023000021</v>
      </c>
      <c r="C3374" s="31" t="s">
        <v>193</v>
      </c>
      <c r="D3374" s="29" t="s">
        <v>179</v>
      </c>
      <c r="E3374" s="31" t="s">
        <v>396</v>
      </c>
      <c r="F3374" s="43"/>
      <c r="G3374" s="32"/>
      <c r="H3374" s="24" t="s">
        <v>230</v>
      </c>
      <c r="I3374" s="24"/>
      <c r="J3374" s="24">
        <v>44970</v>
      </c>
      <c r="K3374" s="28">
        <v>9464</v>
      </c>
      <c r="L3374" s="44">
        <v>1352</v>
      </c>
      <c r="M3374" s="28">
        <v>9464</v>
      </c>
      <c r="N3374" s="44">
        <v>1352</v>
      </c>
      <c r="O3374" s="27">
        <f>IF(ISBLANK(J3374), "", IF(LEFT(B3374) = "P", J3374+60, J3374+90))</f>
        <v>45060</v>
      </c>
      <c r="P3374" s="27">
        <v>44993</v>
      </c>
      <c r="Q3374" s="27">
        <f>IF(NOT(ISNUMBER(P3374)),"",P3374+15)</f>
        <v>45008</v>
      </c>
      <c r="R3374" s="25" t="s">
        <v>195</v>
      </c>
      <c r="S3374" s="25"/>
      <c r="T3374" s="42"/>
      <c r="U3374" s="24"/>
      <c r="V3374" s="24"/>
      <c r="W3374" s="24"/>
      <c r="X3374" s="24">
        <v>45009</v>
      </c>
      <c r="Y3374" s="23" t="str">
        <f ca="1">IF(LEFT(B3374) = "P",
        IF(OR(ISBLANK(I3374), I3374 = ""), TODAY() - F3374 &amp; CHAR(10) &amp; "(preapproval)", I3374 - F3374 &amp; CHAR(10) &amp; "(PFL filed)"),
       IF(OR(ISBLANK(Z3374), Z3374 = ""), TODAY() - J3374, X3374 - J3374 &amp; CHAR(10) &amp; "(closed)"))</f>
        <v>39
(closed)</v>
      </c>
      <c r="Z3374" s="6" t="str">
        <f>IF(ISBLANK(X3374), "", "Yes")</f>
        <v>Yes</v>
      </c>
    </row>
    <row r="3375" spans="1:26" ht="28.8" hidden="1" x14ac:dyDescent="0.3">
      <c r="A3375" s="29" t="s">
        <v>185</v>
      </c>
      <c r="B3375" s="29">
        <v>2023000022</v>
      </c>
      <c r="C3375" s="31" t="s">
        <v>193</v>
      </c>
      <c r="D3375" s="29" t="s">
        <v>179</v>
      </c>
      <c r="E3375" s="31" t="s">
        <v>1012</v>
      </c>
      <c r="F3375" s="43"/>
      <c r="G3375" s="32"/>
      <c r="H3375" s="24"/>
      <c r="I3375" s="24"/>
      <c r="J3375" s="24">
        <v>44970</v>
      </c>
      <c r="K3375" s="28">
        <v>4834.09</v>
      </c>
      <c r="L3375" s="44">
        <v>273.8</v>
      </c>
      <c r="M3375" s="28">
        <v>4834.09</v>
      </c>
      <c r="N3375" s="44">
        <v>273.8</v>
      </c>
      <c r="O3375" s="27">
        <f>IF(ISBLANK(J3375), "", IF(LEFT(B3375) = "P", J3375+60, J3375+90))</f>
        <v>45060</v>
      </c>
      <c r="P3375" s="27">
        <v>45000</v>
      </c>
      <c r="Q3375" s="27">
        <f>IF(NOT(ISNUMBER(P3375)),"",P3375+15)</f>
        <v>45015</v>
      </c>
      <c r="R3375" s="25" t="s">
        <v>195</v>
      </c>
      <c r="S3375" s="25"/>
      <c r="T3375" s="42"/>
      <c r="U3375" s="24"/>
      <c r="V3375" s="24"/>
      <c r="W3375" s="24"/>
      <c r="X3375" s="24">
        <v>45016</v>
      </c>
      <c r="Y3375" s="23" t="str">
        <f ca="1">IF(LEFT(B3375) = "P",
        IF(OR(ISBLANK(I3375), I3375 = ""), TODAY() - F3375 &amp; CHAR(10) &amp; "(preapproval)", I3375 - F3375 &amp; CHAR(10) &amp; "(PFL filed)"),
       IF(OR(ISBLANK(Z3375), Z3375 = ""), TODAY() - J3375, X3375 - J3375 &amp; CHAR(10) &amp; "(closed)"))</f>
        <v>46
(closed)</v>
      </c>
      <c r="Z3375" s="6" t="str">
        <f>IF(ISBLANK(X3375), "", "Yes")</f>
        <v>Yes</v>
      </c>
    </row>
    <row r="3376" spans="1:26" ht="28.8" hidden="1" x14ac:dyDescent="0.3">
      <c r="A3376" s="29" t="s">
        <v>185</v>
      </c>
      <c r="B3376" s="29">
        <v>2023000023</v>
      </c>
      <c r="C3376" s="31" t="s">
        <v>193</v>
      </c>
      <c r="D3376" s="29" t="s">
        <v>179</v>
      </c>
      <c r="E3376" s="31" t="s">
        <v>1144</v>
      </c>
      <c r="F3376" s="43"/>
      <c r="G3376" s="32"/>
      <c r="H3376" s="24" t="s">
        <v>230</v>
      </c>
      <c r="I3376" s="24"/>
      <c r="J3376" s="24">
        <v>44970</v>
      </c>
      <c r="K3376" s="28">
        <v>5163.2</v>
      </c>
      <c r="L3376" s="44">
        <v>737.6</v>
      </c>
      <c r="M3376" s="28">
        <v>5163.2</v>
      </c>
      <c r="N3376" s="28">
        <v>737.6</v>
      </c>
      <c r="O3376" s="27">
        <f>IF(ISBLANK(J3376), "", IF(LEFT(B3376) = "P", J3376+60, J3376+90))</f>
        <v>45060</v>
      </c>
      <c r="P3376" s="27">
        <v>44995</v>
      </c>
      <c r="Q3376" s="27">
        <f>IF(NOT(ISNUMBER(P3376)),"",P3376+15)</f>
        <v>45010</v>
      </c>
      <c r="R3376" s="25" t="s">
        <v>195</v>
      </c>
      <c r="S3376" s="25"/>
      <c r="T3376" s="42"/>
      <c r="U3376" s="24"/>
      <c r="V3376" s="24"/>
      <c r="W3376" s="24"/>
      <c r="X3376" s="24">
        <v>45013</v>
      </c>
      <c r="Y3376" s="23" t="str">
        <f ca="1">IF(LEFT(B3376) = "P",
        IF(OR(ISBLANK(I3376), I3376 = ""), TODAY() - F3376 &amp; CHAR(10) &amp; "(preapproval)", I3376 - F3376 &amp; CHAR(10) &amp; "(PFL filed)"),
       IF(OR(ISBLANK(Z3376), Z3376 = ""), TODAY() - J3376, X3376 - J3376 &amp; CHAR(10) &amp; "(closed)"))</f>
        <v>43
(closed)</v>
      </c>
      <c r="Z3376" s="6" t="str">
        <f>IF(ISBLANK(X3376), "", "Yes")</f>
        <v>Yes</v>
      </c>
    </row>
    <row r="3377" spans="1:26" ht="28.8" hidden="1" x14ac:dyDescent="0.3">
      <c r="A3377" s="29" t="s">
        <v>185</v>
      </c>
      <c r="B3377" s="29">
        <v>2023000024</v>
      </c>
      <c r="C3377" s="31" t="s">
        <v>193</v>
      </c>
      <c r="D3377" s="29" t="s">
        <v>179</v>
      </c>
      <c r="E3377" s="31" t="s">
        <v>966</v>
      </c>
      <c r="F3377" s="43"/>
      <c r="G3377" s="32"/>
      <c r="H3377" s="24" t="s">
        <v>230</v>
      </c>
      <c r="I3377" s="24"/>
      <c r="J3377" s="24">
        <v>44970</v>
      </c>
      <c r="K3377" s="28">
        <v>952</v>
      </c>
      <c r="L3377" s="44">
        <v>136</v>
      </c>
      <c r="M3377" s="28">
        <v>952</v>
      </c>
      <c r="N3377" s="28">
        <v>136</v>
      </c>
      <c r="O3377" s="27">
        <f>IF(ISBLANK(J3377), "", IF(LEFT(B3377) = "P", J3377+60, J3377+90))</f>
        <v>45060</v>
      </c>
      <c r="P3377" s="27">
        <v>45002</v>
      </c>
      <c r="Q3377" s="27">
        <f>IF(NOT(ISNUMBER(P3377)),"",P3377+15)</f>
        <v>45017</v>
      </c>
      <c r="R3377" s="25" t="s">
        <v>195</v>
      </c>
      <c r="S3377" s="25"/>
      <c r="T3377" s="42"/>
      <c r="U3377" s="24"/>
      <c r="V3377" s="24"/>
      <c r="W3377" s="24"/>
      <c r="X3377" s="24">
        <v>45020</v>
      </c>
      <c r="Y3377" s="23" t="str">
        <f ca="1">IF(LEFT(B3377) = "P",
        IF(OR(ISBLANK(I3377), I3377 = ""), TODAY() - F3377 &amp; CHAR(10) &amp; "(preapproval)", I3377 - F3377 &amp; CHAR(10) &amp; "(PFL filed)"),
       IF(OR(ISBLANK(Z3377), Z3377 = ""), TODAY() - J3377, X3377 - J3377 &amp; CHAR(10) &amp; "(closed)"))</f>
        <v>50
(closed)</v>
      </c>
      <c r="Z3377" s="6" t="str">
        <f>IF(ISBLANK(X3377), "", "Yes")</f>
        <v>Yes</v>
      </c>
    </row>
    <row r="3378" spans="1:26" ht="28.8" hidden="1" x14ac:dyDescent="0.3">
      <c r="A3378" s="29" t="s">
        <v>185</v>
      </c>
      <c r="B3378" s="29">
        <v>2023000025</v>
      </c>
      <c r="C3378" s="31" t="s">
        <v>1126</v>
      </c>
      <c r="D3378" s="29" t="s">
        <v>179</v>
      </c>
      <c r="E3378" s="31" t="s">
        <v>1143</v>
      </c>
      <c r="F3378" s="43"/>
      <c r="G3378" s="32"/>
      <c r="H3378" s="24"/>
      <c r="I3378" s="24"/>
      <c r="J3378" s="24">
        <v>44970</v>
      </c>
      <c r="K3378" s="28">
        <v>10236.799999999999</v>
      </c>
      <c r="L3378" s="44">
        <v>1462.4</v>
      </c>
      <c r="M3378" s="54">
        <v>12947.2</v>
      </c>
      <c r="N3378" s="44">
        <v>1462.4</v>
      </c>
      <c r="O3378" s="27">
        <f>IF(ISBLANK(J3378), "", IF(LEFT(B3378) = "P", J3378+60, J3378+90))</f>
        <v>45060</v>
      </c>
      <c r="P3378" s="27">
        <v>45007</v>
      </c>
      <c r="Q3378" s="27">
        <f>IF(NOT(ISNUMBER(P3378)),"",P3378+15)</f>
        <v>45022</v>
      </c>
      <c r="R3378" s="25" t="s">
        <v>195</v>
      </c>
      <c r="S3378" s="25"/>
      <c r="T3378" s="42"/>
      <c r="U3378" s="24"/>
      <c r="V3378" s="24"/>
      <c r="W3378" s="24"/>
      <c r="X3378" s="24">
        <v>45023</v>
      </c>
      <c r="Y3378" s="23" t="str">
        <f ca="1">IF(LEFT(B3378) = "P",
        IF(OR(ISBLANK(I3378), I3378 = ""), TODAY() - F3378 &amp; CHAR(10) &amp; "(preapproval)", I3378 - F3378 &amp; CHAR(10) &amp; "(PFL filed)"),
       IF(OR(ISBLANK(Z3378), Z3378 = ""), TODAY() - J3378, X3378 - J3378 &amp; CHAR(10) &amp; "(closed)"))</f>
        <v>53
(closed)</v>
      </c>
      <c r="Z3378" s="6" t="str">
        <f>IF(ISBLANK(X3378), "", "Yes")</f>
        <v>Yes</v>
      </c>
    </row>
    <row r="3379" spans="1:26" ht="28.8" hidden="1" x14ac:dyDescent="0.3">
      <c r="A3379" s="29" t="s">
        <v>185</v>
      </c>
      <c r="B3379" s="29">
        <v>2023000026</v>
      </c>
      <c r="C3379" s="31" t="s">
        <v>193</v>
      </c>
      <c r="D3379" s="29" t="s">
        <v>179</v>
      </c>
      <c r="E3379" s="31" t="s">
        <v>912</v>
      </c>
      <c r="F3379" s="43"/>
      <c r="G3379" s="32"/>
      <c r="H3379" s="24"/>
      <c r="I3379" s="24"/>
      <c r="J3379" s="24">
        <v>44971</v>
      </c>
      <c r="K3379" s="28">
        <v>3381.55</v>
      </c>
      <c r="L3379" s="44">
        <v>176</v>
      </c>
      <c r="M3379" s="28">
        <v>3381.55</v>
      </c>
      <c r="N3379" s="28">
        <v>176</v>
      </c>
      <c r="O3379" s="27">
        <f>IF(ISBLANK(J3379), "", IF(LEFT(B3379) = "P", J3379+60, J3379+90))</f>
        <v>45061</v>
      </c>
      <c r="P3379" s="27">
        <v>45016</v>
      </c>
      <c r="Q3379" s="27">
        <f>IF(NOT(ISNUMBER(P3379)),"",P3379+15)</f>
        <v>45031</v>
      </c>
      <c r="R3379" s="25" t="s">
        <v>664</v>
      </c>
      <c r="S3379" s="25"/>
      <c r="T3379" s="42"/>
      <c r="U3379" s="24"/>
      <c r="V3379" s="24"/>
      <c r="W3379" s="24"/>
      <c r="X3379" s="24">
        <v>45034</v>
      </c>
      <c r="Y3379" s="23" t="str">
        <f ca="1">IF(LEFT(B3379) = "P",
        IF(OR(ISBLANK(I3379), I3379 = ""), TODAY() - F3379 &amp; CHAR(10) &amp; "(preapproval)", I3379 - F3379 &amp; CHAR(10) &amp; "(PFL filed)"),
       IF(OR(ISBLANK(Z3379), Z3379 = ""), TODAY() - J3379, X3379 - J3379 &amp; CHAR(10) &amp; "(closed)"))</f>
        <v>63
(closed)</v>
      </c>
      <c r="Z3379" s="6" t="str">
        <f>IF(ISBLANK(X3379), "", "Yes")</f>
        <v>Yes</v>
      </c>
    </row>
    <row r="3380" spans="1:26" ht="28.8" hidden="1" x14ac:dyDescent="0.3">
      <c r="A3380" s="29" t="s">
        <v>185</v>
      </c>
      <c r="B3380" s="29">
        <v>2023000027</v>
      </c>
      <c r="C3380" s="31" t="s">
        <v>193</v>
      </c>
      <c r="D3380" s="29" t="s">
        <v>179</v>
      </c>
      <c r="E3380" s="31" t="s">
        <v>1142</v>
      </c>
      <c r="F3380" s="43"/>
      <c r="G3380" s="32"/>
      <c r="H3380" s="24" t="s">
        <v>230</v>
      </c>
      <c r="I3380" s="24"/>
      <c r="J3380" s="24">
        <v>44971</v>
      </c>
      <c r="K3380" s="28">
        <v>5174.97</v>
      </c>
      <c r="L3380" s="44">
        <v>272</v>
      </c>
      <c r="M3380" s="28">
        <v>5174.97</v>
      </c>
      <c r="N3380" s="44">
        <v>272</v>
      </c>
      <c r="O3380" s="27">
        <f>IF(ISBLANK(J3380), "", IF(LEFT(B3380) = "P", J3380+60, J3380+90))</f>
        <v>45061</v>
      </c>
      <c r="P3380" s="27">
        <v>44995</v>
      </c>
      <c r="Q3380" s="27">
        <f>IF(NOT(ISNUMBER(P3380)),"",P3380+15)</f>
        <v>45010</v>
      </c>
      <c r="R3380" s="25" t="s">
        <v>195</v>
      </c>
      <c r="S3380" s="25"/>
      <c r="T3380" s="42"/>
      <c r="U3380" s="24"/>
      <c r="V3380" s="24"/>
      <c r="W3380" s="24"/>
      <c r="X3380" s="24">
        <v>45013</v>
      </c>
      <c r="Y3380" s="23" t="str">
        <f ca="1">IF(LEFT(B3380) = "P",
        IF(OR(ISBLANK(I3380), I3380 = ""), TODAY() - F3380 &amp; CHAR(10) &amp; "(preapproval)", I3380 - F3380 &amp; CHAR(10) &amp; "(PFL filed)"),
       IF(OR(ISBLANK(Z3380), Z3380 = ""), TODAY() - J3380, X3380 - J3380 &amp; CHAR(10) &amp; "(closed)"))</f>
        <v>42
(closed)</v>
      </c>
      <c r="Z3380" s="6" t="str">
        <f>IF(ISBLANK(X3380), "", "Yes")</f>
        <v>Yes</v>
      </c>
    </row>
    <row r="3381" spans="1:26" ht="28.8" hidden="1" x14ac:dyDescent="0.3">
      <c r="A3381" s="29" t="s">
        <v>185</v>
      </c>
      <c r="B3381" s="29">
        <v>2023000028</v>
      </c>
      <c r="C3381" s="31" t="s">
        <v>256</v>
      </c>
      <c r="D3381" s="29" t="s">
        <v>179</v>
      </c>
      <c r="E3381" s="31" t="s">
        <v>255</v>
      </c>
      <c r="F3381" s="43"/>
      <c r="G3381" s="32"/>
      <c r="H3381" s="24" t="s">
        <v>230</v>
      </c>
      <c r="I3381" s="24"/>
      <c r="J3381" s="24">
        <v>44973</v>
      </c>
      <c r="K3381" s="28">
        <v>360</v>
      </c>
      <c r="L3381" s="44">
        <v>0</v>
      </c>
      <c r="M3381" s="28">
        <v>333</v>
      </c>
      <c r="N3381" s="28">
        <v>0</v>
      </c>
      <c r="O3381" s="27">
        <f>IF(ISBLANK(J3381), "", IF(LEFT(B3381) = "P", J3381+60, J3381+90))</f>
        <v>45063</v>
      </c>
      <c r="P3381" s="27">
        <v>45014</v>
      </c>
      <c r="Q3381" s="27">
        <f>IF(NOT(ISNUMBER(P3381)),"",P3381+15)</f>
        <v>45029</v>
      </c>
      <c r="R3381" s="25" t="s">
        <v>195</v>
      </c>
      <c r="S3381" s="25"/>
      <c r="T3381" s="42"/>
      <c r="U3381" s="24"/>
      <c r="V3381" s="24"/>
      <c r="W3381" s="24"/>
      <c r="X3381" s="24">
        <v>45030</v>
      </c>
      <c r="Y3381" s="23" t="str">
        <f ca="1">IF(LEFT(B3381) = "P",
        IF(OR(ISBLANK(I3381), I3381 = ""), TODAY() - F3381 &amp; CHAR(10) &amp; "(preapproval)", I3381 - F3381 &amp; CHAR(10) &amp; "(PFL filed)"),
       IF(OR(ISBLANK(Z3381), Z3381 = ""), TODAY() - J3381, X3381 - J3381 &amp; CHAR(10) &amp; "(closed)"))</f>
        <v>57
(closed)</v>
      </c>
      <c r="Z3381" s="6" t="str">
        <f>IF(ISBLANK(X3381), "", "Yes")</f>
        <v>Yes</v>
      </c>
    </row>
    <row r="3382" spans="1:26" ht="28.8" hidden="1" x14ac:dyDescent="0.3">
      <c r="A3382" s="29" t="s">
        <v>185</v>
      </c>
      <c r="B3382" s="29">
        <v>2023000029</v>
      </c>
      <c r="C3382" s="31" t="s">
        <v>256</v>
      </c>
      <c r="D3382" s="29" t="s">
        <v>179</v>
      </c>
      <c r="E3382" s="31" t="s">
        <v>306</v>
      </c>
      <c r="F3382" s="43"/>
      <c r="G3382" s="32"/>
      <c r="H3382" s="24" t="s">
        <v>230</v>
      </c>
      <c r="I3382" s="24"/>
      <c r="J3382" s="24">
        <v>44973</v>
      </c>
      <c r="K3382" s="28">
        <v>1800</v>
      </c>
      <c r="L3382" s="44">
        <v>0</v>
      </c>
      <c r="M3382" s="28">
        <v>1800</v>
      </c>
      <c r="N3382" s="28">
        <v>0</v>
      </c>
      <c r="O3382" s="27">
        <f>IF(ISBLANK(J3382), "", IF(LEFT(B3382) = "P", J3382+60, J3382+90))</f>
        <v>45063</v>
      </c>
      <c r="P3382" s="27">
        <v>45014</v>
      </c>
      <c r="Q3382" s="27">
        <f>IF(NOT(ISNUMBER(P3382)),"",P3382+15)</f>
        <v>45029</v>
      </c>
      <c r="R3382" s="25" t="s">
        <v>195</v>
      </c>
      <c r="S3382" s="25"/>
      <c r="T3382" s="42"/>
      <c r="U3382" s="24"/>
      <c r="V3382" s="24"/>
      <c r="W3382" s="24"/>
      <c r="X3382" s="24">
        <v>45030</v>
      </c>
      <c r="Y3382" s="23" t="str">
        <f ca="1">IF(LEFT(B3382) = "P",
        IF(OR(ISBLANK(I3382), I3382 = ""), TODAY() - F3382 &amp; CHAR(10) &amp; "(preapproval)", I3382 - F3382 &amp; CHAR(10) &amp; "(PFL filed)"),
       IF(OR(ISBLANK(Z3382), Z3382 = ""), TODAY() - J3382, X3382 - J3382 &amp; CHAR(10) &amp; "(closed)"))</f>
        <v>57
(closed)</v>
      </c>
      <c r="Z3382" s="6" t="str">
        <f>IF(ISBLANK(X3382), "", "Yes")</f>
        <v>Yes</v>
      </c>
    </row>
    <row r="3383" spans="1:26" ht="28.8" hidden="1" x14ac:dyDescent="0.3">
      <c r="A3383" s="29" t="s">
        <v>185</v>
      </c>
      <c r="B3383" s="29">
        <v>2023000030</v>
      </c>
      <c r="C3383" s="31" t="s">
        <v>313</v>
      </c>
      <c r="D3383" s="29" t="s">
        <v>174</v>
      </c>
      <c r="E3383" s="31" t="s">
        <v>349</v>
      </c>
      <c r="F3383" s="43"/>
      <c r="G3383" s="32"/>
      <c r="H3383" s="24"/>
      <c r="I3383" s="24"/>
      <c r="J3383" s="24">
        <v>44973</v>
      </c>
      <c r="K3383" s="28">
        <v>2568001.1800000002</v>
      </c>
      <c r="L3383" s="44">
        <v>0</v>
      </c>
      <c r="M3383" s="28">
        <v>2568001.1800000002</v>
      </c>
      <c r="N3383" s="28">
        <v>0</v>
      </c>
      <c r="O3383" s="27">
        <f>IF(ISBLANK(J3383), "", IF(LEFT(B3383) = "P", J3383+60, J3383+90))</f>
        <v>45063</v>
      </c>
      <c r="P3383" s="27">
        <v>45001</v>
      </c>
      <c r="Q3383" s="27">
        <f>IF(NOT(ISNUMBER(P3383)),"",P3383+15)</f>
        <v>45016</v>
      </c>
      <c r="R3383" s="25" t="s">
        <v>195</v>
      </c>
      <c r="S3383" s="25"/>
      <c r="T3383" s="42"/>
      <c r="U3383" s="24"/>
      <c r="V3383" s="24"/>
      <c r="W3383" s="24"/>
      <c r="X3383" s="24">
        <v>45019</v>
      </c>
      <c r="Y3383" s="23" t="str">
        <f ca="1">IF(LEFT(B3383) = "P",
        IF(OR(ISBLANK(I3383), I3383 = ""), TODAY() - F3383 &amp; CHAR(10) &amp; "(preapproval)", I3383 - F3383 &amp; CHAR(10) &amp; "(PFL filed)"),
       IF(OR(ISBLANK(Z3383), Z3383 = ""), TODAY() - J3383, X3383 - J3383 &amp; CHAR(10) &amp; "(closed)"))</f>
        <v>46
(closed)</v>
      </c>
      <c r="Z3383" s="6" t="str">
        <f>IF(ISBLANK(X3383), "", "Yes")</f>
        <v>Yes</v>
      </c>
    </row>
    <row r="3384" spans="1:26" ht="28.8" hidden="1" x14ac:dyDescent="0.3">
      <c r="A3384" s="29" t="s">
        <v>185</v>
      </c>
      <c r="B3384" s="29">
        <v>2023000031</v>
      </c>
      <c r="C3384" s="31" t="s">
        <v>804</v>
      </c>
      <c r="D3384" s="29" t="s">
        <v>179</v>
      </c>
      <c r="E3384" s="31" t="s">
        <v>1141</v>
      </c>
      <c r="F3384" s="43"/>
      <c r="G3384" s="32"/>
      <c r="H3384" s="24"/>
      <c r="I3384" s="24"/>
      <c r="J3384" s="24">
        <v>44974</v>
      </c>
      <c r="K3384" s="28">
        <v>6385.37</v>
      </c>
      <c r="L3384" s="44">
        <v>131.54</v>
      </c>
      <c r="M3384" s="28">
        <v>6385.37</v>
      </c>
      <c r="N3384" s="44">
        <v>131.54</v>
      </c>
      <c r="O3384" s="27">
        <f>IF(ISBLANK(J3384), "", IF(LEFT(B3384) = "P", J3384+60, J3384+90))</f>
        <v>45064</v>
      </c>
      <c r="P3384" s="27">
        <v>45009</v>
      </c>
      <c r="Q3384" s="27">
        <f>IF(NOT(ISNUMBER(P3384)),"",P3384+15)</f>
        <v>45024</v>
      </c>
      <c r="R3384" s="25" t="s">
        <v>195</v>
      </c>
      <c r="S3384" s="25"/>
      <c r="T3384" s="42"/>
      <c r="U3384" s="24"/>
      <c r="V3384" s="24"/>
      <c r="W3384" s="24"/>
      <c r="X3384" s="24">
        <v>45027</v>
      </c>
      <c r="Y3384" s="23" t="str">
        <f ca="1">IF(LEFT(B3384) = "P",
        IF(OR(ISBLANK(I3384), I3384 = ""), TODAY() - F3384 &amp; CHAR(10) &amp; "(preapproval)", I3384 - F3384 &amp; CHAR(10) &amp; "(PFL filed)"),
       IF(OR(ISBLANK(Z3384), Z3384 = ""), TODAY() - J3384, X3384 - J3384 &amp; CHAR(10) &amp; "(closed)"))</f>
        <v>53
(closed)</v>
      </c>
      <c r="Z3384" s="6" t="str">
        <f>IF(ISBLANK(X3384), "", "Yes")</f>
        <v>Yes</v>
      </c>
    </row>
    <row r="3385" spans="1:26" ht="28.8" hidden="1" x14ac:dyDescent="0.3">
      <c r="A3385" s="29" t="s">
        <v>185</v>
      </c>
      <c r="B3385" s="29">
        <v>2023000032</v>
      </c>
      <c r="C3385" s="31" t="s">
        <v>804</v>
      </c>
      <c r="D3385" s="29" t="s">
        <v>176</v>
      </c>
      <c r="E3385" s="31" t="s">
        <v>1140</v>
      </c>
      <c r="F3385" s="43"/>
      <c r="G3385" s="32"/>
      <c r="H3385" s="24" t="s">
        <v>230</v>
      </c>
      <c r="I3385" s="24"/>
      <c r="J3385" s="24">
        <v>44974</v>
      </c>
      <c r="K3385" s="28">
        <v>20298.97</v>
      </c>
      <c r="L3385" s="44">
        <v>4349.78</v>
      </c>
      <c r="M3385" s="28">
        <v>9013.52</v>
      </c>
      <c r="N3385" s="28">
        <v>1940.41</v>
      </c>
      <c r="O3385" s="27">
        <f>IF(ISBLANK(J3385), "", IF(LEFT(B3385) = "P", J3385+60, J3385+90))</f>
        <v>45064</v>
      </c>
      <c r="P3385" s="27">
        <v>45009</v>
      </c>
      <c r="Q3385" s="27">
        <f>IF(NOT(ISNUMBER(P3385)),"",P3385+15)</f>
        <v>45024</v>
      </c>
      <c r="R3385" s="25" t="s">
        <v>195</v>
      </c>
      <c r="S3385" s="25"/>
      <c r="T3385" s="42"/>
      <c r="U3385" s="24"/>
      <c r="V3385" s="24"/>
      <c r="W3385" s="24"/>
      <c r="X3385" s="24">
        <v>45027</v>
      </c>
      <c r="Y3385" s="23" t="str">
        <f ca="1">IF(LEFT(B3385) = "P",
        IF(OR(ISBLANK(I3385), I3385 = ""), TODAY() - F3385 &amp; CHAR(10) &amp; "(preapproval)", I3385 - F3385 &amp; CHAR(10) &amp; "(PFL filed)"),
       IF(OR(ISBLANK(Z3385), Z3385 = ""), TODAY() - J3385, X3385 - J3385 &amp; CHAR(10) &amp; "(closed)"))</f>
        <v>53
(closed)</v>
      </c>
      <c r="Z3385" s="6" t="str">
        <f>IF(ISBLANK(X3385), "", "Yes")</f>
        <v>Yes</v>
      </c>
    </row>
    <row r="3386" spans="1:26" ht="28.8" hidden="1" x14ac:dyDescent="0.3">
      <c r="A3386" s="29" t="s">
        <v>185</v>
      </c>
      <c r="B3386" s="29">
        <v>2023000033</v>
      </c>
      <c r="C3386" s="31" t="s">
        <v>291</v>
      </c>
      <c r="D3386" s="29" t="s">
        <v>179</v>
      </c>
      <c r="E3386" s="31" t="s">
        <v>1139</v>
      </c>
      <c r="F3386" s="43"/>
      <c r="G3386" s="32"/>
      <c r="H3386" s="24" t="s">
        <v>230</v>
      </c>
      <c r="I3386" s="24"/>
      <c r="J3386" s="24">
        <v>44977</v>
      </c>
      <c r="K3386" s="28">
        <v>97965.2</v>
      </c>
      <c r="L3386" s="44">
        <v>5219</v>
      </c>
      <c r="M3386" s="28">
        <v>97965.2</v>
      </c>
      <c r="N3386" s="28">
        <v>5219</v>
      </c>
      <c r="O3386" s="27">
        <f>IF(ISBLANK(J3386), "", IF(LEFT(B3386) = "P", J3386+60, J3386+90))</f>
        <v>45067</v>
      </c>
      <c r="P3386" s="27">
        <v>45049</v>
      </c>
      <c r="Q3386" s="27">
        <f>IF(NOT(ISNUMBER(P3386)),"",P3386+15)</f>
        <v>45064</v>
      </c>
      <c r="R3386" s="25" t="s">
        <v>195</v>
      </c>
      <c r="S3386" s="25"/>
      <c r="T3386" s="42"/>
      <c r="U3386" s="24"/>
      <c r="V3386" s="24"/>
      <c r="W3386" s="24"/>
      <c r="X3386" s="24">
        <v>45065</v>
      </c>
      <c r="Y3386" s="23" t="str">
        <f ca="1">IF(LEFT(B3386) = "P",
        IF(OR(ISBLANK(I3386), I3386 = ""), TODAY() - F3386 &amp; CHAR(10) &amp; "(preapproval)", I3386 - F3386 &amp; CHAR(10) &amp; "(PFL filed)"),
       IF(OR(ISBLANK(Z3386), Z3386 = ""), TODAY() - J3386, X3386 - J3386 &amp; CHAR(10) &amp; "(closed)"))</f>
        <v>88
(closed)</v>
      </c>
      <c r="Z3386" s="6" t="str">
        <f>IF(ISBLANK(X3386), "", "Yes")</f>
        <v>Yes</v>
      </c>
    </row>
    <row r="3387" spans="1:26" ht="28.8" hidden="1" x14ac:dyDescent="0.3">
      <c r="A3387" s="29" t="s">
        <v>185</v>
      </c>
      <c r="B3387" s="29">
        <v>2023000034</v>
      </c>
      <c r="C3387" s="31" t="s">
        <v>193</v>
      </c>
      <c r="D3387" s="29" t="s">
        <v>179</v>
      </c>
      <c r="E3387" s="31" t="s">
        <v>1138</v>
      </c>
      <c r="F3387" s="43"/>
      <c r="G3387" s="32"/>
      <c r="H3387" s="24" t="s">
        <v>230</v>
      </c>
      <c r="I3387" s="24"/>
      <c r="J3387" s="24">
        <v>44979</v>
      </c>
      <c r="K3387" s="28">
        <v>20020</v>
      </c>
      <c r="L3387" s="44">
        <v>2860</v>
      </c>
      <c r="M3387" s="28">
        <v>19621.84</v>
      </c>
      <c r="N3387" s="28">
        <v>2803.12</v>
      </c>
      <c r="O3387" s="27">
        <f>IF(ISBLANK(J3387), "", IF(LEFT(B3387) = "P", J3387+60, J3387+90))</f>
        <v>45069</v>
      </c>
      <c r="P3387" s="27">
        <v>45056</v>
      </c>
      <c r="Q3387" s="27">
        <f>IF(NOT(ISNUMBER(P3387)),"",P3387+15)</f>
        <v>45071</v>
      </c>
      <c r="R3387" s="25" t="s">
        <v>195</v>
      </c>
      <c r="S3387" s="25"/>
      <c r="T3387" s="42"/>
      <c r="U3387" s="24"/>
      <c r="V3387" s="24"/>
      <c r="W3387" s="24"/>
      <c r="X3387" s="24">
        <v>45072</v>
      </c>
      <c r="Y3387" s="23" t="str">
        <f ca="1">IF(LEFT(B3387) = "P",
        IF(OR(ISBLANK(I3387), I3387 = ""), TODAY() - F3387 &amp; CHAR(10) &amp; "(preapproval)", I3387 - F3387 &amp; CHAR(10) &amp; "(PFL filed)"),
       IF(OR(ISBLANK(Z3387), Z3387 = ""), TODAY() - J3387, X3387 - J3387 &amp; CHAR(10) &amp; "(closed)"))</f>
        <v>93
(closed)</v>
      </c>
      <c r="Z3387" s="6" t="str">
        <f>IF(ISBLANK(X3387), "", "Yes")</f>
        <v>Yes</v>
      </c>
    </row>
    <row r="3388" spans="1:26" ht="28.8" hidden="1" x14ac:dyDescent="0.3">
      <c r="A3388" s="29" t="s">
        <v>185</v>
      </c>
      <c r="B3388" s="29">
        <v>2023000035</v>
      </c>
      <c r="C3388" s="31" t="s">
        <v>193</v>
      </c>
      <c r="D3388" s="29" t="s">
        <v>176</v>
      </c>
      <c r="E3388" s="31" t="s">
        <v>284</v>
      </c>
      <c r="F3388" s="43"/>
      <c r="G3388" s="32"/>
      <c r="H3388" s="24"/>
      <c r="I3388" s="24"/>
      <c r="J3388" s="24">
        <v>44980</v>
      </c>
      <c r="K3388" s="28">
        <v>548.49</v>
      </c>
      <c r="L3388" s="44">
        <v>307.64999999999998</v>
      </c>
      <c r="M3388" s="28">
        <v>548.49</v>
      </c>
      <c r="N3388" s="44">
        <v>307.64999999999998</v>
      </c>
      <c r="O3388" s="27">
        <f>IF(ISBLANK(J3388), "", IF(LEFT(B3388) = "P", J3388+60, J3388+90))</f>
        <v>45070</v>
      </c>
      <c r="P3388" s="27">
        <v>45007</v>
      </c>
      <c r="Q3388" s="27">
        <f>IF(NOT(ISNUMBER(P3388)),"",P3388+15)</f>
        <v>45022</v>
      </c>
      <c r="R3388" s="25" t="s">
        <v>195</v>
      </c>
      <c r="S3388" s="25"/>
      <c r="T3388" s="42"/>
      <c r="U3388" s="24"/>
      <c r="V3388" s="24"/>
      <c r="W3388" s="24"/>
      <c r="X3388" s="24">
        <v>45023</v>
      </c>
      <c r="Y3388" s="23" t="str">
        <f ca="1">IF(LEFT(B3388) = "P",
        IF(OR(ISBLANK(I3388), I3388 = ""), TODAY() - F3388 &amp; CHAR(10) &amp; "(preapproval)", I3388 - F3388 &amp; CHAR(10) &amp; "(PFL filed)"),
       IF(OR(ISBLANK(Z3388), Z3388 = ""), TODAY() - J3388, X3388 - J3388 &amp; CHAR(10) &amp; "(closed)"))</f>
        <v>43
(closed)</v>
      </c>
      <c r="Z3388" s="6" t="str">
        <f>IF(ISBLANK(X3388), "", "Yes")</f>
        <v>Yes</v>
      </c>
    </row>
    <row r="3389" spans="1:26" ht="28.8" hidden="1" x14ac:dyDescent="0.3">
      <c r="A3389" s="29" t="s">
        <v>185</v>
      </c>
      <c r="B3389" s="29">
        <v>2023000036</v>
      </c>
      <c r="C3389" s="31" t="s">
        <v>193</v>
      </c>
      <c r="D3389" s="29" t="s">
        <v>179</v>
      </c>
      <c r="E3389" s="31" t="s">
        <v>1137</v>
      </c>
      <c r="F3389" s="43"/>
      <c r="G3389" s="32"/>
      <c r="H3389" s="24" t="s">
        <v>230</v>
      </c>
      <c r="I3389" s="24"/>
      <c r="J3389" s="24">
        <v>44979</v>
      </c>
      <c r="K3389" s="28">
        <v>455.98</v>
      </c>
      <c r="L3389" s="44">
        <v>229.9</v>
      </c>
      <c r="M3389" s="28">
        <v>652.67999999999995</v>
      </c>
      <c r="N3389" s="28">
        <v>229.9</v>
      </c>
      <c r="O3389" s="27">
        <f>IF(ISBLANK(J3389), "", IF(LEFT(B3389) = "P", J3389+60, J3389+90))</f>
        <v>45069</v>
      </c>
      <c r="P3389" s="27">
        <v>45014</v>
      </c>
      <c r="Q3389" s="27">
        <f>IF(NOT(ISNUMBER(P3389)),"",P3389+15)</f>
        <v>45029</v>
      </c>
      <c r="R3389" s="25" t="s">
        <v>195</v>
      </c>
      <c r="S3389" s="25"/>
      <c r="T3389" s="42"/>
      <c r="U3389" s="24"/>
      <c r="V3389" s="24"/>
      <c r="W3389" s="24"/>
      <c r="X3389" s="24">
        <v>45030</v>
      </c>
      <c r="Y3389" s="23" t="str">
        <f ca="1">IF(LEFT(B3389) = "P",
        IF(OR(ISBLANK(I3389), I3389 = ""), TODAY() - F3389 &amp; CHAR(10) &amp; "(preapproval)", I3389 - F3389 &amp; CHAR(10) &amp; "(PFL filed)"),
       IF(OR(ISBLANK(Z3389), Z3389 = ""), TODAY() - J3389, X3389 - J3389 &amp; CHAR(10) &amp; "(closed)"))</f>
        <v>51
(closed)</v>
      </c>
      <c r="Z3389" s="6" t="str">
        <f>IF(ISBLANK(X3389), "", "Yes")</f>
        <v>Yes</v>
      </c>
    </row>
    <row r="3390" spans="1:26" ht="28.8" hidden="1" x14ac:dyDescent="0.3">
      <c r="A3390" s="29" t="s">
        <v>185</v>
      </c>
      <c r="B3390" s="29">
        <v>2023000037</v>
      </c>
      <c r="C3390" s="31" t="s">
        <v>193</v>
      </c>
      <c r="D3390" s="29" t="s">
        <v>179</v>
      </c>
      <c r="E3390" s="31" t="s">
        <v>433</v>
      </c>
      <c r="F3390" s="43"/>
      <c r="G3390" s="32"/>
      <c r="H3390" s="24" t="s">
        <v>230</v>
      </c>
      <c r="I3390" s="24"/>
      <c r="J3390" s="24">
        <v>44979</v>
      </c>
      <c r="K3390" s="28">
        <v>7494</v>
      </c>
      <c r="L3390" s="44">
        <v>1042</v>
      </c>
      <c r="M3390" s="28">
        <v>7494</v>
      </c>
      <c r="N3390" s="28">
        <v>1042</v>
      </c>
      <c r="O3390" s="27">
        <f>IF(ISBLANK(J3390), "", IF(LEFT(B3390) = "P", J3390+60, J3390+90))</f>
        <v>45069</v>
      </c>
      <c r="P3390" s="27">
        <v>45009</v>
      </c>
      <c r="Q3390" s="27">
        <f>IF(NOT(ISNUMBER(P3390)),"",P3390+15)</f>
        <v>45024</v>
      </c>
      <c r="R3390" s="25" t="s">
        <v>195</v>
      </c>
      <c r="S3390" s="25"/>
      <c r="T3390" s="42"/>
      <c r="U3390" s="24"/>
      <c r="V3390" s="24"/>
      <c r="W3390" s="24"/>
      <c r="X3390" s="24">
        <v>45027</v>
      </c>
      <c r="Y3390" s="23" t="str">
        <f ca="1">IF(LEFT(B3390) = "P",
        IF(OR(ISBLANK(I3390), I3390 = ""), TODAY() - F3390 &amp; CHAR(10) &amp; "(preapproval)", I3390 - F3390 &amp; CHAR(10) &amp; "(PFL filed)"),
       IF(OR(ISBLANK(Z3390), Z3390 = ""), TODAY() - J3390, X3390 - J3390 &amp; CHAR(10) &amp; "(closed)"))</f>
        <v>48
(closed)</v>
      </c>
      <c r="Z3390" s="6" t="str">
        <f>IF(ISBLANK(X3390), "", "Yes")</f>
        <v>Yes</v>
      </c>
    </row>
    <row r="3391" spans="1:26" ht="28.8" hidden="1" x14ac:dyDescent="0.3">
      <c r="A3391" s="29" t="s">
        <v>185</v>
      </c>
      <c r="B3391" s="29">
        <v>2023000038</v>
      </c>
      <c r="C3391" s="31" t="s">
        <v>193</v>
      </c>
      <c r="D3391" s="29" t="s">
        <v>179</v>
      </c>
      <c r="E3391" s="31" t="s">
        <v>1136</v>
      </c>
      <c r="F3391" s="43"/>
      <c r="G3391" s="32"/>
      <c r="H3391" s="24"/>
      <c r="I3391" s="24"/>
      <c r="J3391" s="24">
        <v>44979</v>
      </c>
      <c r="K3391" s="28">
        <v>1834</v>
      </c>
      <c r="L3391" s="44">
        <v>262</v>
      </c>
      <c r="M3391" s="28">
        <v>1834</v>
      </c>
      <c r="N3391" s="28">
        <v>262</v>
      </c>
      <c r="O3391" s="27">
        <f>IF(ISBLANK(J3391), "", IF(LEFT(B3391) = "P", J3391+60, J3391+90))</f>
        <v>45069</v>
      </c>
      <c r="P3391" s="27">
        <v>45030</v>
      </c>
      <c r="Q3391" s="27">
        <f>IF(NOT(ISNUMBER(P3391)),"",P3391+15)</f>
        <v>45045</v>
      </c>
      <c r="R3391" s="25" t="s">
        <v>195</v>
      </c>
      <c r="S3391" s="25"/>
      <c r="T3391" s="42"/>
      <c r="U3391" s="24"/>
      <c r="V3391" s="24"/>
      <c r="W3391" s="24"/>
      <c r="X3391" s="24">
        <v>45048</v>
      </c>
      <c r="Y3391" s="23" t="str">
        <f ca="1">IF(LEFT(B3391) = "P",
        IF(OR(ISBLANK(I3391), I3391 = ""), TODAY() - F3391 &amp; CHAR(10) &amp; "(preapproval)", I3391 - F3391 &amp; CHAR(10) &amp; "(PFL filed)"),
       IF(OR(ISBLANK(Z3391), Z3391 = ""), TODAY() - J3391, X3391 - J3391 &amp; CHAR(10) &amp; "(closed)"))</f>
        <v>69
(closed)</v>
      </c>
      <c r="Z3391" s="6" t="str">
        <f>IF(ISBLANK(X3391), "", "Yes")</f>
        <v>Yes</v>
      </c>
    </row>
    <row r="3392" spans="1:26" ht="28.8" hidden="1" x14ac:dyDescent="0.3">
      <c r="A3392" s="29" t="s">
        <v>185</v>
      </c>
      <c r="B3392" s="29">
        <v>2023000039</v>
      </c>
      <c r="C3392" s="31" t="s">
        <v>193</v>
      </c>
      <c r="D3392" s="29" t="s">
        <v>179</v>
      </c>
      <c r="E3392" s="31" t="s">
        <v>1135</v>
      </c>
      <c r="F3392" s="43"/>
      <c r="G3392" s="32"/>
      <c r="H3392" s="24"/>
      <c r="I3392" s="24"/>
      <c r="J3392" s="24">
        <v>44979</v>
      </c>
      <c r="K3392" s="28">
        <v>4981.33</v>
      </c>
      <c r="L3392" s="44">
        <v>652</v>
      </c>
      <c r="M3392" s="28">
        <v>4981.33</v>
      </c>
      <c r="N3392" s="28">
        <v>652</v>
      </c>
      <c r="O3392" s="27">
        <f>IF(ISBLANK(J3392), "", IF(LEFT(B3392) = "P", J3392+60, J3392+90))</f>
        <v>45069</v>
      </c>
      <c r="P3392" s="27">
        <v>45021</v>
      </c>
      <c r="Q3392" s="27">
        <f>IF(NOT(ISNUMBER(P3392)),"",P3392+15)</f>
        <v>45036</v>
      </c>
      <c r="R3392" s="25" t="s">
        <v>195</v>
      </c>
      <c r="S3392" s="25"/>
      <c r="T3392" s="42"/>
      <c r="U3392" s="24"/>
      <c r="V3392" s="24"/>
      <c r="W3392" s="24"/>
      <c r="X3392" s="24">
        <v>45037</v>
      </c>
      <c r="Y3392" s="23" t="str">
        <f ca="1">IF(LEFT(B3392) = "P",
        IF(OR(ISBLANK(I3392), I3392 = ""), TODAY() - F3392 &amp; CHAR(10) &amp; "(preapproval)", I3392 - F3392 &amp; CHAR(10) &amp; "(PFL filed)"),
       IF(OR(ISBLANK(Z3392), Z3392 = ""), TODAY() - J3392, X3392 - J3392 &amp; CHAR(10) &amp; "(closed)"))</f>
        <v>58
(closed)</v>
      </c>
      <c r="Z3392" s="6" t="str">
        <f>IF(ISBLANK(X3392), "", "Yes")</f>
        <v>Yes</v>
      </c>
    </row>
    <row r="3393" spans="1:26" ht="28.8" hidden="1" x14ac:dyDescent="0.3">
      <c r="A3393" s="29" t="s">
        <v>185</v>
      </c>
      <c r="B3393" s="29">
        <v>2023000040</v>
      </c>
      <c r="C3393" s="31" t="s">
        <v>193</v>
      </c>
      <c r="D3393" s="29" t="s">
        <v>179</v>
      </c>
      <c r="E3393" s="31" t="s">
        <v>1134</v>
      </c>
      <c r="F3393" s="43"/>
      <c r="G3393" s="32"/>
      <c r="H3393" s="24"/>
      <c r="I3393" s="24"/>
      <c r="J3393" s="24">
        <v>44979</v>
      </c>
      <c r="K3393" s="28">
        <v>13188</v>
      </c>
      <c r="L3393" s="44">
        <v>1884</v>
      </c>
      <c r="M3393" s="28">
        <v>13188</v>
      </c>
      <c r="N3393" s="28">
        <v>1884</v>
      </c>
      <c r="O3393" s="27">
        <f>IF(ISBLANK(J3393), "", IF(LEFT(B3393) = "P", J3393+60, J3393+90))</f>
        <v>45069</v>
      </c>
      <c r="P3393" s="27">
        <v>45030</v>
      </c>
      <c r="Q3393" s="27">
        <f>IF(NOT(ISNUMBER(P3393)),"",P3393+15)</f>
        <v>45045</v>
      </c>
      <c r="R3393" s="25" t="s">
        <v>195</v>
      </c>
      <c r="S3393" s="25"/>
      <c r="T3393" s="42"/>
      <c r="U3393" s="24"/>
      <c r="V3393" s="24"/>
      <c r="W3393" s="24"/>
      <c r="X3393" s="24">
        <v>45048</v>
      </c>
      <c r="Y3393" s="23" t="str">
        <f ca="1">IF(LEFT(B3393) = "P",
        IF(OR(ISBLANK(I3393), I3393 = ""), TODAY() - F3393 &amp; CHAR(10) &amp; "(preapproval)", I3393 - F3393 &amp; CHAR(10) &amp; "(PFL filed)"),
       IF(OR(ISBLANK(Z3393), Z3393 = ""), TODAY() - J3393, X3393 - J3393 &amp; CHAR(10) &amp; "(closed)"))</f>
        <v>69
(closed)</v>
      </c>
      <c r="Z3393" s="6" t="str">
        <f>IF(ISBLANK(X3393), "", "Yes")</f>
        <v>Yes</v>
      </c>
    </row>
    <row r="3394" spans="1:26" ht="28.8" hidden="1" x14ac:dyDescent="0.3">
      <c r="A3394" s="29" t="s">
        <v>185</v>
      </c>
      <c r="B3394" s="29">
        <v>2023000041</v>
      </c>
      <c r="C3394" s="31" t="s">
        <v>193</v>
      </c>
      <c r="D3394" s="29" t="s">
        <v>179</v>
      </c>
      <c r="E3394" s="31" t="s">
        <v>266</v>
      </c>
      <c r="F3394" s="43"/>
      <c r="G3394" s="32"/>
      <c r="H3394" s="24"/>
      <c r="I3394" s="24"/>
      <c r="J3394" s="24">
        <v>44979</v>
      </c>
      <c r="K3394" s="28">
        <v>1670.8</v>
      </c>
      <c r="L3394" s="44">
        <v>290</v>
      </c>
      <c r="M3394" s="28">
        <v>1670.8</v>
      </c>
      <c r="N3394" s="44">
        <v>290</v>
      </c>
      <c r="O3394" s="27">
        <f>IF(ISBLANK(J3394), "", IF(LEFT(B3394) = "P", J3394+60, J3394+90))</f>
        <v>45069</v>
      </c>
      <c r="P3394" s="27">
        <v>45037</v>
      </c>
      <c r="Q3394" s="27">
        <f>IF(NOT(ISNUMBER(P3394)),"",P3394+15)</f>
        <v>45052</v>
      </c>
      <c r="R3394" s="25" t="s">
        <v>664</v>
      </c>
      <c r="S3394" s="25"/>
      <c r="T3394" s="42"/>
      <c r="U3394" s="24"/>
      <c r="V3394" s="24"/>
      <c r="W3394" s="24"/>
      <c r="X3394" s="24">
        <v>45055</v>
      </c>
      <c r="Y3394" s="23" t="str">
        <f ca="1">IF(LEFT(B3394) = "P",
        IF(OR(ISBLANK(I3394), I3394 = ""), TODAY() - F3394 &amp; CHAR(10) &amp; "(preapproval)", I3394 - F3394 &amp; CHAR(10) &amp; "(PFL filed)"),
       IF(OR(ISBLANK(Z3394), Z3394 = ""), TODAY() - J3394, X3394 - J3394 &amp; CHAR(10) &amp; "(closed)"))</f>
        <v>76
(closed)</v>
      </c>
      <c r="Z3394" s="6" t="str">
        <f>IF(ISBLANK(X3394), "", "Yes")</f>
        <v>Yes</v>
      </c>
    </row>
    <row r="3395" spans="1:26" ht="28.8" hidden="1" x14ac:dyDescent="0.3">
      <c r="A3395" s="29" t="s">
        <v>185</v>
      </c>
      <c r="B3395" s="29">
        <v>2023000042</v>
      </c>
      <c r="C3395" s="31" t="s">
        <v>256</v>
      </c>
      <c r="D3395" s="29" t="s">
        <v>179</v>
      </c>
      <c r="E3395" s="31" t="s">
        <v>322</v>
      </c>
      <c r="F3395" s="43"/>
      <c r="G3395" s="32"/>
      <c r="H3395" s="24" t="s">
        <v>230</v>
      </c>
      <c r="I3395" s="24"/>
      <c r="J3395" s="24">
        <v>44980</v>
      </c>
      <c r="K3395" s="28">
        <v>4588.8</v>
      </c>
      <c r="L3395" s="44">
        <v>0</v>
      </c>
      <c r="M3395" s="28">
        <v>4244.6400000000003</v>
      </c>
      <c r="N3395" s="28">
        <v>0</v>
      </c>
      <c r="O3395" s="27">
        <f>IF(ISBLANK(J3395), "", IF(LEFT(B3395) = "P", J3395+60, J3395+90))</f>
        <v>45070</v>
      </c>
      <c r="P3395" s="27">
        <v>45044</v>
      </c>
      <c r="Q3395" s="27">
        <f>IF(NOT(ISNUMBER(P3395)),"",P3395+15)</f>
        <v>45059</v>
      </c>
      <c r="R3395" s="25" t="s">
        <v>195</v>
      </c>
      <c r="S3395" s="25"/>
      <c r="T3395" s="42"/>
      <c r="U3395" s="24"/>
      <c r="V3395" s="24"/>
      <c r="W3395" s="24"/>
      <c r="X3395" s="24">
        <v>45062</v>
      </c>
      <c r="Y3395" s="23" t="str">
        <f ca="1">IF(LEFT(B3395) = "P",
        IF(OR(ISBLANK(I3395), I3395 = ""), TODAY() - F3395 &amp; CHAR(10) &amp; "(preapproval)", I3395 - F3395 &amp; CHAR(10) &amp; "(PFL filed)"),
       IF(OR(ISBLANK(Z3395), Z3395 = ""), TODAY() - J3395, X3395 - J3395 &amp; CHAR(10) &amp; "(closed)"))</f>
        <v>82
(closed)</v>
      </c>
      <c r="Z3395" s="6" t="str">
        <f>IF(ISBLANK(X3395), "", "Yes")</f>
        <v>Yes</v>
      </c>
    </row>
    <row r="3396" spans="1:26" ht="43.2" hidden="1" x14ac:dyDescent="0.3">
      <c r="A3396" s="29" t="s">
        <v>185</v>
      </c>
      <c r="B3396" s="29">
        <v>2023000043</v>
      </c>
      <c r="C3396" s="31" t="s">
        <v>193</v>
      </c>
      <c r="D3396" s="29" t="s">
        <v>176</v>
      </c>
      <c r="E3396" s="30" t="s">
        <v>1133</v>
      </c>
      <c r="F3396" s="43"/>
      <c r="G3396" s="32"/>
      <c r="H3396" s="24" t="s">
        <v>230</v>
      </c>
      <c r="I3396" s="24"/>
      <c r="J3396" s="24">
        <v>44986</v>
      </c>
      <c r="K3396" s="28">
        <v>1189</v>
      </c>
      <c r="L3396" s="44">
        <v>252</v>
      </c>
      <c r="M3396" s="28">
        <v>1189</v>
      </c>
      <c r="N3396" s="28">
        <v>252</v>
      </c>
      <c r="O3396" s="27">
        <f>IF(ISBLANK(J3396), "", IF(LEFT(B3396) = "P", J3396+60, J3396+90))</f>
        <v>45076</v>
      </c>
      <c r="P3396" s="27">
        <v>45021</v>
      </c>
      <c r="Q3396" s="27">
        <f>IF(NOT(ISNUMBER(P3396)),"",P3396+15)</f>
        <v>45036</v>
      </c>
      <c r="R3396" s="25" t="s">
        <v>195</v>
      </c>
      <c r="S3396" s="25"/>
      <c r="T3396" s="42"/>
      <c r="U3396" s="24"/>
      <c r="V3396" s="24"/>
      <c r="W3396" s="24"/>
      <c r="X3396" s="24">
        <v>45037</v>
      </c>
      <c r="Y3396" s="23" t="str">
        <f ca="1">IF(LEFT(B3396) = "P",
        IF(OR(ISBLANK(I3396), I3396 = ""), TODAY() - F3396 &amp; CHAR(10) &amp; "(preapproval)", I3396 - F3396 &amp; CHAR(10) &amp; "(PFL filed)"),
       IF(OR(ISBLANK(Z3396), Z3396 = ""), TODAY() - J3396, X3396 - J3396 &amp; CHAR(10) &amp; "(closed)"))</f>
        <v>51
(closed)</v>
      </c>
      <c r="Z3396" s="6" t="str">
        <f>IF(ISBLANK(X3396), "", "Yes")</f>
        <v>Yes</v>
      </c>
    </row>
    <row r="3397" spans="1:26" ht="15" hidden="1" customHeight="1" x14ac:dyDescent="0.3">
      <c r="A3397" s="29" t="s">
        <v>185</v>
      </c>
      <c r="B3397" s="29">
        <v>2023000044</v>
      </c>
      <c r="C3397" s="31" t="s">
        <v>313</v>
      </c>
      <c r="D3397" s="29" t="s">
        <v>179</v>
      </c>
      <c r="E3397" s="31" t="s">
        <v>1132</v>
      </c>
      <c r="F3397" s="43"/>
      <c r="G3397" s="32"/>
      <c r="H3397" s="24" t="s">
        <v>230</v>
      </c>
      <c r="I3397" s="24"/>
      <c r="J3397" s="24">
        <v>44987</v>
      </c>
      <c r="K3397" s="28">
        <v>2280.08</v>
      </c>
      <c r="L3397" s="44">
        <v>284.56</v>
      </c>
      <c r="M3397" s="28">
        <v>2280.08</v>
      </c>
      <c r="N3397" s="28">
        <v>284.56</v>
      </c>
      <c r="O3397" s="27">
        <f>IF(ISBLANK(J3397), "", IF(LEFT(B3397) = "P", J3397+60, J3397+90))</f>
        <v>45077</v>
      </c>
      <c r="P3397" s="27">
        <v>45021</v>
      </c>
      <c r="Q3397" s="27">
        <f>IF(NOT(ISNUMBER(P3397)),"",P3397+15)</f>
        <v>45036</v>
      </c>
      <c r="R3397" s="25" t="s">
        <v>195</v>
      </c>
      <c r="S3397" s="25"/>
      <c r="T3397" s="42"/>
      <c r="U3397" s="24"/>
      <c r="V3397" s="24"/>
      <c r="W3397" s="24"/>
      <c r="X3397" s="24">
        <v>45037</v>
      </c>
      <c r="Y3397" s="23" t="str">
        <f ca="1">IF(LEFT(B3397) = "P",
        IF(OR(ISBLANK(I3397), I3397 = ""), TODAY() - F3397 &amp; CHAR(10) &amp; "(preapproval)", I3397 - F3397 &amp; CHAR(10) &amp; "(PFL filed)"),
       IF(OR(ISBLANK(Z3397), Z3397 = ""), TODAY() - J3397, X3397 - J3397 &amp; CHAR(10) &amp; "(closed)"))</f>
        <v>50
(closed)</v>
      </c>
      <c r="Z3397" s="6" t="str">
        <f>IF(ISBLANK(X3397), "", "Yes")</f>
        <v>Yes</v>
      </c>
    </row>
    <row r="3398" spans="1:26" ht="28.8" hidden="1" x14ac:dyDescent="0.3">
      <c r="A3398" s="29" t="s">
        <v>185</v>
      </c>
      <c r="B3398" s="29">
        <v>2023000045</v>
      </c>
      <c r="C3398" s="31" t="s">
        <v>291</v>
      </c>
      <c r="D3398" s="29" t="s">
        <v>179</v>
      </c>
      <c r="E3398" s="31" t="s">
        <v>1131</v>
      </c>
      <c r="F3398" s="43"/>
      <c r="G3398" s="32"/>
      <c r="H3398" s="24"/>
      <c r="I3398" s="24"/>
      <c r="J3398" s="24">
        <v>44988</v>
      </c>
      <c r="K3398" s="28">
        <v>9876.2000000000007</v>
      </c>
      <c r="L3398" s="44">
        <v>519.79999999999995</v>
      </c>
      <c r="M3398" s="28">
        <v>14039.44</v>
      </c>
      <c r="N3398" s="44">
        <v>519.79999999999995</v>
      </c>
      <c r="O3398" s="27">
        <f>IF(ISBLANK(J3398), "", IF(LEFT(B3398) = "P", J3398+60, J3398+90))</f>
        <v>45078</v>
      </c>
      <c r="P3398" s="27">
        <v>45023</v>
      </c>
      <c r="Q3398" s="27">
        <f>IF(NOT(ISNUMBER(P3398)),"",P3398+15)</f>
        <v>45038</v>
      </c>
      <c r="R3398" s="25" t="s">
        <v>195</v>
      </c>
      <c r="S3398" s="25"/>
      <c r="T3398" s="42"/>
      <c r="U3398" s="24"/>
      <c r="V3398" s="24"/>
      <c r="W3398" s="24"/>
      <c r="X3398" s="24">
        <v>45041</v>
      </c>
      <c r="Y3398" s="23" t="str">
        <f ca="1">IF(LEFT(B3398) = "P",
        IF(OR(ISBLANK(I3398), I3398 = ""), TODAY() - F3398 &amp; CHAR(10) &amp; "(preapproval)", I3398 - F3398 &amp; CHAR(10) &amp; "(PFL filed)"),
       IF(OR(ISBLANK(Z3398), Z3398 = ""), TODAY() - J3398, X3398 - J3398 &amp; CHAR(10) &amp; "(closed)"))</f>
        <v>53
(closed)</v>
      </c>
      <c r="Z3398" s="6" t="str">
        <f>IF(ISBLANK(X3398), "", "Yes")</f>
        <v>Yes</v>
      </c>
    </row>
    <row r="3399" spans="1:26" ht="43.2" hidden="1" x14ac:dyDescent="0.3">
      <c r="A3399" s="29" t="s">
        <v>185</v>
      </c>
      <c r="B3399" s="29">
        <v>2023000046</v>
      </c>
      <c r="C3399" s="31" t="s">
        <v>1130</v>
      </c>
      <c r="D3399" s="29" t="s">
        <v>176</v>
      </c>
      <c r="E3399" s="31" t="s">
        <v>810</v>
      </c>
      <c r="F3399" s="43"/>
      <c r="G3399" s="32"/>
      <c r="H3399" s="24" t="s">
        <v>230</v>
      </c>
      <c r="I3399" s="24"/>
      <c r="J3399" s="24">
        <v>44991</v>
      </c>
      <c r="K3399" s="28">
        <v>46884.6</v>
      </c>
      <c r="L3399" s="44">
        <v>5209.3999999999996</v>
      </c>
      <c r="M3399" s="28">
        <v>46884.6</v>
      </c>
      <c r="N3399" s="44">
        <v>5209.3999999999996</v>
      </c>
      <c r="O3399" s="27">
        <f>IF(ISBLANK(J3399), "", IF(LEFT(B3399) = "P", J3399+60, J3399+90))</f>
        <v>45081</v>
      </c>
      <c r="P3399" s="27">
        <v>45044</v>
      </c>
      <c r="Q3399" s="27">
        <f>IF(NOT(ISNUMBER(P3399)),"",P3399+15)</f>
        <v>45059</v>
      </c>
      <c r="R3399" s="25" t="s">
        <v>195</v>
      </c>
      <c r="S3399" s="25"/>
      <c r="T3399" s="42"/>
      <c r="U3399" s="24"/>
      <c r="V3399" s="24"/>
      <c r="W3399" s="24"/>
      <c r="X3399" s="24">
        <v>45062</v>
      </c>
      <c r="Y3399" s="23" t="str">
        <f ca="1">IF(LEFT(B3399) = "P",
        IF(OR(ISBLANK(I3399), I3399 = ""), TODAY() - F3399 &amp; CHAR(10) &amp; "(preapproval)", I3399 - F3399 &amp; CHAR(10) &amp; "(PFL filed)"),
       IF(OR(ISBLANK(Z3399), Z3399 = ""), TODAY() - J3399, X3399 - J3399 &amp; CHAR(10) &amp; "(closed)"))</f>
        <v>71
(closed)</v>
      </c>
      <c r="Z3399" s="6" t="str">
        <f>IF(ISBLANK(X3399), "", "Yes")</f>
        <v>Yes</v>
      </c>
    </row>
    <row r="3400" spans="1:26" ht="28.8" hidden="1" x14ac:dyDescent="0.3">
      <c r="A3400" s="29" t="s">
        <v>185</v>
      </c>
      <c r="B3400" s="29">
        <v>2023000047</v>
      </c>
      <c r="C3400" s="31" t="s">
        <v>553</v>
      </c>
      <c r="D3400" s="29" t="s">
        <v>174</v>
      </c>
      <c r="E3400" s="31" t="s">
        <v>349</v>
      </c>
      <c r="F3400" s="43"/>
      <c r="G3400" s="32"/>
      <c r="H3400" s="24"/>
      <c r="I3400" s="24"/>
      <c r="J3400" s="24">
        <v>44991</v>
      </c>
      <c r="K3400" s="28">
        <v>667374</v>
      </c>
      <c r="L3400" s="44">
        <v>0</v>
      </c>
      <c r="M3400" s="28">
        <v>656092.13</v>
      </c>
      <c r="N3400" s="28">
        <v>0</v>
      </c>
      <c r="O3400" s="27">
        <f>IF(ISBLANK(J3400), "", IF(LEFT(B3400) = "P", J3400+60, J3400+90))</f>
        <v>45081</v>
      </c>
      <c r="P3400" s="27">
        <v>45047</v>
      </c>
      <c r="Q3400" s="27">
        <f>IF(NOT(ISNUMBER(P3400)),"",P3400+15)</f>
        <v>45062</v>
      </c>
      <c r="R3400" s="25" t="s">
        <v>195</v>
      </c>
      <c r="S3400" s="25"/>
      <c r="T3400" s="42"/>
      <c r="U3400" s="24"/>
      <c r="V3400" s="24"/>
      <c r="W3400" s="24"/>
      <c r="X3400" s="24">
        <v>45063</v>
      </c>
      <c r="Y3400" s="23" t="str">
        <f ca="1">IF(LEFT(B3400) = "P",
        IF(OR(ISBLANK(I3400), I3400 = ""), TODAY() - F3400 &amp; CHAR(10) &amp; "(preapproval)", I3400 - F3400 &amp; CHAR(10) &amp; "(PFL filed)"),
       IF(OR(ISBLANK(Z3400), Z3400 = ""), TODAY() - J3400, X3400 - J3400 &amp; CHAR(10) &amp; "(closed)"))</f>
        <v>72
(closed)</v>
      </c>
      <c r="Z3400" s="6" t="str">
        <f>IF(ISBLANK(X3400), "", "Yes")</f>
        <v>Yes</v>
      </c>
    </row>
    <row r="3401" spans="1:26" ht="28.8" hidden="1" x14ac:dyDescent="0.3">
      <c r="A3401" s="29" t="s">
        <v>185</v>
      </c>
      <c r="B3401" s="29">
        <v>2023000048</v>
      </c>
      <c r="C3401" s="31" t="s">
        <v>526</v>
      </c>
      <c r="D3401" s="29" t="s">
        <v>174</v>
      </c>
      <c r="E3401" s="31" t="s">
        <v>352</v>
      </c>
      <c r="F3401" s="43"/>
      <c r="G3401" s="32"/>
      <c r="H3401" s="24"/>
      <c r="I3401" s="24"/>
      <c r="J3401" s="24">
        <v>44993</v>
      </c>
      <c r="K3401" s="28">
        <v>3504178</v>
      </c>
      <c r="L3401" s="44">
        <v>0</v>
      </c>
      <c r="M3401" s="28">
        <v>3493048.25</v>
      </c>
      <c r="N3401" s="28">
        <v>0</v>
      </c>
      <c r="O3401" s="27">
        <f>IF(ISBLANK(J3401), "", IF(LEFT(B3401) = "P", J3401+60, J3401+90))</f>
        <v>45083</v>
      </c>
      <c r="P3401" s="27">
        <v>45063</v>
      </c>
      <c r="Q3401" s="27">
        <f>IF(NOT(ISNUMBER(P3401)),"",P3401+15)</f>
        <v>45078</v>
      </c>
      <c r="R3401" s="25" t="s">
        <v>195</v>
      </c>
      <c r="S3401" s="25"/>
      <c r="T3401" s="42"/>
      <c r="U3401" s="24"/>
      <c r="V3401" s="24"/>
      <c r="W3401" s="24"/>
      <c r="X3401" s="24">
        <v>45079</v>
      </c>
      <c r="Y3401" s="23" t="str">
        <f ca="1">IF(LEFT(B3401) = "P",
        IF(OR(ISBLANK(I3401), I3401 = ""), TODAY() - F3401 &amp; CHAR(10) &amp; "(preapproval)", I3401 - F3401 &amp; CHAR(10) &amp; "(PFL filed)"),
       IF(OR(ISBLANK(Z3401), Z3401 = ""), TODAY() - J3401, X3401 - J3401 &amp; CHAR(10) &amp; "(closed)"))</f>
        <v>86
(closed)</v>
      </c>
      <c r="Z3401" s="6" t="str">
        <f>IF(ISBLANK(X3401), "", "Yes")</f>
        <v>Yes</v>
      </c>
    </row>
    <row r="3402" spans="1:26" ht="28.8" hidden="1" x14ac:dyDescent="0.3">
      <c r="A3402" s="29" t="s">
        <v>185</v>
      </c>
      <c r="B3402" s="29">
        <v>2023000049</v>
      </c>
      <c r="C3402" s="31" t="s">
        <v>445</v>
      </c>
      <c r="D3402" s="29" t="s">
        <v>176</v>
      </c>
      <c r="E3402" s="31" t="s">
        <v>1129</v>
      </c>
      <c r="F3402" s="43"/>
      <c r="G3402" s="32"/>
      <c r="H3402" s="24" t="s">
        <v>230</v>
      </c>
      <c r="I3402" s="24"/>
      <c r="J3402" s="24">
        <v>44993</v>
      </c>
      <c r="K3402" s="28">
        <v>10091.6</v>
      </c>
      <c r="L3402" s="44">
        <v>213.3</v>
      </c>
      <c r="M3402" s="28"/>
      <c r="N3402" s="28"/>
      <c r="O3402" s="27">
        <f>IF(ISBLANK(J3402), "", IF(LEFT(B3402) = "P", J3402+60, J3402+90))</f>
        <v>45083</v>
      </c>
      <c r="P3402" s="27" t="s">
        <v>230</v>
      </c>
      <c r="Q3402" s="27" t="s">
        <v>230</v>
      </c>
      <c r="R3402" s="25" t="s">
        <v>195</v>
      </c>
      <c r="S3402" s="25"/>
      <c r="T3402" s="42"/>
      <c r="U3402" s="24"/>
      <c r="V3402" s="24"/>
      <c r="W3402" s="24"/>
      <c r="X3402" s="24">
        <v>45064</v>
      </c>
      <c r="Y3402" s="23" t="str">
        <f ca="1">IF(LEFT(B3402) = "P",
        IF(OR(ISBLANK(I3402), I3402 = ""), TODAY() - F3402 &amp; CHAR(10) &amp; "(preapproval)", I3402 - F3402 &amp; CHAR(10) &amp; "(PFL filed)"),
       IF(OR(ISBLANK(Z3402), Z3402 = ""), TODAY() - J3402, X3402 - J3402 &amp; CHAR(10) &amp; "(closed)"))</f>
        <v>71
(closed)</v>
      </c>
      <c r="Z3402" s="6" t="str">
        <f>IF(ISBLANK(X3402), "", "Yes")</f>
        <v>Yes</v>
      </c>
    </row>
    <row r="3403" spans="1:26" ht="28.8" hidden="1" x14ac:dyDescent="0.3">
      <c r="A3403" s="29" t="s">
        <v>185</v>
      </c>
      <c r="B3403" s="29">
        <v>2023000050</v>
      </c>
      <c r="C3403" s="31" t="s">
        <v>458</v>
      </c>
      <c r="D3403" s="29" t="s">
        <v>174</v>
      </c>
      <c r="E3403" s="31" t="s">
        <v>767</v>
      </c>
      <c r="F3403" s="43"/>
      <c r="G3403" s="32"/>
      <c r="H3403" s="24"/>
      <c r="I3403" s="24"/>
      <c r="J3403" s="24">
        <v>44993</v>
      </c>
      <c r="K3403" s="28">
        <v>4970960</v>
      </c>
      <c r="L3403" s="44">
        <v>0</v>
      </c>
      <c r="M3403" s="28">
        <v>4970960</v>
      </c>
      <c r="N3403" s="28">
        <v>0</v>
      </c>
      <c r="O3403" s="27">
        <f>IF(ISBLANK(J3403), "", IF(LEFT(B3403) = "P", J3403+60, J3403+90))</f>
        <v>45083</v>
      </c>
      <c r="P3403" s="27">
        <v>45057</v>
      </c>
      <c r="Q3403" s="27">
        <f>IF(NOT(ISNUMBER(P3403)),"",P3403+15)</f>
        <v>45072</v>
      </c>
      <c r="R3403" s="25" t="s">
        <v>195</v>
      </c>
      <c r="S3403" s="25"/>
      <c r="T3403" s="42"/>
      <c r="U3403" s="24"/>
      <c r="V3403" s="24"/>
      <c r="W3403" s="24"/>
      <c r="X3403" s="24">
        <v>45076</v>
      </c>
      <c r="Y3403" s="23" t="str">
        <f ca="1">IF(LEFT(B3403) = "P",
        IF(OR(ISBLANK(I3403), I3403 = ""), TODAY() - F3403 &amp; CHAR(10) &amp; "(preapproval)", I3403 - F3403 &amp; CHAR(10) &amp; "(PFL filed)"),
       IF(OR(ISBLANK(Z3403), Z3403 = ""), TODAY() - J3403, X3403 - J3403 &amp; CHAR(10) &amp; "(closed)"))</f>
        <v>83
(closed)</v>
      </c>
      <c r="Z3403" s="6" t="str">
        <f>IF(ISBLANK(X3403), "", "Yes")</f>
        <v>Yes</v>
      </c>
    </row>
    <row r="3404" spans="1:26" ht="28.8" hidden="1" x14ac:dyDescent="0.3">
      <c r="A3404" s="29" t="s">
        <v>185</v>
      </c>
      <c r="B3404" s="29">
        <v>2023000051</v>
      </c>
      <c r="C3404" s="31" t="s">
        <v>193</v>
      </c>
      <c r="D3404" s="29" t="s">
        <v>176</v>
      </c>
      <c r="E3404" s="31" t="s">
        <v>1128</v>
      </c>
      <c r="F3404" s="43"/>
      <c r="G3404" s="32"/>
      <c r="H3404" s="24" t="s">
        <v>230</v>
      </c>
      <c r="I3404" s="24"/>
      <c r="J3404" s="24">
        <v>44994</v>
      </c>
      <c r="K3404" s="28">
        <v>28551.47</v>
      </c>
      <c r="L3404" s="44">
        <v>3230.15</v>
      </c>
      <c r="M3404" s="28">
        <v>28551.47</v>
      </c>
      <c r="N3404" s="28">
        <v>3230.15</v>
      </c>
      <c r="O3404" s="27">
        <f>IF(ISBLANK(J3404), "", IF(LEFT(B3404) = "P", J3404+60, J3404+90))</f>
        <v>45084</v>
      </c>
      <c r="P3404" s="27">
        <v>45058</v>
      </c>
      <c r="Q3404" s="27">
        <f>IF(NOT(ISNUMBER(P3404)),"",P3404+15)</f>
        <v>45073</v>
      </c>
      <c r="R3404" s="25" t="s">
        <v>664</v>
      </c>
      <c r="S3404" s="25"/>
      <c r="T3404" s="42"/>
      <c r="U3404" s="24"/>
      <c r="V3404" s="24"/>
      <c r="W3404" s="24"/>
      <c r="X3404" s="24">
        <v>45077</v>
      </c>
      <c r="Y3404" s="23" t="str">
        <f ca="1">IF(LEFT(B3404) = "P",
        IF(OR(ISBLANK(I3404), I3404 = ""), TODAY() - F3404 &amp; CHAR(10) &amp; "(preapproval)", I3404 - F3404 &amp; CHAR(10) &amp; "(PFL filed)"),
       IF(OR(ISBLANK(Z3404), Z3404 = ""), TODAY() - J3404, X3404 - J3404 &amp; CHAR(10) &amp; "(closed)"))</f>
        <v>83
(closed)</v>
      </c>
      <c r="Z3404" s="6" t="str">
        <f>IF(ISBLANK(X3404), "", "Yes")</f>
        <v>Yes</v>
      </c>
    </row>
    <row r="3405" spans="1:26" ht="28.8" hidden="1" x14ac:dyDescent="0.3">
      <c r="A3405" s="29" t="s">
        <v>185</v>
      </c>
      <c r="B3405" s="29">
        <v>2023000052</v>
      </c>
      <c r="C3405" s="31" t="s">
        <v>193</v>
      </c>
      <c r="D3405" s="29" t="s">
        <v>176</v>
      </c>
      <c r="E3405" s="31" t="s">
        <v>1127</v>
      </c>
      <c r="F3405" s="43"/>
      <c r="G3405" s="32"/>
      <c r="H3405" s="24" t="s">
        <v>230</v>
      </c>
      <c r="I3405" s="24"/>
      <c r="J3405" s="24">
        <v>44994</v>
      </c>
      <c r="K3405" s="28">
        <v>14578.66</v>
      </c>
      <c r="L3405" s="44">
        <v>1629.15</v>
      </c>
      <c r="M3405" s="28">
        <v>14578.66</v>
      </c>
      <c r="N3405" s="44">
        <v>1629.15</v>
      </c>
      <c r="O3405" s="27">
        <f>IF(ISBLANK(J3405), "", IF(LEFT(B3405) = "P", J3405+60, J3405+90))</f>
        <v>45084</v>
      </c>
      <c r="P3405" s="27">
        <v>45056</v>
      </c>
      <c r="Q3405" s="27">
        <f>IF(NOT(ISNUMBER(P3405)),"",P3405+15)</f>
        <v>45071</v>
      </c>
      <c r="R3405" s="25" t="s">
        <v>195</v>
      </c>
      <c r="S3405" s="25"/>
      <c r="T3405" s="42"/>
      <c r="U3405" s="24"/>
      <c r="V3405" s="24"/>
      <c r="W3405" s="24"/>
      <c r="X3405" s="24">
        <v>45072</v>
      </c>
      <c r="Y3405" s="23" t="str">
        <f ca="1">IF(LEFT(B3405) = "P",
        IF(OR(ISBLANK(I3405), I3405 = ""), TODAY() - F3405 &amp; CHAR(10) &amp; "(preapproval)", I3405 - F3405 &amp; CHAR(10) &amp; "(PFL filed)"),
       IF(OR(ISBLANK(Z3405), Z3405 = ""), TODAY() - J3405, X3405 - J3405 &amp; CHAR(10) &amp; "(closed)"))</f>
        <v>78
(closed)</v>
      </c>
      <c r="Z3405" s="6" t="str">
        <f>IF(ISBLANK(X3405), "", "Yes")</f>
        <v>Yes</v>
      </c>
    </row>
    <row r="3406" spans="1:26" ht="28.8" hidden="1" x14ac:dyDescent="0.3">
      <c r="A3406" s="29" t="s">
        <v>786</v>
      </c>
      <c r="B3406" s="33">
        <v>2023000053</v>
      </c>
      <c r="C3406" s="31" t="s">
        <v>1126</v>
      </c>
      <c r="D3406" s="29" t="s">
        <v>179</v>
      </c>
      <c r="E3406" s="31" t="s">
        <v>1125</v>
      </c>
      <c r="F3406" s="43"/>
      <c r="G3406" s="32"/>
      <c r="H3406" s="24" t="s">
        <v>230</v>
      </c>
      <c r="I3406" s="24"/>
      <c r="J3406" s="24">
        <v>44994</v>
      </c>
      <c r="K3406" s="28">
        <v>8514.7199999999993</v>
      </c>
      <c r="L3406" s="44">
        <v>946.08</v>
      </c>
      <c r="M3406" s="28">
        <v>8514.7199999999993</v>
      </c>
      <c r="N3406" s="28">
        <v>946.08</v>
      </c>
      <c r="O3406" s="27">
        <f>IF(ISBLANK(J3406), "", IF(LEFT(B3406) = "P", J3406+60, J3406+90))</f>
        <v>45084</v>
      </c>
      <c r="P3406" s="27">
        <v>45049</v>
      </c>
      <c r="Q3406" s="27">
        <f>IF(NOT(ISNUMBER(P3406)),"",P3406+15)</f>
        <v>45064</v>
      </c>
      <c r="R3406" s="25" t="s">
        <v>195</v>
      </c>
      <c r="S3406" s="25"/>
      <c r="T3406" s="42"/>
      <c r="U3406" s="24"/>
      <c r="V3406" s="24"/>
      <c r="W3406" s="24"/>
      <c r="X3406" s="24">
        <v>45065</v>
      </c>
      <c r="Y3406" s="23" t="str">
        <f ca="1">IF(LEFT(B3406) = "P",
        IF(OR(ISBLANK(I3406), I3406 = ""), TODAY() - F3406 &amp; CHAR(10) &amp; "(preapproval)", I3406 - F3406 &amp; CHAR(10) &amp; "(PFL filed)"),
       IF(OR(ISBLANK(Z3406), Z3406 = ""), TODAY() - J3406, X3406 - J3406 &amp; CHAR(10) &amp; "(closed)"))</f>
        <v>71
(closed)</v>
      </c>
      <c r="Z3406" s="6" t="str">
        <f>IF(ISBLANK(X3406), "", "Yes")</f>
        <v>Yes</v>
      </c>
    </row>
    <row r="3407" spans="1:26" ht="28.8" hidden="1" x14ac:dyDescent="0.3">
      <c r="A3407" s="29" t="s">
        <v>185</v>
      </c>
      <c r="B3407" s="29">
        <v>2023000054</v>
      </c>
      <c r="C3407" s="31" t="s">
        <v>536</v>
      </c>
      <c r="D3407" s="29" t="s">
        <v>179</v>
      </c>
      <c r="E3407" s="31" t="s">
        <v>805</v>
      </c>
      <c r="F3407" s="43"/>
      <c r="G3407" s="32"/>
      <c r="H3407" s="24" t="s">
        <v>230</v>
      </c>
      <c r="I3407" s="24"/>
      <c r="J3407" s="24">
        <v>44995</v>
      </c>
      <c r="K3407" s="28">
        <v>42332.4</v>
      </c>
      <c r="L3407" s="44">
        <v>1282.8</v>
      </c>
      <c r="M3407" s="28">
        <v>42332.4</v>
      </c>
      <c r="N3407" s="28">
        <v>1282.8</v>
      </c>
      <c r="O3407" s="27">
        <f>IF(ISBLANK(J3407), "", IF(LEFT(B3407) = "P", J3407+60, J3407+90))</f>
        <v>45085</v>
      </c>
      <c r="P3407" s="27">
        <v>45058</v>
      </c>
      <c r="Q3407" s="27">
        <f>IF(NOT(ISNUMBER(P3407)),"",P3407+15)</f>
        <v>45073</v>
      </c>
      <c r="R3407" s="25" t="s">
        <v>195</v>
      </c>
      <c r="S3407" s="25"/>
      <c r="T3407" s="42"/>
      <c r="U3407" s="24"/>
      <c r="V3407" s="24"/>
      <c r="W3407" s="24"/>
      <c r="X3407" s="24">
        <v>45077</v>
      </c>
      <c r="Y3407" s="23" t="str">
        <f ca="1">IF(LEFT(B3407) = "P",
        IF(OR(ISBLANK(I3407), I3407 = ""), TODAY() - F3407 &amp; CHAR(10) &amp; "(preapproval)", I3407 - F3407 &amp; CHAR(10) &amp; "(PFL filed)"),
       IF(OR(ISBLANK(Z3407), Z3407 = ""), TODAY() - J3407, X3407 - J3407 &amp; CHAR(10) &amp; "(closed)"))</f>
        <v>82
(closed)</v>
      </c>
      <c r="Z3407" s="6" t="str">
        <f>IF(ISBLANK(X3407), "", "Yes")</f>
        <v>Yes</v>
      </c>
    </row>
    <row r="3408" spans="1:26" ht="28.8" hidden="1" x14ac:dyDescent="0.3">
      <c r="A3408" s="29" t="s">
        <v>185</v>
      </c>
      <c r="B3408" s="29">
        <v>2023000055</v>
      </c>
      <c r="C3408" s="31" t="s">
        <v>804</v>
      </c>
      <c r="D3408" s="29" t="s">
        <v>179</v>
      </c>
      <c r="E3408" s="31" t="s">
        <v>1124</v>
      </c>
      <c r="F3408" s="43"/>
      <c r="G3408" s="32"/>
      <c r="H3408" s="24" t="s">
        <v>230</v>
      </c>
      <c r="I3408" s="24"/>
      <c r="J3408" s="24">
        <v>44995</v>
      </c>
      <c r="K3408" s="28">
        <v>1748.04</v>
      </c>
      <c r="L3408" s="44">
        <v>166.18</v>
      </c>
      <c r="M3408" s="28">
        <v>1748.04</v>
      </c>
      <c r="N3408" s="28">
        <v>166.18</v>
      </c>
      <c r="O3408" s="27">
        <f>IF(ISBLANK(J3408), "", IF(LEFT(B3408) = "P", J3408+60, J3408+90))</f>
        <v>45085</v>
      </c>
      <c r="P3408" s="27">
        <v>45065</v>
      </c>
      <c r="Q3408" s="27">
        <f>IF(NOT(ISNUMBER(P3408)),"",P3408+15)</f>
        <v>45080</v>
      </c>
      <c r="R3408" s="25" t="s">
        <v>195</v>
      </c>
      <c r="S3408" s="25"/>
      <c r="T3408" s="42"/>
      <c r="U3408" s="24"/>
      <c r="V3408" s="24"/>
      <c r="W3408" s="24"/>
      <c r="X3408" s="24">
        <v>45083</v>
      </c>
      <c r="Y3408" s="23" t="str">
        <f ca="1">IF(LEFT(B3408) = "P",
        IF(OR(ISBLANK(I3408), I3408 = ""), TODAY() - F3408 &amp; CHAR(10) &amp; "(preapproval)", I3408 - F3408 &amp; CHAR(10) &amp; "(PFL filed)"),
       IF(OR(ISBLANK(Z3408), Z3408 = ""), TODAY() - J3408, X3408 - J3408 &amp; CHAR(10) &amp; "(closed)"))</f>
        <v>88
(closed)</v>
      </c>
      <c r="Z3408" s="6" t="str">
        <f>IF(ISBLANK(X3408), "", "Yes")</f>
        <v>Yes</v>
      </c>
    </row>
    <row r="3409" spans="1:26" ht="28.8" hidden="1" x14ac:dyDescent="0.3">
      <c r="A3409" s="29" t="s">
        <v>185</v>
      </c>
      <c r="B3409" s="29">
        <v>2023000056</v>
      </c>
      <c r="C3409" s="31" t="s">
        <v>1111</v>
      </c>
      <c r="D3409" s="29" t="s">
        <v>179</v>
      </c>
      <c r="E3409" s="31" t="s">
        <v>1123</v>
      </c>
      <c r="F3409" s="43"/>
      <c r="G3409" s="32"/>
      <c r="H3409" s="24"/>
      <c r="I3409" s="24"/>
      <c r="J3409" s="24">
        <v>44995</v>
      </c>
      <c r="K3409" s="28" t="s">
        <v>1122</v>
      </c>
      <c r="L3409" s="44">
        <v>2942.16</v>
      </c>
      <c r="M3409" s="28">
        <v>0</v>
      </c>
      <c r="N3409" s="28">
        <v>0</v>
      </c>
      <c r="O3409" s="27">
        <f>IF(ISBLANK(J3409), "", IF(LEFT(B3409) = "P", J3409+60, J3409+90))</f>
        <v>45085</v>
      </c>
      <c r="P3409" s="27" t="s">
        <v>230</v>
      </c>
      <c r="Q3409" s="27" t="s">
        <v>230</v>
      </c>
      <c r="R3409" s="25" t="s">
        <v>195</v>
      </c>
      <c r="S3409" s="25"/>
      <c r="T3409" s="42"/>
      <c r="U3409" s="24"/>
      <c r="V3409" s="24"/>
      <c r="W3409" s="24"/>
      <c r="X3409" s="24">
        <v>44995</v>
      </c>
      <c r="Y3409" s="23" t="str">
        <f ca="1">IF(LEFT(B3409) = "P",
        IF(OR(ISBLANK(I3409), I3409 = ""), TODAY() - F3409 &amp; CHAR(10) &amp; "(preapproval)", I3409 - F3409 &amp; CHAR(10) &amp; "(PFL filed)"),
       IF(OR(ISBLANK(Z3409), Z3409 = ""), TODAY() - J3409, X3409 - J3409 &amp; CHAR(10) &amp; "(closed)"))</f>
        <v>0
(closed)</v>
      </c>
      <c r="Z3409" s="6" t="str">
        <f>IF(ISBLANK(X3409), "", "Yes")</f>
        <v>Yes</v>
      </c>
    </row>
    <row r="3410" spans="1:26" ht="37.5" hidden="1" customHeight="1" x14ac:dyDescent="0.3">
      <c r="A3410" s="29" t="s">
        <v>185</v>
      </c>
      <c r="B3410" s="29">
        <v>2023000057</v>
      </c>
      <c r="C3410" s="31" t="s">
        <v>1111</v>
      </c>
      <c r="D3410" s="29" t="s">
        <v>179</v>
      </c>
      <c r="E3410" s="31" t="s">
        <v>1123</v>
      </c>
      <c r="F3410" s="43"/>
      <c r="G3410" s="32"/>
      <c r="H3410" s="24"/>
      <c r="I3410" s="24"/>
      <c r="J3410" s="24">
        <v>44995</v>
      </c>
      <c r="K3410" s="28" t="s">
        <v>1122</v>
      </c>
      <c r="L3410" s="44">
        <v>2942.16</v>
      </c>
      <c r="M3410" s="28">
        <v>51552.32</v>
      </c>
      <c r="N3410" s="28">
        <v>2942.16</v>
      </c>
      <c r="O3410" s="27">
        <f>IF(ISBLANK(J3410), "", IF(LEFT(B3410) = "P", J3410+60, J3410+90))</f>
        <v>45085</v>
      </c>
      <c r="P3410" s="27">
        <v>45051</v>
      </c>
      <c r="Q3410" s="27">
        <f>IF(NOT(ISNUMBER(P3410)),"",P3410+15)</f>
        <v>45066</v>
      </c>
      <c r="R3410" s="25" t="s">
        <v>195</v>
      </c>
      <c r="S3410" s="25"/>
      <c r="T3410" s="42"/>
      <c r="U3410" s="24"/>
      <c r="V3410" s="24"/>
      <c r="W3410" s="24"/>
      <c r="X3410" s="24">
        <v>45069</v>
      </c>
      <c r="Y3410" s="23" t="str">
        <f ca="1">IF(LEFT(B3410) = "P",
        IF(OR(ISBLANK(I3410), I3410 = ""), TODAY() - F3410 &amp; CHAR(10) &amp; "(preapproval)", I3410 - F3410 &amp; CHAR(10) &amp; "(PFL filed)"),
       IF(OR(ISBLANK(Z3410), Z3410 = ""), TODAY() - J3410, X3410 - J3410 &amp; CHAR(10) &amp; "(closed)"))</f>
        <v>74
(closed)</v>
      </c>
      <c r="Z3410" s="6" t="str">
        <f>IF(ISBLANK(X3410), "", "Yes")</f>
        <v>Yes</v>
      </c>
    </row>
    <row r="3411" spans="1:26" ht="28.8" hidden="1" x14ac:dyDescent="0.3">
      <c r="A3411" s="29" t="s">
        <v>185</v>
      </c>
      <c r="B3411" s="29">
        <v>2023000058</v>
      </c>
      <c r="C3411" s="31" t="s">
        <v>1102</v>
      </c>
      <c r="D3411" s="29" t="s">
        <v>179</v>
      </c>
      <c r="E3411" s="31" t="s">
        <v>1101</v>
      </c>
      <c r="F3411" s="43"/>
      <c r="G3411" s="32"/>
      <c r="H3411" s="24"/>
      <c r="I3411" s="24"/>
      <c r="J3411" s="24">
        <v>44998</v>
      </c>
      <c r="K3411" s="28">
        <v>29416.799999999999</v>
      </c>
      <c r="L3411" s="44">
        <v>168.096</v>
      </c>
      <c r="M3411" s="28">
        <v>0</v>
      </c>
      <c r="N3411" s="28">
        <v>0</v>
      </c>
      <c r="O3411" s="27">
        <f>IF(ISBLANK(J3411), "", IF(LEFT(B3411) = "P", J3411+60, J3411+90))</f>
        <v>45088</v>
      </c>
      <c r="P3411" s="27" t="s">
        <v>230</v>
      </c>
      <c r="Q3411" s="27" t="s">
        <v>230</v>
      </c>
      <c r="R3411" s="25" t="s">
        <v>195</v>
      </c>
      <c r="S3411" s="25"/>
      <c r="T3411" s="42"/>
      <c r="U3411" s="24"/>
      <c r="V3411" s="24"/>
      <c r="W3411" s="24"/>
      <c r="X3411" s="24">
        <v>45021</v>
      </c>
      <c r="Y3411" s="23" t="str">
        <f ca="1">IF(LEFT(B3411) = "P",
        IF(OR(ISBLANK(I3411), I3411 = ""), TODAY() - F3411 &amp; CHAR(10) &amp; "(preapproval)", I3411 - F3411 &amp; CHAR(10) &amp; "(PFL filed)"),
       IF(OR(ISBLANK(Z3411), Z3411 = ""), TODAY() - J3411, X3411 - J3411 &amp; CHAR(10) &amp; "(closed)"))</f>
        <v>23
(closed)</v>
      </c>
      <c r="Z3411" s="6" t="str">
        <f>IF(ISBLANK(X3411), "", "Yes")</f>
        <v>Yes</v>
      </c>
    </row>
    <row r="3412" spans="1:26" ht="28.8" hidden="1" x14ac:dyDescent="0.3">
      <c r="A3412" s="29" t="s">
        <v>185</v>
      </c>
      <c r="B3412" s="29">
        <v>2023000059</v>
      </c>
      <c r="C3412" s="31" t="s">
        <v>236</v>
      </c>
      <c r="D3412" s="29" t="s">
        <v>179</v>
      </c>
      <c r="E3412" s="31" t="s">
        <v>1119</v>
      </c>
      <c r="F3412" s="43"/>
      <c r="G3412" s="32"/>
      <c r="H3412" s="24" t="s">
        <v>230</v>
      </c>
      <c r="I3412" s="24"/>
      <c r="J3412" s="24">
        <v>44999</v>
      </c>
      <c r="K3412" s="28">
        <v>5040</v>
      </c>
      <c r="L3412" s="44">
        <v>1200</v>
      </c>
      <c r="M3412" s="28">
        <v>0</v>
      </c>
      <c r="N3412" s="28">
        <v>0</v>
      </c>
      <c r="O3412" s="27">
        <f>IF(ISBLANK(J3412), "", IF(LEFT(B3412) = "P", J3412+60, J3412+90))</f>
        <v>45089</v>
      </c>
      <c r="P3412" s="27" t="s">
        <v>230</v>
      </c>
      <c r="Q3412" s="27" t="s">
        <v>230</v>
      </c>
      <c r="R3412" s="25" t="s">
        <v>195</v>
      </c>
      <c r="S3412" s="25"/>
      <c r="T3412" s="42"/>
      <c r="U3412" s="24"/>
      <c r="V3412" s="24"/>
      <c r="W3412" s="24"/>
      <c r="X3412" s="24">
        <v>45002</v>
      </c>
      <c r="Y3412" s="23" t="str">
        <f ca="1">IF(LEFT(B3412) = "P",
        IF(OR(ISBLANK(I3412), I3412 = ""), TODAY() - F3412 &amp; CHAR(10) &amp; "(preapproval)", I3412 - F3412 &amp; CHAR(10) &amp; "(PFL filed)"),
       IF(OR(ISBLANK(Z3412), Z3412 = ""), TODAY() - J3412, X3412 - J3412 &amp; CHAR(10) &amp; "(closed)"))</f>
        <v>3
(closed)</v>
      </c>
      <c r="Z3412" s="6" t="str">
        <f>IF(ISBLANK(X3412), "", "Yes")</f>
        <v>Yes</v>
      </c>
    </row>
    <row r="3413" spans="1:26" ht="28.8" hidden="1" x14ac:dyDescent="0.3">
      <c r="A3413" s="29" t="s">
        <v>185</v>
      </c>
      <c r="B3413" s="29">
        <v>2023000060</v>
      </c>
      <c r="C3413" s="31" t="s">
        <v>1121</v>
      </c>
      <c r="D3413" s="29" t="s">
        <v>174</v>
      </c>
      <c r="E3413" s="31" t="s">
        <v>767</v>
      </c>
      <c r="F3413" s="43"/>
      <c r="G3413" s="32"/>
      <c r="H3413" s="24" t="s">
        <v>230</v>
      </c>
      <c r="I3413" s="24"/>
      <c r="J3413" s="24">
        <v>44999</v>
      </c>
      <c r="K3413" s="28">
        <v>625251</v>
      </c>
      <c r="L3413" s="44">
        <v>0</v>
      </c>
      <c r="M3413" s="28">
        <v>536500</v>
      </c>
      <c r="N3413" s="28">
        <v>0</v>
      </c>
      <c r="O3413" s="27">
        <f>IF(ISBLANK(J3413), "", IF(LEFT(B3413) = "P", J3413+60, J3413+90))</f>
        <v>45089</v>
      </c>
      <c r="P3413" s="27">
        <v>45076</v>
      </c>
      <c r="Q3413" s="27">
        <f>IF(NOT(ISNUMBER(P3413)),"",P3413+15)</f>
        <v>45091</v>
      </c>
      <c r="R3413" s="25" t="s">
        <v>195</v>
      </c>
      <c r="S3413" s="25"/>
      <c r="T3413" s="42"/>
      <c r="U3413" s="24"/>
      <c r="V3413" s="24"/>
      <c r="W3413" s="24"/>
      <c r="X3413" s="24">
        <v>45092</v>
      </c>
      <c r="Y3413" s="23" t="str">
        <f ca="1">IF(LEFT(B3413) = "P",
        IF(OR(ISBLANK(I3413), I3413 = ""), TODAY() - F3413 &amp; CHAR(10) &amp; "(preapproval)", I3413 - F3413 &amp; CHAR(10) &amp; "(PFL filed)"),
       IF(OR(ISBLANK(Z3413), Z3413 = ""), TODAY() - J3413, X3413 - J3413 &amp; CHAR(10) &amp; "(closed)"))</f>
        <v>93
(closed)</v>
      </c>
      <c r="Z3413" s="6" t="str">
        <f>IF(ISBLANK(X3413), "", "Yes")</f>
        <v>Yes</v>
      </c>
    </row>
    <row r="3414" spans="1:26" ht="28.8" hidden="1" x14ac:dyDescent="0.3">
      <c r="A3414" s="29" t="s">
        <v>185</v>
      </c>
      <c r="B3414" s="29">
        <v>2023000061</v>
      </c>
      <c r="C3414" s="31" t="s">
        <v>291</v>
      </c>
      <c r="D3414" s="29" t="s">
        <v>176</v>
      </c>
      <c r="E3414" s="31" t="s">
        <v>1120</v>
      </c>
      <c r="F3414" s="43"/>
      <c r="G3414" s="32"/>
      <c r="H3414" s="24" t="s">
        <v>230</v>
      </c>
      <c r="I3414" s="24"/>
      <c r="J3414" s="24">
        <v>45001</v>
      </c>
      <c r="K3414" s="28">
        <v>792.75</v>
      </c>
      <c r="L3414" s="44">
        <v>528.5</v>
      </c>
      <c r="M3414" s="28">
        <v>2440.65</v>
      </c>
      <c r="N3414" s="28">
        <v>1510</v>
      </c>
      <c r="O3414" s="27">
        <f>IF(ISBLANK(J3414), "", IF(LEFT(B3414) = "P", J3414+60, J3414+90))</f>
        <v>45091</v>
      </c>
      <c r="P3414" s="27">
        <v>45072</v>
      </c>
      <c r="Q3414" s="27">
        <f>IF(NOT(ISNUMBER(P3414)),"",P3414+15)</f>
        <v>45087</v>
      </c>
      <c r="R3414" s="25" t="s">
        <v>195</v>
      </c>
      <c r="S3414" s="25"/>
      <c r="T3414" s="42"/>
      <c r="U3414" s="24"/>
      <c r="V3414" s="24"/>
      <c r="W3414" s="24"/>
      <c r="X3414" s="24">
        <v>45090</v>
      </c>
      <c r="Y3414" s="23" t="str">
        <f ca="1">IF(LEFT(B3414) = "P",
        IF(OR(ISBLANK(I3414), I3414 = ""), TODAY() - F3414 &amp; CHAR(10) &amp; "(preapproval)", I3414 - F3414 &amp; CHAR(10) &amp; "(PFL filed)"),
       IF(OR(ISBLANK(Z3414), Z3414 = ""), TODAY() - J3414, X3414 - J3414 &amp; CHAR(10) &amp; "(closed)"))</f>
        <v>89
(closed)</v>
      </c>
      <c r="Z3414" s="6" t="str">
        <f>IF(ISBLANK(X3414), "", "Yes")</f>
        <v>Yes</v>
      </c>
    </row>
    <row r="3415" spans="1:26" ht="28.8" hidden="1" x14ac:dyDescent="0.3">
      <c r="A3415" s="29" t="s">
        <v>185</v>
      </c>
      <c r="B3415" s="29">
        <v>2023000062</v>
      </c>
      <c r="C3415" s="31" t="s">
        <v>236</v>
      </c>
      <c r="D3415" s="29" t="s">
        <v>179</v>
      </c>
      <c r="E3415" s="31" t="s">
        <v>1119</v>
      </c>
      <c r="F3415" s="43"/>
      <c r="G3415" s="32"/>
      <c r="H3415" s="24" t="s">
        <v>230</v>
      </c>
      <c r="I3415" s="24"/>
      <c r="J3415" s="24">
        <v>45001</v>
      </c>
      <c r="K3415" s="28">
        <v>4800</v>
      </c>
      <c r="L3415" s="44">
        <v>240</v>
      </c>
      <c r="M3415" s="28">
        <v>4800</v>
      </c>
      <c r="N3415" s="44">
        <v>240</v>
      </c>
      <c r="O3415" s="27">
        <f>IF(ISBLANK(J3415), "", IF(LEFT(B3415) = "P", J3415+60, J3415+90))</f>
        <v>45091</v>
      </c>
      <c r="P3415" s="27">
        <v>45049</v>
      </c>
      <c r="Q3415" s="27">
        <f>IF(NOT(ISNUMBER(P3415)),"",P3415+15)</f>
        <v>45064</v>
      </c>
      <c r="R3415" s="25" t="s">
        <v>195</v>
      </c>
      <c r="S3415" s="25"/>
      <c r="T3415" s="42"/>
      <c r="U3415" s="24"/>
      <c r="V3415" s="24"/>
      <c r="W3415" s="24"/>
      <c r="X3415" s="24">
        <v>45065</v>
      </c>
      <c r="Y3415" s="23" t="str">
        <f ca="1">IF(LEFT(B3415) = "P",
        IF(OR(ISBLANK(I3415), I3415 = ""), TODAY() - F3415 &amp; CHAR(10) &amp; "(preapproval)", I3415 - F3415 &amp; CHAR(10) &amp; "(PFL filed)"),
       IF(OR(ISBLANK(Z3415), Z3415 = ""), TODAY() - J3415, X3415 - J3415 &amp; CHAR(10) &amp; "(closed)"))</f>
        <v>64
(closed)</v>
      </c>
      <c r="Z3415" s="6" t="str">
        <f>IF(ISBLANK(X3415), "", "Yes")</f>
        <v>Yes</v>
      </c>
    </row>
    <row r="3416" spans="1:26" ht="28.8" hidden="1" x14ac:dyDescent="0.3">
      <c r="A3416" s="29" t="s">
        <v>185</v>
      </c>
      <c r="B3416" s="29">
        <v>2023000063</v>
      </c>
      <c r="C3416" s="31" t="s">
        <v>236</v>
      </c>
      <c r="D3416" s="29" t="s">
        <v>179</v>
      </c>
      <c r="E3416" s="31" t="s">
        <v>1118</v>
      </c>
      <c r="F3416" s="43"/>
      <c r="G3416" s="32"/>
      <c r="H3416" s="24" t="s">
        <v>230</v>
      </c>
      <c r="I3416" s="24"/>
      <c r="J3416" s="24">
        <v>45006</v>
      </c>
      <c r="K3416" s="28">
        <v>15000</v>
      </c>
      <c r="L3416" s="44">
        <v>75</v>
      </c>
      <c r="M3416" s="28">
        <v>1500</v>
      </c>
      <c r="N3416" s="44">
        <v>75</v>
      </c>
      <c r="O3416" s="27">
        <f>IF(ISBLANK(J3416), "", IF(LEFT(B3416) = "P", J3416+60, J3416+90))</f>
        <v>45096</v>
      </c>
      <c r="P3416" s="27">
        <v>45037</v>
      </c>
      <c r="Q3416" s="27">
        <f>IF(NOT(ISNUMBER(P3416)),"",P3416+15)</f>
        <v>45052</v>
      </c>
      <c r="R3416" s="25" t="s">
        <v>195</v>
      </c>
      <c r="S3416" s="25"/>
      <c r="T3416" s="42"/>
      <c r="U3416" s="24"/>
      <c r="V3416" s="24"/>
      <c r="W3416" s="24"/>
      <c r="X3416" s="24">
        <v>45055</v>
      </c>
      <c r="Y3416" s="23" t="str">
        <f ca="1">IF(LEFT(B3416) = "P",
        IF(OR(ISBLANK(I3416), I3416 = ""), TODAY() - F3416 &amp; CHAR(10) &amp; "(preapproval)", I3416 - F3416 &amp; CHAR(10) &amp; "(PFL filed)"),
       IF(OR(ISBLANK(Z3416), Z3416 = ""), TODAY() - J3416, X3416 - J3416 &amp; CHAR(10) &amp; "(closed)"))</f>
        <v>49
(closed)</v>
      </c>
      <c r="Z3416" s="6" t="str">
        <f>IF(ISBLANK(X3416), "", "Yes")</f>
        <v>Yes</v>
      </c>
    </row>
    <row r="3417" spans="1:26" ht="28.8" hidden="1" x14ac:dyDescent="0.3">
      <c r="A3417" s="29" t="s">
        <v>185</v>
      </c>
      <c r="B3417" s="29">
        <v>2023000064</v>
      </c>
      <c r="C3417" s="31" t="s">
        <v>193</v>
      </c>
      <c r="D3417" s="29" t="s">
        <v>179</v>
      </c>
      <c r="E3417" s="31" t="s">
        <v>1117</v>
      </c>
      <c r="F3417" s="43"/>
      <c r="G3417" s="32"/>
      <c r="H3417" s="24" t="s">
        <v>230</v>
      </c>
      <c r="I3417" s="24"/>
      <c r="J3417" s="24">
        <v>45007</v>
      </c>
      <c r="K3417" s="28">
        <v>1746.69</v>
      </c>
      <c r="L3417" s="44">
        <v>312.8</v>
      </c>
      <c r="M3417" s="28">
        <v>1698.94</v>
      </c>
      <c r="N3417" s="28">
        <v>292.8</v>
      </c>
      <c r="O3417" s="27">
        <f>IF(ISBLANK(J3417), "", IF(LEFT(B3417) = "P", J3417+60, J3417+90))</f>
        <v>45097</v>
      </c>
      <c r="P3417" s="27">
        <v>45056</v>
      </c>
      <c r="Q3417" s="27">
        <f>IF(NOT(ISNUMBER(P3417)),"",P3417+15)</f>
        <v>45071</v>
      </c>
      <c r="R3417" s="25" t="s">
        <v>195</v>
      </c>
      <c r="S3417" s="25"/>
      <c r="T3417" s="42"/>
      <c r="U3417" s="24"/>
      <c r="V3417" s="24"/>
      <c r="W3417" s="24" t="s">
        <v>199</v>
      </c>
      <c r="X3417" s="24">
        <v>45072</v>
      </c>
      <c r="Y3417" s="23" t="str">
        <f ca="1">IF(LEFT(B3417) = "P",
        IF(OR(ISBLANK(I3417), I3417 = ""), TODAY() - F3417 &amp; CHAR(10) &amp; "(preapproval)", I3417 - F3417 &amp; CHAR(10) &amp; "(PFL filed)"),
       IF(OR(ISBLANK(Z3417), Z3417 = ""), TODAY() - J3417, X3417 - J3417 &amp; CHAR(10) &amp; "(closed)"))</f>
        <v>65
(closed)</v>
      </c>
      <c r="Z3417" s="6" t="str">
        <f>IF(ISBLANK(X3417), "", "Yes")</f>
        <v>Yes</v>
      </c>
    </row>
    <row r="3418" spans="1:26" ht="28.8" hidden="1" x14ac:dyDescent="0.3">
      <c r="A3418" s="29" t="s">
        <v>185</v>
      </c>
      <c r="B3418" s="29">
        <v>2023000065</v>
      </c>
      <c r="C3418" s="31" t="s">
        <v>193</v>
      </c>
      <c r="D3418" s="29" t="s">
        <v>176</v>
      </c>
      <c r="E3418" s="31" t="s">
        <v>1116</v>
      </c>
      <c r="F3418" s="43"/>
      <c r="G3418" s="32"/>
      <c r="H3418" s="24" t="s">
        <v>230</v>
      </c>
      <c r="I3418" s="24"/>
      <c r="J3418" s="24">
        <v>45007</v>
      </c>
      <c r="K3418" s="28">
        <v>4423.92</v>
      </c>
      <c r="L3418" s="44">
        <v>0</v>
      </c>
      <c r="M3418" s="28">
        <v>4423.92</v>
      </c>
      <c r="N3418" s="28">
        <v>0</v>
      </c>
      <c r="O3418" s="27">
        <f>IF(ISBLANK(J3418), "", IF(LEFT(B3418) = "P", J3418+60, J3418+90))</f>
        <v>45097</v>
      </c>
      <c r="P3418" s="27">
        <v>45063</v>
      </c>
      <c r="Q3418" s="27">
        <f>IF(NOT(ISNUMBER(P3418)),"",P3418+15)</f>
        <v>45078</v>
      </c>
      <c r="R3418" s="25" t="s">
        <v>664</v>
      </c>
      <c r="S3418" s="25"/>
      <c r="T3418" s="42"/>
      <c r="U3418" s="24"/>
      <c r="V3418" s="24"/>
      <c r="W3418" s="24"/>
      <c r="X3418" s="24">
        <v>45079</v>
      </c>
      <c r="Y3418" s="23" t="str">
        <f ca="1">IF(LEFT(B3418) = "P",
        IF(OR(ISBLANK(I3418), I3418 = ""), TODAY() - F3418 &amp; CHAR(10) &amp; "(preapproval)", I3418 - F3418 &amp; CHAR(10) &amp; "(PFL filed)"),
       IF(OR(ISBLANK(Z3418), Z3418 = ""), TODAY() - J3418, X3418 - J3418 &amp; CHAR(10) &amp; "(closed)"))</f>
        <v>72
(closed)</v>
      </c>
      <c r="Z3418" s="6" t="str">
        <f>IF(ISBLANK(X3418), "", "Yes")</f>
        <v>Yes</v>
      </c>
    </row>
    <row r="3419" spans="1:26" ht="28.8" hidden="1" x14ac:dyDescent="0.3">
      <c r="A3419" s="29" t="s">
        <v>185</v>
      </c>
      <c r="B3419" s="29">
        <v>2023000066</v>
      </c>
      <c r="C3419" s="31" t="s">
        <v>193</v>
      </c>
      <c r="D3419" s="29" t="s">
        <v>179</v>
      </c>
      <c r="E3419" s="31" t="s">
        <v>1115</v>
      </c>
      <c r="F3419" s="43"/>
      <c r="G3419" s="32"/>
      <c r="H3419" s="24" t="s">
        <v>230</v>
      </c>
      <c r="I3419" s="24"/>
      <c r="J3419" s="24">
        <v>45007</v>
      </c>
      <c r="K3419" s="28">
        <v>3138.06</v>
      </c>
      <c r="L3419" s="44">
        <v>0</v>
      </c>
      <c r="M3419" s="28">
        <v>3105.03</v>
      </c>
      <c r="N3419" s="28">
        <v>0</v>
      </c>
      <c r="O3419" s="27">
        <f>IF(ISBLANK(J3419), "", IF(LEFT(B3419) = "P", J3419+60, J3419+90))</f>
        <v>45097</v>
      </c>
      <c r="P3419" s="27">
        <v>45051</v>
      </c>
      <c r="Q3419" s="27">
        <f>IF(NOT(ISNUMBER(P3419)),"",P3419+15)+2</f>
        <v>45068</v>
      </c>
      <c r="R3419" s="25" t="s">
        <v>195</v>
      </c>
      <c r="S3419" s="25"/>
      <c r="T3419" s="42"/>
      <c r="U3419" s="24"/>
      <c r="V3419" s="24"/>
      <c r="W3419" s="24"/>
      <c r="X3419" s="24">
        <v>45069</v>
      </c>
      <c r="Y3419" s="23" t="str">
        <f ca="1">IF(LEFT(B3419) = "P",
        IF(OR(ISBLANK(I3419), I3419 = ""), TODAY() - F3419 &amp; CHAR(10) &amp; "(preapproval)", I3419 - F3419 &amp; CHAR(10) &amp; "(PFL filed)"),
       IF(OR(ISBLANK(Z3419), Z3419 = ""), TODAY() - J3419, X3419 - J3419 &amp; CHAR(10) &amp; "(closed)"))</f>
        <v>62
(closed)</v>
      </c>
      <c r="Z3419" s="6" t="str">
        <f>IF(ISBLANK(X3419), "", "Yes")</f>
        <v>Yes</v>
      </c>
    </row>
    <row r="3420" spans="1:26" ht="28.8" hidden="1" x14ac:dyDescent="0.3">
      <c r="A3420" s="29" t="s">
        <v>185</v>
      </c>
      <c r="B3420" s="29">
        <v>2023000067</v>
      </c>
      <c r="C3420" s="31" t="s">
        <v>193</v>
      </c>
      <c r="D3420" s="29" t="s">
        <v>176</v>
      </c>
      <c r="E3420" s="31" t="s">
        <v>1114</v>
      </c>
      <c r="F3420" s="43"/>
      <c r="G3420" s="32"/>
      <c r="H3420" s="24" t="s">
        <v>230</v>
      </c>
      <c r="I3420" s="24"/>
      <c r="J3420" s="24">
        <v>45007</v>
      </c>
      <c r="K3420" s="28">
        <v>1055.8</v>
      </c>
      <c r="L3420" s="44">
        <v>475.65</v>
      </c>
      <c r="M3420" s="28">
        <v>1055.8</v>
      </c>
      <c r="N3420" s="28">
        <v>475.65</v>
      </c>
      <c r="O3420" s="27">
        <f>IF(ISBLANK(J3420), "", IF(LEFT(B3420) = "P", J3420+60, J3420+90))</f>
        <v>45097</v>
      </c>
      <c r="P3420" s="27">
        <v>45079</v>
      </c>
      <c r="Q3420" s="27">
        <f>IF(NOT(ISNUMBER(P3420)),"",P3420+15)</f>
        <v>45094</v>
      </c>
      <c r="R3420" s="25" t="s">
        <v>195</v>
      </c>
      <c r="S3420" s="25"/>
      <c r="T3420" s="42"/>
      <c r="U3420" s="24"/>
      <c r="V3420" s="24"/>
      <c r="W3420" s="24" t="s">
        <v>230</v>
      </c>
      <c r="X3420" s="24">
        <v>45097</v>
      </c>
      <c r="Y3420" s="23" t="str">
        <f ca="1">IF(LEFT(B3420) = "P",
        IF(OR(ISBLANK(I3420), I3420 = ""), TODAY() - F3420 &amp; CHAR(10) &amp; "(preapproval)", I3420 - F3420 &amp; CHAR(10) &amp; "(PFL filed)"),
       IF(OR(ISBLANK(Z3420), Z3420 = ""), TODAY() - J3420, X3420 - J3420 &amp; CHAR(10) &amp; "(closed)"))</f>
        <v>90
(closed)</v>
      </c>
      <c r="Z3420" s="6" t="str">
        <f>IF(ISBLANK(X3420), "", "Yes")</f>
        <v>Yes</v>
      </c>
    </row>
    <row r="3421" spans="1:26" ht="17.25" hidden="1" customHeight="1" x14ac:dyDescent="0.3">
      <c r="A3421" s="29" t="s">
        <v>185</v>
      </c>
      <c r="B3421" s="29">
        <v>2023000068</v>
      </c>
      <c r="C3421" s="31" t="s">
        <v>1113</v>
      </c>
      <c r="D3421" s="29" t="s">
        <v>179</v>
      </c>
      <c r="E3421" s="31" t="s">
        <v>1112</v>
      </c>
      <c r="F3421" s="43"/>
      <c r="G3421" s="32"/>
      <c r="H3421" s="24" t="s">
        <v>230</v>
      </c>
      <c r="I3421" s="24"/>
      <c r="J3421" s="24">
        <v>45008</v>
      </c>
      <c r="K3421" s="28">
        <v>6376</v>
      </c>
      <c r="L3421" s="44">
        <v>797</v>
      </c>
      <c r="M3421" s="28">
        <v>5450.64</v>
      </c>
      <c r="N3421" s="28">
        <v>681.33</v>
      </c>
      <c r="O3421" s="27">
        <f>IF(ISBLANK(J3421), "", IF(LEFT(B3421) = "P", J3421+60, J3421+90))</f>
        <v>45098</v>
      </c>
      <c r="P3421" s="27">
        <v>45056</v>
      </c>
      <c r="Q3421" s="27">
        <f>IF(NOT(ISNUMBER(P3421)),"",P3421+15)</f>
        <v>45071</v>
      </c>
      <c r="R3421" s="25" t="s">
        <v>195</v>
      </c>
      <c r="S3421" s="25"/>
      <c r="T3421" s="42"/>
      <c r="U3421" s="24"/>
      <c r="V3421" s="24"/>
      <c r="W3421" s="24"/>
      <c r="X3421" s="24">
        <v>45072</v>
      </c>
      <c r="Y3421" s="23" t="str">
        <f ca="1">IF(LEFT(B3421) = "P",
        IF(OR(ISBLANK(I3421), I3421 = ""), TODAY() - F3421 &amp; CHAR(10) &amp; "(preapproval)", I3421 - F3421 &amp; CHAR(10) &amp; "(PFL filed)"),
       IF(OR(ISBLANK(Z3421), Z3421 = ""), TODAY() - J3421, X3421 - J3421 &amp; CHAR(10) &amp; "(closed)"))</f>
        <v>64
(closed)</v>
      </c>
      <c r="Z3421" s="6" t="str">
        <f>IF(ISBLANK(X3421), "", "Yes")</f>
        <v>Yes</v>
      </c>
    </row>
    <row r="3422" spans="1:26" ht="28.8" hidden="1" x14ac:dyDescent="0.3">
      <c r="A3422" s="29" t="s">
        <v>185</v>
      </c>
      <c r="B3422" s="29">
        <v>2023000069</v>
      </c>
      <c r="C3422" s="31" t="s">
        <v>575</v>
      </c>
      <c r="D3422" s="29" t="s">
        <v>174</v>
      </c>
      <c r="E3422" s="31" t="s">
        <v>767</v>
      </c>
      <c r="F3422" s="43"/>
      <c r="G3422" s="32"/>
      <c r="H3422" s="24" t="s">
        <v>230</v>
      </c>
      <c r="I3422" s="24"/>
      <c r="J3422" s="24">
        <v>45009</v>
      </c>
      <c r="K3422" s="28">
        <v>671323</v>
      </c>
      <c r="L3422" s="44">
        <v>0</v>
      </c>
      <c r="M3422" s="28">
        <v>638583.26</v>
      </c>
      <c r="N3422" s="28">
        <v>0</v>
      </c>
      <c r="O3422" s="27">
        <f>IF(ISBLANK(J3422), "", IF(LEFT(B3422) = "P", J3422+60, J3422+90))</f>
        <v>45099</v>
      </c>
      <c r="P3422" s="27">
        <v>45092</v>
      </c>
      <c r="Q3422" s="27">
        <f>IF(NOT(ISNUMBER(P3422)),"",P3422+15)</f>
        <v>45107</v>
      </c>
      <c r="R3422" s="25" t="s">
        <v>195</v>
      </c>
      <c r="S3422" s="25"/>
      <c r="T3422" s="42"/>
      <c r="U3422" s="24"/>
      <c r="V3422" s="24"/>
      <c r="W3422" s="24"/>
      <c r="X3422" s="24">
        <v>45107</v>
      </c>
      <c r="Y3422" s="23" t="str">
        <f ca="1">IF(LEFT(B3422) = "P",
        IF(OR(ISBLANK(I3422), I3422 = ""), TODAY() - F3422 &amp; CHAR(10) &amp; "(preapproval)", I3422 - F3422 &amp; CHAR(10) &amp; "(PFL filed)"),
       IF(OR(ISBLANK(Z3422), Z3422 = ""), TODAY() - J3422, X3422 - J3422 &amp; CHAR(10) &amp; "(closed)"))</f>
        <v>98
(closed)</v>
      </c>
      <c r="Z3422" s="6" t="str">
        <f>IF(ISBLANK(X3422), "", "Yes")</f>
        <v>Yes</v>
      </c>
    </row>
    <row r="3423" spans="1:26" ht="28.8" hidden="1" x14ac:dyDescent="0.3">
      <c r="A3423" s="29" t="s">
        <v>185</v>
      </c>
      <c r="B3423" s="29">
        <v>2023000070</v>
      </c>
      <c r="C3423" s="31" t="s">
        <v>574</v>
      </c>
      <c r="D3423" s="29" t="s">
        <v>174</v>
      </c>
      <c r="E3423" s="31" t="s">
        <v>767</v>
      </c>
      <c r="F3423" s="43"/>
      <c r="G3423" s="32"/>
      <c r="H3423" s="24" t="s">
        <v>230</v>
      </c>
      <c r="I3423" s="24"/>
      <c r="J3423" s="24">
        <v>45009</v>
      </c>
      <c r="K3423" s="28">
        <v>988908</v>
      </c>
      <c r="L3423" s="44">
        <v>0</v>
      </c>
      <c r="M3423" s="28">
        <v>773312.15</v>
      </c>
      <c r="N3423" s="28">
        <v>0</v>
      </c>
      <c r="O3423" s="27">
        <f>IF(ISBLANK(J3423), "", IF(LEFT(B3423) = "P", J3423+60, J3423+90))</f>
        <v>45099</v>
      </c>
      <c r="P3423" s="27">
        <v>45092</v>
      </c>
      <c r="Q3423" s="27">
        <f>IF(NOT(ISNUMBER(P3423)),"",P3423+15)</f>
        <v>45107</v>
      </c>
      <c r="R3423" s="25" t="s">
        <v>195</v>
      </c>
      <c r="S3423" s="25"/>
      <c r="T3423" s="42"/>
      <c r="U3423" s="24"/>
      <c r="V3423" s="24"/>
      <c r="W3423" s="24"/>
      <c r="X3423" s="24">
        <v>45107</v>
      </c>
      <c r="Y3423" s="23" t="str">
        <f ca="1">IF(LEFT(B3423) = "P",
        IF(OR(ISBLANK(I3423), I3423 = ""), TODAY() - F3423 &amp; CHAR(10) &amp; "(preapproval)", I3423 - F3423 &amp; CHAR(10) &amp; "(PFL filed)"),
       IF(OR(ISBLANK(Z3423), Z3423 = ""), TODAY() - J3423, X3423 - J3423 &amp; CHAR(10) &amp; "(closed)"))</f>
        <v>98
(closed)</v>
      </c>
      <c r="Z3423" s="6" t="str">
        <f>IF(ISBLANK(X3423), "", "Yes")</f>
        <v>Yes</v>
      </c>
    </row>
    <row r="3424" spans="1:26" ht="28.8" hidden="1" x14ac:dyDescent="0.3">
      <c r="A3424" s="29" t="s">
        <v>185</v>
      </c>
      <c r="B3424" s="29">
        <v>2023000071</v>
      </c>
      <c r="C3424" s="31" t="s">
        <v>1111</v>
      </c>
      <c r="D3424" s="29" t="s">
        <v>179</v>
      </c>
      <c r="E3424" s="31" t="s">
        <v>468</v>
      </c>
      <c r="F3424" s="43"/>
      <c r="G3424" s="32"/>
      <c r="H3424" s="24" t="s">
        <v>230</v>
      </c>
      <c r="I3424" s="24"/>
      <c r="J3424" s="24">
        <v>45014</v>
      </c>
      <c r="K3424" s="28">
        <v>849.42</v>
      </c>
      <c r="L3424" s="44">
        <v>108.9</v>
      </c>
      <c r="M3424" s="28">
        <v>849.42</v>
      </c>
      <c r="N3424" s="28">
        <v>108.9</v>
      </c>
      <c r="O3424" s="27">
        <f>IF(ISBLANK(J3424), "", IF(LEFT(B3424) = "P", J3424+60, J3424+90))</f>
        <v>45104</v>
      </c>
      <c r="P3424" s="27">
        <v>45028</v>
      </c>
      <c r="Q3424" s="27">
        <f>IF(NOT(ISNUMBER(P3424)),"",P3424+15)</f>
        <v>45043</v>
      </c>
      <c r="R3424" s="25" t="s">
        <v>195</v>
      </c>
      <c r="S3424" s="25"/>
      <c r="T3424" s="42"/>
      <c r="U3424" s="24"/>
      <c r="V3424" s="24"/>
      <c r="W3424" s="24"/>
      <c r="X3424" s="24">
        <v>45044</v>
      </c>
      <c r="Y3424" s="23" t="str">
        <f ca="1">IF(LEFT(B3424) = "P",
        IF(OR(ISBLANK(I3424), I3424 = ""), TODAY() - F3424 &amp; CHAR(10) &amp; "(preapproval)", I3424 - F3424 &amp; CHAR(10) &amp; "(PFL filed)"),
       IF(OR(ISBLANK(Z3424), Z3424 = ""), TODAY() - J3424, X3424 - J3424 &amp; CHAR(10) &amp; "(closed)"))</f>
        <v>30
(closed)</v>
      </c>
      <c r="Z3424" s="6" t="str">
        <f>IF(ISBLANK(X3424), "", "Yes")</f>
        <v>Yes</v>
      </c>
    </row>
    <row r="3425" spans="1:26" ht="28.8" hidden="1" x14ac:dyDescent="0.3">
      <c r="A3425" s="29" t="s">
        <v>185</v>
      </c>
      <c r="B3425" s="29">
        <v>2023000072</v>
      </c>
      <c r="C3425" s="31" t="s">
        <v>445</v>
      </c>
      <c r="D3425" s="29" t="s">
        <v>176</v>
      </c>
      <c r="E3425" s="31" t="s">
        <v>1110</v>
      </c>
      <c r="F3425" s="43"/>
      <c r="G3425" s="32"/>
      <c r="H3425" s="24" t="s">
        <v>230</v>
      </c>
      <c r="I3425" s="24"/>
      <c r="J3425" s="24">
        <v>45014</v>
      </c>
      <c r="K3425" s="28">
        <v>11584.53</v>
      </c>
      <c r="L3425" s="44">
        <v>522.02</v>
      </c>
      <c r="M3425" s="28">
        <v>0</v>
      </c>
      <c r="N3425" s="28">
        <v>0</v>
      </c>
      <c r="O3425" s="27">
        <f>IF(ISBLANK(J3425), "", IF(LEFT(B3425) = "P", J3425+60, J3425+90))</f>
        <v>45104</v>
      </c>
      <c r="P3425" s="27" t="s">
        <v>230</v>
      </c>
      <c r="Q3425" s="27" t="s">
        <v>230</v>
      </c>
      <c r="R3425" s="25" t="s">
        <v>195</v>
      </c>
      <c r="S3425" s="25"/>
      <c r="T3425" s="42"/>
      <c r="U3425" s="24"/>
      <c r="V3425" s="24"/>
      <c r="W3425" s="24"/>
      <c r="X3425" s="24">
        <v>45064</v>
      </c>
      <c r="Y3425" s="23" t="str">
        <f ca="1">IF(LEFT(B3425) = "P",
        IF(OR(ISBLANK(I3425), I3425 = ""), TODAY() - F3425 &amp; CHAR(10) &amp; "(preapproval)", I3425 - F3425 &amp; CHAR(10) &amp; "(PFL filed)"),
       IF(OR(ISBLANK(Z3425), Z3425 = ""), TODAY() - J3425, X3425 - J3425 &amp; CHAR(10) &amp; "(closed)"))</f>
        <v>50
(closed)</v>
      </c>
      <c r="Z3425" s="6" t="str">
        <f>IF(ISBLANK(X3425), "", "Yes")</f>
        <v>Yes</v>
      </c>
    </row>
    <row r="3426" spans="1:26" ht="28.8" hidden="1" x14ac:dyDescent="0.3">
      <c r="A3426" s="29" t="s">
        <v>185</v>
      </c>
      <c r="B3426" s="29">
        <v>2023000073</v>
      </c>
      <c r="C3426" s="31" t="s">
        <v>445</v>
      </c>
      <c r="D3426" s="29" t="s">
        <v>176</v>
      </c>
      <c r="E3426" s="31" t="s">
        <v>1109</v>
      </c>
      <c r="F3426" s="43"/>
      <c r="G3426" s="32"/>
      <c r="H3426" s="24" t="s">
        <v>230</v>
      </c>
      <c r="I3426" s="24"/>
      <c r="J3426" s="24">
        <v>45014</v>
      </c>
      <c r="K3426" s="28">
        <v>14819.04</v>
      </c>
      <c r="L3426" s="44">
        <v>480.25</v>
      </c>
      <c r="M3426" s="28">
        <v>21222.28</v>
      </c>
      <c r="N3426" s="28">
        <v>1372.13</v>
      </c>
      <c r="O3426" s="27">
        <f>IF(ISBLANK(J3426), "", IF(LEFT(B3426) = "P", J3426+60, J3426+90))</f>
        <v>45104</v>
      </c>
      <c r="P3426" s="27">
        <v>45070</v>
      </c>
      <c r="Q3426" s="27">
        <f>IF(NOT(ISNUMBER(P3426)),"",P3426+15)</f>
        <v>45085</v>
      </c>
      <c r="R3426" s="25" t="s">
        <v>195</v>
      </c>
      <c r="S3426" s="25"/>
      <c r="T3426" s="42"/>
      <c r="U3426" s="24"/>
      <c r="V3426" s="24"/>
      <c r="W3426" s="24"/>
      <c r="X3426" s="24">
        <v>45086</v>
      </c>
      <c r="Y3426" s="23" t="str">
        <f ca="1">IF(LEFT(B3426) = "P",
        IF(OR(ISBLANK(I3426), I3426 = ""), TODAY() - F3426 &amp; CHAR(10) &amp; "(preapproval)", I3426 - F3426 &amp; CHAR(10) &amp; "(PFL filed)"),
       IF(OR(ISBLANK(Z3426), Z3426 = ""), TODAY() - J3426, X3426 - J3426 &amp; CHAR(10) &amp; "(closed)"))</f>
        <v>72
(closed)</v>
      </c>
      <c r="Z3426" s="6" t="str">
        <f>IF(ISBLANK(X3426), "", "Yes")</f>
        <v>Yes</v>
      </c>
    </row>
    <row r="3427" spans="1:26" ht="28.8" hidden="1" x14ac:dyDescent="0.3">
      <c r="A3427" s="29" t="s">
        <v>185</v>
      </c>
      <c r="B3427" s="29">
        <v>2023000074</v>
      </c>
      <c r="C3427" s="31" t="s">
        <v>896</v>
      </c>
      <c r="D3427" s="29" t="s">
        <v>179</v>
      </c>
      <c r="E3427" s="31" t="s">
        <v>1108</v>
      </c>
      <c r="F3427" s="43"/>
      <c r="G3427" s="32"/>
      <c r="H3427" s="24" t="s">
        <v>230</v>
      </c>
      <c r="I3427" s="24"/>
      <c r="J3427" s="24">
        <v>45014</v>
      </c>
      <c r="K3427" s="28">
        <v>2070.48</v>
      </c>
      <c r="L3427" s="44">
        <v>258.81</v>
      </c>
      <c r="M3427" s="28">
        <v>2070.48</v>
      </c>
      <c r="N3427" s="28">
        <v>258.81</v>
      </c>
      <c r="O3427" s="27">
        <f>IF(ISBLANK(J3427), "", IF(LEFT(B3427) = "P", J3427+60, J3427+90))</f>
        <v>45104</v>
      </c>
      <c r="P3427" s="27">
        <v>45049</v>
      </c>
      <c r="Q3427" s="27">
        <f>IF(NOT(ISNUMBER(P3427)),"",P3427+15)</f>
        <v>45064</v>
      </c>
      <c r="R3427" s="25" t="s">
        <v>195</v>
      </c>
      <c r="S3427" s="25"/>
      <c r="T3427" s="42"/>
      <c r="U3427" s="24"/>
      <c r="V3427" s="24"/>
      <c r="W3427" s="24"/>
      <c r="X3427" s="24">
        <v>45065</v>
      </c>
      <c r="Y3427" s="23" t="str">
        <f ca="1">IF(LEFT(B3427) = "P",
        IF(OR(ISBLANK(I3427), I3427 = ""), TODAY() - F3427 &amp; CHAR(10) &amp; "(preapproval)", I3427 - F3427 &amp; CHAR(10) &amp; "(PFL filed)"),
       IF(OR(ISBLANK(Z3427), Z3427 = ""), TODAY() - J3427, X3427 - J3427 &amp; CHAR(10) &amp; "(closed)"))</f>
        <v>51
(closed)</v>
      </c>
      <c r="Z3427" s="6" t="str">
        <f>IF(ISBLANK(X3427), "", "Yes")</f>
        <v>Yes</v>
      </c>
    </row>
    <row r="3428" spans="1:26" ht="27.75" hidden="1" customHeight="1" x14ac:dyDescent="0.3">
      <c r="A3428" s="29" t="s">
        <v>185</v>
      </c>
      <c r="B3428" s="29">
        <v>2023000075</v>
      </c>
      <c r="C3428" s="31" t="s">
        <v>193</v>
      </c>
      <c r="D3428" s="29" t="s">
        <v>179</v>
      </c>
      <c r="E3428" s="31" t="s">
        <v>1107</v>
      </c>
      <c r="F3428" s="43"/>
      <c r="G3428" s="32"/>
      <c r="H3428" s="24" t="s">
        <v>230</v>
      </c>
      <c r="I3428" s="24"/>
      <c r="J3428" s="24">
        <v>45020</v>
      </c>
      <c r="K3428" s="28">
        <v>3222</v>
      </c>
      <c r="L3428" s="44">
        <v>358</v>
      </c>
      <c r="M3428" s="28">
        <v>3220</v>
      </c>
      <c r="N3428" s="28">
        <v>358</v>
      </c>
      <c r="O3428" s="27">
        <f>IF(ISBLANK(J3428), "", IF(LEFT(B3428) = "P", J3428+60, J3428+90))</f>
        <v>45110</v>
      </c>
      <c r="P3428" s="27">
        <v>45063</v>
      </c>
      <c r="Q3428" s="27">
        <f>IF(NOT(ISNUMBER(P3428)),"",P3428+15)</f>
        <v>45078</v>
      </c>
      <c r="R3428" s="25" t="s">
        <v>664</v>
      </c>
      <c r="S3428" s="25"/>
      <c r="T3428" s="42"/>
      <c r="U3428" s="24"/>
      <c r="V3428" s="24"/>
      <c r="W3428" s="24"/>
      <c r="X3428" s="24">
        <v>45079</v>
      </c>
      <c r="Y3428" s="23" t="str">
        <f ca="1">IF(LEFT(B3428) = "P",
        IF(OR(ISBLANK(I3428), I3428 = ""), TODAY() - F3428 &amp; CHAR(10) &amp; "(preapproval)", I3428 - F3428 &amp; CHAR(10) &amp; "(PFL filed)"),
       IF(OR(ISBLANK(Z3428), Z3428 = ""), TODAY() - J3428, X3428 - J3428 &amp; CHAR(10) &amp; "(closed)"))</f>
        <v>59
(closed)</v>
      </c>
      <c r="Z3428" s="6" t="str">
        <f>IF(ISBLANK(X3428), "", "Yes")</f>
        <v>Yes</v>
      </c>
    </row>
    <row r="3429" spans="1:26" ht="28.8" hidden="1" x14ac:dyDescent="0.3">
      <c r="A3429" s="29" t="s">
        <v>185</v>
      </c>
      <c r="B3429" s="29">
        <v>2023000076</v>
      </c>
      <c r="C3429" s="31" t="s">
        <v>193</v>
      </c>
      <c r="D3429" s="29" t="s">
        <v>179</v>
      </c>
      <c r="E3429" s="31" t="s">
        <v>1106</v>
      </c>
      <c r="F3429" s="43"/>
      <c r="G3429" s="32"/>
      <c r="H3429" s="24" t="s">
        <v>230</v>
      </c>
      <c r="I3429" s="24"/>
      <c r="J3429" s="24">
        <v>45020</v>
      </c>
      <c r="K3429" s="28">
        <v>1234.8399999999999</v>
      </c>
      <c r="L3429" s="44">
        <v>966</v>
      </c>
      <c r="M3429" s="28">
        <v>1043.23</v>
      </c>
      <c r="N3429" s="28">
        <v>768</v>
      </c>
      <c r="O3429" s="27">
        <f>IF(ISBLANK(J3429), "", IF(LEFT(B3429) = "P", J3429+60, J3429+90))</f>
        <v>45110</v>
      </c>
      <c r="P3429" s="27">
        <v>45072</v>
      </c>
      <c r="Q3429" s="27">
        <f>IF(NOT(ISNUMBER(P3429)),"",P3429+15)</f>
        <v>45087</v>
      </c>
      <c r="R3429" s="25" t="s">
        <v>195</v>
      </c>
      <c r="S3429" s="25"/>
      <c r="T3429" s="42"/>
      <c r="U3429" s="24"/>
      <c r="V3429" s="24"/>
      <c r="W3429" s="24"/>
      <c r="X3429" s="24">
        <v>45090</v>
      </c>
      <c r="Y3429" s="23" t="str">
        <f ca="1">IF(LEFT(B3429) = "P",
        IF(OR(ISBLANK(I3429), I3429 = ""), TODAY() - F3429 &amp; CHAR(10) &amp; "(preapproval)", I3429 - F3429 &amp; CHAR(10) &amp; "(PFL filed)"),
       IF(OR(ISBLANK(Z3429), Z3429 = ""), TODAY() - J3429, X3429 - J3429 &amp; CHAR(10) &amp; "(closed)"))</f>
        <v>70
(closed)</v>
      </c>
      <c r="Z3429" s="6" t="str">
        <f>IF(ISBLANK(X3429), "", "Yes")</f>
        <v>Yes</v>
      </c>
    </row>
    <row r="3430" spans="1:26" ht="28.8" hidden="1" x14ac:dyDescent="0.3">
      <c r="A3430" s="29" t="s">
        <v>185</v>
      </c>
      <c r="B3430" s="29">
        <v>2023000077</v>
      </c>
      <c r="C3430" s="31" t="s">
        <v>193</v>
      </c>
      <c r="D3430" s="29" t="s">
        <v>176</v>
      </c>
      <c r="E3430" s="31" t="s">
        <v>1105</v>
      </c>
      <c r="F3430" s="43"/>
      <c r="G3430" s="32"/>
      <c r="H3430" s="24" t="s">
        <v>230</v>
      </c>
      <c r="I3430" s="24"/>
      <c r="J3430" s="24">
        <v>45020</v>
      </c>
      <c r="K3430" s="28">
        <v>1369.16</v>
      </c>
      <c r="L3430" s="44">
        <v>731.5</v>
      </c>
      <c r="M3430" s="28">
        <v>1369.16</v>
      </c>
      <c r="N3430" s="28">
        <v>731.5</v>
      </c>
      <c r="O3430" s="27">
        <f>IF(ISBLANK(J3430), "", IF(LEFT(B3430) = "P", J3430+60, J3430+90))</f>
        <v>45110</v>
      </c>
      <c r="P3430" s="27">
        <v>45058</v>
      </c>
      <c r="Q3430" s="27">
        <f>IF(NOT(ISNUMBER(P3430)),"",P3430+15)</f>
        <v>45073</v>
      </c>
      <c r="R3430" s="25" t="s">
        <v>195</v>
      </c>
      <c r="S3430" s="25"/>
      <c r="T3430" s="42"/>
      <c r="U3430" s="24"/>
      <c r="V3430" s="24"/>
      <c r="W3430" s="24"/>
      <c r="X3430" s="24">
        <v>45077</v>
      </c>
      <c r="Y3430" s="23" t="str">
        <f ca="1">IF(LEFT(B3430) = "P",
        IF(OR(ISBLANK(I3430), I3430 = ""), TODAY() - F3430 &amp; CHAR(10) &amp; "(preapproval)", I3430 - F3430 &amp; CHAR(10) &amp; "(PFL filed)"),
       IF(OR(ISBLANK(Z3430), Z3430 = ""), TODAY() - J3430, X3430 - J3430 &amp; CHAR(10) &amp; "(closed)"))</f>
        <v>57
(closed)</v>
      </c>
      <c r="Z3430" s="6" t="str">
        <f>IF(ISBLANK(X3430), "", "Yes")</f>
        <v>Yes</v>
      </c>
    </row>
    <row r="3431" spans="1:26" ht="28.8" hidden="1" x14ac:dyDescent="0.3">
      <c r="A3431" s="29" t="s">
        <v>185</v>
      </c>
      <c r="B3431" s="29">
        <v>2023000078</v>
      </c>
      <c r="C3431" s="31" t="s">
        <v>193</v>
      </c>
      <c r="D3431" s="29" t="s">
        <v>176</v>
      </c>
      <c r="E3431" s="31" t="s">
        <v>1104</v>
      </c>
      <c r="F3431" s="43"/>
      <c r="G3431" s="32"/>
      <c r="H3431" s="24" t="s">
        <v>230</v>
      </c>
      <c r="I3431" s="24"/>
      <c r="J3431" s="24">
        <v>45020</v>
      </c>
      <c r="K3431" s="28">
        <v>1720</v>
      </c>
      <c r="L3431" s="44">
        <v>720</v>
      </c>
      <c r="M3431" s="28">
        <v>1720</v>
      </c>
      <c r="N3431" s="28">
        <v>720</v>
      </c>
      <c r="O3431" s="27">
        <f>IF(ISBLANK(J3431), "", IF(LEFT(B3431) = "P", J3431+60, J3431+90))</f>
        <v>45110</v>
      </c>
      <c r="P3431" s="27">
        <v>45051</v>
      </c>
      <c r="Q3431" s="27">
        <f>IF(NOT(ISNUMBER(P3431)),"",P3431+15)</f>
        <v>45066</v>
      </c>
      <c r="R3431" s="25" t="s">
        <v>195</v>
      </c>
      <c r="S3431" s="25"/>
      <c r="T3431" s="42"/>
      <c r="U3431" s="24"/>
      <c r="V3431" s="24"/>
      <c r="W3431" s="24"/>
      <c r="X3431" s="24">
        <v>45069</v>
      </c>
      <c r="Y3431" s="23" t="str">
        <f ca="1">IF(LEFT(B3431) = "P",
        IF(OR(ISBLANK(I3431), I3431 = ""), TODAY() - F3431 &amp; CHAR(10) &amp; "(preapproval)", I3431 - F3431 &amp; CHAR(10) &amp; "(PFL filed)"),
       IF(OR(ISBLANK(Z3431), Z3431 = ""), TODAY() - J3431, X3431 - J3431 &amp; CHAR(10) &amp; "(closed)"))</f>
        <v>49
(closed)</v>
      </c>
      <c r="Z3431" s="6" t="str">
        <f>IF(ISBLANK(X3431), "", "Yes")</f>
        <v>Yes</v>
      </c>
    </row>
    <row r="3432" spans="1:26" ht="28.8" hidden="1" x14ac:dyDescent="0.3">
      <c r="A3432" s="29" t="s">
        <v>185</v>
      </c>
      <c r="B3432" s="29">
        <v>2023000079</v>
      </c>
      <c r="C3432" s="31" t="s">
        <v>193</v>
      </c>
      <c r="D3432" s="29" t="s">
        <v>179</v>
      </c>
      <c r="E3432" s="31" t="s">
        <v>1103</v>
      </c>
      <c r="F3432" s="43"/>
      <c r="G3432" s="32"/>
      <c r="H3432" s="24" t="s">
        <v>230</v>
      </c>
      <c r="I3432" s="24"/>
      <c r="J3432" s="24">
        <v>45020</v>
      </c>
      <c r="K3432" s="28">
        <v>230.58</v>
      </c>
      <c r="L3432" s="44">
        <v>176</v>
      </c>
      <c r="M3432" s="28">
        <v>230.58</v>
      </c>
      <c r="N3432" s="28">
        <v>176</v>
      </c>
      <c r="O3432" s="27">
        <f>IF(ISBLANK(J3432), "", IF(LEFT(B3432) = "P", J3432+60, J3432+90))</f>
        <v>45110</v>
      </c>
      <c r="P3432" s="27">
        <v>45072</v>
      </c>
      <c r="Q3432" s="27">
        <f>IF(NOT(ISNUMBER(P3432)),"",P3432+15)</f>
        <v>45087</v>
      </c>
      <c r="R3432" s="25" t="s">
        <v>195</v>
      </c>
      <c r="S3432" s="25"/>
      <c r="T3432" s="42"/>
      <c r="U3432" s="24"/>
      <c r="V3432" s="24"/>
      <c r="W3432" s="24" t="s">
        <v>230</v>
      </c>
      <c r="X3432" s="24">
        <v>45090</v>
      </c>
      <c r="Y3432" s="23" t="str">
        <f ca="1">IF(LEFT(B3432) = "P",
        IF(OR(ISBLANK(I3432), I3432 = ""), TODAY() - F3432 &amp; CHAR(10) &amp; "(preapproval)", I3432 - F3432 &amp; CHAR(10) &amp; "(PFL filed)"),
       IF(OR(ISBLANK(Z3432), Z3432 = ""), TODAY() - J3432, X3432 - J3432 &amp; CHAR(10) &amp; "(closed)"))</f>
        <v>70
(closed)</v>
      </c>
      <c r="Z3432" s="6" t="str">
        <f>IF(ISBLANK(X3432), "", "Yes")</f>
        <v>Yes</v>
      </c>
    </row>
    <row r="3433" spans="1:26" ht="28.8" hidden="1" x14ac:dyDescent="0.3">
      <c r="A3433" s="29" t="s">
        <v>185</v>
      </c>
      <c r="B3433" s="29">
        <v>2023000080</v>
      </c>
      <c r="C3433" s="31" t="s">
        <v>1102</v>
      </c>
      <c r="D3433" s="29" t="s">
        <v>179</v>
      </c>
      <c r="E3433" s="31" t="s">
        <v>1101</v>
      </c>
      <c r="F3433" s="43"/>
      <c r="G3433" s="32"/>
      <c r="H3433" s="24" t="s">
        <v>230</v>
      </c>
      <c r="I3433" s="24"/>
      <c r="J3433" s="24">
        <v>45021</v>
      </c>
      <c r="K3433" s="28">
        <v>5883.36</v>
      </c>
      <c r="L3433" s="44">
        <v>840.48</v>
      </c>
      <c r="M3433" s="28">
        <v>5883.36</v>
      </c>
      <c r="N3433" s="44">
        <v>840.48</v>
      </c>
      <c r="O3433" s="27">
        <f>IF(ISBLANK(J3433), "", IF(LEFT(B3433) = "P", J3433+60, J3433+90))</f>
        <v>45111</v>
      </c>
      <c r="P3433" s="27">
        <v>45037</v>
      </c>
      <c r="Q3433" s="27">
        <f>IF(NOT(ISNUMBER(P3433)),"",P3433+15)</f>
        <v>45052</v>
      </c>
      <c r="R3433" s="25" t="s">
        <v>195</v>
      </c>
      <c r="S3433" s="25"/>
      <c r="T3433" s="42"/>
      <c r="U3433" s="24"/>
      <c r="V3433" s="24"/>
      <c r="W3433" s="24"/>
      <c r="X3433" s="24">
        <v>45055</v>
      </c>
      <c r="Y3433" s="23" t="str">
        <f ca="1">IF(LEFT(B3433) = "P",
        IF(OR(ISBLANK(I3433), I3433 = ""), TODAY() - F3433 &amp; CHAR(10) &amp; "(preapproval)", I3433 - F3433 &amp; CHAR(10) &amp; "(PFL filed)"),
       IF(OR(ISBLANK(Z3433), Z3433 = ""), TODAY() - J3433, X3433 - J3433 &amp; CHAR(10) &amp; "(closed)"))</f>
        <v>34
(closed)</v>
      </c>
      <c r="Z3433" s="6" t="str">
        <f>IF(ISBLANK(X3433), "", "Yes")</f>
        <v>Yes</v>
      </c>
    </row>
    <row r="3434" spans="1:26" ht="28.8" hidden="1" x14ac:dyDescent="0.3">
      <c r="A3434" s="29" t="s">
        <v>185</v>
      </c>
      <c r="B3434" s="29">
        <v>2023000081</v>
      </c>
      <c r="C3434" s="30" t="s">
        <v>804</v>
      </c>
      <c r="D3434" s="29" t="s">
        <v>179</v>
      </c>
      <c r="E3434" s="31" t="s">
        <v>1100</v>
      </c>
      <c r="F3434" s="43"/>
      <c r="G3434" s="32"/>
      <c r="H3434" s="24" t="s">
        <v>230</v>
      </c>
      <c r="I3434" s="24"/>
      <c r="J3434" s="24">
        <v>45022</v>
      </c>
      <c r="K3434" s="28">
        <v>1960.01</v>
      </c>
      <c r="L3434" s="44">
        <v>277.36</v>
      </c>
      <c r="M3434" s="28">
        <v>1960.01</v>
      </c>
      <c r="N3434" s="44">
        <v>277.36</v>
      </c>
      <c r="O3434" s="27">
        <f>IF(ISBLANK(J3434), "", IF(LEFT(B3434) = "P", J3434+60, J3434+90))</f>
        <v>45112</v>
      </c>
      <c r="P3434" s="27">
        <v>45065</v>
      </c>
      <c r="Q3434" s="27">
        <f>IF(NOT(ISNUMBER(P3434)),"",P3434+15)</f>
        <v>45080</v>
      </c>
      <c r="R3434" s="25" t="s">
        <v>195</v>
      </c>
      <c r="S3434" s="25"/>
      <c r="T3434" s="42"/>
      <c r="U3434" s="24"/>
      <c r="V3434" s="24"/>
      <c r="W3434" s="24"/>
      <c r="X3434" s="24">
        <v>45083</v>
      </c>
      <c r="Y3434" s="23" t="str">
        <f ca="1">IF(LEFT(B3434) = "P",
        IF(OR(ISBLANK(I3434), I3434 = ""), TODAY() - F3434 &amp; CHAR(10) &amp; "(preapproval)", I3434 - F3434 &amp; CHAR(10) &amp; "(PFL filed)"),
       IF(OR(ISBLANK(Z3434), Z3434 = ""), TODAY() - J3434, X3434 - J3434 &amp; CHAR(10) &amp; "(closed)"))</f>
        <v>61
(closed)</v>
      </c>
      <c r="Z3434" s="6" t="str">
        <f>IF(ISBLANK(X3434), "", "Yes")</f>
        <v>Yes</v>
      </c>
    </row>
    <row r="3435" spans="1:26" ht="28.8" hidden="1" x14ac:dyDescent="0.3">
      <c r="A3435" s="29" t="s">
        <v>185</v>
      </c>
      <c r="B3435" s="29">
        <v>2023000082</v>
      </c>
      <c r="C3435" s="31" t="s">
        <v>291</v>
      </c>
      <c r="D3435" s="29" t="s">
        <v>179</v>
      </c>
      <c r="E3435" s="31" t="s">
        <v>382</v>
      </c>
      <c r="F3435" s="43"/>
      <c r="G3435" s="32"/>
      <c r="H3435" s="24" t="s">
        <v>230</v>
      </c>
      <c r="I3435" s="24"/>
      <c r="J3435" s="24">
        <v>45022</v>
      </c>
      <c r="K3435" s="28">
        <v>9648</v>
      </c>
      <c r="L3435" s="44">
        <v>1206</v>
      </c>
      <c r="M3435" s="28">
        <v>9648</v>
      </c>
      <c r="N3435" s="28">
        <v>1206</v>
      </c>
      <c r="O3435" s="27">
        <f>IF(ISBLANK(J3435), "", IF(LEFT(B3435) = "P", J3435+60, J3435+90))</f>
        <v>45112</v>
      </c>
      <c r="P3435" s="27">
        <v>45070</v>
      </c>
      <c r="Q3435" s="27">
        <f>IF(NOT(ISNUMBER(P3435)),"",P3435+15)</f>
        <v>45085</v>
      </c>
      <c r="R3435" s="25" t="s">
        <v>195</v>
      </c>
      <c r="S3435" s="25"/>
      <c r="T3435" s="42"/>
      <c r="U3435" s="24"/>
      <c r="V3435" s="24"/>
      <c r="W3435" s="24"/>
      <c r="X3435" s="24">
        <v>45086</v>
      </c>
      <c r="Y3435" s="23" t="str">
        <f ca="1">IF(LEFT(B3435) = "P",
        IF(OR(ISBLANK(I3435), I3435 = ""), TODAY() - F3435 &amp; CHAR(10) &amp; "(preapproval)", I3435 - F3435 &amp; CHAR(10) &amp; "(PFL filed)"),
       IF(OR(ISBLANK(Z3435), Z3435 = ""), TODAY() - J3435, X3435 - J3435 &amp; CHAR(10) &amp; "(closed)"))</f>
        <v>64
(closed)</v>
      </c>
      <c r="Z3435" s="6" t="str">
        <f>IF(ISBLANK(X3435), "", "Yes")</f>
        <v>Yes</v>
      </c>
    </row>
    <row r="3436" spans="1:26" ht="28.8" hidden="1" x14ac:dyDescent="0.3">
      <c r="A3436" s="29" t="s">
        <v>185</v>
      </c>
      <c r="B3436" s="29">
        <v>2023000083</v>
      </c>
      <c r="C3436" s="31" t="s">
        <v>536</v>
      </c>
      <c r="D3436" s="29" t="s">
        <v>179</v>
      </c>
      <c r="E3436" s="31" t="s">
        <v>1099</v>
      </c>
      <c r="F3436" s="43"/>
      <c r="G3436" s="32"/>
      <c r="H3436" s="24" t="s">
        <v>230</v>
      </c>
      <c r="I3436" s="24"/>
      <c r="J3436" s="24">
        <v>45026</v>
      </c>
      <c r="K3436" s="28">
        <v>2259</v>
      </c>
      <c r="L3436" s="44">
        <v>251</v>
      </c>
      <c r="M3436" s="28">
        <v>2259</v>
      </c>
      <c r="N3436" s="28">
        <v>251</v>
      </c>
      <c r="O3436" s="27">
        <f>IF(ISBLANK(J3436), "", IF(LEFT(B3436) = "P", J3436+60, J3436+90))</f>
        <v>45116</v>
      </c>
      <c r="P3436" s="27">
        <v>45070</v>
      </c>
      <c r="Q3436" s="27">
        <f>IF(NOT(ISNUMBER(P3436)),"",P3436+15)</f>
        <v>45085</v>
      </c>
      <c r="R3436" s="25" t="s">
        <v>195</v>
      </c>
      <c r="S3436" s="25"/>
      <c r="T3436" s="42"/>
      <c r="U3436" s="24"/>
      <c r="V3436" s="24"/>
      <c r="W3436" s="24"/>
      <c r="X3436" s="24">
        <v>45086</v>
      </c>
      <c r="Y3436" s="23" t="str">
        <f ca="1">IF(LEFT(B3436) = "P",
        IF(OR(ISBLANK(I3436), I3436 = ""), TODAY() - F3436 &amp; CHAR(10) &amp; "(preapproval)", I3436 - F3436 &amp; CHAR(10) &amp; "(PFL filed)"),
       IF(OR(ISBLANK(Z3436), Z3436 = ""), TODAY() - J3436, X3436 - J3436 &amp; CHAR(10) &amp; "(closed)"))</f>
        <v>60
(closed)</v>
      </c>
      <c r="Z3436" s="6" t="str">
        <f>IF(ISBLANK(X3436), "", "Yes")</f>
        <v>Yes</v>
      </c>
    </row>
    <row r="3437" spans="1:26" ht="24.75" hidden="1" customHeight="1" x14ac:dyDescent="0.3">
      <c r="A3437" s="29" t="s">
        <v>185</v>
      </c>
      <c r="B3437" s="29">
        <v>2023000084</v>
      </c>
      <c r="C3437" s="31" t="s">
        <v>291</v>
      </c>
      <c r="D3437" s="29" t="s">
        <v>176</v>
      </c>
      <c r="E3437" s="31" t="s">
        <v>1098</v>
      </c>
      <c r="F3437" s="43"/>
      <c r="G3437" s="32"/>
      <c r="H3437" s="24" t="s">
        <v>230</v>
      </c>
      <c r="I3437" s="24"/>
      <c r="J3437" s="24">
        <v>45027</v>
      </c>
      <c r="K3437" s="28">
        <v>1162</v>
      </c>
      <c r="L3437" s="44">
        <v>142.19</v>
      </c>
      <c r="M3437" s="28">
        <v>3320</v>
      </c>
      <c r="N3437" s="28">
        <v>406.25</v>
      </c>
      <c r="O3437" s="27">
        <f>IF(ISBLANK(J3437), "", IF(LEFT(B3437) = "P", J3437+60, J3437+90))</f>
        <v>45117</v>
      </c>
      <c r="P3437" s="27">
        <v>45100</v>
      </c>
      <c r="Q3437" s="27">
        <f>IF(NOT(ISNUMBER(P3437)),"",P3437+15)</f>
        <v>45115</v>
      </c>
      <c r="R3437" s="25" t="s">
        <v>195</v>
      </c>
      <c r="S3437" s="25"/>
      <c r="T3437" s="42"/>
      <c r="U3437" s="24"/>
      <c r="V3437" s="24"/>
      <c r="W3437" s="24"/>
      <c r="X3437" s="24">
        <v>45118</v>
      </c>
      <c r="Y3437" s="23" t="str">
        <f ca="1">IF(LEFT(B3437) = "P",
        IF(OR(ISBLANK(I3437), I3437 = ""), TODAY() - F3437 &amp; CHAR(10) &amp; "(preapproval)", I3437 - F3437 &amp; CHAR(10) &amp; "(PFL filed)"),
       IF(OR(ISBLANK(Z3437), Z3437 = ""), TODAY() - J3437, X3437 - J3437 &amp; CHAR(10) &amp; "(closed)"))</f>
        <v>91
(closed)</v>
      </c>
      <c r="Z3437" s="6" t="str">
        <f>IF(ISBLANK(X3437), "", "Yes")</f>
        <v>Yes</v>
      </c>
    </row>
    <row r="3438" spans="1:26" ht="28.8" hidden="1" x14ac:dyDescent="0.3">
      <c r="A3438" s="29" t="s">
        <v>185</v>
      </c>
      <c r="B3438" s="29">
        <v>2023000085</v>
      </c>
      <c r="C3438" s="30" t="s">
        <v>250</v>
      </c>
      <c r="D3438" s="29" t="s">
        <v>176</v>
      </c>
      <c r="E3438" s="31" t="s">
        <v>1069</v>
      </c>
      <c r="F3438" s="43"/>
      <c r="G3438" s="32"/>
      <c r="H3438" s="24"/>
      <c r="I3438" s="24"/>
      <c r="J3438" s="24">
        <v>45029</v>
      </c>
      <c r="K3438" s="28">
        <v>77962.5</v>
      </c>
      <c r="L3438" s="44">
        <v>2362.5</v>
      </c>
      <c r="M3438" s="28"/>
      <c r="N3438" s="28"/>
      <c r="O3438" s="27">
        <f>IF(ISBLANK(J3438), "", IF(LEFT(B3438) = "P", J3438+60, J3438+90))</f>
        <v>45119</v>
      </c>
      <c r="P3438" s="27" t="s">
        <v>230</v>
      </c>
      <c r="Q3438" s="27" t="s">
        <v>230</v>
      </c>
      <c r="R3438" s="25" t="s">
        <v>195</v>
      </c>
      <c r="S3438" s="25"/>
      <c r="T3438" s="42"/>
      <c r="U3438" s="24"/>
      <c r="V3438" s="24"/>
      <c r="W3438" s="24"/>
      <c r="X3438" s="24">
        <v>45065</v>
      </c>
      <c r="Y3438" s="23" t="str">
        <f ca="1">IF(LEFT(B3438) = "P",
        IF(OR(ISBLANK(I3438), I3438 = ""), TODAY() - F3438 &amp; CHAR(10) &amp; "(preapproval)", I3438 - F3438 &amp; CHAR(10) &amp; "(PFL filed)"),
       IF(OR(ISBLANK(Z3438), Z3438 = ""), TODAY() - J3438, X3438 - J3438 &amp; CHAR(10) &amp; "(closed)"))</f>
        <v>36
(closed)</v>
      </c>
      <c r="Z3438" s="6" t="str">
        <f>IF(ISBLANK(X3438), "", "Yes")</f>
        <v>Yes</v>
      </c>
    </row>
    <row r="3439" spans="1:26" ht="33.75" hidden="1" customHeight="1" x14ac:dyDescent="0.3">
      <c r="A3439" s="29" t="s">
        <v>185</v>
      </c>
      <c r="B3439" s="29">
        <v>2023000086</v>
      </c>
      <c r="C3439" s="31" t="s">
        <v>193</v>
      </c>
      <c r="D3439" s="29" t="s">
        <v>179</v>
      </c>
      <c r="E3439" s="31" t="s">
        <v>1097</v>
      </c>
      <c r="F3439" s="43"/>
      <c r="G3439" s="32"/>
      <c r="H3439" s="24" t="s">
        <v>230</v>
      </c>
      <c r="I3439" s="24"/>
      <c r="J3439" s="24">
        <v>45030</v>
      </c>
      <c r="K3439" s="28">
        <v>6380.8</v>
      </c>
      <c r="L3439" s="44">
        <v>772.6</v>
      </c>
      <c r="M3439" s="28">
        <v>6380.8</v>
      </c>
      <c r="N3439" s="28">
        <v>772.6</v>
      </c>
      <c r="O3439" s="27">
        <f>IF(ISBLANK(J3439), "", IF(LEFT(B3439) = "P", J3439+60, J3439+90))</f>
        <v>45120</v>
      </c>
      <c r="P3439" s="27">
        <v>45063</v>
      </c>
      <c r="Q3439" s="27">
        <f>IF(NOT(ISNUMBER(P3439)),"",P3439+15)</f>
        <v>45078</v>
      </c>
      <c r="R3439" s="25" t="s">
        <v>195</v>
      </c>
      <c r="S3439" s="25"/>
      <c r="T3439" s="42"/>
      <c r="U3439" s="24"/>
      <c r="V3439" s="24"/>
      <c r="W3439" s="24"/>
      <c r="X3439" s="24">
        <v>45079</v>
      </c>
      <c r="Y3439" s="23" t="str">
        <f ca="1">IF(LEFT(B3439) = "P",
        IF(OR(ISBLANK(I3439), I3439 = ""), TODAY() - F3439 &amp; CHAR(10) &amp; "(preapproval)", I3439 - F3439 &amp; CHAR(10) &amp; "(PFL filed)"),
       IF(OR(ISBLANK(Z3439), Z3439 = ""), TODAY() - J3439, X3439 - J3439 &amp; CHAR(10) &amp; "(closed)"))</f>
        <v>49
(closed)</v>
      </c>
      <c r="Z3439" s="6" t="str">
        <f>IF(ISBLANK(X3439), "", "Yes")</f>
        <v>Yes</v>
      </c>
    </row>
    <row r="3440" spans="1:26" ht="39.75" hidden="1" customHeight="1" x14ac:dyDescent="0.3">
      <c r="A3440" s="29" t="s">
        <v>185</v>
      </c>
      <c r="B3440" s="29">
        <v>2023000087</v>
      </c>
      <c r="C3440" s="31" t="s">
        <v>1096</v>
      </c>
      <c r="D3440" s="29" t="s">
        <v>179</v>
      </c>
      <c r="E3440" s="31" t="s">
        <v>1095</v>
      </c>
      <c r="F3440" s="43"/>
      <c r="G3440" s="32"/>
      <c r="H3440" s="24" t="s">
        <v>230</v>
      </c>
      <c r="I3440" s="24"/>
      <c r="J3440" s="24">
        <v>45033</v>
      </c>
      <c r="K3440" s="28">
        <v>1874.19</v>
      </c>
      <c r="L3440" s="44">
        <v>141.91</v>
      </c>
      <c r="M3440" s="28">
        <v>0</v>
      </c>
      <c r="N3440" s="28">
        <v>0</v>
      </c>
      <c r="O3440" s="27">
        <f>IF(ISBLANK(J3440), "", IF(LEFT(B3440) = "P", J3440+60, J3440+90))</f>
        <v>45123</v>
      </c>
      <c r="P3440" s="27">
        <v>45121</v>
      </c>
      <c r="Q3440" s="27">
        <f>IF(NOT(ISNUMBER(P3440)),"",P3440+15)</f>
        <v>45136</v>
      </c>
      <c r="R3440" s="25">
        <v>45136</v>
      </c>
      <c r="S3440" s="25" t="s">
        <v>230</v>
      </c>
      <c r="T3440" s="42" t="s">
        <v>230</v>
      </c>
      <c r="U3440" s="24">
        <v>45148</v>
      </c>
      <c r="V3440" s="24">
        <v>45148</v>
      </c>
      <c r="W3440" s="24"/>
      <c r="X3440" s="24">
        <v>45195</v>
      </c>
      <c r="Y3440" s="23" t="str">
        <f ca="1">IF(LEFT(B3440) = "P",
        IF(OR(ISBLANK(I3440), I3440 = ""), TODAY() - F3440 &amp; CHAR(10) &amp; "(preapproval)", I3440 - F3440 &amp; CHAR(10) &amp; "(PFL filed)"),
       IF(OR(ISBLANK(Z3440), Z3440 = ""), TODAY() - J3440, X3440 - J3440 &amp; CHAR(10) &amp; "(closed)"))</f>
        <v>162
(closed)</v>
      </c>
      <c r="Z3440" s="6" t="str">
        <f>IF(ISBLANK(X3440), "", "Yes")</f>
        <v>Yes</v>
      </c>
    </row>
    <row r="3441" spans="1:26" ht="33" hidden="1" customHeight="1" x14ac:dyDescent="0.3">
      <c r="A3441" s="29" t="s">
        <v>185</v>
      </c>
      <c r="B3441" s="29">
        <v>2023000088</v>
      </c>
      <c r="C3441" s="31" t="s">
        <v>439</v>
      </c>
      <c r="D3441" s="29" t="s">
        <v>179</v>
      </c>
      <c r="E3441" s="31" t="s">
        <v>841</v>
      </c>
      <c r="F3441" s="43"/>
      <c r="G3441" s="32"/>
      <c r="H3441" s="24" t="s">
        <v>230</v>
      </c>
      <c r="I3441" s="24"/>
      <c r="J3441" s="24">
        <v>45034</v>
      </c>
      <c r="K3441" s="28">
        <v>4410</v>
      </c>
      <c r="L3441" s="44">
        <v>490</v>
      </c>
      <c r="M3441" s="28">
        <v>4410</v>
      </c>
      <c r="N3441" s="28">
        <v>490</v>
      </c>
      <c r="O3441" s="27">
        <f>IF(ISBLANK(J3441), "", IF(LEFT(B3441) = "P", J3441+60, J3441+90))</f>
        <v>45124</v>
      </c>
      <c r="P3441" s="27">
        <v>45121</v>
      </c>
      <c r="Q3441" s="27">
        <f>IF(NOT(ISNUMBER(P3441)),"",P3441+15)</f>
        <v>45136</v>
      </c>
      <c r="R3441" s="25" t="s">
        <v>195</v>
      </c>
      <c r="S3441" s="25"/>
      <c r="T3441" s="42"/>
      <c r="U3441" s="24"/>
      <c r="V3441" s="24"/>
      <c r="W3441" s="24"/>
      <c r="X3441" s="24">
        <v>45139</v>
      </c>
      <c r="Y3441" s="23" t="str">
        <f ca="1">IF(LEFT(B3441) = "P",
        IF(OR(ISBLANK(I3441), I3441 = ""), TODAY() - F3441 &amp; CHAR(10) &amp; "(preapproval)", I3441 - F3441 &amp; CHAR(10) &amp; "(PFL filed)"),
       IF(OR(ISBLANK(Z3441), Z3441 = ""), TODAY() - J3441, X3441 - J3441 &amp; CHAR(10) &amp; "(closed)"))</f>
        <v>105
(closed)</v>
      </c>
      <c r="Z3441" s="6" t="str">
        <f>IF(ISBLANK(X3441), "", "Yes")</f>
        <v>Yes</v>
      </c>
    </row>
    <row r="3442" spans="1:26" ht="20.25" hidden="1" customHeight="1" x14ac:dyDescent="0.3">
      <c r="A3442" s="29" t="s">
        <v>185</v>
      </c>
      <c r="B3442" s="29">
        <v>2023000089</v>
      </c>
      <c r="C3442" s="31" t="s">
        <v>291</v>
      </c>
      <c r="D3442" s="29" t="s">
        <v>179</v>
      </c>
      <c r="E3442" s="31" t="s">
        <v>382</v>
      </c>
      <c r="F3442" s="43"/>
      <c r="G3442" s="32"/>
      <c r="H3442" s="24" t="s">
        <v>230</v>
      </c>
      <c r="I3442" s="24"/>
      <c r="J3442" s="24">
        <v>45042</v>
      </c>
      <c r="K3442" s="28">
        <v>53168.52</v>
      </c>
      <c r="L3442" s="44">
        <v>0</v>
      </c>
      <c r="M3442" s="28">
        <v>53333.919999999998</v>
      </c>
      <c r="N3442" s="28">
        <v>0</v>
      </c>
      <c r="O3442" s="27">
        <f>IF(ISBLANK(J3442), "", IF(LEFT(B3442) = "P", J3442+60, J3442+90))</f>
        <v>45132</v>
      </c>
      <c r="P3442" s="27">
        <v>45084</v>
      </c>
      <c r="Q3442" s="27">
        <f>IF(NOT(ISNUMBER(P3442)),"",P3442+15)</f>
        <v>45099</v>
      </c>
      <c r="R3442" s="25" t="s">
        <v>195</v>
      </c>
      <c r="S3442" s="25"/>
      <c r="T3442" s="42"/>
      <c r="U3442" s="24"/>
      <c r="V3442" s="24"/>
      <c r="W3442" s="24"/>
      <c r="X3442" s="24">
        <v>45100</v>
      </c>
      <c r="Y3442" s="23" t="str">
        <f ca="1">IF(LEFT(B3442) = "P",
        IF(OR(ISBLANK(I3442), I3442 = ""), TODAY() - F3442 &amp; CHAR(10) &amp; "(preapproval)", I3442 - F3442 &amp; CHAR(10) &amp; "(PFL filed)"),
       IF(OR(ISBLANK(Z3442), Z3442 = ""), TODAY() - J3442, X3442 - J3442 &amp; CHAR(10) &amp; "(closed)"))</f>
        <v>58
(closed)</v>
      </c>
      <c r="Z3442" s="6" t="str">
        <f>IF(ISBLANK(X3442), "", "Yes")</f>
        <v>Yes</v>
      </c>
    </row>
    <row r="3443" spans="1:26" ht="28.8" hidden="1" x14ac:dyDescent="0.3">
      <c r="A3443" s="29" t="s">
        <v>185</v>
      </c>
      <c r="B3443" s="29">
        <v>2023000090</v>
      </c>
      <c r="C3443" s="31" t="s">
        <v>1094</v>
      </c>
      <c r="D3443" s="29" t="s">
        <v>179</v>
      </c>
      <c r="E3443" s="31" t="s">
        <v>1072</v>
      </c>
      <c r="F3443" s="43"/>
      <c r="G3443" s="32"/>
      <c r="H3443" s="24" t="s">
        <v>230</v>
      </c>
      <c r="I3443" s="24"/>
      <c r="J3443" s="24">
        <v>45047</v>
      </c>
      <c r="K3443" s="28">
        <v>777.52</v>
      </c>
      <c r="L3443" s="44">
        <v>81.84</v>
      </c>
      <c r="M3443" s="28">
        <v>777.52</v>
      </c>
      <c r="N3443" s="28">
        <v>81.84</v>
      </c>
      <c r="O3443" s="27">
        <f>IF(ISBLANK(J3443), "", IF(LEFT(B3443) = "P", J3443+60, J3443+90))</f>
        <v>45137</v>
      </c>
      <c r="P3443" s="27">
        <v>45098</v>
      </c>
      <c r="Q3443" s="27">
        <f>IF(NOT(ISNUMBER(P3443)),"",P3443+15)</f>
        <v>45113</v>
      </c>
      <c r="R3443" s="25" t="s">
        <v>195</v>
      </c>
      <c r="S3443" s="25"/>
      <c r="T3443" s="42"/>
      <c r="U3443" s="24"/>
      <c r="V3443" s="24"/>
      <c r="W3443" s="24"/>
      <c r="X3443" s="24">
        <v>45114</v>
      </c>
      <c r="Y3443" s="23" t="str">
        <f ca="1">IF(LEFT(B3443) = "P",
        IF(OR(ISBLANK(I3443), I3443 = ""), TODAY() - F3443 &amp; CHAR(10) &amp; "(preapproval)", I3443 - F3443 &amp; CHAR(10) &amp; "(PFL filed)"),
       IF(OR(ISBLANK(Z3443), Z3443 = ""), TODAY() - J3443, X3443 - J3443 &amp; CHAR(10) &amp; "(closed)"))</f>
        <v>67
(closed)</v>
      </c>
      <c r="Z3443" s="6" t="str">
        <f>IF(ISBLANK(X3443), "", "Yes")</f>
        <v>Yes</v>
      </c>
    </row>
    <row r="3444" spans="1:26" ht="28.8" hidden="1" x14ac:dyDescent="0.3">
      <c r="A3444" s="29" t="s">
        <v>185</v>
      </c>
      <c r="B3444" s="29">
        <v>2023000091</v>
      </c>
      <c r="C3444" s="31" t="s">
        <v>291</v>
      </c>
      <c r="D3444" s="29" t="s">
        <v>179</v>
      </c>
      <c r="E3444" s="31" t="s">
        <v>1093</v>
      </c>
      <c r="F3444" s="43"/>
      <c r="G3444" s="32"/>
      <c r="H3444" s="24" t="s">
        <v>230</v>
      </c>
      <c r="I3444" s="24"/>
      <c r="J3444" s="24">
        <v>45047</v>
      </c>
      <c r="K3444" s="28">
        <v>62272</v>
      </c>
      <c r="L3444" s="44">
        <v>7784</v>
      </c>
      <c r="M3444" s="28">
        <v>62756.639999999999</v>
      </c>
      <c r="N3444" s="28">
        <v>7732.08</v>
      </c>
      <c r="O3444" s="27">
        <f>IF(ISBLANK(J3444), "", IF(LEFT(B3444) = "P", J3444+60, J3444+90))</f>
        <v>45137</v>
      </c>
      <c r="P3444" s="27">
        <v>45121</v>
      </c>
      <c r="Q3444" s="27">
        <f>IF(NOT(ISNUMBER(P3444)),"",P3444+15)</f>
        <v>45136</v>
      </c>
      <c r="R3444" s="25" t="s">
        <v>195</v>
      </c>
      <c r="S3444" s="25"/>
      <c r="T3444" s="42"/>
      <c r="U3444" s="24"/>
      <c r="V3444" s="24"/>
      <c r="W3444" s="24"/>
      <c r="X3444" s="24">
        <v>45139</v>
      </c>
      <c r="Y3444" s="23" t="str">
        <f ca="1">IF(LEFT(B3444) = "P",
        IF(OR(ISBLANK(I3444), I3444 = ""), TODAY() - F3444 &amp; CHAR(10) &amp; "(preapproval)", I3444 - F3444 &amp; CHAR(10) &amp; "(PFL filed)"),
       IF(OR(ISBLANK(Z3444), Z3444 = ""), TODAY() - J3444, X3444 - J3444 &amp; CHAR(10) &amp; "(closed)"))</f>
        <v>92
(closed)</v>
      </c>
      <c r="Z3444" s="6" t="str">
        <f>IF(ISBLANK(X3444), "", "Yes")</f>
        <v>Yes</v>
      </c>
    </row>
    <row r="3445" spans="1:26" ht="28.8" hidden="1" x14ac:dyDescent="0.3">
      <c r="A3445" s="29" t="s">
        <v>185</v>
      </c>
      <c r="B3445" s="29">
        <v>2023000092</v>
      </c>
      <c r="C3445" s="31" t="s">
        <v>291</v>
      </c>
      <c r="D3445" s="29" t="s">
        <v>179</v>
      </c>
      <c r="E3445" s="31" t="s">
        <v>1092</v>
      </c>
      <c r="F3445" s="43"/>
      <c r="G3445" s="32"/>
      <c r="H3445" s="24" t="s">
        <v>230</v>
      </c>
      <c r="I3445" s="24"/>
      <c r="J3445" s="24">
        <v>45048</v>
      </c>
      <c r="K3445" s="28">
        <v>3298.62</v>
      </c>
      <c r="L3445" s="44">
        <v>469</v>
      </c>
      <c r="M3445" s="28">
        <v>3298.62</v>
      </c>
      <c r="N3445" s="28">
        <v>469</v>
      </c>
      <c r="O3445" s="27">
        <f>IF(ISBLANK(J3445), "", IF(LEFT(B3445) = "P", J3445+60, J3445+90))</f>
        <v>45138</v>
      </c>
      <c r="P3445" s="27">
        <v>45114</v>
      </c>
      <c r="Q3445" s="27">
        <f>IF(NOT(ISNUMBER(P3445)),"",P3445+15)</f>
        <v>45129</v>
      </c>
      <c r="R3445" s="25" t="s">
        <v>195</v>
      </c>
      <c r="S3445" s="25"/>
      <c r="T3445" s="42"/>
      <c r="U3445" s="24"/>
      <c r="V3445" s="24"/>
      <c r="W3445" s="24"/>
      <c r="X3445" s="24">
        <v>45132</v>
      </c>
      <c r="Y3445" s="23" t="str">
        <f ca="1">IF(LEFT(B3445) = "P",
        IF(OR(ISBLANK(I3445), I3445 = ""), TODAY() - F3445 &amp; CHAR(10) &amp; "(preapproval)", I3445 - F3445 &amp; CHAR(10) &amp; "(PFL filed)"),
       IF(OR(ISBLANK(Z3445), Z3445 = ""), TODAY() - J3445, X3445 - J3445 &amp; CHAR(10) &amp; "(closed)"))</f>
        <v>84
(closed)</v>
      </c>
      <c r="Z3445" s="6" t="str">
        <f>IF(ISBLANK(X3445), "", "Yes")</f>
        <v>Yes</v>
      </c>
    </row>
    <row r="3446" spans="1:26" ht="28.8" hidden="1" x14ac:dyDescent="0.3">
      <c r="A3446" s="29" t="s">
        <v>185</v>
      </c>
      <c r="B3446" s="29">
        <v>2023000093</v>
      </c>
      <c r="C3446" s="31" t="s">
        <v>291</v>
      </c>
      <c r="D3446" s="29" t="s">
        <v>179</v>
      </c>
      <c r="E3446" s="31" t="s">
        <v>798</v>
      </c>
      <c r="F3446" s="43"/>
      <c r="G3446" s="32"/>
      <c r="H3446" s="24" t="s">
        <v>230</v>
      </c>
      <c r="I3446" s="24"/>
      <c r="J3446" s="24">
        <v>45049</v>
      </c>
      <c r="K3446" s="28">
        <v>9872</v>
      </c>
      <c r="L3446" s="44">
        <v>1317</v>
      </c>
      <c r="M3446" s="28">
        <v>9872</v>
      </c>
      <c r="N3446" s="28">
        <v>1317</v>
      </c>
      <c r="O3446" s="27">
        <f>IF(ISBLANK(J3446), "", IF(LEFT(B3446) = "P", J3446+60, J3446+90))</f>
        <v>45139</v>
      </c>
      <c r="P3446" s="27">
        <v>45128</v>
      </c>
      <c r="Q3446" s="27">
        <f>IF(NOT(ISNUMBER(P3446)),"",P3446+15)</f>
        <v>45143</v>
      </c>
      <c r="R3446" s="25" t="s">
        <v>195</v>
      </c>
      <c r="S3446" s="25"/>
      <c r="T3446" s="42"/>
      <c r="U3446" s="24"/>
      <c r="V3446" s="24"/>
      <c r="W3446" s="24"/>
      <c r="X3446" s="24">
        <v>45146</v>
      </c>
      <c r="Y3446" s="23" t="str">
        <f ca="1">IF(LEFT(B3446) = "P",
        IF(OR(ISBLANK(I3446), I3446 = ""), TODAY() - F3446 &amp; CHAR(10) &amp; "(preapproval)", I3446 - F3446 &amp; CHAR(10) &amp; "(PFL filed)"),
       IF(OR(ISBLANK(Z3446), Z3446 = ""), TODAY() - J3446, X3446 - J3446 &amp; CHAR(10) &amp; "(closed)"))</f>
        <v>97
(closed)</v>
      </c>
      <c r="Z3446" s="6" t="str">
        <f>IF(ISBLANK(X3446), "", "Yes")</f>
        <v>Yes</v>
      </c>
    </row>
    <row r="3447" spans="1:26" ht="28.8" hidden="1" x14ac:dyDescent="0.3">
      <c r="A3447" s="29" t="s">
        <v>185</v>
      </c>
      <c r="B3447" s="29">
        <v>2023000094</v>
      </c>
      <c r="C3447" s="31" t="s">
        <v>1091</v>
      </c>
      <c r="D3447" s="29" t="s">
        <v>174</v>
      </c>
      <c r="E3447" s="31" t="s">
        <v>1063</v>
      </c>
      <c r="F3447" s="43"/>
      <c r="G3447" s="32"/>
      <c r="H3447" s="24"/>
      <c r="I3447" s="24"/>
      <c r="J3447" s="24">
        <v>45051</v>
      </c>
      <c r="K3447" s="28">
        <v>951401</v>
      </c>
      <c r="L3447" s="44">
        <v>0</v>
      </c>
      <c r="M3447" s="28">
        <v>0</v>
      </c>
      <c r="N3447" s="28">
        <v>0</v>
      </c>
      <c r="O3447" s="27">
        <f>IF(ISBLANK(J3447), "", IF(LEFT(B3447) = "P", J3447+60, J3447+90))</f>
        <v>45141</v>
      </c>
      <c r="P3447" s="27" t="s">
        <v>230</v>
      </c>
      <c r="Q3447" s="27" t="s">
        <v>230</v>
      </c>
      <c r="R3447" s="25" t="s">
        <v>195</v>
      </c>
      <c r="S3447" s="25"/>
      <c r="T3447" s="42"/>
      <c r="U3447" s="24"/>
      <c r="V3447" s="24"/>
      <c r="W3447" s="24"/>
      <c r="X3447" s="24">
        <v>45056</v>
      </c>
      <c r="Y3447" s="23" t="str">
        <f ca="1">IF(LEFT(B3447) = "P",
        IF(OR(ISBLANK(I3447), I3447 = ""), TODAY() - F3447 &amp; CHAR(10) &amp; "(preapproval)", I3447 - F3447 &amp; CHAR(10) &amp; "(PFL filed)"),
       IF(OR(ISBLANK(Z3447), Z3447 = ""), TODAY() - J3447, X3447 - J3447 &amp; CHAR(10) &amp; "(closed)"))</f>
        <v>5
(closed)</v>
      </c>
      <c r="Z3447" s="6" t="str">
        <f>IF(ISBLANK(X3447), "", "Yes")</f>
        <v>Yes</v>
      </c>
    </row>
    <row r="3448" spans="1:26" ht="28.8" hidden="1" x14ac:dyDescent="0.3">
      <c r="A3448" s="29" t="s">
        <v>185</v>
      </c>
      <c r="B3448" s="29">
        <v>2023000095</v>
      </c>
      <c r="C3448" s="31" t="s">
        <v>389</v>
      </c>
      <c r="D3448" s="29" t="s">
        <v>177</v>
      </c>
      <c r="E3448" s="31" t="s">
        <v>1090</v>
      </c>
      <c r="F3448" s="43"/>
      <c r="G3448" s="32"/>
      <c r="H3448" s="24" t="s">
        <v>230</v>
      </c>
      <c r="I3448" s="24"/>
      <c r="J3448" s="24">
        <v>45054</v>
      </c>
      <c r="K3448" s="28">
        <v>640</v>
      </c>
      <c r="L3448" s="44">
        <v>64</v>
      </c>
      <c r="M3448" s="28">
        <v>640</v>
      </c>
      <c r="N3448" s="28">
        <v>64</v>
      </c>
      <c r="O3448" s="27">
        <f>IF(ISBLANK(J3448), "", IF(LEFT(B3448) = "P", J3448+60, J3448+90))</f>
        <v>45144</v>
      </c>
      <c r="P3448" s="27">
        <v>45105</v>
      </c>
      <c r="Q3448" s="27">
        <f>IF(NOT(ISNUMBER(P3448)),"",P3448+15)</f>
        <v>45120</v>
      </c>
      <c r="R3448" s="25" t="s">
        <v>195</v>
      </c>
      <c r="S3448" s="25"/>
      <c r="T3448" s="42"/>
      <c r="U3448" s="24"/>
      <c r="V3448" s="24"/>
      <c r="W3448" s="24" t="s">
        <v>230</v>
      </c>
      <c r="X3448" s="24">
        <v>45121</v>
      </c>
      <c r="Y3448" s="23" t="str">
        <f ca="1">IF(LEFT(B3448) = "P",
        IF(OR(ISBLANK(I3448), I3448 = ""), TODAY() - F3448 &amp; CHAR(10) &amp; "(preapproval)", I3448 - F3448 &amp; CHAR(10) &amp; "(PFL filed)"),
       IF(OR(ISBLANK(Z3448), Z3448 = ""), TODAY() - J3448, X3448 - J3448 &amp; CHAR(10) &amp; "(closed)"))</f>
        <v>67
(closed)</v>
      </c>
      <c r="Z3448" s="6" t="str">
        <f>IF(ISBLANK(X3448), "", "Yes")</f>
        <v>Yes</v>
      </c>
    </row>
    <row r="3449" spans="1:26" ht="28.8" hidden="1" x14ac:dyDescent="0.3">
      <c r="A3449" s="29" t="s">
        <v>185</v>
      </c>
      <c r="B3449" s="29">
        <v>2023000096</v>
      </c>
      <c r="C3449" s="30" t="s">
        <v>250</v>
      </c>
      <c r="D3449" s="29" t="s">
        <v>179</v>
      </c>
      <c r="E3449" s="31" t="s">
        <v>1089</v>
      </c>
      <c r="F3449" s="43"/>
      <c r="G3449" s="32"/>
      <c r="H3449" s="24" t="s">
        <v>230</v>
      </c>
      <c r="I3449" s="24"/>
      <c r="J3449" s="24">
        <v>45056</v>
      </c>
      <c r="K3449" s="28">
        <v>14512</v>
      </c>
      <c r="L3449" s="44">
        <v>640</v>
      </c>
      <c r="M3449" s="28">
        <v>14512</v>
      </c>
      <c r="N3449" s="28">
        <v>640</v>
      </c>
      <c r="O3449" s="27">
        <f>IF(ISBLANK(J3449), "", IF(LEFT(B3449) = "P", J3449+60, J3449+90))</f>
        <v>45146</v>
      </c>
      <c r="P3449" s="27">
        <v>45091</v>
      </c>
      <c r="Q3449" s="27">
        <f>IF(NOT(ISNUMBER(P3449)),"",P3449+15)</f>
        <v>45106</v>
      </c>
      <c r="R3449" s="25" t="s">
        <v>195</v>
      </c>
      <c r="S3449" s="25"/>
      <c r="T3449" s="42"/>
      <c r="U3449" s="24"/>
      <c r="V3449" s="24"/>
      <c r="W3449" s="24"/>
      <c r="X3449" s="24">
        <v>45107</v>
      </c>
      <c r="Y3449" s="23" t="str">
        <f ca="1">IF(LEFT(B3449) = "P",
        IF(OR(ISBLANK(I3449), I3449 = ""), TODAY() - F3449 &amp; CHAR(10) &amp; "(preapproval)", I3449 - F3449 &amp; CHAR(10) &amp; "(PFL filed)"),
       IF(OR(ISBLANK(Z3449), Z3449 = ""), TODAY() - J3449, X3449 - J3449 &amp; CHAR(10) &amp; "(closed)"))</f>
        <v>51
(closed)</v>
      </c>
      <c r="Z3449" s="6" t="str">
        <f>IF(ISBLANK(X3449), "", "Yes")</f>
        <v>Yes</v>
      </c>
    </row>
    <row r="3450" spans="1:26" ht="28.8" hidden="1" x14ac:dyDescent="0.3">
      <c r="A3450" s="29" t="s">
        <v>185</v>
      </c>
      <c r="B3450" s="29">
        <v>2023000097</v>
      </c>
      <c r="C3450" s="31" t="s">
        <v>1088</v>
      </c>
      <c r="D3450" s="29" t="s">
        <v>176</v>
      </c>
      <c r="E3450" s="31" t="s">
        <v>1087</v>
      </c>
      <c r="F3450" s="43"/>
      <c r="G3450" s="32"/>
      <c r="H3450" s="24" t="s">
        <v>230</v>
      </c>
      <c r="I3450" s="24"/>
      <c r="J3450" s="24">
        <v>45056</v>
      </c>
      <c r="K3450" s="28">
        <v>9904.65</v>
      </c>
      <c r="L3450" s="44">
        <v>0</v>
      </c>
      <c r="M3450" s="28">
        <v>9904.65</v>
      </c>
      <c r="N3450" s="28">
        <v>0</v>
      </c>
      <c r="O3450" s="27">
        <f>IF(ISBLANK(J3450), "", IF(LEFT(B3450) = "P", J3450+60, J3450+90))</f>
        <v>45146</v>
      </c>
      <c r="P3450" s="27">
        <v>45098</v>
      </c>
      <c r="Q3450" s="27">
        <f>IF(NOT(ISNUMBER(P3450)),"",P3450+15)</f>
        <v>45113</v>
      </c>
      <c r="R3450" s="25" t="s">
        <v>195</v>
      </c>
      <c r="S3450" s="25"/>
      <c r="T3450" s="42"/>
      <c r="U3450" s="24"/>
      <c r="V3450" s="24"/>
      <c r="W3450" s="24"/>
      <c r="X3450" s="24">
        <v>45114</v>
      </c>
      <c r="Y3450" s="23" t="str">
        <f ca="1">IF(LEFT(B3450) = "P",
        IF(OR(ISBLANK(I3450), I3450 = ""), TODAY() - F3450 &amp; CHAR(10) &amp; "(preapproval)", I3450 - F3450 &amp; CHAR(10) &amp; "(PFL filed)"),
       IF(OR(ISBLANK(Z3450), Z3450 = ""), TODAY() - J3450, X3450 - J3450 &amp; CHAR(10) &amp; "(closed)"))</f>
        <v>58
(closed)</v>
      </c>
      <c r="Z3450" s="6" t="str">
        <f>IF(ISBLANK(X3450), "", "Yes")</f>
        <v>Yes</v>
      </c>
    </row>
    <row r="3451" spans="1:26" ht="28.8" hidden="1" x14ac:dyDescent="0.3">
      <c r="A3451" s="29" t="s">
        <v>185</v>
      </c>
      <c r="B3451" s="29">
        <v>2023000098</v>
      </c>
      <c r="C3451" s="31" t="s">
        <v>291</v>
      </c>
      <c r="D3451" s="29" t="s">
        <v>179</v>
      </c>
      <c r="E3451" s="31" t="s">
        <v>1086</v>
      </c>
      <c r="F3451" s="43"/>
      <c r="G3451" s="32"/>
      <c r="H3451" s="24" t="s">
        <v>230</v>
      </c>
      <c r="I3451" s="24"/>
      <c r="J3451" s="24">
        <v>45057</v>
      </c>
      <c r="K3451" s="28">
        <v>260070</v>
      </c>
      <c r="L3451" s="44">
        <v>12390</v>
      </c>
      <c r="M3451" s="28">
        <v>260070</v>
      </c>
      <c r="N3451" s="28">
        <v>12390</v>
      </c>
      <c r="O3451" s="27">
        <f>IF(ISBLANK(J3451), "", IF(LEFT(B3451) = "P", J3451+60, J3451+90))</f>
        <v>45147</v>
      </c>
      <c r="P3451" s="27">
        <v>45126</v>
      </c>
      <c r="Q3451" s="27">
        <f>IF(NOT(ISNUMBER(P3451)),"",P3451+15)</f>
        <v>45141</v>
      </c>
      <c r="R3451" s="25" t="s">
        <v>195</v>
      </c>
      <c r="S3451" s="25"/>
      <c r="T3451" s="42"/>
      <c r="U3451" s="24"/>
      <c r="V3451" s="24"/>
      <c r="W3451" s="24"/>
      <c r="X3451" s="24">
        <v>45142</v>
      </c>
      <c r="Y3451" s="23" t="str">
        <f ca="1">IF(LEFT(B3451) = "P",
        IF(OR(ISBLANK(I3451), I3451 = ""), TODAY() - F3451 &amp; CHAR(10) &amp; "(preapproval)", I3451 - F3451 &amp; CHAR(10) &amp; "(PFL filed)"),
       IF(OR(ISBLANK(Z3451), Z3451 = ""), TODAY() - J3451, X3451 - J3451 &amp; CHAR(10) &amp; "(closed)"))</f>
        <v>85
(closed)</v>
      </c>
      <c r="Z3451" s="6" t="str">
        <f>IF(ISBLANK(X3451), "", "Yes")</f>
        <v>Yes</v>
      </c>
    </row>
    <row r="3452" spans="1:26" ht="28.8" hidden="1" x14ac:dyDescent="0.3">
      <c r="A3452" s="29" t="s">
        <v>185</v>
      </c>
      <c r="B3452" s="29">
        <v>2023000099</v>
      </c>
      <c r="C3452" s="31" t="s">
        <v>350</v>
      </c>
      <c r="D3452" s="29" t="s">
        <v>174</v>
      </c>
      <c r="E3452" s="31" t="s">
        <v>1063</v>
      </c>
      <c r="F3452" s="43"/>
      <c r="G3452" s="32"/>
      <c r="H3452" s="24" t="s">
        <v>230</v>
      </c>
      <c r="I3452" s="24"/>
      <c r="J3452" s="24">
        <v>45058</v>
      </c>
      <c r="K3452" s="28">
        <v>945847</v>
      </c>
      <c r="L3452" s="44">
        <v>0</v>
      </c>
      <c r="M3452" s="28">
        <v>916697.97</v>
      </c>
      <c r="N3452" s="28">
        <v>0</v>
      </c>
      <c r="O3452" s="27">
        <f>IF(ISBLANK(J3452), "", IF(LEFT(B3452) = "P", J3452+60, J3452+90))</f>
        <v>45148</v>
      </c>
      <c r="P3452" s="27">
        <v>45090</v>
      </c>
      <c r="Q3452" s="27">
        <f>IF(NOT(ISNUMBER(P3452)),"",P3452+15)</f>
        <v>45105</v>
      </c>
      <c r="R3452" s="25" t="s">
        <v>195</v>
      </c>
      <c r="S3452" s="25"/>
      <c r="T3452" s="42"/>
      <c r="U3452" s="24"/>
      <c r="V3452" s="24"/>
      <c r="W3452" s="24"/>
      <c r="X3452" s="24">
        <v>45106</v>
      </c>
      <c r="Y3452" s="23" t="str">
        <f ca="1">IF(LEFT(B3452) = "P",
        IF(OR(ISBLANK(I3452), I3452 = ""), TODAY() - F3452 &amp; CHAR(10) &amp; "(preapproval)", I3452 - F3452 &amp; CHAR(10) &amp; "(PFL filed)"),
       IF(OR(ISBLANK(Z3452), Z3452 = ""), TODAY() - J3452, X3452 - J3452 &amp; CHAR(10) &amp; "(closed)"))</f>
        <v>48
(closed)</v>
      </c>
      <c r="Z3452" s="6" t="str">
        <f>IF(ISBLANK(X3452), "", "Yes")</f>
        <v>Yes</v>
      </c>
    </row>
    <row r="3453" spans="1:26" ht="28.8" hidden="1" x14ac:dyDescent="0.3">
      <c r="A3453" s="29" t="s">
        <v>185</v>
      </c>
      <c r="B3453" s="29">
        <v>2023000100</v>
      </c>
      <c r="C3453" s="31" t="s">
        <v>193</v>
      </c>
      <c r="D3453" s="29" t="s">
        <v>179</v>
      </c>
      <c r="E3453" s="31" t="s">
        <v>1085</v>
      </c>
      <c r="F3453" s="43"/>
      <c r="G3453" s="32"/>
      <c r="H3453" s="24" t="s">
        <v>230</v>
      </c>
      <c r="I3453" s="24"/>
      <c r="J3453" s="24">
        <v>45063</v>
      </c>
      <c r="K3453" s="28">
        <v>3297</v>
      </c>
      <c r="L3453" s="44">
        <v>329.7</v>
      </c>
      <c r="M3453" s="28">
        <v>3297</v>
      </c>
      <c r="N3453" s="28">
        <v>329.7</v>
      </c>
      <c r="O3453" s="27">
        <f>IF(ISBLANK(J3453), "", IF(LEFT(B3453) = "P", J3453+60, J3453+90))</f>
        <v>45153</v>
      </c>
      <c r="P3453" s="27">
        <v>45100</v>
      </c>
      <c r="Q3453" s="27">
        <f>IF(NOT(ISNUMBER(P3453)),"",P3453+15)</f>
        <v>45115</v>
      </c>
      <c r="R3453" s="25" t="s">
        <v>195</v>
      </c>
      <c r="S3453" s="25"/>
      <c r="T3453" s="42"/>
      <c r="U3453" s="24"/>
      <c r="V3453" s="24"/>
      <c r="W3453" s="24"/>
      <c r="X3453" s="24">
        <v>45118</v>
      </c>
      <c r="Y3453" s="23" t="str">
        <f ca="1">IF(LEFT(B3453) = "P",
        IF(OR(ISBLANK(I3453), I3453 = ""), TODAY() - F3453 &amp; CHAR(10) &amp; "(preapproval)", I3453 - F3453 &amp; CHAR(10) &amp; "(PFL filed)"),
       IF(OR(ISBLANK(Z3453), Z3453 = ""), TODAY() - J3453, X3453 - J3453 &amp; CHAR(10) &amp; "(closed)"))</f>
        <v>55
(closed)</v>
      </c>
      <c r="Z3453" s="6" t="str">
        <f>IF(ISBLANK(X3453), "", "Yes")</f>
        <v>Yes</v>
      </c>
    </row>
    <row r="3454" spans="1:26" ht="28.8" hidden="1" x14ac:dyDescent="0.3">
      <c r="A3454" s="29" t="s">
        <v>185</v>
      </c>
      <c r="B3454" s="29">
        <v>2023000101</v>
      </c>
      <c r="C3454" s="31" t="s">
        <v>445</v>
      </c>
      <c r="D3454" s="29" t="s">
        <v>176</v>
      </c>
      <c r="E3454" s="31" t="s">
        <v>1084</v>
      </c>
      <c r="F3454" s="43"/>
      <c r="G3454" s="32"/>
      <c r="H3454" s="24" t="s">
        <v>230</v>
      </c>
      <c r="I3454" s="24"/>
      <c r="J3454" s="24">
        <v>45064</v>
      </c>
      <c r="K3454" s="28">
        <v>27387.200000000001</v>
      </c>
      <c r="L3454" s="44">
        <v>2151</v>
      </c>
      <c r="M3454" s="28">
        <v>27389.200000000001</v>
      </c>
      <c r="N3454" s="28">
        <v>2151</v>
      </c>
      <c r="O3454" s="27">
        <f>IF(ISBLANK(J3454), "", IF(LEFT(B3454) = "P", J3454+60, J3454+90))</f>
        <v>45154</v>
      </c>
      <c r="P3454" s="27">
        <v>45098</v>
      </c>
      <c r="Q3454" s="27">
        <f>IF(NOT(ISNUMBER(P3454)),"",P3454+15)</f>
        <v>45113</v>
      </c>
      <c r="R3454" s="25" t="s">
        <v>195</v>
      </c>
      <c r="S3454" s="25"/>
      <c r="T3454" s="42"/>
      <c r="U3454" s="24"/>
      <c r="V3454" s="24"/>
      <c r="W3454" s="24"/>
      <c r="X3454" s="24">
        <v>45114</v>
      </c>
      <c r="Y3454" s="23" t="str">
        <f ca="1">IF(LEFT(B3454) = "P",
        IF(OR(ISBLANK(I3454), I3454 = ""), TODAY() - F3454 &amp; CHAR(10) &amp; "(preapproval)", I3454 - F3454 &amp; CHAR(10) &amp; "(PFL filed)"),
       IF(OR(ISBLANK(Z3454), Z3454 = ""), TODAY() - J3454, X3454 - J3454 &amp; CHAR(10) &amp; "(closed)"))</f>
        <v>50
(closed)</v>
      </c>
      <c r="Z3454" s="6" t="str">
        <f>IF(ISBLANK(X3454), "", "Yes")</f>
        <v>Yes</v>
      </c>
    </row>
    <row r="3455" spans="1:26" ht="28.8" hidden="1" x14ac:dyDescent="0.3">
      <c r="A3455" s="29" t="s">
        <v>185</v>
      </c>
      <c r="B3455" s="29">
        <v>2023000102</v>
      </c>
      <c r="C3455" s="31" t="s">
        <v>291</v>
      </c>
      <c r="D3455" s="29" t="s">
        <v>179</v>
      </c>
      <c r="E3455" s="31" t="s">
        <v>397</v>
      </c>
      <c r="F3455" s="43"/>
      <c r="G3455" s="32"/>
      <c r="H3455" s="24" t="s">
        <v>230</v>
      </c>
      <c r="I3455" s="24"/>
      <c r="J3455" s="24">
        <v>45065</v>
      </c>
      <c r="K3455" s="28">
        <v>43312.17</v>
      </c>
      <c r="L3455" s="44">
        <v>4812</v>
      </c>
      <c r="M3455" s="28">
        <v>44591.67</v>
      </c>
      <c r="N3455" s="28">
        <v>4812</v>
      </c>
      <c r="O3455" s="27">
        <f>IF(ISBLANK(J3455), "", IF(LEFT(B3455) = "P", J3455+60, J3455+90))</f>
        <v>45155</v>
      </c>
      <c r="P3455" s="27">
        <v>45147</v>
      </c>
      <c r="Q3455" s="27">
        <f>IF(NOT(ISNUMBER(P3455)),"",P3455+15)</f>
        <v>45162</v>
      </c>
      <c r="R3455" s="25" t="s">
        <v>195</v>
      </c>
      <c r="S3455" s="25"/>
      <c r="T3455" s="42"/>
      <c r="U3455" s="24"/>
      <c r="V3455" s="24"/>
      <c r="W3455" s="24"/>
      <c r="X3455" s="24">
        <v>45163</v>
      </c>
      <c r="Y3455" s="23" t="str">
        <f ca="1">IF(LEFT(B3455) = "P",
        IF(OR(ISBLANK(I3455), I3455 = ""), TODAY() - F3455 &amp; CHAR(10) &amp; "(preapproval)", I3455 - F3455 &amp; CHAR(10) &amp; "(PFL filed)"),
       IF(OR(ISBLANK(Z3455), Z3455 = ""), TODAY() - J3455, X3455 - J3455 &amp; CHAR(10) &amp; "(closed)"))</f>
        <v>98
(closed)</v>
      </c>
      <c r="Z3455" s="6" t="str">
        <f>IF(ISBLANK(X3455), "", "Yes")</f>
        <v>Yes</v>
      </c>
    </row>
    <row r="3456" spans="1:26" ht="40.200000000000003" hidden="1" x14ac:dyDescent="0.3">
      <c r="A3456" s="29" t="s">
        <v>185</v>
      </c>
      <c r="B3456" s="29">
        <v>2023000103</v>
      </c>
      <c r="C3456" s="115" t="s">
        <v>1083</v>
      </c>
      <c r="D3456" s="33" t="s">
        <v>176</v>
      </c>
      <c r="E3456" s="50" t="s">
        <v>1082</v>
      </c>
      <c r="F3456" s="49"/>
      <c r="G3456" s="48"/>
      <c r="H3456" s="34" t="s">
        <v>230</v>
      </c>
      <c r="I3456" s="34"/>
      <c r="J3456" s="34">
        <v>45065</v>
      </c>
      <c r="K3456" s="28">
        <v>0</v>
      </c>
      <c r="L3456" s="44">
        <v>0</v>
      </c>
      <c r="M3456" s="28"/>
      <c r="N3456" s="28"/>
      <c r="O3456" s="27"/>
      <c r="P3456" s="27" t="s">
        <v>230</v>
      </c>
      <c r="Q3456" s="27"/>
      <c r="R3456" s="25" t="s">
        <v>195</v>
      </c>
      <c r="S3456" s="25"/>
      <c r="T3456" s="42"/>
      <c r="U3456" s="24"/>
      <c r="V3456" s="24"/>
      <c r="W3456" s="24"/>
      <c r="X3456" s="24">
        <v>45176</v>
      </c>
      <c r="Y3456" s="23" t="str">
        <f ca="1">IF(LEFT(B3456) = "P",
        IF(OR(ISBLANK(I3456), I3456 = ""), TODAY() - F3456 &amp; CHAR(10) &amp; "(preapproval)", I3456 - F3456 &amp; CHAR(10) &amp; "(PFL filed)"),
       IF(OR(ISBLANK(Z3456), Z3456 = ""), TODAY() - J3456, X3456 - J3456 &amp; CHAR(10) &amp; "(closed)"))</f>
        <v>111
(closed)</v>
      </c>
      <c r="Z3456" s="6" t="s">
        <v>360</v>
      </c>
    </row>
    <row r="3457" spans="1:26" ht="28.8" hidden="1" x14ac:dyDescent="0.3">
      <c r="A3457" s="29" t="s">
        <v>185</v>
      </c>
      <c r="B3457" s="29">
        <v>2023000104</v>
      </c>
      <c r="C3457" s="31" t="s">
        <v>299</v>
      </c>
      <c r="D3457" s="29" t="s">
        <v>179</v>
      </c>
      <c r="E3457" s="31" t="s">
        <v>1081</v>
      </c>
      <c r="F3457" s="43"/>
      <c r="G3457" s="32"/>
      <c r="H3457" s="24" t="s">
        <v>230</v>
      </c>
      <c r="I3457" s="24"/>
      <c r="J3457" s="24">
        <v>45071</v>
      </c>
      <c r="K3457" s="28">
        <v>22180</v>
      </c>
      <c r="L3457" s="44">
        <v>560</v>
      </c>
      <c r="M3457" s="28">
        <v>22180</v>
      </c>
      <c r="N3457" s="28">
        <v>560</v>
      </c>
      <c r="O3457" s="27">
        <f>IF(ISBLANK(J3457), "", IF(LEFT(B3457) = "P", J3457+60, J3457+90))</f>
        <v>45161</v>
      </c>
      <c r="P3457" s="27">
        <v>45119</v>
      </c>
      <c r="Q3457" s="27">
        <f>IF(NOT(ISNUMBER(P3457)),"",P3457+15)</f>
        <v>45134</v>
      </c>
      <c r="R3457" s="25" t="s">
        <v>195</v>
      </c>
      <c r="S3457" s="25"/>
      <c r="T3457" s="42"/>
      <c r="U3457" s="24"/>
      <c r="V3457" s="24"/>
      <c r="W3457" s="24"/>
      <c r="X3457" s="24">
        <v>45135</v>
      </c>
      <c r="Y3457" s="23" t="str">
        <f ca="1">IF(LEFT(B3457) = "P",
        IF(OR(ISBLANK(I3457), I3457 = ""), TODAY() - F3457 &amp; CHAR(10) &amp; "(preapproval)", I3457 - F3457 &amp; CHAR(10) &amp; "(PFL filed)"),
       IF(OR(ISBLANK(Z3457), Z3457 = ""), TODAY() - J3457, X3457 - J3457 &amp; CHAR(10) &amp; "(closed)"))</f>
        <v>64
(closed)</v>
      </c>
      <c r="Z3457" s="6" t="str">
        <f>IF(ISBLANK(X3457), "", "Yes")</f>
        <v>Yes</v>
      </c>
    </row>
    <row r="3458" spans="1:26" ht="28.8" hidden="1" x14ac:dyDescent="0.3">
      <c r="A3458" s="29" t="s">
        <v>185</v>
      </c>
      <c r="B3458" s="29">
        <v>2023000105</v>
      </c>
      <c r="C3458" s="31" t="s">
        <v>193</v>
      </c>
      <c r="D3458" s="29" t="s">
        <v>176</v>
      </c>
      <c r="E3458" s="63" t="s">
        <v>650</v>
      </c>
      <c r="F3458" s="43"/>
      <c r="G3458" s="32"/>
      <c r="H3458" s="24" t="s">
        <v>230</v>
      </c>
      <c r="I3458" s="24"/>
      <c r="J3458" s="24">
        <v>45072</v>
      </c>
      <c r="K3458" s="28">
        <v>472.85</v>
      </c>
      <c r="L3458" s="44">
        <v>283.5</v>
      </c>
      <c r="M3458" s="28">
        <v>472.85</v>
      </c>
      <c r="N3458" s="28">
        <v>283.5</v>
      </c>
      <c r="O3458" s="27">
        <f>IF(ISBLANK(J3458), "", IF(LEFT(B3458) = "P", J3458+60, J3458+90))</f>
        <v>45162</v>
      </c>
      <c r="P3458" s="27">
        <v>45119</v>
      </c>
      <c r="Q3458" s="27">
        <f>IF(NOT(ISNUMBER(P3458)),"",P3458+15)</f>
        <v>45134</v>
      </c>
      <c r="R3458" s="25" t="s">
        <v>195</v>
      </c>
      <c r="S3458" s="25"/>
      <c r="T3458" s="42"/>
      <c r="U3458" s="24"/>
      <c r="V3458" s="24"/>
      <c r="W3458" s="24"/>
      <c r="X3458" s="24">
        <v>45135</v>
      </c>
      <c r="Y3458" s="23" t="str">
        <f ca="1">IF(LEFT(B3458) = "P",
        IF(OR(ISBLANK(I3458), I3458 = ""), TODAY() - F3458 &amp; CHAR(10) &amp; "(preapproval)", I3458 - F3458 &amp; CHAR(10) &amp; "(PFL filed)"),
       IF(OR(ISBLANK(Z3458), Z3458 = ""), TODAY() - J3458, X3458 - J3458 &amp; CHAR(10) &amp; "(closed)"))</f>
        <v>63
(closed)</v>
      </c>
      <c r="Z3458" s="6" t="str">
        <f>IF(ISBLANK(X3458), "", "Yes")</f>
        <v>Yes</v>
      </c>
    </row>
    <row r="3459" spans="1:26" ht="28.8" hidden="1" x14ac:dyDescent="0.3">
      <c r="A3459" s="29" t="s">
        <v>185</v>
      </c>
      <c r="B3459" s="29">
        <v>2023000106</v>
      </c>
      <c r="C3459" s="31" t="s">
        <v>193</v>
      </c>
      <c r="D3459" s="29" t="s">
        <v>176</v>
      </c>
      <c r="E3459" s="63" t="s">
        <v>649</v>
      </c>
      <c r="F3459" s="43"/>
      <c r="G3459" s="32"/>
      <c r="H3459" s="24" t="s">
        <v>230</v>
      </c>
      <c r="I3459" s="24"/>
      <c r="J3459" s="24">
        <v>45072</v>
      </c>
      <c r="K3459" s="28">
        <v>475.88</v>
      </c>
      <c r="L3459" s="44">
        <v>290.5</v>
      </c>
      <c r="M3459" s="28">
        <v>475.88</v>
      </c>
      <c r="N3459" s="28">
        <v>290.5</v>
      </c>
      <c r="O3459" s="27">
        <f>IF(ISBLANK(J3459), "", IF(LEFT(B3459) = "P", J3459+60, J3459+90))</f>
        <v>45162</v>
      </c>
      <c r="P3459" s="27">
        <v>45119</v>
      </c>
      <c r="Q3459" s="27">
        <f>IF(NOT(ISNUMBER(P3459)),"",P3459+15)</f>
        <v>45134</v>
      </c>
      <c r="R3459" s="25" t="s">
        <v>195</v>
      </c>
      <c r="S3459" s="25"/>
      <c r="T3459" s="42"/>
      <c r="U3459" s="24"/>
      <c r="V3459" s="24"/>
      <c r="W3459" s="24"/>
      <c r="X3459" s="24">
        <v>45135</v>
      </c>
      <c r="Y3459" s="23" t="str">
        <f ca="1">IF(LEFT(B3459) = "P",
        IF(OR(ISBLANK(I3459), I3459 = ""), TODAY() - F3459 &amp; CHAR(10) &amp; "(preapproval)", I3459 - F3459 &amp; CHAR(10) &amp; "(PFL filed)"),
       IF(OR(ISBLANK(Z3459), Z3459 = ""), TODAY() - J3459, X3459 - J3459 &amp; CHAR(10) &amp; "(closed)"))</f>
        <v>63
(closed)</v>
      </c>
      <c r="Z3459" s="6" t="str">
        <f>IF(ISBLANK(X3459), "", "Yes")</f>
        <v>Yes</v>
      </c>
    </row>
    <row r="3460" spans="1:26" ht="28.8" hidden="1" x14ac:dyDescent="0.3">
      <c r="A3460" s="29" t="s">
        <v>185</v>
      </c>
      <c r="B3460" s="29">
        <v>2023000107</v>
      </c>
      <c r="C3460" s="31" t="s">
        <v>193</v>
      </c>
      <c r="D3460" s="29" t="s">
        <v>176</v>
      </c>
      <c r="E3460" s="63" t="s">
        <v>648</v>
      </c>
      <c r="F3460" s="43"/>
      <c r="G3460" s="32"/>
      <c r="H3460" s="24" t="s">
        <v>230</v>
      </c>
      <c r="I3460" s="24"/>
      <c r="J3460" s="24">
        <v>45072</v>
      </c>
      <c r="K3460" s="28">
        <v>475.88</v>
      </c>
      <c r="L3460" s="44">
        <v>290.5</v>
      </c>
      <c r="M3460" s="28">
        <v>475.88</v>
      </c>
      <c r="N3460" s="28">
        <v>290.5</v>
      </c>
      <c r="O3460" s="27">
        <f>IF(ISBLANK(J3460), "", IF(LEFT(B3460) = "P", J3460+60, J3460+90))</f>
        <v>45162</v>
      </c>
      <c r="P3460" s="27">
        <v>45128</v>
      </c>
      <c r="Q3460" s="27">
        <f>IF(NOT(ISNUMBER(P3460)),"",P3460+15)</f>
        <v>45143</v>
      </c>
      <c r="R3460" s="25" t="s">
        <v>195</v>
      </c>
      <c r="S3460" s="25"/>
      <c r="T3460" s="42"/>
      <c r="U3460" s="24"/>
      <c r="V3460" s="24"/>
      <c r="W3460" s="24"/>
      <c r="X3460" s="24">
        <v>45146</v>
      </c>
      <c r="Y3460" s="23" t="str">
        <f ca="1">IF(LEFT(B3460) = "P",
        IF(OR(ISBLANK(I3460), I3460 = ""), TODAY() - F3460 &amp; CHAR(10) &amp; "(preapproval)", I3460 - F3460 &amp; CHAR(10) &amp; "(PFL filed)"),
       IF(OR(ISBLANK(Z3460), Z3460 = ""), TODAY() - J3460, X3460 - J3460 &amp; CHAR(10) &amp; "(closed)"))</f>
        <v>74
(closed)</v>
      </c>
      <c r="Z3460" s="6" t="str">
        <f>IF(ISBLANK(X3460), "", "Yes")</f>
        <v>Yes</v>
      </c>
    </row>
    <row r="3461" spans="1:26" ht="28.8" hidden="1" x14ac:dyDescent="0.3">
      <c r="A3461" s="29" t="s">
        <v>185</v>
      </c>
      <c r="B3461" s="29">
        <v>2023000108</v>
      </c>
      <c r="C3461" s="31" t="s">
        <v>193</v>
      </c>
      <c r="D3461" s="29" t="s">
        <v>176</v>
      </c>
      <c r="E3461" s="63" t="s">
        <v>647</v>
      </c>
      <c r="F3461" s="43"/>
      <c r="G3461" s="32"/>
      <c r="H3461" s="24" t="s">
        <v>230</v>
      </c>
      <c r="I3461" s="24"/>
      <c r="J3461" s="24">
        <v>45072</v>
      </c>
      <c r="K3461" s="28">
        <v>1722.67</v>
      </c>
      <c r="L3461" s="44">
        <v>224</v>
      </c>
      <c r="M3461" s="28" t="s">
        <v>1080</v>
      </c>
      <c r="N3461" s="28">
        <v>224</v>
      </c>
      <c r="O3461" s="27">
        <f>IF(ISBLANK(J3461), "", IF(LEFT(B3461) = "P", J3461+60, J3461+90))</f>
        <v>45162</v>
      </c>
      <c r="P3461" s="27">
        <v>45128</v>
      </c>
      <c r="Q3461" s="27">
        <f>IF(NOT(ISNUMBER(P3461)),"",P3461+15)</f>
        <v>45143</v>
      </c>
      <c r="R3461" s="25" t="s">
        <v>195</v>
      </c>
      <c r="S3461" s="25"/>
      <c r="T3461" s="42"/>
      <c r="U3461" s="24"/>
      <c r="V3461" s="24"/>
      <c r="W3461" s="24"/>
      <c r="X3461" s="24">
        <v>45146</v>
      </c>
      <c r="Y3461" s="23" t="str">
        <f ca="1">IF(LEFT(B3461) = "P",
        IF(OR(ISBLANK(I3461), I3461 = ""), TODAY() - F3461 &amp; CHAR(10) &amp; "(preapproval)", I3461 - F3461 &amp; CHAR(10) &amp; "(PFL filed)"),
       IF(OR(ISBLANK(Z3461), Z3461 = ""), TODAY() - J3461, X3461 - J3461 &amp; CHAR(10) &amp; "(closed)"))</f>
        <v>74
(closed)</v>
      </c>
      <c r="Z3461" s="6" t="str">
        <f>IF(ISBLANK(X3461), "", "Yes")</f>
        <v>Yes</v>
      </c>
    </row>
    <row r="3462" spans="1:26" ht="39.75" hidden="1" customHeight="1" x14ac:dyDescent="0.3">
      <c r="A3462" s="29" t="s">
        <v>185</v>
      </c>
      <c r="B3462" s="29">
        <v>2023000109</v>
      </c>
      <c r="C3462" s="31" t="s">
        <v>193</v>
      </c>
      <c r="D3462" s="29" t="s">
        <v>179</v>
      </c>
      <c r="E3462" s="31" t="s">
        <v>1076</v>
      </c>
      <c r="F3462" s="43"/>
      <c r="G3462" s="32"/>
      <c r="H3462" s="24" t="s">
        <v>230</v>
      </c>
      <c r="I3462" s="24"/>
      <c r="J3462" s="24">
        <v>45072</v>
      </c>
      <c r="K3462" s="28">
        <v>18588</v>
      </c>
      <c r="L3462" s="44">
        <v>1542</v>
      </c>
      <c r="M3462" s="28">
        <v>0</v>
      </c>
      <c r="N3462" s="28">
        <v>0</v>
      </c>
      <c r="O3462" s="27">
        <f>IF(ISBLANK(J3462), "", IF(LEFT(B3462) = "P", J3462+60, J3462+90))</f>
        <v>45162</v>
      </c>
      <c r="P3462" s="27" t="s">
        <v>230</v>
      </c>
      <c r="Q3462" s="27" t="s">
        <v>230</v>
      </c>
      <c r="R3462" s="25" t="s">
        <v>195</v>
      </c>
      <c r="S3462" s="25"/>
      <c r="T3462" s="42"/>
      <c r="U3462" s="24"/>
      <c r="V3462" s="24"/>
      <c r="W3462" s="24"/>
      <c r="X3462" s="24">
        <v>45083</v>
      </c>
      <c r="Y3462" s="23" t="str">
        <f ca="1">IF(LEFT(B3462) = "P",
        IF(OR(ISBLANK(I3462), I3462 = ""), TODAY() - F3462 &amp; CHAR(10) &amp; "(preapproval)", I3462 - F3462 &amp; CHAR(10) &amp; "(PFL filed)"),
       IF(OR(ISBLANK(Z3462), Z3462 = ""), TODAY() - J3462, X3462 - J3462 &amp; CHAR(10) &amp; "(closed)"))</f>
        <v>11
(closed)</v>
      </c>
      <c r="Z3462" s="6" t="str">
        <f>IF(ISBLANK(X3462), "", "Yes")</f>
        <v>Yes</v>
      </c>
    </row>
    <row r="3463" spans="1:26" ht="28.8" hidden="1" x14ac:dyDescent="0.3">
      <c r="A3463" s="29" t="s">
        <v>185</v>
      </c>
      <c r="B3463" s="29">
        <v>2023000110</v>
      </c>
      <c r="C3463" s="30" t="s">
        <v>250</v>
      </c>
      <c r="D3463" s="29" t="s">
        <v>179</v>
      </c>
      <c r="E3463" s="31" t="s">
        <v>1079</v>
      </c>
      <c r="F3463" s="43"/>
      <c r="G3463" s="32"/>
      <c r="H3463" s="24" t="s">
        <v>230</v>
      </c>
      <c r="I3463" s="24"/>
      <c r="J3463" s="24">
        <v>45076</v>
      </c>
      <c r="K3463" s="28">
        <v>2930</v>
      </c>
      <c r="L3463" s="44">
        <v>293</v>
      </c>
      <c r="M3463" s="28">
        <v>2930</v>
      </c>
      <c r="N3463" s="28">
        <v>293</v>
      </c>
      <c r="O3463" s="27">
        <f>IF(ISBLANK(J3463), "", IF(LEFT(B3463) = "P", J3463+60, J3463+90))</f>
        <v>45166</v>
      </c>
      <c r="P3463" s="27">
        <v>45098</v>
      </c>
      <c r="Q3463" s="27">
        <f>IF(NOT(ISNUMBER(P3463)),"",P3463+15)</f>
        <v>45113</v>
      </c>
      <c r="R3463" s="25" t="s">
        <v>195</v>
      </c>
      <c r="S3463" s="25"/>
      <c r="T3463" s="42"/>
      <c r="U3463" s="24"/>
      <c r="V3463" s="24"/>
      <c r="W3463" s="24"/>
      <c r="X3463" s="24">
        <v>45114</v>
      </c>
      <c r="Y3463" s="23" t="str">
        <f ca="1">IF(LEFT(B3463) = "P",
        IF(OR(ISBLANK(I3463), I3463 = ""), TODAY() - F3463 &amp; CHAR(10) &amp; "(preapproval)", I3463 - F3463 &amp; CHAR(10) &amp; "(PFL filed)"),
       IF(OR(ISBLANK(Z3463), Z3463 = ""), TODAY() - J3463, X3463 - J3463 &amp; CHAR(10) &amp; "(closed)"))</f>
        <v>38
(closed)</v>
      </c>
      <c r="Z3463" s="6" t="str">
        <f>IF(ISBLANK(X3463), "", "Yes")</f>
        <v>Yes</v>
      </c>
    </row>
    <row r="3464" spans="1:26" ht="28.8" hidden="1" x14ac:dyDescent="0.3">
      <c r="A3464" s="29" t="s">
        <v>185</v>
      </c>
      <c r="B3464" s="29">
        <v>2023000111</v>
      </c>
      <c r="C3464" s="31" t="s">
        <v>969</v>
      </c>
      <c r="D3464" s="29" t="s">
        <v>179</v>
      </c>
      <c r="E3464" s="31" t="s">
        <v>1078</v>
      </c>
      <c r="F3464" s="43"/>
      <c r="G3464" s="32"/>
      <c r="H3464" s="24" t="s">
        <v>230</v>
      </c>
      <c r="I3464" s="24"/>
      <c r="J3464" s="24">
        <v>45078</v>
      </c>
      <c r="K3464" s="28">
        <v>15432.56</v>
      </c>
      <c r="L3464" s="44">
        <v>0</v>
      </c>
      <c r="M3464" s="28">
        <v>6657.56</v>
      </c>
      <c r="N3464" s="28">
        <v>0</v>
      </c>
      <c r="O3464" s="27">
        <f>IF(ISBLANK(J3464), "", IF(LEFT(B3464) = "P", J3464+60, J3464+90))</f>
        <v>45168</v>
      </c>
      <c r="P3464" s="27">
        <v>45167</v>
      </c>
      <c r="Q3464" s="27">
        <f>IF(NOT(ISNUMBER(P3464)),"",P3464+15)</f>
        <v>45182</v>
      </c>
      <c r="R3464" s="25" t="s">
        <v>195</v>
      </c>
      <c r="S3464" s="25"/>
      <c r="T3464" s="42"/>
      <c r="U3464" s="24"/>
      <c r="V3464" s="24"/>
      <c r="W3464" s="24"/>
      <c r="X3464" s="24">
        <v>45183</v>
      </c>
      <c r="Y3464" s="23" t="str">
        <f ca="1">IF(LEFT(B3464) = "P",
        IF(OR(ISBLANK(I3464), I3464 = ""), TODAY() - F3464 &amp; CHAR(10) &amp; "(preapproval)", I3464 - F3464 &amp; CHAR(10) &amp; "(PFL filed)"),
       IF(OR(ISBLANK(Z3464), Z3464 = ""), TODAY() - J3464, X3464 - J3464 &amp; CHAR(10) &amp; "(closed)"))</f>
        <v>105
(closed)</v>
      </c>
      <c r="Z3464" s="6" t="str">
        <f>IF(ISBLANK(X3464), "", "Yes")</f>
        <v>Yes</v>
      </c>
    </row>
    <row r="3465" spans="1:26" ht="28.8" hidden="1" x14ac:dyDescent="0.3">
      <c r="A3465" s="29" t="s">
        <v>185</v>
      </c>
      <c r="B3465" s="29">
        <v>2023000112</v>
      </c>
      <c r="C3465" s="31" t="s">
        <v>193</v>
      </c>
      <c r="D3465" s="29" t="s">
        <v>179</v>
      </c>
      <c r="E3465" s="31" t="s">
        <v>709</v>
      </c>
      <c r="F3465" s="43"/>
      <c r="G3465" s="32"/>
      <c r="H3465" s="24" t="s">
        <v>230</v>
      </c>
      <c r="I3465" s="24"/>
      <c r="J3465" s="24">
        <v>45079</v>
      </c>
      <c r="K3465" s="28">
        <v>3364.2</v>
      </c>
      <c r="L3465" s="44">
        <v>186.9</v>
      </c>
      <c r="M3465" s="28">
        <v>4245.3</v>
      </c>
      <c r="N3465" s="28">
        <v>186.9</v>
      </c>
      <c r="O3465" s="27">
        <f>IF(ISBLANK(J3465), "", IF(LEFT(B3465) = "P", J3465+60, J3465+90))</f>
        <v>45169</v>
      </c>
      <c r="P3465" s="27">
        <v>45168</v>
      </c>
      <c r="Q3465" s="27">
        <f>IF(NOT(ISNUMBER(P3465)),"",P3465+15)</f>
        <v>45183</v>
      </c>
      <c r="R3465" s="25" t="s">
        <v>195</v>
      </c>
      <c r="S3465" s="25"/>
      <c r="T3465" s="42"/>
      <c r="U3465" s="24"/>
      <c r="V3465" s="24"/>
      <c r="W3465" s="24"/>
      <c r="X3465" s="24">
        <v>45184</v>
      </c>
      <c r="Y3465" s="23" t="str">
        <f ca="1">IF(LEFT(B3465) = "P",
        IF(OR(ISBLANK(I3465), I3465 = ""), TODAY() - F3465 &amp; CHAR(10) &amp; "(preapproval)", I3465 - F3465 &amp; CHAR(10) &amp; "(PFL filed)"),
       IF(OR(ISBLANK(Z3465), Z3465 = ""), TODAY() - J3465, X3465 - J3465 &amp; CHAR(10) &amp; "(closed)"))</f>
        <v>105
(closed)</v>
      </c>
      <c r="Z3465" s="6" t="str">
        <f>IF(ISBLANK(X3465), "", "Yes")</f>
        <v>Yes</v>
      </c>
    </row>
    <row r="3466" spans="1:26" ht="28.8" hidden="1" x14ac:dyDescent="0.3">
      <c r="A3466" s="29" t="s">
        <v>185</v>
      </c>
      <c r="B3466" s="29">
        <v>2023000113</v>
      </c>
      <c r="C3466" s="31" t="s">
        <v>291</v>
      </c>
      <c r="D3466" s="29" t="s">
        <v>179</v>
      </c>
      <c r="E3466" s="31" t="s">
        <v>1077</v>
      </c>
      <c r="F3466" s="43"/>
      <c r="G3466" s="32"/>
      <c r="H3466" s="24" t="s">
        <v>230</v>
      </c>
      <c r="I3466" s="24"/>
      <c r="J3466" s="24">
        <v>45083</v>
      </c>
      <c r="K3466" s="28">
        <v>3525</v>
      </c>
      <c r="L3466" s="44">
        <v>352.5</v>
      </c>
      <c r="M3466" s="28">
        <v>3525</v>
      </c>
      <c r="N3466" s="28">
        <v>352.5</v>
      </c>
      <c r="O3466" s="27">
        <f>IF(ISBLANK(J3466), "", IF(LEFT(B3466) = "P", J3466+60, J3466+90))</f>
        <v>45173</v>
      </c>
      <c r="P3466" s="27">
        <v>45126</v>
      </c>
      <c r="Q3466" s="27">
        <f>IF(NOT(ISNUMBER(P3466)),"",P3466+15)</f>
        <v>45141</v>
      </c>
      <c r="R3466" s="25" t="s">
        <v>195</v>
      </c>
      <c r="S3466" s="25"/>
      <c r="T3466" s="42"/>
      <c r="U3466" s="24"/>
      <c r="V3466" s="24"/>
      <c r="W3466" s="24"/>
      <c r="X3466" s="24">
        <v>45142</v>
      </c>
      <c r="Y3466" s="23" t="str">
        <f ca="1">IF(LEFT(B3466) = "P",
        IF(OR(ISBLANK(I3466), I3466 = ""), TODAY() - F3466 &amp; CHAR(10) &amp; "(preapproval)", I3466 - F3466 &amp; CHAR(10) &amp; "(PFL filed)"),
       IF(OR(ISBLANK(Z3466), Z3466 = ""), TODAY() - J3466, X3466 - J3466 &amp; CHAR(10) &amp; "(closed)"))</f>
        <v>59
(closed)</v>
      </c>
      <c r="Z3466" s="6" t="str">
        <f>IF(ISBLANK(X3466), "", "Yes")</f>
        <v>Yes</v>
      </c>
    </row>
    <row r="3467" spans="1:26" ht="28.8" hidden="1" x14ac:dyDescent="0.3">
      <c r="A3467" s="29" t="s">
        <v>185</v>
      </c>
      <c r="B3467" s="29">
        <v>2023000114</v>
      </c>
      <c r="C3467" s="31" t="s">
        <v>193</v>
      </c>
      <c r="D3467" s="29" t="s">
        <v>179</v>
      </c>
      <c r="E3467" s="31" t="s">
        <v>1076</v>
      </c>
      <c r="F3467" s="43"/>
      <c r="G3467" s="32"/>
      <c r="H3467" s="24" t="s">
        <v>230</v>
      </c>
      <c r="I3467" s="24"/>
      <c r="J3467" s="24">
        <v>45084</v>
      </c>
      <c r="K3467" s="28">
        <v>3168</v>
      </c>
      <c r="L3467" s="44">
        <v>0</v>
      </c>
      <c r="M3467" s="28">
        <v>3168</v>
      </c>
      <c r="N3467" s="28">
        <v>0</v>
      </c>
      <c r="O3467" s="27">
        <f>IF(ISBLANK(J3467), "", IF(LEFT(B3467) = "P", J3467+60, J3467+90))</f>
        <v>45174</v>
      </c>
      <c r="P3467" s="27">
        <v>45126</v>
      </c>
      <c r="Q3467" s="27">
        <f>IF(NOT(ISNUMBER(P3467)),"",P3467+15)</f>
        <v>45141</v>
      </c>
      <c r="R3467" s="25" t="s">
        <v>195</v>
      </c>
      <c r="S3467" s="25"/>
      <c r="T3467" s="42"/>
      <c r="U3467" s="24"/>
      <c r="V3467" s="24"/>
      <c r="W3467" s="24"/>
      <c r="X3467" s="24">
        <v>45142</v>
      </c>
      <c r="Y3467" s="23" t="str">
        <f ca="1">IF(LEFT(B3467) = "P",
        IF(OR(ISBLANK(I3467), I3467 = ""), TODAY() - F3467 &amp; CHAR(10) &amp; "(preapproval)", I3467 - F3467 &amp; CHAR(10) &amp; "(PFL filed)"),
       IF(OR(ISBLANK(Z3467), Z3467 = ""), TODAY() - J3467, X3467 - J3467 &amp; CHAR(10) &amp; "(closed)"))</f>
        <v>58
(closed)</v>
      </c>
      <c r="Z3467" s="6" t="str">
        <f>IF(ISBLANK(X3467), "", "Yes")</f>
        <v>Yes</v>
      </c>
    </row>
    <row r="3468" spans="1:26" ht="28.8" hidden="1" x14ac:dyDescent="0.3">
      <c r="A3468" s="29" t="s">
        <v>185</v>
      </c>
      <c r="B3468" s="29">
        <v>2023000116</v>
      </c>
      <c r="C3468" s="31" t="s">
        <v>1075</v>
      </c>
      <c r="D3468" s="29" t="s">
        <v>172</v>
      </c>
      <c r="E3468" s="31" t="s">
        <v>1074</v>
      </c>
      <c r="F3468" s="43"/>
      <c r="G3468" s="32"/>
      <c r="H3468" s="24" t="s">
        <v>230</v>
      </c>
      <c r="I3468" s="24"/>
      <c r="J3468" s="24">
        <v>45086</v>
      </c>
      <c r="K3468" s="28">
        <v>150000</v>
      </c>
      <c r="L3468" s="44">
        <v>0</v>
      </c>
      <c r="M3468" s="28">
        <v>150000</v>
      </c>
      <c r="N3468" s="28">
        <v>0</v>
      </c>
      <c r="O3468" s="27">
        <f>IF(ISBLANK(J3468), "", IF(LEFT(B3468) = "P", J3468+60, J3468+90))</f>
        <v>45176</v>
      </c>
      <c r="P3468" s="27">
        <v>45140</v>
      </c>
      <c r="Q3468" s="27">
        <f>IF(NOT(ISNUMBER(P3468)),"",P3468+15)</f>
        <v>45155</v>
      </c>
      <c r="R3468" s="25" t="s">
        <v>195</v>
      </c>
      <c r="S3468" s="25"/>
      <c r="T3468" s="42"/>
      <c r="U3468" s="24"/>
      <c r="V3468" s="24"/>
      <c r="W3468" s="24"/>
      <c r="X3468" s="24">
        <v>45156</v>
      </c>
      <c r="Y3468" s="23" t="str">
        <f ca="1">IF(LEFT(B3468) = "P",
        IF(OR(ISBLANK(I3468), I3468 = ""), TODAY() - F3468 &amp; CHAR(10) &amp; "(preapproval)", I3468 - F3468 &amp; CHAR(10) &amp; "(PFL filed)"),
       IF(OR(ISBLANK(Z3468), Z3468 = ""), TODAY() - J3468, X3468 - J3468 &amp; CHAR(10) &amp; "(closed)"))</f>
        <v>70
(closed)</v>
      </c>
      <c r="Z3468" s="6" t="str">
        <f>IF(ISBLANK(X3468), "", "Yes")</f>
        <v>Yes</v>
      </c>
    </row>
    <row r="3469" spans="1:26" ht="28.8" hidden="1" x14ac:dyDescent="0.3">
      <c r="A3469" s="33" t="s">
        <v>185</v>
      </c>
      <c r="B3469" s="33">
        <v>2023000117</v>
      </c>
      <c r="C3469" s="50" t="s">
        <v>193</v>
      </c>
      <c r="D3469" s="29" t="s">
        <v>179</v>
      </c>
      <c r="E3469" s="50" t="s">
        <v>1073</v>
      </c>
      <c r="F3469" s="49"/>
      <c r="G3469" s="48"/>
      <c r="H3469" s="34" t="s">
        <v>230</v>
      </c>
      <c r="I3469" s="34"/>
      <c r="J3469" s="34">
        <v>45090</v>
      </c>
      <c r="K3469" s="38">
        <v>9809.7999999999993</v>
      </c>
      <c r="L3469" s="47">
        <v>891.8</v>
      </c>
      <c r="M3469" s="38">
        <v>9809.7999999999993</v>
      </c>
      <c r="N3469" s="38">
        <v>891.8</v>
      </c>
      <c r="O3469" s="35">
        <f>IF(ISBLANK(J3469), "", IF(LEFT(B3469) = "P", J3469+60, J3469+90))</f>
        <v>45180</v>
      </c>
      <c r="P3469" s="27">
        <v>45114</v>
      </c>
      <c r="Q3469" s="35">
        <f>IF(NOT(ISNUMBER(P3469)),"",P3469+15)</f>
        <v>45129</v>
      </c>
      <c r="R3469" s="36" t="s">
        <v>195</v>
      </c>
      <c r="S3469" s="36"/>
      <c r="T3469" s="46"/>
      <c r="U3469" s="34"/>
      <c r="V3469" s="34"/>
      <c r="W3469" s="34"/>
      <c r="X3469" s="34">
        <v>45132</v>
      </c>
      <c r="Y3469" s="45" t="str">
        <f ca="1">IF(LEFT(B3469) = "P",
        IF(OR(ISBLANK(I3469), I3469 = ""), TODAY() - F3469 &amp; CHAR(10) &amp; "(preapproval)", I3469 - F3469 &amp; CHAR(10) &amp; "(PFL filed)"),
       IF(OR(ISBLANK(Z3469), Z3469 = ""), TODAY() - J3469, X3469 - J3469 &amp; CHAR(10) &amp; "(closed)"))</f>
        <v>42
(closed)</v>
      </c>
      <c r="Z3469" s="66" t="str">
        <f>IF(ISBLANK(X3469), "", "Yes")</f>
        <v>Yes</v>
      </c>
    </row>
    <row r="3470" spans="1:26" ht="28.8" hidden="1" x14ac:dyDescent="0.3">
      <c r="A3470" s="33" t="s">
        <v>185</v>
      </c>
      <c r="B3470" s="33">
        <v>2023000118</v>
      </c>
      <c r="C3470" s="31" t="s">
        <v>236</v>
      </c>
      <c r="D3470" s="29" t="s">
        <v>179</v>
      </c>
      <c r="E3470" s="50" t="s">
        <v>1072</v>
      </c>
      <c r="F3470" s="49"/>
      <c r="G3470" s="48"/>
      <c r="H3470" s="34" t="s">
        <v>230</v>
      </c>
      <c r="I3470" s="34"/>
      <c r="J3470" s="34">
        <v>45090</v>
      </c>
      <c r="K3470" s="38">
        <v>25200</v>
      </c>
      <c r="L3470" s="47">
        <v>0</v>
      </c>
      <c r="M3470" s="38">
        <v>25200</v>
      </c>
      <c r="N3470" s="38">
        <v>0</v>
      </c>
      <c r="O3470" s="35">
        <f>IF(ISBLANK(J3470), "", IF(LEFT(B3470) = "P", J3470+60, J3470+90))</f>
        <v>45180</v>
      </c>
      <c r="P3470" s="27">
        <v>45156</v>
      </c>
      <c r="Q3470" s="35">
        <f>IF(NOT(ISNUMBER(P3470)),"",P3470+15)</f>
        <v>45171</v>
      </c>
      <c r="R3470" s="36" t="s">
        <v>195</v>
      </c>
      <c r="S3470" s="36"/>
      <c r="T3470" s="46"/>
      <c r="U3470" s="34"/>
      <c r="V3470" s="34"/>
      <c r="W3470" s="34" t="s">
        <v>230</v>
      </c>
      <c r="X3470" s="34">
        <v>45175</v>
      </c>
      <c r="Y3470" s="45" t="str">
        <f ca="1">IF(LEFT(B3470) = "P",
        IF(OR(ISBLANK(I3470), I3470 = ""), TODAY() - F3470 &amp; CHAR(10) &amp; "(preapproval)", I3470 - F3470 &amp; CHAR(10) &amp; "(PFL filed)"),
       IF(OR(ISBLANK(Z3470), Z3470 = ""), TODAY() - J3470, X3470 - J3470 &amp; CHAR(10) &amp; "(closed)"))</f>
        <v>85
(closed)</v>
      </c>
      <c r="Z3470" s="66" t="str">
        <f>IF(ISBLANK(X3470), "", "Yes")</f>
        <v>Yes</v>
      </c>
    </row>
    <row r="3471" spans="1:26" ht="28.8" hidden="1" x14ac:dyDescent="0.3">
      <c r="A3471" s="29" t="s">
        <v>185</v>
      </c>
      <c r="B3471" s="29">
        <v>2023000119</v>
      </c>
      <c r="C3471" s="31" t="s">
        <v>1071</v>
      </c>
      <c r="D3471" s="29" t="s">
        <v>174</v>
      </c>
      <c r="E3471" s="31" t="s">
        <v>349</v>
      </c>
      <c r="F3471" s="43"/>
      <c r="G3471" s="32"/>
      <c r="H3471" s="34" t="s">
        <v>230</v>
      </c>
      <c r="I3471" s="24"/>
      <c r="J3471" s="24">
        <v>45093</v>
      </c>
      <c r="K3471" s="28">
        <v>1200492</v>
      </c>
      <c r="L3471" s="44">
        <v>0</v>
      </c>
      <c r="M3471" s="28">
        <v>1113214.8400000001</v>
      </c>
      <c r="N3471" s="28">
        <v>0</v>
      </c>
      <c r="O3471" s="27">
        <f>IF(ISBLANK(J3471), "", IF(LEFT(B3471) = "P", J3471+60, J3471+90))</f>
        <v>45183</v>
      </c>
      <c r="P3471" s="27">
        <v>45177</v>
      </c>
      <c r="Q3471" s="27">
        <f>IF(NOT(ISNUMBER(P3471)),"",P3471+15)</f>
        <v>45192</v>
      </c>
      <c r="R3471" s="25" t="s">
        <v>195</v>
      </c>
      <c r="S3471" s="25"/>
      <c r="T3471" s="42"/>
      <c r="U3471" s="24"/>
      <c r="V3471" s="24"/>
      <c r="W3471" s="24"/>
      <c r="X3471" s="24">
        <v>45195</v>
      </c>
      <c r="Y3471" s="23" t="str">
        <f ca="1">IF(LEFT(B3471) = "P",
        IF(OR(ISBLANK(I3471), I3471 = ""), TODAY() - F3471 &amp; CHAR(10) &amp; "(preapproval)", I3471 - F3471 &amp; CHAR(10) &amp; "(PFL filed)"),
       IF(OR(ISBLANK(Z3471), Z3471 = ""), TODAY() - J3471, X3471 - J3471 &amp; CHAR(10) &amp; "(closed)"))</f>
        <v>102
(closed)</v>
      </c>
      <c r="Z3471" s="6" t="str">
        <f>IF(ISBLANK(X3471), "", "Yes")</f>
        <v>Yes</v>
      </c>
    </row>
    <row r="3472" spans="1:26" ht="28.8" hidden="1" x14ac:dyDescent="0.3">
      <c r="A3472" s="29" t="s">
        <v>185</v>
      </c>
      <c r="B3472" s="29">
        <v>2023000120</v>
      </c>
      <c r="C3472" s="31" t="s">
        <v>1070</v>
      </c>
      <c r="D3472" s="29" t="s">
        <v>174</v>
      </c>
      <c r="E3472" s="31" t="s">
        <v>349</v>
      </c>
      <c r="F3472" s="43"/>
      <c r="G3472" s="32"/>
      <c r="H3472" s="34" t="s">
        <v>230</v>
      </c>
      <c r="I3472" s="24"/>
      <c r="J3472" s="24">
        <v>45093</v>
      </c>
      <c r="K3472" s="28">
        <v>119470</v>
      </c>
      <c r="L3472" s="44">
        <v>0</v>
      </c>
      <c r="M3472" s="28">
        <v>115336.16</v>
      </c>
      <c r="N3472" s="28">
        <v>0</v>
      </c>
      <c r="O3472" s="27">
        <f>IF(ISBLANK(J3472), "", IF(LEFT(B3472) = "P", J3472+60, J3472+90))</f>
        <v>45183</v>
      </c>
      <c r="P3472" s="27">
        <v>45142</v>
      </c>
      <c r="Q3472" s="27">
        <f>IF(NOT(ISNUMBER(P3472)),"",P3472+15)</f>
        <v>45157</v>
      </c>
      <c r="R3472" s="25" t="s">
        <v>195</v>
      </c>
      <c r="S3472" s="25"/>
      <c r="T3472" s="42"/>
      <c r="U3472" s="24"/>
      <c r="V3472" s="24"/>
      <c r="W3472" s="24"/>
      <c r="X3472" s="24">
        <v>45160</v>
      </c>
      <c r="Y3472" s="23" t="str">
        <f ca="1">IF(LEFT(B3472) = "P",
        IF(OR(ISBLANK(I3472), I3472 = ""), TODAY() - F3472 &amp; CHAR(10) &amp; "(preapproval)", I3472 - F3472 &amp; CHAR(10) &amp; "(PFL filed)"),
       IF(OR(ISBLANK(Z3472), Z3472 = ""), TODAY() - J3472, X3472 - J3472 &amp; CHAR(10) &amp; "(closed)"))</f>
        <v>67
(closed)</v>
      </c>
      <c r="Z3472" s="6" t="str">
        <f>IF(ISBLANK(X3472), "", "Yes")</f>
        <v>Yes</v>
      </c>
    </row>
    <row r="3473" spans="1:26" ht="28.8" hidden="1" x14ac:dyDescent="0.3">
      <c r="A3473" s="29" t="s">
        <v>185</v>
      </c>
      <c r="B3473" s="29">
        <v>2023000115</v>
      </c>
      <c r="C3473" s="31" t="s">
        <v>250</v>
      </c>
      <c r="D3473" s="29" t="s">
        <v>176</v>
      </c>
      <c r="E3473" s="31" t="s">
        <v>1069</v>
      </c>
      <c r="F3473" s="43"/>
      <c r="G3473" s="32"/>
      <c r="H3473" s="24" t="s">
        <v>230</v>
      </c>
      <c r="I3473" s="24"/>
      <c r="J3473" s="24">
        <v>45084</v>
      </c>
      <c r="K3473" s="28">
        <v>53662.5</v>
      </c>
      <c r="L3473" s="44">
        <v>1312.5</v>
      </c>
      <c r="M3473" s="28">
        <v>49912.5</v>
      </c>
      <c r="N3473" s="28">
        <v>1312.5</v>
      </c>
      <c r="O3473" s="27">
        <f>IF(ISBLANK(J3473), "", IF(LEFT(B3473) = "P", J3473+60, J3473+90))</f>
        <v>45174</v>
      </c>
      <c r="P3473" s="27">
        <v>45154</v>
      </c>
      <c r="Q3473" s="27">
        <f>IF(NOT(ISNUMBER(P3473)),"",P3473+15)</f>
        <v>45169</v>
      </c>
      <c r="R3473" s="25" t="s">
        <v>195</v>
      </c>
      <c r="S3473" s="25"/>
      <c r="T3473" s="42"/>
      <c r="U3473" s="24"/>
      <c r="V3473" s="24"/>
      <c r="W3473" s="24"/>
      <c r="X3473" s="24">
        <v>45170</v>
      </c>
      <c r="Y3473" s="23" t="str">
        <f ca="1">IF(LEFT(B3473) = "P",
        IF(OR(ISBLANK(I3473), I3473 = ""), TODAY() - F3473 &amp; CHAR(10) &amp; "(preapproval)", I3473 - F3473 &amp; CHAR(10) &amp; "(PFL filed)"),
       IF(OR(ISBLANK(Z3473), Z3473 = ""), TODAY() - J3473, X3473 - J3473 &amp; CHAR(10) &amp; "(closed)"))</f>
        <v>86
(closed)</v>
      </c>
      <c r="Z3473" s="6" t="str">
        <f>IF(ISBLANK(X3473), "", "Yes")</f>
        <v>Yes</v>
      </c>
    </row>
    <row r="3474" spans="1:26" ht="28.8" hidden="1" x14ac:dyDescent="0.3">
      <c r="A3474" s="29" t="s">
        <v>185</v>
      </c>
      <c r="B3474" s="29">
        <v>2023000121</v>
      </c>
      <c r="C3474" s="31" t="s">
        <v>250</v>
      </c>
      <c r="D3474" s="29" t="s">
        <v>179</v>
      </c>
      <c r="E3474" s="31" t="s">
        <v>540</v>
      </c>
      <c r="F3474" s="43"/>
      <c r="G3474" s="32"/>
      <c r="H3474" s="24" t="s">
        <v>230</v>
      </c>
      <c r="I3474" s="24"/>
      <c r="J3474" s="24">
        <v>45096</v>
      </c>
      <c r="K3474" s="28">
        <v>168213.68</v>
      </c>
      <c r="L3474" s="44">
        <v>5391.3</v>
      </c>
      <c r="M3474" s="28">
        <v>164253.68</v>
      </c>
      <c r="N3474" s="28">
        <v>5031.3</v>
      </c>
      <c r="O3474" s="27">
        <f>IF(ISBLANK(J3474), "", IF(LEFT(B3474) = "P", J3474+60, J3474+90))</f>
        <v>45186</v>
      </c>
      <c r="P3474" s="27">
        <v>45156</v>
      </c>
      <c r="Q3474" s="27">
        <f>IF(NOT(ISNUMBER(P3474)),"",P3474+15)</f>
        <v>45171</v>
      </c>
      <c r="R3474" s="25" t="s">
        <v>195</v>
      </c>
      <c r="S3474" s="25"/>
      <c r="T3474" s="42"/>
      <c r="U3474" s="24"/>
      <c r="V3474" s="24"/>
      <c r="W3474" s="24"/>
      <c r="X3474" s="24">
        <v>45175</v>
      </c>
      <c r="Y3474" s="23" t="str">
        <f ca="1">IF(LEFT(B3474) = "P",
        IF(OR(ISBLANK(I3474), I3474 = ""), TODAY() - F3474 &amp; CHAR(10) &amp; "(preapproval)", I3474 - F3474 &amp; CHAR(10) &amp; "(PFL filed)"),
       IF(OR(ISBLANK(Z3474), Z3474 = ""), TODAY() - J3474, X3474 - J3474 &amp; CHAR(10) &amp; "(closed)"))</f>
        <v>79
(closed)</v>
      </c>
      <c r="Z3474" s="6" t="str">
        <f>IF(ISBLANK(X3474), "", "Yes")</f>
        <v>Yes</v>
      </c>
    </row>
    <row r="3475" spans="1:26" ht="28.8" hidden="1" x14ac:dyDescent="0.3">
      <c r="A3475" s="33" t="s">
        <v>185</v>
      </c>
      <c r="B3475" s="33">
        <v>2023000122</v>
      </c>
      <c r="C3475" s="50" t="s">
        <v>236</v>
      </c>
      <c r="D3475" s="29" t="s">
        <v>177</v>
      </c>
      <c r="E3475" s="50" t="s">
        <v>1068</v>
      </c>
      <c r="F3475" s="49"/>
      <c r="G3475" s="48"/>
      <c r="H3475" s="34" t="s">
        <v>230</v>
      </c>
      <c r="I3475" s="34"/>
      <c r="J3475" s="34">
        <v>45097</v>
      </c>
      <c r="K3475" s="38">
        <v>1920</v>
      </c>
      <c r="L3475" s="47">
        <v>80</v>
      </c>
      <c r="M3475" s="38"/>
      <c r="N3475" s="38"/>
      <c r="O3475" s="35">
        <f>IF(ISBLANK(J3475), "", IF(LEFT(B3475) = "P", J3475+60, J3475+90))</f>
        <v>45187</v>
      </c>
      <c r="P3475" s="27">
        <v>45161</v>
      </c>
      <c r="Q3475" s="35">
        <f>IF(NOT(ISNUMBER(P3475)),"",P3475+15)</f>
        <v>45176</v>
      </c>
      <c r="R3475" s="36"/>
      <c r="S3475" s="36"/>
      <c r="T3475" s="46"/>
      <c r="U3475" s="34"/>
      <c r="V3475" s="34"/>
      <c r="W3475" s="34"/>
      <c r="X3475" s="34">
        <v>45177</v>
      </c>
      <c r="Y3475" s="45" t="str">
        <f ca="1">IF(LEFT(B3475) = "P",
        IF(OR(ISBLANK(I3475), I3475 = ""), TODAY() - F3475 &amp; CHAR(10) &amp; "(preapproval)", I3475 - F3475 &amp; CHAR(10) &amp; "(PFL filed)"),
       IF(OR(ISBLANK(Z3475), Z3475 = ""), TODAY() - J3475, X3475 - J3475 &amp; CHAR(10) &amp; "(closed)"))</f>
        <v>80
(closed)</v>
      </c>
      <c r="Z3475" s="66" t="str">
        <f>IF(ISBLANK(X3475), "", "Yes")</f>
        <v>Yes</v>
      </c>
    </row>
    <row r="3476" spans="1:26" ht="28.8" hidden="1" x14ac:dyDescent="0.3">
      <c r="A3476" s="29" t="s">
        <v>185</v>
      </c>
      <c r="B3476" s="29">
        <v>2023000123</v>
      </c>
      <c r="C3476" s="31" t="s">
        <v>1067</v>
      </c>
      <c r="D3476" s="29" t="s">
        <v>179</v>
      </c>
      <c r="E3476" s="31" t="s">
        <v>1066</v>
      </c>
      <c r="F3476" s="43"/>
      <c r="G3476" s="32"/>
      <c r="H3476" s="24" t="s">
        <v>230</v>
      </c>
      <c r="I3476" s="24"/>
      <c r="J3476" s="24">
        <v>45100</v>
      </c>
      <c r="K3476" s="28">
        <v>7920.67</v>
      </c>
      <c r="L3476" s="44">
        <v>0</v>
      </c>
      <c r="M3476" s="28">
        <v>5976.67</v>
      </c>
      <c r="N3476" s="28">
        <v>0</v>
      </c>
      <c r="O3476" s="27">
        <f>IF(ISBLANK(J3476), "", IF(LEFT(B3476) = "P", J3476+60, J3476+90))</f>
        <v>45190</v>
      </c>
      <c r="P3476" s="27">
        <v>45188</v>
      </c>
      <c r="Q3476" s="27">
        <f>IF(NOT(ISNUMBER(P3476)),"",P3476+15)</f>
        <v>45203</v>
      </c>
      <c r="R3476" s="25" t="s">
        <v>195</v>
      </c>
      <c r="S3476" s="25"/>
      <c r="T3476" s="42"/>
      <c r="U3476" s="24"/>
      <c r="V3476" s="24"/>
      <c r="W3476" s="24"/>
      <c r="X3476" s="24">
        <v>45204</v>
      </c>
      <c r="Y3476" s="23" t="str">
        <f ca="1">IF(LEFT(B3476) = "P",
        IF(OR(ISBLANK(I3476), I3476 = ""), TODAY() - F3476 &amp; CHAR(10) &amp; "(preapproval)", I3476 - F3476 &amp; CHAR(10) &amp; "(PFL filed)"),
       IF(OR(ISBLANK(Z3476), Z3476 = ""), TODAY() - J3476, X3476 - J3476 &amp; CHAR(10) &amp; "(closed)"))</f>
        <v>104
(closed)</v>
      </c>
      <c r="Z3476" s="6" t="str">
        <f>IF(ISBLANK(X3476), "", "Yes")</f>
        <v>Yes</v>
      </c>
    </row>
    <row r="3477" spans="1:26" ht="28.8" hidden="1" x14ac:dyDescent="0.3">
      <c r="A3477" s="29" t="s">
        <v>185</v>
      </c>
      <c r="B3477" s="29">
        <v>2023000124</v>
      </c>
      <c r="C3477" s="31" t="s">
        <v>586</v>
      </c>
      <c r="D3477" s="29" t="s">
        <v>179</v>
      </c>
      <c r="E3477" s="31" t="s">
        <v>1065</v>
      </c>
      <c r="F3477" s="43"/>
      <c r="G3477" s="32"/>
      <c r="H3477" s="24" t="s">
        <v>230</v>
      </c>
      <c r="I3477" s="24"/>
      <c r="J3477" s="24">
        <v>45105</v>
      </c>
      <c r="K3477" s="28">
        <v>4950</v>
      </c>
      <c r="L3477" s="44">
        <v>412.5</v>
      </c>
      <c r="M3477" s="28">
        <v>4950</v>
      </c>
      <c r="N3477" s="28">
        <v>412.5</v>
      </c>
      <c r="O3477" s="27">
        <f>IF(ISBLANK(J3477), "", IF(LEFT(B3477) = "P", J3477+60, J3477+90))</f>
        <v>45195</v>
      </c>
      <c r="P3477" s="27">
        <v>45147</v>
      </c>
      <c r="Q3477" s="27">
        <f>IF(NOT(ISNUMBER(P3477)),"",P3477+15)</f>
        <v>45162</v>
      </c>
      <c r="R3477" s="25" t="s">
        <v>195</v>
      </c>
      <c r="S3477" s="25"/>
      <c r="T3477" s="42"/>
      <c r="U3477" s="24"/>
      <c r="V3477" s="24"/>
      <c r="W3477" s="24"/>
      <c r="X3477" s="24">
        <v>45163</v>
      </c>
      <c r="Y3477" s="23" t="str">
        <f ca="1">IF(LEFT(B3477) = "P",
        IF(OR(ISBLANK(I3477), I3477 = ""), TODAY() - F3477 &amp; CHAR(10) &amp; "(preapproval)", I3477 - F3477 &amp; CHAR(10) &amp; "(PFL filed)"),
       IF(OR(ISBLANK(Z3477), Z3477 = ""), TODAY() - J3477, X3477 - J3477 &amp; CHAR(10) &amp; "(closed)"))</f>
        <v>58
(closed)</v>
      </c>
      <c r="Z3477" s="6" t="str">
        <f>IF(ISBLANK(X3477), "", "Yes")</f>
        <v>Yes</v>
      </c>
    </row>
    <row r="3478" spans="1:26" ht="28.8" hidden="1" x14ac:dyDescent="0.3">
      <c r="A3478" s="29" t="s">
        <v>185</v>
      </c>
      <c r="B3478" s="29">
        <v>2023000125</v>
      </c>
      <c r="C3478" s="31" t="s">
        <v>776</v>
      </c>
      <c r="D3478" s="29" t="s">
        <v>174</v>
      </c>
      <c r="E3478" s="31" t="s">
        <v>1063</v>
      </c>
      <c r="F3478" s="43"/>
      <c r="G3478" s="32"/>
      <c r="H3478" s="24" t="s">
        <v>230</v>
      </c>
      <c r="I3478" s="24"/>
      <c r="J3478" s="24">
        <v>45106</v>
      </c>
      <c r="K3478" s="28">
        <v>647988</v>
      </c>
      <c r="L3478" s="44">
        <v>0</v>
      </c>
      <c r="M3478" s="28">
        <v>646554.04</v>
      </c>
      <c r="N3478" s="28">
        <v>0</v>
      </c>
      <c r="O3478" s="27">
        <f>IF(ISBLANK(J3478), "", IF(LEFT(B3478) = "P", J3478+60, J3478+90))</f>
        <v>45196</v>
      </c>
      <c r="P3478" s="27">
        <v>45133</v>
      </c>
      <c r="Q3478" s="27">
        <f>IF(NOT(ISNUMBER(P3478)),"",P3478+15)</f>
        <v>45148</v>
      </c>
      <c r="R3478" s="25" t="s">
        <v>195</v>
      </c>
      <c r="S3478" s="25"/>
      <c r="T3478" s="42"/>
      <c r="U3478" s="24"/>
      <c r="V3478" s="24"/>
      <c r="W3478" s="24"/>
      <c r="X3478" s="24">
        <v>45149</v>
      </c>
      <c r="Y3478" s="23" t="str">
        <f ca="1">IF(LEFT(B3478) = "P",
        IF(OR(ISBLANK(I3478), I3478 = ""), TODAY() - F3478 &amp; CHAR(10) &amp; "(preapproval)", I3478 - F3478 &amp; CHAR(10) &amp; "(PFL filed)"),
       IF(OR(ISBLANK(Z3478), Z3478 = ""), TODAY() - J3478, X3478 - J3478 &amp; CHAR(10) &amp; "(closed)"))</f>
        <v>43
(closed)</v>
      </c>
      <c r="Z3478" s="6" t="str">
        <f>IF(ISBLANK(X3478), "", "Yes")</f>
        <v>Yes</v>
      </c>
    </row>
    <row r="3479" spans="1:26" ht="28.8" hidden="1" x14ac:dyDescent="0.3">
      <c r="A3479" s="29" t="s">
        <v>185</v>
      </c>
      <c r="B3479" s="29">
        <v>2023000126</v>
      </c>
      <c r="C3479" s="31" t="s">
        <v>299</v>
      </c>
      <c r="D3479" s="29" t="s">
        <v>179</v>
      </c>
      <c r="E3479" s="31" t="s">
        <v>1064</v>
      </c>
      <c r="F3479" s="43"/>
      <c r="G3479" s="32"/>
      <c r="H3479" s="24" t="s">
        <v>230</v>
      </c>
      <c r="I3479" s="24"/>
      <c r="J3479" s="24">
        <v>45107</v>
      </c>
      <c r="K3479" s="28">
        <v>67800</v>
      </c>
      <c r="L3479" s="44">
        <v>900</v>
      </c>
      <c r="M3479" s="28">
        <v>57000</v>
      </c>
      <c r="N3479" s="28">
        <v>900</v>
      </c>
      <c r="O3479" s="27">
        <f>IF(ISBLANK(J3479), "", IF(LEFT(B3479) = "P", J3479+60, J3479+90))</f>
        <v>45197</v>
      </c>
      <c r="P3479" s="27">
        <v>45169</v>
      </c>
      <c r="Q3479" s="27">
        <f>IF(NOT(ISNUMBER(P3479)),"",P3479+15)</f>
        <v>45184</v>
      </c>
      <c r="R3479" s="25" t="s">
        <v>195</v>
      </c>
      <c r="S3479" s="25"/>
      <c r="T3479" s="42"/>
      <c r="U3479" s="24"/>
      <c r="V3479" s="24"/>
      <c r="W3479" s="24"/>
      <c r="X3479" s="24">
        <v>45187</v>
      </c>
      <c r="Y3479" s="23" t="str">
        <f ca="1">IF(LEFT(B3479) = "P",
        IF(OR(ISBLANK(I3479), I3479 = ""), TODAY() - F3479 &amp; CHAR(10) &amp; "(preapproval)", I3479 - F3479 &amp; CHAR(10) &amp; "(PFL filed)"),
       IF(OR(ISBLANK(Z3479), Z3479 = ""), TODAY() - J3479, X3479 - J3479 &amp; CHAR(10) &amp; "(closed)"))</f>
        <v>80
(closed)</v>
      </c>
      <c r="Z3479" s="6" t="str">
        <f>IF(ISBLANK(X3479), "", "Yes")</f>
        <v>Yes</v>
      </c>
    </row>
    <row r="3480" spans="1:26" ht="28.8" hidden="1" x14ac:dyDescent="0.3">
      <c r="A3480" s="29" t="s">
        <v>185</v>
      </c>
      <c r="B3480" s="29">
        <v>2023000127</v>
      </c>
      <c r="C3480" s="31" t="s">
        <v>276</v>
      </c>
      <c r="D3480" s="29" t="s">
        <v>174</v>
      </c>
      <c r="E3480" s="31" t="s">
        <v>1063</v>
      </c>
      <c r="F3480" s="43"/>
      <c r="G3480" s="32"/>
      <c r="H3480" s="24" t="s">
        <v>230</v>
      </c>
      <c r="I3480" s="24"/>
      <c r="J3480" s="24">
        <v>45107</v>
      </c>
      <c r="K3480" s="28">
        <v>2862426</v>
      </c>
      <c r="L3480" s="44">
        <v>0</v>
      </c>
      <c r="M3480" s="28">
        <v>2716011.62</v>
      </c>
      <c r="N3480" s="28">
        <v>0</v>
      </c>
      <c r="O3480" s="27">
        <f>IF(ISBLANK(J3480), "", IF(LEFT(B3480) = "P", J3480+60, J3480+90))</f>
        <v>45197</v>
      </c>
      <c r="P3480" s="27">
        <v>45190</v>
      </c>
      <c r="Q3480" s="27">
        <f>IF(NOT(ISNUMBER(P3480)),"",P3480+15)</f>
        <v>45205</v>
      </c>
      <c r="R3480" s="25" t="s">
        <v>195</v>
      </c>
      <c r="S3480" s="25"/>
      <c r="T3480" s="42"/>
      <c r="U3480" s="24"/>
      <c r="V3480" s="24"/>
      <c r="W3480" s="24"/>
      <c r="X3480" s="24">
        <v>45208</v>
      </c>
      <c r="Y3480" s="23" t="str">
        <f ca="1">IF(LEFT(B3480) = "P",
        IF(OR(ISBLANK(I3480), I3480 = ""), TODAY() - F3480 &amp; CHAR(10) &amp; "(preapproval)", I3480 - F3480 &amp; CHAR(10) &amp; "(PFL filed)"),
       IF(OR(ISBLANK(Z3480), Z3480 = ""), TODAY() - J3480, X3480 - J3480 &amp; CHAR(10) &amp; "(closed)"))</f>
        <v>101
(closed)</v>
      </c>
      <c r="Z3480" s="6" t="str">
        <f>IF(ISBLANK(X3480), "", "Yes")</f>
        <v>Yes</v>
      </c>
    </row>
    <row r="3481" spans="1:26" ht="28.8" hidden="1" x14ac:dyDescent="0.3">
      <c r="A3481" s="29" t="s">
        <v>185</v>
      </c>
      <c r="B3481" s="29">
        <v>2023000128</v>
      </c>
      <c r="C3481" s="31" t="s">
        <v>193</v>
      </c>
      <c r="D3481" s="29" t="s">
        <v>179</v>
      </c>
      <c r="E3481" s="31" t="s">
        <v>1062</v>
      </c>
      <c r="F3481" s="43"/>
      <c r="G3481" s="32"/>
      <c r="H3481" s="24" t="s">
        <v>230</v>
      </c>
      <c r="I3481" s="24"/>
      <c r="J3481" s="24">
        <v>45114</v>
      </c>
      <c r="K3481" s="28">
        <v>4685.6000000000004</v>
      </c>
      <c r="L3481" s="44">
        <v>186.9</v>
      </c>
      <c r="M3481" s="28">
        <v>4685.6000000000004</v>
      </c>
      <c r="N3481" s="28">
        <v>186.9</v>
      </c>
      <c r="O3481" s="27">
        <f>IF(ISBLANK(J3481), "", IF(LEFT(B3481) = "P", J3481+60, J3481+90))</f>
        <v>45204</v>
      </c>
      <c r="P3481" s="27">
        <v>45135</v>
      </c>
      <c r="Q3481" s="27">
        <f>IF(NOT(ISNUMBER(P3481)),"",P3481+15)</f>
        <v>45150</v>
      </c>
      <c r="R3481" s="25" t="s">
        <v>230</v>
      </c>
      <c r="S3481" s="25"/>
      <c r="T3481" s="42"/>
      <c r="U3481" s="24"/>
      <c r="V3481" s="24"/>
      <c r="W3481" s="24"/>
      <c r="X3481" s="24">
        <v>45153</v>
      </c>
      <c r="Y3481" s="23" t="str">
        <f ca="1">IF(LEFT(B3481) = "P",
        IF(OR(ISBLANK(I3481), I3481 = ""), TODAY() - F3481 &amp; CHAR(10) &amp; "(preapproval)", I3481 - F3481 &amp; CHAR(10) &amp; "(PFL filed)"),
       IF(OR(ISBLANK(Z3481), Z3481 = ""), TODAY() - J3481, X3481 - J3481 &amp; CHAR(10) &amp; "(closed)"))</f>
        <v>39
(closed)</v>
      </c>
      <c r="Z3481" s="6" t="str">
        <f>IF(ISBLANK(X3481), "", "Yes")</f>
        <v>Yes</v>
      </c>
    </row>
    <row r="3482" spans="1:26" ht="28.8" hidden="1" x14ac:dyDescent="0.3">
      <c r="A3482" s="29" t="s">
        <v>185</v>
      </c>
      <c r="B3482" s="29">
        <v>2023000129</v>
      </c>
      <c r="C3482" s="31" t="s">
        <v>467</v>
      </c>
      <c r="D3482" s="29" t="s">
        <v>174</v>
      </c>
      <c r="E3482" s="31" t="s">
        <v>349</v>
      </c>
      <c r="F3482" s="43"/>
      <c r="G3482" s="32"/>
      <c r="H3482" s="24" t="s">
        <v>230</v>
      </c>
      <c r="I3482" s="24"/>
      <c r="J3482" s="24">
        <v>45126</v>
      </c>
      <c r="K3482" s="28">
        <v>5331359</v>
      </c>
      <c r="L3482" s="44">
        <v>0</v>
      </c>
      <c r="M3482" s="28">
        <v>5283700.96</v>
      </c>
      <c r="N3482" s="28">
        <v>0</v>
      </c>
      <c r="O3482" s="27">
        <f>IF(ISBLANK(J3482), "", IF(LEFT(B3482) = "P", J3482+60, J3482+90))</f>
        <v>45216</v>
      </c>
      <c r="P3482" s="27">
        <v>45190</v>
      </c>
      <c r="Q3482" s="27">
        <f>IF(NOT(ISNUMBER(P3482)),"",P3482+15)</f>
        <v>45205</v>
      </c>
      <c r="R3482" s="25" t="s">
        <v>195</v>
      </c>
      <c r="S3482" s="25"/>
      <c r="T3482" s="42"/>
      <c r="U3482" s="24"/>
      <c r="V3482" s="24"/>
      <c r="W3482" s="24"/>
      <c r="X3482" s="24">
        <v>45208</v>
      </c>
      <c r="Y3482" s="23" t="str">
        <f ca="1">IF(LEFT(B3482) = "P",
        IF(OR(ISBLANK(I3482), I3482 = ""), TODAY() - F3482 &amp; CHAR(10) &amp; "(preapproval)", I3482 - F3482 &amp; CHAR(10) &amp; "(PFL filed)"),
       IF(OR(ISBLANK(Z3482), Z3482 = ""), TODAY() - J3482, X3482 - J3482 &amp; CHAR(10) &amp; "(closed)"))</f>
        <v>82
(closed)</v>
      </c>
      <c r="Z3482" s="6" t="str">
        <f>IF(ISBLANK(X3482), "", "Yes")</f>
        <v>Yes</v>
      </c>
    </row>
    <row r="3483" spans="1:26" ht="28.8" hidden="1" x14ac:dyDescent="0.3">
      <c r="A3483" s="29" t="s">
        <v>185</v>
      </c>
      <c r="B3483" s="29">
        <v>2023000130</v>
      </c>
      <c r="C3483" s="31" t="s">
        <v>236</v>
      </c>
      <c r="D3483" s="29" t="s">
        <v>177</v>
      </c>
      <c r="E3483" s="31" t="s">
        <v>1061</v>
      </c>
      <c r="F3483" s="43"/>
      <c r="G3483" s="32"/>
      <c r="H3483" s="24" t="s">
        <v>230</v>
      </c>
      <c r="I3483" s="24"/>
      <c r="J3483" s="24">
        <v>45118</v>
      </c>
      <c r="K3483" s="28">
        <v>269.7</v>
      </c>
      <c r="L3483" s="44">
        <v>269.7</v>
      </c>
      <c r="M3483" s="28">
        <v>269.7</v>
      </c>
      <c r="N3483" s="28">
        <v>267.7</v>
      </c>
      <c r="O3483" s="27">
        <f>IF(ISBLANK(J3483), "", IF(LEFT(B3483) = "P", J3483+60, J3483+90))</f>
        <v>45208</v>
      </c>
      <c r="P3483" s="27">
        <v>45156</v>
      </c>
      <c r="Q3483" s="27">
        <f>IF(NOT(ISNUMBER(P3483)),"",P3483+15)</f>
        <v>45171</v>
      </c>
      <c r="R3483" s="25" t="s">
        <v>195</v>
      </c>
      <c r="S3483" s="25"/>
      <c r="T3483" s="42"/>
      <c r="U3483" s="24"/>
      <c r="V3483" s="24"/>
      <c r="W3483" s="24"/>
      <c r="X3483" s="24">
        <v>45175</v>
      </c>
      <c r="Y3483" s="23" t="str">
        <f ca="1">IF(LEFT(B3483) = "P",
        IF(OR(ISBLANK(I3483), I3483 = ""), TODAY() - F3483 &amp; CHAR(10) &amp; "(preapproval)", I3483 - F3483 &amp; CHAR(10) &amp; "(PFL filed)"),
       IF(OR(ISBLANK(Z3483), Z3483 = ""), TODAY() - J3483, X3483 - J3483 &amp; CHAR(10) &amp; "(closed)"))</f>
        <v>57
(closed)</v>
      </c>
      <c r="Z3483" s="6" t="str">
        <f>IF(ISBLANK(X3483), "", "Yes")</f>
        <v>Yes</v>
      </c>
    </row>
    <row r="3484" spans="1:26" ht="28.8" hidden="1" x14ac:dyDescent="0.3">
      <c r="A3484" s="29" t="s">
        <v>185</v>
      </c>
      <c r="B3484" s="29">
        <v>2023000131</v>
      </c>
      <c r="C3484" s="31" t="s">
        <v>250</v>
      </c>
      <c r="D3484" s="29" t="s">
        <v>179</v>
      </c>
      <c r="E3484" s="31" t="s">
        <v>1060</v>
      </c>
      <c r="F3484" s="43"/>
      <c r="G3484" s="32"/>
      <c r="H3484" s="24" t="s">
        <v>230</v>
      </c>
      <c r="I3484" s="24"/>
      <c r="J3484" s="24">
        <v>45139</v>
      </c>
      <c r="K3484" s="28">
        <v>620</v>
      </c>
      <c r="L3484" s="44">
        <v>620</v>
      </c>
      <c r="M3484" s="28">
        <v>620</v>
      </c>
      <c r="N3484" s="28">
        <v>620</v>
      </c>
      <c r="O3484" s="27">
        <f>IF(ISBLANK(J3484), "", IF(LEFT(B3484) = "P", J3484+60, J3484+90))</f>
        <v>45229</v>
      </c>
      <c r="P3484" s="27">
        <v>45156</v>
      </c>
      <c r="Q3484" s="27">
        <f>IF(NOT(ISNUMBER(P3484)),"",P3484+15)</f>
        <v>45171</v>
      </c>
      <c r="R3484" s="25" t="s">
        <v>195</v>
      </c>
      <c r="S3484" s="25"/>
      <c r="T3484" s="42"/>
      <c r="U3484" s="24"/>
      <c r="V3484" s="24"/>
      <c r="W3484" s="24"/>
      <c r="X3484" s="24">
        <v>45175</v>
      </c>
      <c r="Y3484" s="23" t="str">
        <f ca="1">IF(LEFT(B3484) = "P",
        IF(OR(ISBLANK(I3484), I3484 = ""), TODAY() - F3484 &amp; CHAR(10) &amp; "(preapproval)", I3484 - F3484 &amp; CHAR(10) &amp; "(PFL filed)"),
       IF(OR(ISBLANK(Z3484), Z3484 = ""), TODAY() - J3484, X3484 - J3484 &amp; CHAR(10) &amp; "(closed)"))</f>
        <v>36
(closed)</v>
      </c>
      <c r="Z3484" s="6" t="str">
        <f>IF(ISBLANK(X3484), "", "Yes")</f>
        <v>Yes</v>
      </c>
    </row>
    <row r="3485" spans="1:26" ht="28.8" hidden="1" x14ac:dyDescent="0.3">
      <c r="A3485" s="29" t="s">
        <v>185</v>
      </c>
      <c r="B3485" s="29">
        <v>2023000132</v>
      </c>
      <c r="C3485" s="31" t="s">
        <v>193</v>
      </c>
      <c r="D3485" s="29" t="s">
        <v>177</v>
      </c>
      <c r="E3485" s="31" t="s">
        <v>1059</v>
      </c>
      <c r="F3485" s="43"/>
      <c r="G3485" s="32"/>
      <c r="H3485" s="24" t="s">
        <v>230</v>
      </c>
      <c r="I3485" s="24"/>
      <c r="J3485" s="24">
        <v>45140</v>
      </c>
      <c r="K3485" s="28">
        <v>97</v>
      </c>
      <c r="L3485" s="44">
        <v>97</v>
      </c>
      <c r="M3485" s="28">
        <v>97</v>
      </c>
      <c r="N3485" s="28">
        <v>97</v>
      </c>
      <c r="O3485" s="27">
        <f>IF(ISBLANK(J3485), "", IF(LEFT(B3485) = "P", J3485+60, J3485+90))</f>
        <v>45230</v>
      </c>
      <c r="P3485" s="27">
        <v>45156</v>
      </c>
      <c r="Q3485" s="27">
        <f>IF(NOT(ISNUMBER(P3485)),"",P3485+15)</f>
        <v>45171</v>
      </c>
      <c r="R3485" s="25" t="s">
        <v>195</v>
      </c>
      <c r="S3485" s="25"/>
      <c r="T3485" s="42"/>
      <c r="U3485" s="24"/>
      <c r="V3485" s="24"/>
      <c r="W3485" s="24"/>
      <c r="X3485" s="24">
        <v>45175</v>
      </c>
      <c r="Y3485" s="23" t="str">
        <f ca="1">IF(LEFT(B3485) = "P",
        IF(OR(ISBLANK(I3485), I3485 = ""), TODAY() - F3485 &amp; CHAR(10) &amp; "(preapproval)", I3485 - F3485 &amp; CHAR(10) &amp; "(PFL filed)"),
       IF(OR(ISBLANK(Z3485), Z3485 = ""), TODAY() - J3485, X3485 - J3485 &amp; CHAR(10) &amp; "(closed)"))</f>
        <v>35
(closed)</v>
      </c>
      <c r="Z3485" s="6" t="str">
        <f>IF(ISBLANK(X3485), "", "Yes")</f>
        <v>Yes</v>
      </c>
    </row>
    <row r="3486" spans="1:26" ht="28.8" hidden="1" x14ac:dyDescent="0.3">
      <c r="A3486" s="29" t="s">
        <v>185</v>
      </c>
      <c r="B3486" s="29">
        <v>2023000133</v>
      </c>
      <c r="C3486" s="31" t="s">
        <v>193</v>
      </c>
      <c r="D3486" s="29" t="s">
        <v>179</v>
      </c>
      <c r="E3486" s="31" t="s">
        <v>1058</v>
      </c>
      <c r="F3486" s="43"/>
      <c r="G3486" s="32"/>
      <c r="H3486" s="24" t="s">
        <v>230</v>
      </c>
      <c r="I3486" s="24"/>
      <c r="J3486" s="24">
        <v>45140</v>
      </c>
      <c r="K3486" s="28">
        <v>370</v>
      </c>
      <c r="L3486" s="44">
        <v>370</v>
      </c>
      <c r="M3486" s="28">
        <v>370</v>
      </c>
      <c r="N3486" s="28">
        <v>370</v>
      </c>
      <c r="O3486" s="27">
        <f>IF(ISBLANK(J3486), "", IF(LEFT(B3486) = "P", J3486+60, J3486+90))</f>
        <v>45230</v>
      </c>
      <c r="P3486" s="27">
        <v>45156</v>
      </c>
      <c r="Q3486" s="27">
        <f>IF(NOT(ISNUMBER(P3486)),"",P3486+15)</f>
        <v>45171</v>
      </c>
      <c r="R3486" s="25" t="s">
        <v>195</v>
      </c>
      <c r="S3486" s="25"/>
      <c r="T3486" s="42"/>
      <c r="U3486" s="24"/>
      <c r="V3486" s="24"/>
      <c r="W3486" s="24"/>
      <c r="X3486" s="24">
        <v>45175</v>
      </c>
      <c r="Y3486" s="23" t="str">
        <f ca="1">IF(LEFT(B3486) = "P",
        IF(OR(ISBLANK(I3486), I3486 = ""), TODAY() - F3486 &amp; CHAR(10) &amp; "(preapproval)", I3486 - F3486 &amp; CHAR(10) &amp; "(PFL filed)"),
       IF(OR(ISBLANK(Z3486), Z3486 = ""), TODAY() - J3486, X3486 - J3486 &amp; CHAR(10) &amp; "(closed)"))</f>
        <v>35
(closed)</v>
      </c>
      <c r="Z3486" s="6" t="str">
        <f>IF(ISBLANK(X3486), "", "Yes")</f>
        <v>Yes</v>
      </c>
    </row>
    <row r="3487" spans="1:26" s="73" customFormat="1" ht="28.8" hidden="1" x14ac:dyDescent="0.3">
      <c r="A3487" s="87" t="s">
        <v>185</v>
      </c>
      <c r="B3487" s="87">
        <v>2023000134</v>
      </c>
      <c r="C3487" s="90" t="s">
        <v>193</v>
      </c>
      <c r="D3487" s="29" t="s">
        <v>177</v>
      </c>
      <c r="E3487" s="90" t="s">
        <v>1057</v>
      </c>
      <c r="F3487" s="89"/>
      <c r="G3487" s="88"/>
      <c r="H3487" s="81" t="s">
        <v>230</v>
      </c>
      <c r="I3487" s="81"/>
      <c r="J3487" s="81">
        <v>45140</v>
      </c>
      <c r="K3487" s="85">
        <v>146</v>
      </c>
      <c r="L3487" s="86">
        <v>146</v>
      </c>
      <c r="M3487" s="85">
        <v>146</v>
      </c>
      <c r="N3487" s="85">
        <v>146</v>
      </c>
      <c r="O3487" s="84">
        <f>IF(ISBLANK(J3487), "", IF(LEFT(B3487) = "P", J3487+60, J3487+90))</f>
        <v>45230</v>
      </c>
      <c r="P3487" s="27">
        <v>45197</v>
      </c>
      <c r="Q3487" s="84">
        <f>IF(NOT(ISNUMBER(P3487)),"",P3487+15)</f>
        <v>45212</v>
      </c>
      <c r="R3487" s="83" t="s">
        <v>195</v>
      </c>
      <c r="S3487" s="83"/>
      <c r="T3487" s="82"/>
      <c r="U3487" s="81"/>
      <c r="V3487" s="81"/>
      <c r="W3487" s="81"/>
      <c r="X3487" s="81">
        <v>45215</v>
      </c>
      <c r="Y3487" s="80" t="str">
        <f ca="1">IF(LEFT(B3487) = "P",
        IF(OR(ISBLANK(I3487), I3487 = ""), TODAY() - F3487 &amp; CHAR(10) &amp; "(preapproval)", I3487 - F3487 &amp; CHAR(10) &amp; "(PFL filed)"),
       IF(OR(ISBLANK(Z3487), Z3487 = ""), TODAY() - J3487, X3487 - J3487 &amp; CHAR(10) &amp; "(closed)"))</f>
        <v>75
(closed)</v>
      </c>
      <c r="Z3487" s="79" t="str">
        <f>IF(ISBLANK(X3487), "", "Yes")</f>
        <v>Yes</v>
      </c>
    </row>
    <row r="3488" spans="1:26" s="73" customFormat="1" ht="28.8" hidden="1" x14ac:dyDescent="0.3">
      <c r="A3488" s="87" t="s">
        <v>185</v>
      </c>
      <c r="B3488" s="87">
        <v>2023000135</v>
      </c>
      <c r="C3488" s="90" t="s">
        <v>193</v>
      </c>
      <c r="D3488" s="29" t="s">
        <v>177</v>
      </c>
      <c r="E3488" s="90" t="s">
        <v>1056</v>
      </c>
      <c r="F3488" s="89"/>
      <c r="G3488" s="88"/>
      <c r="H3488" s="81" t="s">
        <v>230</v>
      </c>
      <c r="I3488" s="81"/>
      <c r="J3488" s="81">
        <v>45140</v>
      </c>
      <c r="K3488" s="85">
        <v>90.9</v>
      </c>
      <c r="L3488" s="86">
        <v>90.9</v>
      </c>
      <c r="M3488" s="85">
        <v>90.9</v>
      </c>
      <c r="N3488" s="85">
        <v>90.9</v>
      </c>
      <c r="O3488" s="84">
        <f>IF(ISBLANK(J3488), "", IF(LEFT(B3488) = "P", J3488+60, J3488+90))</f>
        <v>45230</v>
      </c>
      <c r="P3488" s="27">
        <v>45197</v>
      </c>
      <c r="Q3488" s="84">
        <f>IF(NOT(ISNUMBER(P3488)),"",P3488+15)</f>
        <v>45212</v>
      </c>
      <c r="R3488" s="83" t="s">
        <v>195</v>
      </c>
      <c r="S3488" s="83"/>
      <c r="T3488" s="82"/>
      <c r="U3488" s="81"/>
      <c r="V3488" s="81"/>
      <c r="W3488" s="81"/>
      <c r="X3488" s="81">
        <v>45215</v>
      </c>
      <c r="Y3488" s="80" t="str">
        <f ca="1">IF(LEFT(B3488) = "P",
        IF(OR(ISBLANK(I3488), I3488 = ""), TODAY() - F3488 &amp; CHAR(10) &amp; "(preapproval)", I3488 - F3488 &amp; CHAR(10) &amp; "(PFL filed)"),
       IF(OR(ISBLANK(Z3488), Z3488 = ""), TODAY() - J3488, X3488 - J3488 &amp; CHAR(10) &amp; "(closed)"))</f>
        <v>75
(closed)</v>
      </c>
      <c r="Z3488" s="79" t="str">
        <f>IF(ISBLANK(X3488), "", "Yes")</f>
        <v>Yes</v>
      </c>
    </row>
    <row r="3489" spans="1:26" ht="28.8" hidden="1" x14ac:dyDescent="0.3">
      <c r="A3489" s="29" t="s">
        <v>185</v>
      </c>
      <c r="B3489" s="29">
        <v>2023000136</v>
      </c>
      <c r="C3489" s="31" t="s">
        <v>193</v>
      </c>
      <c r="D3489" s="29" t="s">
        <v>177</v>
      </c>
      <c r="E3489" s="31" t="s">
        <v>1055</v>
      </c>
      <c r="F3489" s="43"/>
      <c r="G3489" s="32"/>
      <c r="H3489" s="24" t="s">
        <v>230</v>
      </c>
      <c r="I3489" s="24"/>
      <c r="J3489" s="24">
        <v>45140</v>
      </c>
      <c r="K3489" s="28">
        <v>351.8</v>
      </c>
      <c r="L3489" s="44">
        <v>351.8</v>
      </c>
      <c r="M3489" s="28">
        <v>351.8</v>
      </c>
      <c r="N3489" s="28">
        <v>351.8</v>
      </c>
      <c r="O3489" s="27">
        <f>IF(ISBLANK(J3489), "", IF(LEFT(B3489) = "P", J3489+60, J3489+90))</f>
        <v>45230</v>
      </c>
      <c r="P3489" s="27">
        <v>45198</v>
      </c>
      <c r="Q3489" s="27">
        <f>IF(NOT(ISNUMBER(P3489)),"",P3489+15)</f>
        <v>45213</v>
      </c>
      <c r="R3489" s="25" t="s">
        <v>195</v>
      </c>
      <c r="S3489" s="25"/>
      <c r="T3489" s="42"/>
      <c r="U3489" s="24"/>
      <c r="V3489" s="24"/>
      <c r="W3489" s="24"/>
      <c r="X3489" s="24">
        <v>45216</v>
      </c>
      <c r="Y3489" s="23" t="str">
        <f ca="1">IF(LEFT(B3489) = "P",
        IF(OR(ISBLANK(I3489), I3489 = ""), TODAY() - F3489 &amp; CHAR(10) &amp; "(preapproval)", I3489 - F3489 &amp; CHAR(10) &amp; "(PFL filed)"),
       IF(OR(ISBLANK(Z3489), Z3489 = ""), TODAY() - J3489, X3505 - J3489 &amp; CHAR(10) &amp; "(closed)"))</f>
        <v>-45140
(closed)</v>
      </c>
      <c r="Z3489" s="79" t="str">
        <f>IF(ISBLANK(X3489), "", "Yes")</f>
        <v>Yes</v>
      </c>
    </row>
    <row r="3490" spans="1:26" ht="28.8" hidden="1" x14ac:dyDescent="0.3">
      <c r="A3490" s="29" t="s">
        <v>185</v>
      </c>
      <c r="B3490" s="29">
        <v>2023000137</v>
      </c>
      <c r="C3490" s="31" t="s">
        <v>193</v>
      </c>
      <c r="D3490" s="29" t="s">
        <v>177</v>
      </c>
      <c r="E3490" s="31" t="s">
        <v>1054</v>
      </c>
      <c r="F3490" s="43"/>
      <c r="G3490" s="32"/>
      <c r="H3490" s="24" t="s">
        <v>230</v>
      </c>
      <c r="I3490" s="24"/>
      <c r="J3490" s="24">
        <v>45140</v>
      </c>
      <c r="K3490" s="28">
        <v>166</v>
      </c>
      <c r="L3490" s="44">
        <v>166</v>
      </c>
      <c r="M3490" s="28">
        <v>166</v>
      </c>
      <c r="N3490" s="28">
        <v>166</v>
      </c>
      <c r="O3490" s="27">
        <f>IF(ISBLANK(J3490), "", IF(LEFT(B3490) = "P", J3490+60, J3490+90))</f>
        <v>45230</v>
      </c>
      <c r="P3490" s="27">
        <v>45169</v>
      </c>
      <c r="Q3490" s="27">
        <f>IF(NOT(ISNUMBER(P3490)),"",P3490+15)</f>
        <v>45184</v>
      </c>
      <c r="R3490" s="25" t="s">
        <v>195</v>
      </c>
      <c r="S3490" s="25"/>
      <c r="T3490" s="42"/>
      <c r="U3490" s="24"/>
      <c r="V3490" s="24"/>
      <c r="W3490" s="24"/>
      <c r="X3490" s="24">
        <v>45187</v>
      </c>
      <c r="Y3490" s="23" t="str">
        <f ca="1">IF(LEFT(B3490) = "P",
        IF(OR(ISBLANK(I3490), I3490 = ""), TODAY() - F3490 &amp; CHAR(10) &amp; "(preapproval)", I3490 - F3490 &amp; CHAR(10) &amp; "(PFL filed)"),
       IF(OR(ISBLANK(Z3490), Z3490 = ""), TODAY() - J3490, X3490 - J3490 &amp; CHAR(10) &amp; "(closed)"))</f>
        <v>47
(closed)</v>
      </c>
      <c r="Z3490" s="6" t="str">
        <f>IF(ISBLANK(X3490), "", "Yes")</f>
        <v>Yes</v>
      </c>
    </row>
    <row r="3491" spans="1:26" ht="28.8" hidden="1" x14ac:dyDescent="0.3">
      <c r="A3491" s="29" t="s">
        <v>185</v>
      </c>
      <c r="B3491" s="29">
        <v>2023000138</v>
      </c>
      <c r="C3491" s="31" t="s">
        <v>193</v>
      </c>
      <c r="D3491" s="29" t="s">
        <v>179</v>
      </c>
      <c r="E3491" s="31" t="s">
        <v>643</v>
      </c>
      <c r="F3491" s="43"/>
      <c r="G3491" s="32"/>
      <c r="H3491" s="24" t="s">
        <v>230</v>
      </c>
      <c r="I3491" s="24"/>
      <c r="J3491" s="24">
        <v>45140</v>
      </c>
      <c r="K3491" s="28">
        <v>831.6</v>
      </c>
      <c r="L3491" s="44">
        <v>831.6</v>
      </c>
      <c r="M3491" s="28">
        <v>831.6</v>
      </c>
      <c r="N3491" s="28">
        <v>831.6</v>
      </c>
      <c r="O3491" s="27">
        <f>IF(ISBLANK(J3491), "", IF(LEFT(B3491) = "P", J3491+60, J3491+90))</f>
        <v>45230</v>
      </c>
      <c r="P3491" s="27">
        <v>45202</v>
      </c>
      <c r="Q3491" s="27">
        <f>IF(NOT(ISNUMBER(P3491)),"",P3491+15)</f>
        <v>45217</v>
      </c>
      <c r="R3491" s="25" t="s">
        <v>195</v>
      </c>
      <c r="S3491" s="25"/>
      <c r="T3491" s="42"/>
      <c r="U3491" s="24"/>
      <c r="V3491" s="24"/>
      <c r="W3491" s="24"/>
      <c r="X3491" s="24">
        <v>45218</v>
      </c>
      <c r="Y3491" s="23" t="str">
        <f ca="1">IF(LEFT(B3491) = "P",
        IF(OR(ISBLANK(I3491), I3491 = ""), TODAY() - F3491 &amp; CHAR(10) &amp; "(preapproval)", I3491 - F3491 &amp; CHAR(10) &amp; "(PFL filed)"),
       IF(OR(ISBLANK(Z3491), Z3491 = ""), TODAY() - J3491, X3491 - J3491 &amp; CHAR(10) &amp; "(closed)"))</f>
        <v>78
(closed)</v>
      </c>
      <c r="Z3491" s="6" t="str">
        <f>IF(ISBLANK(X3491), "", "Yes")</f>
        <v>Yes</v>
      </c>
    </row>
    <row r="3492" spans="1:26" ht="28.8" hidden="1" x14ac:dyDescent="0.3">
      <c r="A3492" s="29" t="s">
        <v>185</v>
      </c>
      <c r="B3492" s="29">
        <v>2023000139</v>
      </c>
      <c r="C3492" s="31" t="s">
        <v>193</v>
      </c>
      <c r="D3492" s="29" t="s">
        <v>179</v>
      </c>
      <c r="E3492" s="31" t="s">
        <v>540</v>
      </c>
      <c r="F3492" s="43"/>
      <c r="G3492" s="32"/>
      <c r="H3492" s="24" t="s">
        <v>230</v>
      </c>
      <c r="I3492" s="24"/>
      <c r="J3492" s="24">
        <v>45140</v>
      </c>
      <c r="K3492" s="28">
        <v>1671</v>
      </c>
      <c r="L3492" s="44">
        <v>1671</v>
      </c>
      <c r="M3492" s="28">
        <v>1671</v>
      </c>
      <c r="N3492" s="44">
        <v>1671</v>
      </c>
      <c r="O3492" s="27">
        <f>IF(ISBLANK(J3492), "", IF(LEFT(B3492) = "P", J3492+60, J3492+90))</f>
        <v>45230</v>
      </c>
      <c r="P3492" s="27">
        <v>45170</v>
      </c>
      <c r="Q3492" s="27">
        <f>IF(NOT(ISNUMBER(P3492)),"",P3492+15)</f>
        <v>45185</v>
      </c>
      <c r="R3492" s="25" t="s">
        <v>195</v>
      </c>
      <c r="S3492" s="25"/>
      <c r="T3492" s="42"/>
      <c r="U3492" s="24"/>
      <c r="V3492" s="24"/>
      <c r="W3492" s="24"/>
      <c r="X3492" s="24">
        <v>45188</v>
      </c>
      <c r="Y3492" s="23" t="str">
        <f ca="1">IF(LEFT(B3492) = "P",
        IF(OR(ISBLANK(I3492), I3492 = ""), TODAY() - F3492 &amp; CHAR(10) &amp; "(preapproval)", I3492 - F3492 &amp; CHAR(10) &amp; "(PFL filed)"),
       IF(OR(ISBLANK(Z3492), Z3492 = ""), TODAY() - J3492, X3492 - J3492 &amp; CHAR(10) &amp; "(closed)"))</f>
        <v>48
(closed)</v>
      </c>
      <c r="Z3492" s="6" t="str">
        <f>IF(ISBLANK(X3492), "", "Yes")</f>
        <v>Yes</v>
      </c>
    </row>
    <row r="3493" spans="1:26" ht="28.8" hidden="1" x14ac:dyDescent="0.3">
      <c r="A3493" s="29" t="s">
        <v>185</v>
      </c>
      <c r="B3493" s="29">
        <v>2023000169</v>
      </c>
      <c r="C3493" s="31" t="s">
        <v>193</v>
      </c>
      <c r="D3493" s="29" t="s">
        <v>179</v>
      </c>
      <c r="E3493" s="31" t="s">
        <v>1053</v>
      </c>
      <c r="F3493" s="43"/>
      <c r="G3493" s="32"/>
      <c r="H3493" s="24" t="s">
        <v>230</v>
      </c>
      <c r="I3493" s="24"/>
      <c r="J3493" s="24">
        <v>45153</v>
      </c>
      <c r="K3493" s="28">
        <v>249.72</v>
      </c>
      <c r="L3493" s="44">
        <v>171.9</v>
      </c>
      <c r="M3493" s="28">
        <v>249.72</v>
      </c>
      <c r="N3493" s="28">
        <v>171.9</v>
      </c>
      <c r="O3493" s="27">
        <f>IF(ISBLANK(J3493), "", IF(LEFT(B3493) = "P", J3493+60, J3493+90))</f>
        <v>45243</v>
      </c>
      <c r="P3493" s="27">
        <v>45217</v>
      </c>
      <c r="Q3493" s="27">
        <f>IF(NOT(ISNUMBER(P3493)),"",P3493+15)</f>
        <v>45232</v>
      </c>
      <c r="R3493" s="25" t="s">
        <v>195</v>
      </c>
      <c r="S3493" s="25"/>
      <c r="T3493" s="42"/>
      <c r="U3493" s="24"/>
      <c r="V3493" s="24"/>
      <c r="W3493" s="24"/>
      <c r="X3493" s="24">
        <v>45233</v>
      </c>
      <c r="Y3493" s="23" t="str">
        <f ca="1">IF(LEFT(B3493) = "P",
        IF(OR(ISBLANK(I3493), I3493 = ""), TODAY() - F3493 &amp; CHAR(10) &amp; "(preapproval)", I3493 - F3493 &amp; CHAR(10) &amp; "(PFL filed)"),
       IF(OR(ISBLANK(Z3493), Z3493 = ""), TODAY() - J3493, X3493 - J3493 &amp; CHAR(10) &amp; "(closed)"))</f>
        <v>80
(closed)</v>
      </c>
      <c r="Z3493" s="6" t="str">
        <f>IF(ISBLANK(X3493), "", "Yes")</f>
        <v>Yes</v>
      </c>
    </row>
    <row r="3494" spans="1:26" ht="28.8" hidden="1" x14ac:dyDescent="0.3">
      <c r="A3494" s="29" t="s">
        <v>185</v>
      </c>
      <c r="B3494" s="29">
        <v>2023000141</v>
      </c>
      <c r="C3494" s="31" t="s">
        <v>193</v>
      </c>
      <c r="D3494" s="29" t="s">
        <v>179</v>
      </c>
      <c r="E3494" s="31" t="s">
        <v>1052</v>
      </c>
      <c r="F3494" s="43"/>
      <c r="G3494" s="32"/>
      <c r="H3494" s="24" t="s">
        <v>230</v>
      </c>
      <c r="I3494" s="24"/>
      <c r="J3494" s="24">
        <v>45142</v>
      </c>
      <c r="K3494" s="28">
        <v>1650</v>
      </c>
      <c r="L3494" s="44">
        <v>1650</v>
      </c>
      <c r="M3494" s="28">
        <v>1650</v>
      </c>
      <c r="N3494" s="28">
        <v>1650</v>
      </c>
      <c r="O3494" s="27">
        <f>IF(ISBLANK(J3494), "", IF(LEFT(B3494) = "P", J3494+60, J3494+90))</f>
        <v>45232</v>
      </c>
      <c r="P3494" s="27">
        <v>45202</v>
      </c>
      <c r="Q3494" s="27">
        <f>IF(NOT(ISNUMBER(P3494)),"",P3494+15)</f>
        <v>45217</v>
      </c>
      <c r="R3494" s="25" t="s">
        <v>195</v>
      </c>
      <c r="S3494" s="25"/>
      <c r="T3494" s="42"/>
      <c r="U3494" s="24"/>
      <c r="V3494" s="24"/>
      <c r="W3494" s="24"/>
      <c r="X3494" s="24">
        <v>45218</v>
      </c>
      <c r="Y3494" s="23" t="str">
        <f ca="1">IF(LEFT(B3494) = "P",
        IF(OR(ISBLANK(I3494), I3494 = ""), TODAY() - F3494 &amp; CHAR(10) &amp; "(preapproval)", I3494 - F3494 &amp; CHAR(10) &amp; "(PFL filed)"),
       IF(OR(ISBLANK(Z3494), Z3494 = ""), TODAY() - J3494, X3494 - J3494 &amp; CHAR(10) &amp; "(closed)"))</f>
        <v>76
(closed)</v>
      </c>
      <c r="Z3494" s="6" t="str">
        <f>IF(ISBLANK(X3494), "", "Yes")</f>
        <v>Yes</v>
      </c>
    </row>
    <row r="3495" spans="1:26" ht="28.8" hidden="1" x14ac:dyDescent="0.3">
      <c r="A3495" s="29" t="s">
        <v>185</v>
      </c>
      <c r="B3495" s="29">
        <v>2023000142</v>
      </c>
      <c r="C3495" s="31" t="s">
        <v>193</v>
      </c>
      <c r="D3495" s="29" t="s">
        <v>177</v>
      </c>
      <c r="E3495" s="31" t="s">
        <v>1051</v>
      </c>
      <c r="F3495" s="43"/>
      <c r="G3495" s="32"/>
      <c r="H3495" s="24" t="s">
        <v>230</v>
      </c>
      <c r="I3495" s="24"/>
      <c r="J3495" s="24">
        <v>45142</v>
      </c>
      <c r="K3495" s="28">
        <v>655.61</v>
      </c>
      <c r="L3495" s="44">
        <v>124</v>
      </c>
      <c r="M3495" s="28">
        <v>655.61</v>
      </c>
      <c r="N3495" s="28">
        <v>124</v>
      </c>
      <c r="O3495" s="27">
        <f>IF(ISBLANK(J3495), "", IF(LEFT(B3495) = "P", J3495+60, J3495+90))</f>
        <v>45232</v>
      </c>
      <c r="P3495" s="27">
        <v>45202</v>
      </c>
      <c r="Q3495" s="27">
        <f>IF(NOT(ISNUMBER(P3495)),"",P3495+15)</f>
        <v>45217</v>
      </c>
      <c r="R3495" s="25" t="s">
        <v>195</v>
      </c>
      <c r="S3495" s="25"/>
      <c r="T3495" s="42"/>
      <c r="U3495" s="24"/>
      <c r="V3495" s="24"/>
      <c r="W3495" s="24"/>
      <c r="X3495" s="24">
        <v>45218</v>
      </c>
      <c r="Y3495" s="23" t="str">
        <f ca="1">IF(LEFT(B3495) = "P",
        IF(OR(ISBLANK(I3495), I3495 = ""), TODAY() - F3495 &amp; CHAR(10) &amp; "(preapproval)", I3495 - F3495 &amp; CHAR(10) &amp; "(PFL filed)"),
       IF(OR(ISBLANK(Z3495), Z3495 = ""), TODAY() - J3495, X3495 - J3495 &amp; CHAR(10) &amp; "(closed)"))</f>
        <v>76
(closed)</v>
      </c>
      <c r="Z3495" s="6" t="str">
        <f>IF(ISBLANK(X3495), "", "Yes")</f>
        <v>Yes</v>
      </c>
    </row>
    <row r="3496" spans="1:26" ht="28.8" hidden="1" x14ac:dyDescent="0.3">
      <c r="A3496" s="29" t="s">
        <v>185</v>
      </c>
      <c r="B3496" s="29">
        <v>2023000143</v>
      </c>
      <c r="C3496" s="31" t="s">
        <v>193</v>
      </c>
      <c r="D3496" s="29" t="s">
        <v>177</v>
      </c>
      <c r="E3496" s="31" t="s">
        <v>1050</v>
      </c>
      <c r="F3496" s="43"/>
      <c r="G3496" s="32"/>
      <c r="H3496" s="24" t="s">
        <v>230</v>
      </c>
      <c r="I3496" s="24"/>
      <c r="J3496" s="24">
        <v>45142</v>
      </c>
      <c r="K3496" s="28">
        <v>619.65</v>
      </c>
      <c r="L3496" s="44">
        <v>327</v>
      </c>
      <c r="M3496" s="28">
        <v>196.51</v>
      </c>
      <c r="N3496" s="28">
        <v>185.62</v>
      </c>
      <c r="O3496" s="27">
        <f>IF(ISBLANK(J3496), "", IF(LEFT(B3496) = "P", J3496+60, J3496+90))</f>
        <v>45232</v>
      </c>
      <c r="P3496" s="27">
        <v>45203</v>
      </c>
      <c r="Q3496" s="27">
        <f>IF(NOT(ISNUMBER(P3496)),"",P3496+15)</f>
        <v>45218</v>
      </c>
      <c r="R3496" s="25" t="s">
        <v>195</v>
      </c>
      <c r="S3496" s="25"/>
      <c r="T3496" s="42"/>
      <c r="U3496" s="24"/>
      <c r="V3496" s="24"/>
      <c r="W3496" s="24"/>
      <c r="X3496" s="24">
        <v>45219</v>
      </c>
      <c r="Y3496" s="23" t="str">
        <f ca="1">IF(LEFT(B3496) = "P",
        IF(OR(ISBLANK(I3496), I3496 = ""), TODAY() - F3496 &amp; CHAR(10) &amp; "(preapproval)", I3496 - F3496 &amp; CHAR(10) &amp; "(PFL filed)"),
       IF(OR(ISBLANK(Z3496), Z3496 = ""), TODAY() - J3496, X3496 - J3496 &amp; CHAR(10) &amp; "(closed)"))</f>
        <v>77
(closed)</v>
      </c>
      <c r="Z3496" s="6" t="str">
        <f>IF(ISBLANK(X3496), "", "Yes")</f>
        <v>Yes</v>
      </c>
    </row>
    <row r="3497" spans="1:26" ht="28.8" hidden="1" x14ac:dyDescent="0.3">
      <c r="A3497" s="29" t="s">
        <v>185</v>
      </c>
      <c r="B3497" s="29">
        <v>2023000144</v>
      </c>
      <c r="C3497" s="31" t="s">
        <v>193</v>
      </c>
      <c r="D3497" s="29" t="s">
        <v>179</v>
      </c>
      <c r="E3497" s="31" t="s">
        <v>1049</v>
      </c>
      <c r="F3497" s="43"/>
      <c r="G3497" s="32"/>
      <c r="H3497" s="24" t="s">
        <v>230</v>
      </c>
      <c r="I3497" s="24"/>
      <c r="J3497" s="24">
        <v>45142</v>
      </c>
      <c r="K3497" s="28">
        <v>247.8</v>
      </c>
      <c r="L3497" s="44">
        <v>247.8</v>
      </c>
      <c r="M3497" s="28">
        <v>247.8</v>
      </c>
      <c r="N3497" s="28">
        <v>247.8</v>
      </c>
      <c r="O3497" s="27">
        <f>IF(ISBLANK(J3497), "", IF(LEFT(B3497) = "P", J3497+60, J3497+90))</f>
        <v>45232</v>
      </c>
      <c r="P3497" s="27">
        <v>45161</v>
      </c>
      <c r="Q3497" s="27">
        <f>IF(NOT(ISNUMBER(P3497)),"",P3497+15)</f>
        <v>45176</v>
      </c>
      <c r="R3497" s="25" t="s">
        <v>195</v>
      </c>
      <c r="S3497" s="25"/>
      <c r="T3497" s="42"/>
      <c r="U3497" s="24"/>
      <c r="V3497" s="24"/>
      <c r="W3497" s="24"/>
      <c r="X3497" s="24">
        <v>45177</v>
      </c>
      <c r="Y3497" s="23" t="str">
        <f ca="1">IF(LEFT(B3497) = "P",
        IF(OR(ISBLANK(I3497), I3497 = ""), TODAY() - F3497 &amp; CHAR(10) &amp; "(preapproval)", I3497 - F3497 &amp; CHAR(10) &amp; "(PFL filed)"),
       IF(OR(ISBLANK(Z3497), Z3497 = ""), TODAY() - J3497, X3497 - J3497 &amp; CHAR(10) &amp; "(closed)"))</f>
        <v>35
(closed)</v>
      </c>
      <c r="Z3497" s="6" t="str">
        <f>IF(ISBLANK(X3497), "", "Yes")</f>
        <v>Yes</v>
      </c>
    </row>
    <row r="3498" spans="1:26" ht="28.8" hidden="1" x14ac:dyDescent="0.3">
      <c r="A3498" s="29" t="s">
        <v>185</v>
      </c>
      <c r="B3498" s="29">
        <v>2023000145</v>
      </c>
      <c r="C3498" s="31" t="s">
        <v>193</v>
      </c>
      <c r="D3498" s="29" t="s">
        <v>179</v>
      </c>
      <c r="E3498" s="31" t="s">
        <v>1048</v>
      </c>
      <c r="F3498" s="43"/>
      <c r="G3498" s="32"/>
      <c r="H3498" s="24" t="s">
        <v>230</v>
      </c>
      <c r="I3498" s="24"/>
      <c r="J3498" s="24">
        <v>45142</v>
      </c>
      <c r="K3498" s="28">
        <v>128</v>
      </c>
      <c r="L3498" s="44">
        <v>128</v>
      </c>
      <c r="M3498" s="28">
        <v>128</v>
      </c>
      <c r="N3498" s="28">
        <v>128</v>
      </c>
      <c r="O3498" s="27">
        <f>IF(ISBLANK(J3498), "", IF(LEFT(B3498) = "P", J3498+60, J3498+90))</f>
        <v>45232</v>
      </c>
      <c r="P3498" s="27">
        <v>45163</v>
      </c>
      <c r="Q3498" s="27">
        <f>IF(NOT(ISNUMBER(P3498)),"",P3498+15)</f>
        <v>45178</v>
      </c>
      <c r="R3498" s="25" t="s">
        <v>195</v>
      </c>
      <c r="S3498" s="25"/>
      <c r="T3498" s="42"/>
      <c r="U3498" s="24"/>
      <c r="V3498" s="24"/>
      <c r="W3498" s="24"/>
      <c r="X3498" s="24">
        <v>45181</v>
      </c>
      <c r="Y3498" s="23" t="str">
        <f ca="1">IF(LEFT(B3498) = "P",
        IF(OR(ISBLANK(I3498), I3498 = ""), TODAY() - F3498 &amp; CHAR(10) &amp; "(preapproval)", I3498 - F3498 &amp; CHAR(10) &amp; "(PFL filed)"),
       IF(OR(ISBLANK(Z3498), Z3498 = ""), TODAY() - J3498, X3498 - J3498 &amp; CHAR(10) &amp; "(closed)"))</f>
        <v>39
(closed)</v>
      </c>
      <c r="Z3498" s="6" t="str">
        <f>IF(ISBLANK(X3498), "", "Yes")</f>
        <v>Yes</v>
      </c>
    </row>
    <row r="3499" spans="1:26" ht="14.25" hidden="1" customHeight="1" x14ac:dyDescent="0.3">
      <c r="A3499" s="29" t="s">
        <v>185</v>
      </c>
      <c r="B3499" s="29">
        <v>2023000146</v>
      </c>
      <c r="C3499" s="31" t="s">
        <v>193</v>
      </c>
      <c r="D3499" s="29" t="s">
        <v>179</v>
      </c>
      <c r="E3499" s="31" t="s">
        <v>1047</v>
      </c>
      <c r="F3499" s="43"/>
      <c r="G3499" s="32"/>
      <c r="H3499" s="24" t="s">
        <v>230</v>
      </c>
      <c r="I3499" s="24"/>
      <c r="J3499" s="24">
        <v>45142</v>
      </c>
      <c r="K3499" s="28">
        <v>513.79999999999995</v>
      </c>
      <c r="L3499" s="44">
        <v>313.8</v>
      </c>
      <c r="M3499" s="28">
        <v>513.79999999999995</v>
      </c>
      <c r="N3499" s="28">
        <v>313.8</v>
      </c>
      <c r="O3499" s="27">
        <f>IF(ISBLANK(J3499), "", IF(LEFT(B3499) = "P", J3499+60, J3499+90))</f>
        <v>45232</v>
      </c>
      <c r="P3499" s="27">
        <v>45163</v>
      </c>
      <c r="Q3499" s="27">
        <f>IF(NOT(ISNUMBER(P3499)),"",P3499+15)</f>
        <v>45178</v>
      </c>
      <c r="R3499" s="25" t="s">
        <v>195</v>
      </c>
      <c r="S3499" s="25"/>
      <c r="T3499" s="42"/>
      <c r="U3499" s="24"/>
      <c r="V3499" s="24"/>
      <c r="W3499" s="24"/>
      <c r="X3499" s="24">
        <v>45181</v>
      </c>
      <c r="Y3499" s="23" t="str">
        <f ca="1">IF(LEFT(B3499) = "P",
        IF(OR(ISBLANK(I3499), I3499 = ""), TODAY() - F3499 &amp; CHAR(10) &amp; "(preapproval)", I3499 - F3499 &amp; CHAR(10) &amp; "(PFL filed)"),
       IF(OR(ISBLANK(Z3499), Z3499 = ""), TODAY() - J3499, X3499 - J3499 &amp; CHAR(10) &amp; "(closed)"))</f>
        <v>39
(closed)</v>
      </c>
      <c r="Z3499" s="6" t="str">
        <f>IF(ISBLANK(X3499), "", "Yes")</f>
        <v>Yes</v>
      </c>
    </row>
    <row r="3500" spans="1:26" s="70" customFormat="1" ht="28.8" hidden="1" x14ac:dyDescent="0.3">
      <c r="A3500" s="29" t="s">
        <v>185</v>
      </c>
      <c r="B3500" s="29">
        <v>2023000177</v>
      </c>
      <c r="C3500" s="31" t="s">
        <v>193</v>
      </c>
      <c r="D3500" s="29" t="s">
        <v>179</v>
      </c>
      <c r="E3500" s="31" t="s">
        <v>1046</v>
      </c>
      <c r="F3500" s="43"/>
      <c r="G3500" s="32"/>
      <c r="H3500" s="24" t="s">
        <v>230</v>
      </c>
      <c r="I3500" s="24"/>
      <c r="J3500" s="24">
        <v>45156</v>
      </c>
      <c r="K3500" s="28">
        <v>719.4</v>
      </c>
      <c r="L3500" s="44">
        <v>719.4</v>
      </c>
      <c r="M3500" s="28">
        <v>719.4</v>
      </c>
      <c r="N3500" s="28">
        <v>719.4</v>
      </c>
      <c r="O3500" s="27">
        <f>IF(ISBLANK(J3500), "", IF(LEFT(B3500) = "P", J3500+60, J3500+90))</f>
        <v>45246</v>
      </c>
      <c r="P3500" s="27">
        <v>45218</v>
      </c>
      <c r="Q3500" s="27">
        <f>IF(NOT(ISNUMBER(P3500)),"",P3500+15)</f>
        <v>45233</v>
      </c>
      <c r="R3500" s="25" t="s">
        <v>195</v>
      </c>
      <c r="S3500" s="25"/>
      <c r="T3500" s="42"/>
      <c r="U3500" s="24"/>
      <c r="V3500" s="24"/>
      <c r="W3500" s="24" t="s">
        <v>230</v>
      </c>
      <c r="X3500" s="24">
        <v>45236</v>
      </c>
      <c r="Y3500" s="23" t="str">
        <f ca="1">IF(LEFT(B3500) = "P",
        IF(OR(ISBLANK(I3500), I3500 = ""), TODAY() - F3500 &amp; CHAR(10) &amp; "(preapproval)", I3500 - F3500 &amp; CHAR(10) &amp; "(PFL filed)"),
       IF(OR(ISBLANK(Z3500), Z3500 = ""), TODAY() - J3500, X3500 - J3500 &amp; CHAR(10) &amp; "(closed)"))</f>
        <v>80
(closed)</v>
      </c>
      <c r="Z3500" s="6" t="str">
        <f>IF(ISBLANK(X3500), "", "Yes")</f>
        <v>Yes</v>
      </c>
    </row>
    <row r="3501" spans="1:26" ht="28.8" hidden="1" x14ac:dyDescent="0.3">
      <c r="A3501" s="29" t="s">
        <v>185</v>
      </c>
      <c r="B3501" s="29">
        <v>2023000148</v>
      </c>
      <c r="C3501" s="31" t="s">
        <v>57</v>
      </c>
      <c r="D3501" s="29" t="s">
        <v>179</v>
      </c>
      <c r="E3501" s="31" t="s">
        <v>1016</v>
      </c>
      <c r="F3501" s="43"/>
      <c r="G3501" s="32"/>
      <c r="H3501" s="24" t="s">
        <v>230</v>
      </c>
      <c r="I3501" s="24"/>
      <c r="J3501" s="24">
        <v>45145</v>
      </c>
      <c r="K3501" s="28">
        <v>25112.48</v>
      </c>
      <c r="L3501" s="44">
        <v>600</v>
      </c>
      <c r="M3501" s="28">
        <v>0</v>
      </c>
      <c r="N3501" s="28">
        <v>0</v>
      </c>
      <c r="O3501" s="27">
        <f>IF(ISBLANK(J3501), "", IF(LEFT(B3501) = "P", J3501+60, J3501+90))</f>
        <v>45235</v>
      </c>
      <c r="P3501" s="27" t="s">
        <v>230</v>
      </c>
      <c r="Q3501" s="27" t="s">
        <v>230</v>
      </c>
      <c r="R3501" s="25" t="s">
        <v>195</v>
      </c>
      <c r="S3501" s="25"/>
      <c r="T3501" s="42"/>
      <c r="U3501" s="24"/>
      <c r="V3501" s="24"/>
      <c r="W3501" s="24"/>
      <c r="X3501" s="24">
        <v>45160</v>
      </c>
      <c r="Y3501" s="23" t="str">
        <f ca="1">IF(LEFT(B3501) = "P",
        IF(OR(ISBLANK(I3501), I3501 = ""), TODAY() - F3501 &amp; CHAR(10) &amp; "(preapproval)", I3501 - F3501 &amp; CHAR(10) &amp; "(PFL filed)"),
       IF(OR(ISBLANK(Z3501), Z3501 = ""), TODAY() - J3501, X3501 - J3501 &amp; CHAR(10) &amp; "(closed)"))</f>
        <v>15
(closed)</v>
      </c>
      <c r="Z3501" s="6" t="str">
        <f>IF(ISBLANK(X3501), "", "Yes")</f>
        <v>Yes</v>
      </c>
    </row>
    <row r="3502" spans="1:26" ht="28.8" hidden="1" x14ac:dyDescent="0.3">
      <c r="A3502" s="29" t="s">
        <v>185</v>
      </c>
      <c r="B3502" s="29">
        <v>2023000179</v>
      </c>
      <c r="C3502" s="31" t="s">
        <v>193</v>
      </c>
      <c r="D3502" s="29" t="s">
        <v>179</v>
      </c>
      <c r="E3502" s="31" t="s">
        <v>1045</v>
      </c>
      <c r="F3502" s="43"/>
      <c r="G3502" s="32"/>
      <c r="H3502" s="24" t="s">
        <v>230</v>
      </c>
      <c r="I3502" s="24"/>
      <c r="J3502" s="24">
        <v>45156</v>
      </c>
      <c r="K3502" s="28">
        <v>256</v>
      </c>
      <c r="L3502" s="44">
        <v>256</v>
      </c>
      <c r="M3502" s="28">
        <v>256</v>
      </c>
      <c r="N3502" s="28">
        <v>256</v>
      </c>
      <c r="O3502" s="27">
        <f>IF(ISBLANK(J3502), "", IF(LEFT(B3502) = "P", J3502+60, J3502+90))</f>
        <v>45246</v>
      </c>
      <c r="P3502" s="27">
        <v>45218</v>
      </c>
      <c r="Q3502" s="27">
        <f>IF(NOT(ISNUMBER(P3502)),"",P3502+15)</f>
        <v>45233</v>
      </c>
      <c r="R3502" s="25" t="s">
        <v>195</v>
      </c>
      <c r="S3502" s="25"/>
      <c r="T3502" s="42"/>
      <c r="U3502" s="24"/>
      <c r="V3502" s="24"/>
      <c r="W3502" s="24"/>
      <c r="X3502" s="24">
        <v>45236</v>
      </c>
      <c r="Y3502" s="23" t="str">
        <f ca="1">IF(LEFT(B3502) = "P",
        IF(OR(ISBLANK(I3502), I3502 = ""), TODAY() - F3502 &amp; CHAR(10) &amp; "(preapproval)", I3502 - F3502 &amp; CHAR(10) &amp; "(PFL filed)"),
       IF(OR(ISBLANK(Z3502), Z3502 = ""), TODAY() - J3502, X3502 - J3502 &amp; CHAR(10) &amp; "(closed)"))</f>
        <v>80
(closed)</v>
      </c>
      <c r="Z3502" s="6" t="str">
        <f>IF(ISBLANK(X3502), "", "Yes")</f>
        <v>Yes</v>
      </c>
    </row>
    <row r="3503" spans="1:26" ht="28.8" hidden="1" x14ac:dyDescent="0.3">
      <c r="A3503" s="29" t="s">
        <v>185</v>
      </c>
      <c r="B3503" s="29">
        <v>2023000186</v>
      </c>
      <c r="C3503" s="31" t="s">
        <v>405</v>
      </c>
      <c r="D3503" s="29" t="s">
        <v>179</v>
      </c>
      <c r="E3503" s="31" t="s">
        <v>1039</v>
      </c>
      <c r="F3503" s="43"/>
      <c r="G3503" s="32"/>
      <c r="H3503" s="24" t="s">
        <v>230</v>
      </c>
      <c r="I3503" s="24"/>
      <c r="J3503" s="24">
        <v>45156</v>
      </c>
      <c r="K3503" s="28">
        <v>699</v>
      </c>
      <c r="L3503" s="44">
        <v>699</v>
      </c>
      <c r="M3503" s="28">
        <v>699</v>
      </c>
      <c r="N3503" s="28">
        <v>699</v>
      </c>
      <c r="O3503" s="27">
        <f>IF(ISBLANK(J3503), "", IF(LEFT(B3503) = "P", J3503+60, J3503+90))</f>
        <v>45246</v>
      </c>
      <c r="P3503" s="27">
        <v>45218</v>
      </c>
      <c r="Q3503" s="27">
        <f>IF(NOT(ISNUMBER(P3503)),"",P3503+15)</f>
        <v>45233</v>
      </c>
      <c r="R3503" s="25" t="s">
        <v>195</v>
      </c>
      <c r="S3503" s="25"/>
      <c r="T3503" s="42"/>
      <c r="U3503" s="24"/>
      <c r="V3503" s="24"/>
      <c r="W3503" s="24"/>
      <c r="X3503" s="24">
        <v>45236</v>
      </c>
      <c r="Y3503" s="23" t="str">
        <f ca="1">IF(LEFT(B3503) = "P",
        IF(OR(ISBLANK(I3503), I3503 = ""), TODAY() - F3503 &amp; CHAR(10) &amp; "(preapproval)", I3503 - F3503 &amp; CHAR(10) &amp; "(PFL filed)"),
       IF(OR(ISBLANK(Z3503), Z3503 = ""), TODAY() - J3503, X3503 - J3503 &amp; CHAR(10) &amp; "(closed)"))</f>
        <v>80
(closed)</v>
      </c>
      <c r="Z3503" s="6" t="str">
        <f>IF(ISBLANK(X3503), "", "Yes")</f>
        <v>Yes</v>
      </c>
    </row>
    <row r="3504" spans="1:26" s="73" customFormat="1" ht="28.8" hidden="1" x14ac:dyDescent="0.3">
      <c r="A3504" s="87" t="s">
        <v>185</v>
      </c>
      <c r="B3504" s="87">
        <v>2023000151</v>
      </c>
      <c r="C3504" s="90" t="s">
        <v>193</v>
      </c>
      <c r="D3504" s="29" t="s">
        <v>177</v>
      </c>
      <c r="E3504" s="90" t="s">
        <v>1044</v>
      </c>
      <c r="F3504" s="89"/>
      <c r="G3504" s="88"/>
      <c r="H3504" s="81" t="s">
        <v>230</v>
      </c>
      <c r="I3504" s="81"/>
      <c r="J3504" s="81">
        <v>45146</v>
      </c>
      <c r="K3504" s="85">
        <v>150.9</v>
      </c>
      <c r="L3504" s="86">
        <v>50.9</v>
      </c>
      <c r="M3504" s="85">
        <v>150.9</v>
      </c>
      <c r="N3504" s="85">
        <v>50.9</v>
      </c>
      <c r="O3504" s="84">
        <f>IF(ISBLANK(J3504), "", IF(LEFT(B3504) = "P", J3504+60, J3504+90))</f>
        <v>45236</v>
      </c>
      <c r="P3504" s="27">
        <v>45197</v>
      </c>
      <c r="Q3504" s="84">
        <f>IF(NOT(ISNUMBER(P3504)),"",P3504+15)</f>
        <v>45212</v>
      </c>
      <c r="R3504" s="83" t="s">
        <v>195</v>
      </c>
      <c r="S3504" s="83"/>
      <c r="T3504" s="82"/>
      <c r="U3504" s="81"/>
      <c r="V3504" s="81"/>
      <c r="W3504" s="81"/>
      <c r="X3504" s="81">
        <v>45215</v>
      </c>
      <c r="Y3504" s="80" t="str">
        <f ca="1">IF(LEFT(B3504) = "P",
        IF(OR(ISBLANK(I3504), I3504 = ""), TODAY() - F3504 &amp; CHAR(10) &amp; "(preapproval)", I3504 - F3504 &amp; CHAR(10) &amp; "(PFL filed)"),
       IF(OR(ISBLANK(Z3504), Z3504 = ""), TODAY() - J3504, X3504 - J3504 &amp; CHAR(10) &amp; "(closed)"))</f>
        <v>69
(closed)</v>
      </c>
      <c r="Z3504" s="79" t="str">
        <f>IF(ISBLANK(X3504), "", "Yes")</f>
        <v>Yes</v>
      </c>
    </row>
    <row r="3505" spans="1:26" ht="14.4" hidden="1" x14ac:dyDescent="0.3">
      <c r="A3505" s="29" t="s">
        <v>185</v>
      </c>
      <c r="B3505" s="29">
        <v>2023000152</v>
      </c>
      <c r="C3505" s="31" t="s">
        <v>193</v>
      </c>
      <c r="D3505" s="29" t="s">
        <v>179</v>
      </c>
      <c r="E3505" s="31" t="s">
        <v>1043</v>
      </c>
      <c r="F3505" s="43"/>
      <c r="G3505" s="32"/>
      <c r="H3505" s="24" t="s">
        <v>230</v>
      </c>
      <c r="I3505" s="24"/>
      <c r="J3505" s="24">
        <v>45146</v>
      </c>
      <c r="K3505" s="28">
        <v>747.87</v>
      </c>
      <c r="L3505" s="44">
        <v>534</v>
      </c>
      <c r="M3505" s="28">
        <v>747.87</v>
      </c>
      <c r="N3505" s="28">
        <v>534</v>
      </c>
      <c r="O3505" s="27">
        <f>IF(ISBLANK(J3505), "", IF(LEFT(B3505) = "P", J3505+60, J3505+90))</f>
        <v>45236</v>
      </c>
      <c r="P3505" s="27">
        <v>45198</v>
      </c>
      <c r="Q3505" s="27">
        <f>IF(NOT(ISNUMBER(P3505)),"",P3505+15)</f>
        <v>45213</v>
      </c>
      <c r="R3505" s="25"/>
      <c r="S3505" s="25"/>
      <c r="T3505" s="42"/>
      <c r="U3505" s="24"/>
      <c r="V3505" s="24"/>
      <c r="W3505" s="24"/>
      <c r="X3505" s="24"/>
      <c r="Y3505" s="23" t="e">
        <f ca="1">IF(LEFT(B3505) = "P",
        IF(OR(ISBLANK(I3505), I3505 = ""), TODAY() - F3505 &amp; CHAR(10) &amp; "(preapproval)", I3505 - F3505 &amp; CHAR(10) &amp; "(PFL filed)"),
       IF(OR(ISBLANK(Z3505), Z3505 = ""), TODAY() - J3505,#REF! - J3505 &amp; CHAR(10) &amp; "(closed)"))</f>
        <v>#REF!</v>
      </c>
      <c r="Z3505" s="6" t="str">
        <f>IF(ISBLANK(#REF!), "", "Yes")</f>
        <v>Yes</v>
      </c>
    </row>
    <row r="3506" spans="1:26" ht="28.8" hidden="1" x14ac:dyDescent="0.3">
      <c r="A3506" s="29" t="s">
        <v>185</v>
      </c>
      <c r="B3506" s="29">
        <v>2023000153</v>
      </c>
      <c r="C3506" s="31" t="s">
        <v>193</v>
      </c>
      <c r="D3506" s="29" t="s">
        <v>179</v>
      </c>
      <c r="E3506" s="31" t="s">
        <v>1042</v>
      </c>
      <c r="F3506" s="43"/>
      <c r="G3506" s="32"/>
      <c r="H3506" s="24" t="s">
        <v>230</v>
      </c>
      <c r="I3506" s="24"/>
      <c r="J3506" s="24">
        <v>45146</v>
      </c>
      <c r="K3506" s="28">
        <v>167</v>
      </c>
      <c r="L3506" s="44">
        <v>167</v>
      </c>
      <c r="M3506" s="28">
        <v>167</v>
      </c>
      <c r="N3506" s="28">
        <v>167</v>
      </c>
      <c r="O3506" s="27">
        <f>IF(ISBLANK(J3506), "", IF(LEFT(B3506) = "P", J3506+60, J3506+90))</f>
        <v>45236</v>
      </c>
      <c r="P3506" s="27">
        <v>45169</v>
      </c>
      <c r="Q3506" s="27">
        <f>IF(NOT(ISNUMBER(P3506)),"",P3506+15)</f>
        <v>45184</v>
      </c>
      <c r="R3506" s="25" t="s">
        <v>195</v>
      </c>
      <c r="S3506" s="25"/>
      <c r="T3506" s="42"/>
      <c r="U3506" s="24"/>
      <c r="V3506" s="24"/>
      <c r="W3506" s="24"/>
      <c r="X3506" s="24">
        <v>45187</v>
      </c>
      <c r="Y3506" s="23" t="str">
        <f ca="1">IF(LEFT(B3506) = "P",
        IF(OR(ISBLANK(I3506), I3506 = ""), TODAY() - F3506 &amp; CHAR(10) &amp; "(preapproval)", I3506 - F3506 &amp; CHAR(10) &amp; "(PFL filed)"),
       IF(OR(ISBLANK(Z3506), Z3506 = ""), TODAY() - J3506, X3506 - J3506 &amp; CHAR(10) &amp; "(closed)"))</f>
        <v>41
(closed)</v>
      </c>
      <c r="Z3506" s="6" t="str">
        <f>IF(ISBLANK(X3506), "", "Yes")</f>
        <v>Yes</v>
      </c>
    </row>
    <row r="3507" spans="1:26" ht="28.8" hidden="1" x14ac:dyDescent="0.3">
      <c r="A3507" s="29" t="s">
        <v>185</v>
      </c>
      <c r="B3507" s="29">
        <v>2023000154</v>
      </c>
      <c r="C3507" s="31" t="s">
        <v>193</v>
      </c>
      <c r="D3507" s="29" t="s">
        <v>179</v>
      </c>
      <c r="E3507" s="31" t="s">
        <v>390</v>
      </c>
      <c r="F3507" s="43"/>
      <c r="G3507" s="32"/>
      <c r="H3507" s="24" t="s">
        <v>230</v>
      </c>
      <c r="I3507" s="24"/>
      <c r="J3507" s="24">
        <v>45146</v>
      </c>
      <c r="K3507" s="28">
        <v>262.77999999999997</v>
      </c>
      <c r="L3507" s="44">
        <v>186.9</v>
      </c>
      <c r="M3507" s="28">
        <v>262.77999999999997</v>
      </c>
      <c r="N3507" s="28">
        <v>186.9</v>
      </c>
      <c r="O3507" s="27">
        <f>IF(ISBLANK(J3507), "", IF(LEFT(B3507) = "P", J3507+60, J3507+90))</f>
        <v>45236</v>
      </c>
      <c r="P3507" s="27">
        <v>45163</v>
      </c>
      <c r="Q3507" s="27">
        <f>IF(NOT(ISNUMBER(P3507)),"",P3507+15)</f>
        <v>45178</v>
      </c>
      <c r="R3507" s="25" t="s">
        <v>195</v>
      </c>
      <c r="S3507" s="25"/>
      <c r="T3507" s="42"/>
      <c r="U3507" s="24"/>
      <c r="V3507" s="24"/>
      <c r="W3507" s="24"/>
      <c r="X3507" s="24">
        <v>45181</v>
      </c>
      <c r="Y3507" s="23" t="str">
        <f ca="1">IF(LEFT(B3507) = "P",
        IF(OR(ISBLANK(I3507), I3507 = ""), TODAY() - F3507 &amp; CHAR(10) &amp; "(preapproval)", I3507 - F3507 &amp; CHAR(10) &amp; "(PFL filed)"),
       IF(OR(ISBLANK(Z3507), Z3507 = ""), TODAY() - J3507, X3507 - J3507 &amp; CHAR(10) &amp; "(closed)"))</f>
        <v>35
(closed)</v>
      </c>
      <c r="Z3507" s="6" t="str">
        <f>IF(ISBLANK(X3507), "", "Yes")</f>
        <v>Yes</v>
      </c>
    </row>
    <row r="3508" spans="1:26" ht="28.8" hidden="1" x14ac:dyDescent="0.3">
      <c r="A3508" s="29" t="s">
        <v>185</v>
      </c>
      <c r="B3508" s="29">
        <v>2023000155</v>
      </c>
      <c r="C3508" s="31" t="s">
        <v>193</v>
      </c>
      <c r="D3508" s="29" t="s">
        <v>179</v>
      </c>
      <c r="E3508" s="31" t="s">
        <v>1041</v>
      </c>
      <c r="F3508" s="43"/>
      <c r="G3508" s="32"/>
      <c r="H3508" s="24" t="s">
        <v>230</v>
      </c>
      <c r="I3508" s="24"/>
      <c r="J3508" s="24">
        <v>45146</v>
      </c>
      <c r="K3508" s="28">
        <v>662</v>
      </c>
      <c r="L3508" s="44">
        <v>662</v>
      </c>
      <c r="M3508" s="28">
        <v>662</v>
      </c>
      <c r="N3508" s="28">
        <v>662</v>
      </c>
      <c r="O3508" s="27">
        <f>IF(ISBLANK(J3508), "", IF(LEFT(B3508) = "P", J3508+60, J3508+90))</f>
        <v>45236</v>
      </c>
      <c r="P3508" s="27">
        <v>45196</v>
      </c>
      <c r="Q3508" s="27">
        <f>IF(NOT(ISNUMBER(P3508)),"",P3508+15)</f>
        <v>45211</v>
      </c>
      <c r="R3508" s="25" t="s">
        <v>195</v>
      </c>
      <c r="S3508" s="25"/>
      <c r="T3508" s="42"/>
      <c r="U3508" s="24"/>
      <c r="V3508" s="24"/>
      <c r="W3508" s="24"/>
      <c r="X3508" s="24">
        <v>45212</v>
      </c>
      <c r="Y3508" s="23" t="str">
        <f ca="1">IF(LEFT(B3508) = "P",
        IF(OR(ISBLANK(I3508), I3508 = ""), TODAY() - F3508 &amp; CHAR(10) &amp; "(preapproval)", I3508 - F3508 &amp; CHAR(10) &amp; "(PFL filed)"),
       IF(OR(ISBLANK(Z3508), Z3508 = ""), TODAY() - J3508, X3508 - J3508 &amp; CHAR(10) &amp; "(closed)"))</f>
        <v>66
(closed)</v>
      </c>
      <c r="Z3508" s="6" t="str">
        <f>IF(ISBLANK(X3508), "", "Yes")</f>
        <v>Yes</v>
      </c>
    </row>
    <row r="3509" spans="1:26" ht="28.8" hidden="1" x14ac:dyDescent="0.3">
      <c r="A3509" s="29" t="s">
        <v>185</v>
      </c>
      <c r="B3509" s="29">
        <v>2023000156</v>
      </c>
      <c r="C3509" s="31" t="s">
        <v>193</v>
      </c>
      <c r="D3509" s="29" t="s">
        <v>179</v>
      </c>
      <c r="E3509" s="31" t="s">
        <v>1040</v>
      </c>
      <c r="F3509" s="43"/>
      <c r="G3509" s="32"/>
      <c r="H3509" s="24" t="s">
        <v>230</v>
      </c>
      <c r="I3509" s="24"/>
      <c r="J3509" s="24">
        <v>45146</v>
      </c>
      <c r="K3509" s="28">
        <v>156</v>
      </c>
      <c r="L3509" s="44">
        <v>156</v>
      </c>
      <c r="M3509" s="28">
        <v>156</v>
      </c>
      <c r="N3509" s="28">
        <v>156</v>
      </c>
      <c r="O3509" s="27">
        <f>IF(ISBLANK(J3509), "", IF(LEFT(B3509) = "P", J3509+60, J3509+90))</f>
        <v>45236</v>
      </c>
      <c r="P3509" s="27">
        <v>45202</v>
      </c>
      <c r="Q3509" s="27">
        <f>IF(NOT(ISNUMBER(P3509)),"",P3509+15)</f>
        <v>45217</v>
      </c>
      <c r="R3509" s="25" t="s">
        <v>195</v>
      </c>
      <c r="S3509" s="25"/>
      <c r="T3509" s="42"/>
      <c r="U3509" s="24"/>
      <c r="V3509" s="24"/>
      <c r="W3509" s="24"/>
      <c r="X3509" s="24">
        <v>45218</v>
      </c>
      <c r="Y3509" s="23" t="str">
        <f ca="1">IF(LEFT(B3509) = "P",
        IF(OR(ISBLANK(I3509), I3509 = ""), TODAY() - F3509 &amp; CHAR(10) &amp; "(preapproval)", I3509 - F3509 &amp; CHAR(10) &amp; "(PFL filed)"),
       IF(OR(ISBLANK(Z3509), Z3509 = ""), TODAY() - J3509, X3509 - J3509 &amp; CHAR(10) &amp; "(closed)"))</f>
        <v>72
(closed)</v>
      </c>
      <c r="Z3509" s="6" t="str">
        <f>IF(ISBLANK(X3509), "", "Yes")</f>
        <v>Yes</v>
      </c>
    </row>
    <row r="3510" spans="1:26" ht="28.8" hidden="1" x14ac:dyDescent="0.3">
      <c r="A3510" s="29" t="s">
        <v>185</v>
      </c>
      <c r="B3510" s="29">
        <v>2023000157</v>
      </c>
      <c r="C3510" s="31" t="s">
        <v>405</v>
      </c>
      <c r="D3510" s="29" t="s">
        <v>179</v>
      </c>
      <c r="E3510" s="31" t="s">
        <v>476</v>
      </c>
      <c r="F3510" s="43"/>
      <c r="G3510" s="32"/>
      <c r="H3510" s="24" t="s">
        <v>230</v>
      </c>
      <c r="I3510" s="24"/>
      <c r="J3510" s="24">
        <v>45147</v>
      </c>
      <c r="K3510" s="28">
        <v>139</v>
      </c>
      <c r="L3510" s="44">
        <v>139</v>
      </c>
      <c r="M3510" s="28">
        <v>0</v>
      </c>
      <c r="N3510" s="28">
        <v>0</v>
      </c>
      <c r="O3510" s="27">
        <f>IF(ISBLANK(J3510), "", IF(LEFT(B3510) = "P", J3510+60, J3510+90))</f>
        <v>45237</v>
      </c>
      <c r="P3510" s="27" t="s">
        <v>230</v>
      </c>
      <c r="Q3510" s="27" t="s">
        <v>230</v>
      </c>
      <c r="R3510" s="25" t="s">
        <v>195</v>
      </c>
      <c r="S3510" s="25"/>
      <c r="T3510" s="42"/>
      <c r="U3510" s="24"/>
      <c r="V3510" s="24"/>
      <c r="W3510" s="24"/>
      <c r="X3510" s="24">
        <v>45156</v>
      </c>
      <c r="Y3510" s="23" t="str">
        <f ca="1">IF(LEFT(B3510) = "P",
        IF(OR(ISBLANK(I3510), I3510 = ""), TODAY() - F3510 &amp; CHAR(10) &amp; "(preapproval)", I3510 - F3510 &amp; CHAR(10) &amp; "(PFL filed)"),
       IF(OR(ISBLANK(Z3510), Z3510 = ""), TODAY() - J3510, X3510 - J3510 &amp; CHAR(10) &amp; "(closed)"))</f>
        <v>9
(closed)</v>
      </c>
      <c r="Z3510" s="6" t="str">
        <f>IF(ISBLANK(X3510), "", "Yes")</f>
        <v>Yes</v>
      </c>
    </row>
    <row r="3511" spans="1:26" ht="28.8" hidden="1" x14ac:dyDescent="0.3">
      <c r="A3511" s="29" t="s">
        <v>185</v>
      </c>
      <c r="B3511" s="29">
        <v>2023000158</v>
      </c>
      <c r="C3511" s="31" t="s">
        <v>405</v>
      </c>
      <c r="D3511" s="29" t="s">
        <v>179</v>
      </c>
      <c r="E3511" s="31" t="s">
        <v>1039</v>
      </c>
      <c r="F3511" s="43"/>
      <c r="G3511" s="32"/>
      <c r="H3511" s="24" t="s">
        <v>230</v>
      </c>
      <c r="I3511" s="24"/>
      <c r="J3511" s="24">
        <v>45147</v>
      </c>
      <c r="K3511" s="28">
        <v>3495</v>
      </c>
      <c r="L3511" s="44">
        <v>699</v>
      </c>
      <c r="M3511" s="28">
        <v>0</v>
      </c>
      <c r="N3511" s="28">
        <v>0</v>
      </c>
      <c r="O3511" s="27">
        <f>IF(ISBLANK(J3511), "", IF(LEFT(B3511) = "P", J3511+60, J3511+90))</f>
        <v>45237</v>
      </c>
      <c r="P3511" s="27" t="s">
        <v>230</v>
      </c>
      <c r="Q3511" s="27" t="s">
        <v>230</v>
      </c>
      <c r="R3511" s="25" t="s">
        <v>195</v>
      </c>
      <c r="S3511" s="25"/>
      <c r="T3511" s="42"/>
      <c r="U3511" s="24"/>
      <c r="V3511" s="24"/>
      <c r="W3511" s="24"/>
      <c r="X3511" s="24">
        <v>45156</v>
      </c>
      <c r="Y3511" s="23" t="str">
        <f ca="1">IF(LEFT(B3511) = "P",
        IF(OR(ISBLANK(I3511), I3511 = ""), TODAY() - F3511 &amp; CHAR(10) &amp; "(preapproval)", I3511 - F3511 &amp; CHAR(10) &amp; "(PFL filed)"),
       IF(OR(ISBLANK(Z3511), Z3511 = ""), TODAY() - J3511, X3511 - J3511 &amp; CHAR(10) &amp; "(closed)"))</f>
        <v>9
(closed)</v>
      </c>
      <c r="Z3511" s="6" t="str">
        <f>IF(ISBLANK(X3511), "", "Yes")</f>
        <v>Yes</v>
      </c>
    </row>
    <row r="3512" spans="1:26" ht="28.8" hidden="1" x14ac:dyDescent="0.3">
      <c r="A3512" s="29" t="s">
        <v>185</v>
      </c>
      <c r="B3512" s="29">
        <v>2023000159</v>
      </c>
      <c r="C3512" s="31" t="s">
        <v>405</v>
      </c>
      <c r="D3512" s="29" t="s">
        <v>179</v>
      </c>
      <c r="E3512" s="31" t="s">
        <v>1034</v>
      </c>
      <c r="F3512" s="43"/>
      <c r="G3512" s="32"/>
      <c r="H3512" s="24" t="s">
        <v>230</v>
      </c>
      <c r="I3512" s="24"/>
      <c r="J3512" s="24">
        <v>45147</v>
      </c>
      <c r="K3512" s="28">
        <v>49.5</v>
      </c>
      <c r="L3512" s="44">
        <v>49.5</v>
      </c>
      <c r="M3512" s="28">
        <v>0</v>
      </c>
      <c r="N3512" s="28">
        <v>0</v>
      </c>
      <c r="O3512" s="27">
        <f>IF(ISBLANK(J3512), "", IF(LEFT(B3512) = "P", J3512+60, J3512+90))</f>
        <v>45237</v>
      </c>
      <c r="P3512" s="27" t="s">
        <v>230</v>
      </c>
      <c r="Q3512" s="27" t="s">
        <v>230</v>
      </c>
      <c r="R3512" s="25" t="s">
        <v>195</v>
      </c>
      <c r="S3512" s="25"/>
      <c r="T3512" s="42"/>
      <c r="U3512" s="24"/>
      <c r="V3512" s="24"/>
      <c r="W3512" s="24"/>
      <c r="X3512" s="24">
        <v>45156</v>
      </c>
      <c r="Y3512" s="23" t="str">
        <f ca="1">IF(LEFT(B3512) = "P",
        IF(OR(ISBLANK(I3512), I3512 = ""), TODAY() - F3512 &amp; CHAR(10) &amp; "(preapproval)", I3512 - F3512 &amp; CHAR(10) &amp; "(PFL filed)"),
       IF(OR(ISBLANK(Z3512), Z3512 = ""), TODAY() - J3512, X3512 - J3512 &amp; CHAR(10) &amp; "(closed)"))</f>
        <v>9
(closed)</v>
      </c>
      <c r="Z3512" s="6" t="str">
        <f>IF(ISBLANK(X3512), "", "Yes")</f>
        <v>Yes</v>
      </c>
    </row>
    <row r="3513" spans="1:26" ht="28.8" hidden="1" x14ac:dyDescent="0.3">
      <c r="A3513" s="29" t="s">
        <v>185</v>
      </c>
      <c r="B3513" s="29">
        <v>2023000160</v>
      </c>
      <c r="C3513" s="31" t="s">
        <v>405</v>
      </c>
      <c r="D3513" s="29" t="s">
        <v>179</v>
      </c>
      <c r="E3513" s="31" t="s">
        <v>1019</v>
      </c>
      <c r="F3513" s="43"/>
      <c r="G3513" s="32"/>
      <c r="H3513" s="24" t="s">
        <v>230</v>
      </c>
      <c r="I3513" s="24"/>
      <c r="J3513" s="24">
        <v>45147</v>
      </c>
      <c r="K3513" s="28">
        <v>99</v>
      </c>
      <c r="L3513" s="44">
        <v>99</v>
      </c>
      <c r="M3513" s="28">
        <v>0</v>
      </c>
      <c r="N3513" s="28">
        <v>0</v>
      </c>
      <c r="O3513" s="27">
        <f>IF(ISBLANK(J3513), "", IF(LEFT(B3513) = "P", J3513+60, J3513+90))</f>
        <v>45237</v>
      </c>
      <c r="P3513" s="27" t="s">
        <v>230</v>
      </c>
      <c r="Q3513" s="27" t="s">
        <v>230</v>
      </c>
      <c r="R3513" s="25" t="s">
        <v>195</v>
      </c>
      <c r="S3513" s="25"/>
      <c r="T3513" s="42"/>
      <c r="U3513" s="24"/>
      <c r="V3513" s="24"/>
      <c r="W3513" s="24"/>
      <c r="X3513" s="24">
        <v>45156</v>
      </c>
      <c r="Y3513" s="23" t="str">
        <f ca="1">IF(LEFT(B3513) = "P",
        IF(OR(ISBLANK(I3513), I3513 = ""), TODAY() - F3513 &amp; CHAR(10) &amp; "(preapproval)", I3513 - F3513 &amp; CHAR(10) &amp; "(PFL filed)"),
       IF(OR(ISBLANK(Z3513), Z3513 = ""), TODAY() - J3513, X3513 - J3513 &amp; CHAR(10) &amp; "(closed)"))</f>
        <v>9
(closed)</v>
      </c>
      <c r="Z3513" s="6" t="str">
        <f>IF(ISBLANK(X3513), "", "Yes")</f>
        <v>Yes</v>
      </c>
    </row>
    <row r="3514" spans="1:26" s="73" customFormat="1" ht="28.8" hidden="1" x14ac:dyDescent="0.3">
      <c r="A3514" s="87" t="s">
        <v>1038</v>
      </c>
      <c r="B3514" s="87">
        <v>2023000161</v>
      </c>
      <c r="C3514" s="90" t="s">
        <v>236</v>
      </c>
      <c r="D3514" s="29" t="s">
        <v>179</v>
      </c>
      <c r="E3514" s="90" t="s">
        <v>1037</v>
      </c>
      <c r="F3514" s="89"/>
      <c r="G3514" s="88"/>
      <c r="H3514" s="81" t="s">
        <v>230</v>
      </c>
      <c r="I3514" s="81"/>
      <c r="J3514" s="81">
        <v>45147</v>
      </c>
      <c r="K3514" s="85">
        <v>260</v>
      </c>
      <c r="L3514" s="86">
        <v>260</v>
      </c>
      <c r="M3514" s="85">
        <v>260</v>
      </c>
      <c r="N3514" s="85">
        <v>260</v>
      </c>
      <c r="O3514" s="84">
        <f>IF(ISBLANK(J3514), "", IF(LEFT(B3514) = "P", J3514+60, J3514+90))</f>
        <v>45237</v>
      </c>
      <c r="P3514" s="27">
        <v>45198</v>
      </c>
      <c r="Q3514" s="84">
        <f>IF(NOT(ISNUMBER(P3514)),"",P3514+15)</f>
        <v>45213</v>
      </c>
      <c r="R3514" s="83" t="s">
        <v>195</v>
      </c>
      <c r="S3514" s="83"/>
      <c r="T3514" s="82"/>
      <c r="U3514" s="81"/>
      <c r="V3514" s="81"/>
      <c r="W3514" s="81"/>
      <c r="X3514" s="81">
        <v>45216</v>
      </c>
      <c r="Y3514" s="80" t="str">
        <f ca="1">IF(LEFT(B3514) = "P",
        IF(OR(ISBLANK(I3514), I3514 = ""), TODAY() - F3514 &amp; CHAR(10) &amp; "(preapproval)", I3514 - F3514 &amp; CHAR(10) &amp; "(PFL filed)"),
       IF(OR(ISBLANK(Z3514), Z3514 = ""), TODAY() - J3514, X3514 - J3514 &amp; CHAR(10) &amp; "(closed)"))</f>
        <v>69
(closed)</v>
      </c>
      <c r="Z3514" s="79" t="str">
        <f>IF(ISBLANK(X3514), "", "Yes")</f>
        <v>Yes</v>
      </c>
    </row>
    <row r="3515" spans="1:26" ht="27.75" hidden="1" customHeight="1" x14ac:dyDescent="0.3">
      <c r="A3515" s="29" t="s">
        <v>185</v>
      </c>
      <c r="B3515" s="29">
        <v>2023000162</v>
      </c>
      <c r="C3515" s="31" t="s">
        <v>704</v>
      </c>
      <c r="D3515" s="29" t="s">
        <v>176</v>
      </c>
      <c r="E3515" s="31" t="s">
        <v>1036</v>
      </c>
      <c r="F3515" s="43"/>
      <c r="G3515" s="32"/>
      <c r="H3515" s="24" t="s">
        <v>230</v>
      </c>
      <c r="I3515" s="24"/>
      <c r="J3515" s="24">
        <v>45149</v>
      </c>
      <c r="K3515" s="28">
        <v>16838.28</v>
      </c>
      <c r="L3515" s="44">
        <v>0</v>
      </c>
      <c r="M3515" s="28">
        <v>16838.28</v>
      </c>
      <c r="N3515" s="44">
        <v>0</v>
      </c>
      <c r="O3515" s="27">
        <f>IF(ISBLANK(J3515), "", IF(LEFT(B3515) = "P", J3515+60, J3515+90))</f>
        <v>45239</v>
      </c>
      <c r="P3515" s="27">
        <v>45203</v>
      </c>
      <c r="Q3515" s="27">
        <f>IF(NOT(ISNUMBER(P3515)),"",P3515+15)</f>
        <v>45218</v>
      </c>
      <c r="R3515" s="25" t="s">
        <v>195</v>
      </c>
      <c r="S3515" s="25"/>
      <c r="T3515" s="42"/>
      <c r="U3515" s="24"/>
      <c r="V3515" s="24"/>
      <c r="W3515" s="24"/>
      <c r="X3515" s="24">
        <v>45219</v>
      </c>
      <c r="Y3515" s="23" t="str">
        <f ca="1">IF(LEFT(B3515) = "P",
        IF(OR(ISBLANK(I3515), I3515 = ""), TODAY() - F3515 &amp; CHAR(10) &amp; "(preapproval)", I3515 - F3515 &amp; CHAR(10) &amp; "(PFL filed)"),
       IF(OR(ISBLANK(Z3515), Z3515 = ""), TODAY() - J3515, X3515 - J3515 &amp; CHAR(10) &amp; "(closed)"))</f>
        <v>70
(closed)</v>
      </c>
      <c r="Z3515" s="6" t="str">
        <f>IF(ISBLANK(X3515), "", "Yes")</f>
        <v>Yes</v>
      </c>
    </row>
    <row r="3516" spans="1:26" ht="29.25" hidden="1" customHeight="1" x14ac:dyDescent="0.3">
      <c r="A3516" s="29" t="s">
        <v>185</v>
      </c>
      <c r="B3516" s="29">
        <v>2023000163</v>
      </c>
      <c r="C3516" s="31" t="s">
        <v>704</v>
      </c>
      <c r="D3516" s="29" t="s">
        <v>176</v>
      </c>
      <c r="E3516" s="31" t="s">
        <v>1035</v>
      </c>
      <c r="F3516" s="43"/>
      <c r="G3516" s="32"/>
      <c r="H3516" s="24" t="s">
        <v>230</v>
      </c>
      <c r="I3516" s="24"/>
      <c r="J3516" s="24">
        <v>45149</v>
      </c>
      <c r="K3516" s="28">
        <v>17529.919999999998</v>
      </c>
      <c r="L3516" s="44">
        <v>0</v>
      </c>
      <c r="M3516" s="28">
        <v>17529.919999999998</v>
      </c>
      <c r="N3516" s="44">
        <v>0</v>
      </c>
      <c r="O3516" s="27">
        <f>IF(ISBLANK(J3516), "", IF(LEFT(B3516) = "P", J3516+60, J3516+90))</f>
        <v>45239</v>
      </c>
      <c r="P3516" s="27">
        <v>45203</v>
      </c>
      <c r="Q3516" s="27">
        <f>IF(NOT(ISNUMBER(P3516)),"",P3516+15)</f>
        <v>45218</v>
      </c>
      <c r="R3516" s="25" t="s">
        <v>195</v>
      </c>
      <c r="S3516" s="25"/>
      <c r="T3516" s="42"/>
      <c r="U3516" s="24"/>
      <c r="V3516" s="24"/>
      <c r="W3516" s="24"/>
      <c r="X3516" s="24">
        <v>45219</v>
      </c>
      <c r="Y3516" s="23" t="str">
        <f ca="1">IF(LEFT(B3516) = "P",
        IF(OR(ISBLANK(I3516), I3516 = ""), TODAY() - F3516 &amp; CHAR(10) &amp; "(preapproval)", I3516 - F3516 &amp; CHAR(10) &amp; "(PFL filed)"),
       IF(OR(ISBLANK(Z3516), Z3516 = ""), TODAY() - J3516, X3516 - J3516 &amp; CHAR(10) &amp; "(closed)"))</f>
        <v>70
(closed)</v>
      </c>
      <c r="Z3516" s="6" t="str">
        <f>IF(ISBLANK(X3516), "", "Yes")</f>
        <v>Yes</v>
      </c>
    </row>
    <row r="3517" spans="1:26" ht="28.8" hidden="1" x14ac:dyDescent="0.3">
      <c r="A3517" s="29" t="s">
        <v>185</v>
      </c>
      <c r="B3517" s="29">
        <v>2023000187</v>
      </c>
      <c r="C3517" s="31" t="s">
        <v>405</v>
      </c>
      <c r="D3517" s="29" t="s">
        <v>179</v>
      </c>
      <c r="E3517" s="31" t="s">
        <v>476</v>
      </c>
      <c r="F3517" s="43"/>
      <c r="G3517" s="32"/>
      <c r="H3517" s="24" t="s">
        <v>230</v>
      </c>
      <c r="I3517" s="24"/>
      <c r="J3517" s="24">
        <v>45156</v>
      </c>
      <c r="K3517" s="28">
        <v>139</v>
      </c>
      <c r="L3517" s="44">
        <v>139</v>
      </c>
      <c r="M3517" s="28">
        <v>139</v>
      </c>
      <c r="N3517" s="28">
        <v>139</v>
      </c>
      <c r="O3517" s="27">
        <f>IF(ISBLANK(J3517), "", IF(LEFT(B3517) = "P", J3517+60, J3517+90))</f>
        <v>45246</v>
      </c>
      <c r="P3517" s="27">
        <v>45218</v>
      </c>
      <c r="Q3517" s="27">
        <f>IF(NOT(ISNUMBER(P3517)),"",P3517+15)</f>
        <v>45233</v>
      </c>
      <c r="R3517" s="25" t="s">
        <v>195</v>
      </c>
      <c r="S3517" s="25"/>
      <c r="T3517" s="42"/>
      <c r="U3517" s="24"/>
      <c r="V3517" s="24"/>
      <c r="W3517" s="24"/>
      <c r="X3517" s="24">
        <v>45236</v>
      </c>
      <c r="Y3517" s="23" t="str">
        <f ca="1">IF(LEFT(B3517) = "P",
        IF(OR(ISBLANK(I3517), I3517 = ""), TODAY() - F3517 &amp; CHAR(10) &amp; "(preapproval)", I3517 - F3517 &amp; CHAR(10) &amp; "(PFL filed)"),
       IF(OR(ISBLANK(Z3517), Z3517 = ""), TODAY() - J3517, X3517 - J3517 &amp; CHAR(10) &amp; "(closed)"))</f>
        <v>80
(closed)</v>
      </c>
      <c r="Z3517" s="6" t="str">
        <f>IF(ISBLANK(X3517), "", "Yes")</f>
        <v>Yes</v>
      </c>
    </row>
    <row r="3518" spans="1:26" ht="28.8" hidden="1" x14ac:dyDescent="0.3">
      <c r="A3518" s="29" t="s">
        <v>185</v>
      </c>
      <c r="B3518" s="29">
        <v>2023000165</v>
      </c>
      <c r="C3518" s="31" t="s">
        <v>405</v>
      </c>
      <c r="D3518" s="29" t="s">
        <v>179</v>
      </c>
      <c r="E3518" s="31" t="s">
        <v>1034</v>
      </c>
      <c r="F3518" s="43"/>
      <c r="G3518" s="32"/>
      <c r="H3518" s="24" t="s">
        <v>230</v>
      </c>
      <c r="I3518" s="24"/>
      <c r="J3518" s="24">
        <v>45152</v>
      </c>
      <c r="K3518" s="28">
        <v>49.5</v>
      </c>
      <c r="L3518" s="44">
        <v>49.5</v>
      </c>
      <c r="M3518" s="28">
        <v>0</v>
      </c>
      <c r="N3518" s="28">
        <v>0</v>
      </c>
      <c r="O3518" s="27">
        <f>IF(ISBLANK(J3518), "", IF(LEFT(B3518) = "P", J3518+60, J3518+90))</f>
        <v>45242</v>
      </c>
      <c r="P3518" s="27" t="s">
        <v>230</v>
      </c>
      <c r="Q3518" s="27" t="s">
        <v>230</v>
      </c>
      <c r="R3518" s="25" t="s">
        <v>195</v>
      </c>
      <c r="S3518" s="25"/>
      <c r="T3518" s="42"/>
      <c r="U3518" s="24"/>
      <c r="V3518" s="24"/>
      <c r="W3518" s="24"/>
      <c r="X3518" s="24">
        <v>45156</v>
      </c>
      <c r="Y3518" s="23" t="str">
        <f ca="1">IF(LEFT(B3518) = "P",
        IF(OR(ISBLANK(I3518), I3518 = ""), TODAY() - F3518 &amp; CHAR(10) &amp; "(preapproval)", I3518 - F3518 &amp; CHAR(10) &amp; "(PFL filed)"),
       IF(OR(ISBLANK(Z3518), Z3518 = ""), TODAY() - J3518, X3518 - J3518 &amp; CHAR(10) &amp; "(closed)"))</f>
        <v>4
(closed)</v>
      </c>
      <c r="Z3518" s="6" t="str">
        <f>IF(ISBLANK(X3518), "", "Yes")</f>
        <v>Yes</v>
      </c>
    </row>
    <row r="3519" spans="1:26" ht="28.8" hidden="1" x14ac:dyDescent="0.3">
      <c r="A3519" s="29" t="s">
        <v>185</v>
      </c>
      <c r="B3519" s="29">
        <v>2023000147</v>
      </c>
      <c r="C3519" s="31" t="s">
        <v>193</v>
      </c>
      <c r="D3519" s="29" t="s">
        <v>179</v>
      </c>
      <c r="E3519" s="31" t="s">
        <v>576</v>
      </c>
      <c r="F3519" s="43"/>
      <c r="G3519" s="32"/>
      <c r="H3519" s="24" t="s">
        <v>230</v>
      </c>
      <c r="I3519" s="24"/>
      <c r="J3519" s="24">
        <v>45142</v>
      </c>
      <c r="K3519" s="28">
        <v>1852.13</v>
      </c>
      <c r="L3519" s="44">
        <v>610</v>
      </c>
      <c r="M3519" s="28">
        <v>648.41</v>
      </c>
      <c r="N3519" s="28">
        <v>610</v>
      </c>
      <c r="O3519" s="27">
        <f>IF(ISBLANK(J3519), "", IF(LEFT(B3519) = "P", J3519+60, J3519+90))</f>
        <v>45232</v>
      </c>
      <c r="P3519" s="27">
        <v>45226</v>
      </c>
      <c r="Q3519" s="27">
        <f>IF(NOT(ISNUMBER(P3519)),"",P3519+15)</f>
        <v>45241</v>
      </c>
      <c r="R3519" s="25" t="s">
        <v>195</v>
      </c>
      <c r="S3519" s="25"/>
      <c r="T3519" s="42"/>
      <c r="U3519" s="24"/>
      <c r="V3519" s="24"/>
      <c r="W3519" s="24" t="s">
        <v>230</v>
      </c>
      <c r="X3519" s="24">
        <v>45244</v>
      </c>
      <c r="Y3519" s="23" t="str">
        <f ca="1">IF(LEFT(B3519) = "P",
        IF(OR(ISBLANK(I3519), I3519 = ""), TODAY() - F3519 &amp; CHAR(10) &amp; "(preapproval)", I3519 - F3519 &amp; CHAR(10) &amp; "(PFL filed)"),
       IF(OR(ISBLANK(Z3519), Z3519 = ""), TODAY() - J3519, X3519 - J3519 &amp; CHAR(10) &amp; "(closed)"))</f>
        <v>102
(closed)</v>
      </c>
      <c r="Z3519" s="6" t="str">
        <f>IF(ISBLANK(X3519), "", "Yes")</f>
        <v>Yes</v>
      </c>
    </row>
    <row r="3520" spans="1:26" ht="28.8" hidden="1" x14ac:dyDescent="0.3">
      <c r="A3520" s="29" t="s">
        <v>185</v>
      </c>
      <c r="B3520" s="29">
        <v>2023000149</v>
      </c>
      <c r="C3520" s="31" t="s">
        <v>193</v>
      </c>
      <c r="D3520" s="29" t="s">
        <v>179</v>
      </c>
      <c r="E3520" s="31" t="s">
        <v>1033</v>
      </c>
      <c r="F3520" s="43"/>
      <c r="G3520" s="32"/>
      <c r="H3520" s="24" t="s">
        <v>230</v>
      </c>
      <c r="I3520" s="24"/>
      <c r="J3520" s="24">
        <v>45146</v>
      </c>
      <c r="K3520" s="28">
        <v>711.6</v>
      </c>
      <c r="L3520" s="44">
        <v>711.6</v>
      </c>
      <c r="M3520" s="28">
        <v>711.6</v>
      </c>
      <c r="N3520" s="28">
        <v>711.6</v>
      </c>
      <c r="O3520" s="27">
        <f>IF(ISBLANK(J3520), "", IF(LEFT(B3520) = "P", J3520+60, J3520+90))</f>
        <v>45236</v>
      </c>
      <c r="P3520" s="27">
        <v>45226</v>
      </c>
      <c r="Q3520" s="27">
        <f>IF(NOT(ISNUMBER(P3520)),"",P3520+15)</f>
        <v>45241</v>
      </c>
      <c r="R3520" s="25"/>
      <c r="S3520" s="25"/>
      <c r="T3520" s="42"/>
      <c r="U3520" s="24"/>
      <c r="V3520" s="24"/>
      <c r="W3520" s="24" t="s">
        <v>230</v>
      </c>
      <c r="X3520" s="24">
        <v>45244</v>
      </c>
      <c r="Y3520" s="23" t="str">
        <f ca="1">IF(LEFT(B3520) = "P",
        IF(OR(ISBLANK(I3520), I3520 = ""), TODAY() - F3520 &amp; CHAR(10) &amp; "(preapproval)", I3520 - F3520 &amp; CHAR(10) &amp; "(PFL filed)"),
       IF(OR(ISBLANK(Z3520), Z3520 = ""), TODAY() - J3520, X3520 - J3520 &amp; CHAR(10) &amp; "(closed)"))</f>
        <v>98
(closed)</v>
      </c>
      <c r="Z3520" s="6" t="str">
        <f>IF(ISBLANK(X3520), "", "Yes")</f>
        <v>Yes</v>
      </c>
    </row>
    <row r="3521" spans="1:26" ht="28.8" hidden="1" x14ac:dyDescent="0.3">
      <c r="A3521" s="29" t="s">
        <v>185</v>
      </c>
      <c r="B3521" s="29">
        <v>2023000168</v>
      </c>
      <c r="C3521" s="31" t="s">
        <v>193</v>
      </c>
      <c r="D3521" s="29" t="s">
        <v>179</v>
      </c>
      <c r="E3521" s="31" t="s">
        <v>1032</v>
      </c>
      <c r="F3521" s="43"/>
      <c r="G3521" s="32"/>
      <c r="H3521" s="24" t="s">
        <v>230</v>
      </c>
      <c r="I3521" s="24"/>
      <c r="J3521" s="24">
        <v>45153</v>
      </c>
      <c r="K3521" s="28">
        <v>1283.2</v>
      </c>
      <c r="L3521" s="44">
        <v>1283.2</v>
      </c>
      <c r="M3521" s="28">
        <v>1283.2</v>
      </c>
      <c r="N3521" s="28">
        <v>1283.2</v>
      </c>
      <c r="O3521" s="27">
        <f>IF(ISBLANK(J3521), "", IF(LEFT(B3521) = "P", J3521+60, J3521+90))</f>
        <v>45243</v>
      </c>
      <c r="P3521" s="27">
        <v>45217</v>
      </c>
      <c r="Q3521" s="27">
        <f>IF(NOT(ISNUMBER(P3521)),"",P3521+15)</f>
        <v>45232</v>
      </c>
      <c r="R3521" s="25" t="s">
        <v>195</v>
      </c>
      <c r="S3521" s="25"/>
      <c r="T3521" s="42"/>
      <c r="U3521" s="24"/>
      <c r="V3521" s="24"/>
      <c r="W3521" s="24"/>
      <c r="X3521" s="24">
        <v>45233</v>
      </c>
      <c r="Y3521" s="23" t="str">
        <f ca="1">IF(LEFT(B3521) = "P",
        IF(OR(ISBLANK(I3521), I3521 = ""), TODAY() - F3521 &amp; CHAR(10) &amp; "(preapproval)", I3521 - F3521 &amp; CHAR(10) &amp; "(PFL filed)"),
       IF(OR(ISBLANK(Z3521), Z3521 = ""), TODAY() - J3521, X3521 - J3521 &amp; CHAR(10) &amp; "(closed)"))</f>
        <v>80
(closed)</v>
      </c>
      <c r="Z3521" s="6" t="str">
        <f>IF(ISBLANK(X3521), "", "Yes")</f>
        <v>Yes</v>
      </c>
    </row>
    <row r="3522" spans="1:26" ht="28.8" hidden="1" x14ac:dyDescent="0.3">
      <c r="A3522" s="29" t="s">
        <v>185</v>
      </c>
      <c r="B3522" s="29">
        <v>2023000164</v>
      </c>
      <c r="C3522" s="90" t="s">
        <v>193</v>
      </c>
      <c r="D3522" s="29" t="s">
        <v>176</v>
      </c>
      <c r="E3522" s="31" t="s">
        <v>971</v>
      </c>
      <c r="F3522" s="43"/>
      <c r="G3522" s="32"/>
      <c r="H3522" s="24" t="s">
        <v>230</v>
      </c>
      <c r="I3522" s="24"/>
      <c r="J3522" s="24">
        <v>45149</v>
      </c>
      <c r="K3522" s="28">
        <v>4240.6000000000004</v>
      </c>
      <c r="L3522" s="44">
        <v>3860.5</v>
      </c>
      <c r="M3522" s="28">
        <v>4240.6000000000004</v>
      </c>
      <c r="N3522" s="28">
        <v>3860.5</v>
      </c>
      <c r="O3522" s="27">
        <f>IF(ISBLANK(J3522), "", IF(LEFT(B3522) = "P", J3522+60, J3522+90))</f>
        <v>45239</v>
      </c>
      <c r="P3522" s="27">
        <v>45226</v>
      </c>
      <c r="Q3522" s="27">
        <f>IF(NOT(ISNUMBER(P3522)),"",P3522+15)</f>
        <v>45241</v>
      </c>
      <c r="R3522" s="25" t="s">
        <v>195</v>
      </c>
      <c r="S3522" s="25"/>
      <c r="T3522" s="42"/>
      <c r="U3522" s="24"/>
      <c r="V3522" s="24"/>
      <c r="W3522" s="24"/>
      <c r="X3522" s="24">
        <v>45244</v>
      </c>
      <c r="Y3522" s="23" t="str">
        <f ca="1">IF(LEFT(B3522) = "P",
        IF(OR(ISBLANK(I3522), I3522 = ""), TODAY() - F3522 &amp; CHAR(10) &amp; "(preapproval)", I3522 - F3522 &amp; CHAR(10) &amp; "(PFL filed)"),
       IF(OR(ISBLANK(Z3522), Z3522 = ""), TODAY() - J3522, X3522 - J3522 &amp; CHAR(10) &amp; "(closed)"))</f>
        <v>95
(closed)</v>
      </c>
      <c r="Z3522" s="6" t="str">
        <f>IF(ISBLANK(X3522), "", "Yes")</f>
        <v>Yes</v>
      </c>
    </row>
    <row r="3523" spans="1:26" ht="28.8" hidden="1" x14ac:dyDescent="0.3">
      <c r="A3523" s="29" t="s">
        <v>185</v>
      </c>
      <c r="B3523" s="29">
        <v>2023000170</v>
      </c>
      <c r="C3523" s="31" t="s">
        <v>193</v>
      </c>
      <c r="D3523" s="29" t="s">
        <v>179</v>
      </c>
      <c r="E3523" s="31" t="s">
        <v>1031</v>
      </c>
      <c r="F3523" s="43"/>
      <c r="G3523" s="32"/>
      <c r="H3523" s="24" t="s">
        <v>230</v>
      </c>
      <c r="I3523" s="24"/>
      <c r="J3523" s="24">
        <v>45153</v>
      </c>
      <c r="K3523" s="28">
        <v>84</v>
      </c>
      <c r="L3523" s="44">
        <v>84</v>
      </c>
      <c r="M3523" s="28">
        <v>84</v>
      </c>
      <c r="N3523" s="28">
        <v>84</v>
      </c>
      <c r="O3523" s="27">
        <f>IF(ISBLANK(J3523), "", IF(LEFT(B3523) = "P", J3523+60, J3523+90))</f>
        <v>45243</v>
      </c>
      <c r="P3523" s="27">
        <v>45196</v>
      </c>
      <c r="Q3523" s="27">
        <f>IF(NOT(ISNUMBER(P3523)),"",P3523+15)</f>
        <v>45211</v>
      </c>
      <c r="R3523" s="25" t="s">
        <v>195</v>
      </c>
      <c r="S3523" s="25"/>
      <c r="T3523" s="42"/>
      <c r="U3523" s="24"/>
      <c r="V3523" s="24"/>
      <c r="W3523" s="24"/>
      <c r="X3523" s="24">
        <v>45212</v>
      </c>
      <c r="Y3523" s="23" t="str">
        <f ca="1">IF(LEFT(B3523) = "P",
        IF(OR(ISBLANK(I3523), I3523 = ""), TODAY() - F3523 &amp; CHAR(10) &amp; "(preapproval)", I3523 - F3523 &amp; CHAR(10) &amp; "(PFL filed)"),
       IF(OR(ISBLANK(Z3523), Z3523 = ""), TODAY() - J3523, X3523 - J3523 &amp; CHAR(10) &amp; "(closed)"))</f>
        <v>59
(closed)</v>
      </c>
      <c r="Z3523" s="6" t="str">
        <f>IF(ISBLANK(X3523), "", "Yes")</f>
        <v>Yes</v>
      </c>
    </row>
    <row r="3524" spans="1:26" ht="28.8" hidden="1" x14ac:dyDescent="0.3">
      <c r="A3524" s="33" t="s">
        <v>185</v>
      </c>
      <c r="B3524" s="33">
        <v>2023000171</v>
      </c>
      <c r="C3524" s="50" t="s">
        <v>193</v>
      </c>
      <c r="D3524" s="29" t="s">
        <v>179</v>
      </c>
      <c r="E3524" s="50" t="s">
        <v>1030</v>
      </c>
      <c r="F3524" s="49"/>
      <c r="G3524" s="48"/>
      <c r="H3524" s="34" t="s">
        <v>230</v>
      </c>
      <c r="I3524" s="34"/>
      <c r="J3524" s="34">
        <v>45153</v>
      </c>
      <c r="K3524" s="38">
        <v>481.8</v>
      </c>
      <c r="L3524" s="47">
        <v>281.8</v>
      </c>
      <c r="M3524" s="38"/>
      <c r="N3524" s="38"/>
      <c r="O3524" s="35">
        <f>IF(ISBLANK(J3524), "", IF(LEFT(B3524) = "P", J3524+60, J3524+90))</f>
        <v>45243</v>
      </c>
      <c r="P3524" s="27">
        <v>45169</v>
      </c>
      <c r="Q3524" s="35">
        <f>IF(NOT(ISNUMBER(P3524)),"",P3524+15)</f>
        <v>45184</v>
      </c>
      <c r="R3524" s="36"/>
      <c r="S3524" s="36"/>
      <c r="T3524" s="46"/>
      <c r="U3524" s="34"/>
      <c r="V3524" s="34"/>
      <c r="W3524" s="34"/>
      <c r="X3524" s="34">
        <v>45187</v>
      </c>
      <c r="Y3524" s="45" t="str">
        <f ca="1">IF(LEFT(B3524) = "P",
        IF(OR(ISBLANK(I3524), I3524 = ""), TODAY() - F3524 &amp; CHAR(10) &amp; "(preapproval)", I3524 - F3524 &amp; CHAR(10) &amp; "(PFL filed)"),
       IF(OR(ISBLANK(Z3524), Z3524 = ""), TODAY() - J3524, X3524 - J3524 &amp; CHAR(10) &amp; "(closed)"))</f>
        <v>34
(closed)</v>
      </c>
      <c r="Z3524" s="66" t="str">
        <f>IF(ISBLANK(X3524), "", "Yes")</f>
        <v>Yes</v>
      </c>
    </row>
    <row r="3525" spans="1:26" s="73" customFormat="1" ht="28.8" hidden="1" x14ac:dyDescent="0.3">
      <c r="A3525" s="87" t="s">
        <v>185</v>
      </c>
      <c r="B3525" s="87">
        <v>2023000172</v>
      </c>
      <c r="C3525" s="90" t="s">
        <v>193</v>
      </c>
      <c r="D3525" s="29" t="s">
        <v>179</v>
      </c>
      <c r="E3525" s="90" t="s">
        <v>1029</v>
      </c>
      <c r="F3525" s="89"/>
      <c r="G3525" s="88"/>
      <c r="H3525" s="81" t="s">
        <v>230</v>
      </c>
      <c r="I3525" s="81"/>
      <c r="J3525" s="81">
        <v>45153</v>
      </c>
      <c r="K3525" s="85">
        <v>256</v>
      </c>
      <c r="L3525" s="86">
        <v>256</v>
      </c>
      <c r="M3525" s="85">
        <v>256</v>
      </c>
      <c r="N3525" s="85">
        <v>256</v>
      </c>
      <c r="O3525" s="84">
        <f>IF(ISBLANK(J3525), "", IF(LEFT(B3525) = "P", J3525+60, J3525+90))</f>
        <v>45243</v>
      </c>
      <c r="P3525" s="27">
        <v>45198</v>
      </c>
      <c r="Q3525" s="84">
        <f>IF(NOT(ISNUMBER(P3525)),"",P3525+15)</f>
        <v>45213</v>
      </c>
      <c r="R3525" s="83"/>
      <c r="S3525" s="83"/>
      <c r="T3525" s="82"/>
      <c r="U3525" s="81"/>
      <c r="V3525" s="81"/>
      <c r="W3525" s="81"/>
      <c r="X3525" s="81">
        <v>45216</v>
      </c>
      <c r="Y3525" s="80" t="str">
        <f ca="1">IF(LEFT(B3525) = "P",
        IF(OR(ISBLANK(I3525), I3525 = ""), TODAY() - F3525 &amp; CHAR(10) &amp; "(preapproval)", I3525 - F3525 &amp; CHAR(10) &amp; "(PFL filed)"),
       IF(OR(ISBLANK(Z3525), Z3525 = ""), TODAY() - J3525, X3525 - J3525 &amp; CHAR(10) &amp; "(closed)"))</f>
        <v>63
(closed)</v>
      </c>
      <c r="Z3525" s="79" t="str">
        <f>IF(ISBLANK(X3525), "", "Yes")</f>
        <v>Yes</v>
      </c>
    </row>
    <row r="3526" spans="1:26" ht="28.8" hidden="1" x14ac:dyDescent="0.3">
      <c r="A3526" s="29" t="s">
        <v>185</v>
      </c>
      <c r="B3526" s="29">
        <v>2023000172</v>
      </c>
      <c r="C3526" s="31" t="s">
        <v>193</v>
      </c>
      <c r="D3526" s="29" t="s">
        <v>179</v>
      </c>
      <c r="E3526" s="31" t="s">
        <v>393</v>
      </c>
      <c r="F3526" s="43"/>
      <c r="G3526" s="32"/>
      <c r="H3526" s="24" t="s">
        <v>230</v>
      </c>
      <c r="I3526" s="24"/>
      <c r="J3526" s="24">
        <v>45153</v>
      </c>
      <c r="K3526" s="28">
        <v>256</v>
      </c>
      <c r="L3526" s="44">
        <v>256</v>
      </c>
      <c r="M3526" s="28">
        <v>256</v>
      </c>
      <c r="N3526" s="28">
        <v>256</v>
      </c>
      <c r="O3526" s="27">
        <f>IF(ISBLANK(J3526), "", IF(LEFT(B3526) = "P", J3526+60, J3526+90))</f>
        <v>45243</v>
      </c>
      <c r="P3526" s="27">
        <v>45198</v>
      </c>
      <c r="Q3526" s="27">
        <f>IF(NOT(ISNUMBER(P3526)),"",P3526+15)</f>
        <v>45213</v>
      </c>
      <c r="R3526" s="25" t="s">
        <v>195</v>
      </c>
      <c r="S3526" s="25"/>
      <c r="T3526" s="42"/>
      <c r="U3526" s="24"/>
      <c r="V3526" s="24"/>
      <c r="W3526" s="24"/>
      <c r="X3526" s="24">
        <v>45216</v>
      </c>
      <c r="Y3526" s="23" t="str">
        <f ca="1">IF(LEFT(B3526) = "P",
        IF(OR(ISBLANK(I3526), I3526 = ""), TODAY() - F3526 &amp; CHAR(10) &amp; "(preapproval)", I3526 - F3526 &amp; CHAR(10) &amp; "(PFL filed)"),
       IF(OR(ISBLANK(Z3526), Z3526 = ""), TODAY() - J3526, X3526 - J3526 &amp; CHAR(10) &amp; "(closed)"))</f>
        <v>63
(closed)</v>
      </c>
      <c r="Z3526" s="6" t="str">
        <f>IF(ISBLANK(X3526), "", "Yes")</f>
        <v>Yes</v>
      </c>
    </row>
    <row r="3527" spans="1:26" ht="28.8" hidden="1" x14ac:dyDescent="0.3">
      <c r="A3527" s="29" t="s">
        <v>185</v>
      </c>
      <c r="B3527" s="29">
        <v>2023000173</v>
      </c>
      <c r="C3527" s="31" t="s">
        <v>106</v>
      </c>
      <c r="D3527" s="29" t="s">
        <v>179</v>
      </c>
      <c r="E3527" s="31" t="s">
        <v>1028</v>
      </c>
      <c r="F3527" s="43"/>
      <c r="G3527" s="32"/>
      <c r="H3527" s="24" t="s">
        <v>230</v>
      </c>
      <c r="I3527" s="24"/>
      <c r="J3527" s="24">
        <v>45154</v>
      </c>
      <c r="K3527" s="28">
        <v>287.25</v>
      </c>
      <c r="L3527" s="44">
        <v>284.10000000000002</v>
      </c>
      <c r="M3527" s="28">
        <v>287.25</v>
      </c>
      <c r="N3527" s="28">
        <v>284.10000000000002</v>
      </c>
      <c r="O3527" s="27">
        <f>IF(ISBLANK(J3527), "", IF(LEFT(B3527) = "P", J3527+60, J3527+90))</f>
        <v>45244</v>
      </c>
      <c r="P3527" s="27">
        <v>45217</v>
      </c>
      <c r="Q3527" s="27">
        <f>IF(NOT(ISNUMBER(P3527)),"",P3527+15)</f>
        <v>45232</v>
      </c>
      <c r="R3527" s="25" t="s">
        <v>195</v>
      </c>
      <c r="S3527" s="25"/>
      <c r="T3527" s="42"/>
      <c r="U3527" s="24"/>
      <c r="V3527" s="24"/>
      <c r="W3527" s="24"/>
      <c r="X3527" s="24">
        <v>45233</v>
      </c>
      <c r="Y3527" s="23" t="str">
        <f ca="1">IF(LEFT(B3527) = "P",
        IF(OR(ISBLANK(I3527), I3527 = ""), TODAY() - F3527 &amp; CHAR(10) &amp; "(preapproval)", I3527 - F3527 &amp; CHAR(10) &amp; "(PFL filed)"),
       IF(OR(ISBLANK(Z3527), Z3527 = ""), TODAY() - J3527, X3527 - J3527 &amp; CHAR(10) &amp; "(closed)"))</f>
        <v>79
(closed)</v>
      </c>
      <c r="Z3527" s="6" t="str">
        <f>IF(ISBLANK(X3527), "", "Yes")</f>
        <v>Yes</v>
      </c>
    </row>
    <row r="3528" spans="1:26" ht="28.8" hidden="1" x14ac:dyDescent="0.3">
      <c r="A3528" s="29" t="s">
        <v>185</v>
      </c>
      <c r="B3528" s="29">
        <v>2023000174</v>
      </c>
      <c r="C3528" s="30" t="s">
        <v>804</v>
      </c>
      <c r="D3528" s="29" t="s">
        <v>179</v>
      </c>
      <c r="E3528" s="31" t="s">
        <v>263</v>
      </c>
      <c r="F3528" s="43"/>
      <c r="G3528" s="32"/>
      <c r="H3528" s="24" t="s">
        <v>230</v>
      </c>
      <c r="I3528" s="24"/>
      <c r="J3528" s="24">
        <v>45154</v>
      </c>
      <c r="K3528" s="28">
        <v>130.87</v>
      </c>
      <c r="L3528" s="44">
        <v>83.53</v>
      </c>
      <c r="M3528" s="28">
        <v>130.87</v>
      </c>
      <c r="N3528" s="44">
        <v>83.53</v>
      </c>
      <c r="O3528" s="27">
        <f>IF(ISBLANK(J3528), "", IF(LEFT(B3528) = "P", J3528+60, J3528+90))</f>
        <v>45244</v>
      </c>
      <c r="P3528" s="27">
        <v>45217</v>
      </c>
      <c r="Q3528" s="27">
        <f>IF(NOT(ISNUMBER(P3528)),"",P3528+15)</f>
        <v>45232</v>
      </c>
      <c r="R3528" s="25" t="s">
        <v>195</v>
      </c>
      <c r="S3528" s="25"/>
      <c r="T3528" s="42"/>
      <c r="U3528" s="24"/>
      <c r="V3528" s="24"/>
      <c r="W3528" s="24"/>
      <c r="X3528" s="24">
        <v>45233</v>
      </c>
      <c r="Y3528" s="23" t="str">
        <f ca="1">IF(LEFT(B3528) = "P",
        IF(OR(ISBLANK(I3528), I3528 = ""), TODAY() - F3528 &amp; CHAR(10) &amp; "(preapproval)", I3528 - F3528 &amp; CHAR(10) &amp; "(PFL filed)"),
       IF(OR(ISBLANK(Z3528), Z3528 = ""), TODAY() - J3528, X3528 - J3528 &amp; CHAR(10) &amp; "(closed)"))</f>
        <v>79
(closed)</v>
      </c>
      <c r="Z3528" s="6" t="str">
        <f>IF(ISBLANK(X3528), "", "Yes")</f>
        <v>Yes</v>
      </c>
    </row>
    <row r="3529" spans="1:26" ht="28.8" hidden="1" x14ac:dyDescent="0.3">
      <c r="A3529" s="29" t="s">
        <v>185</v>
      </c>
      <c r="B3529" s="29">
        <v>2023000175</v>
      </c>
      <c r="C3529" s="30" t="s">
        <v>804</v>
      </c>
      <c r="D3529" s="29" t="s">
        <v>179</v>
      </c>
      <c r="E3529" s="31" t="s">
        <v>1027</v>
      </c>
      <c r="F3529" s="43"/>
      <c r="G3529" s="32"/>
      <c r="H3529" s="24" t="s">
        <v>230</v>
      </c>
      <c r="I3529" s="24"/>
      <c r="J3529" s="24">
        <v>45154</v>
      </c>
      <c r="K3529" s="28">
        <v>16.34</v>
      </c>
      <c r="L3529" s="44">
        <v>81.680000000000007</v>
      </c>
      <c r="M3529" s="28">
        <v>16.34</v>
      </c>
      <c r="N3529" s="44">
        <v>81.680000000000007</v>
      </c>
      <c r="O3529" s="27">
        <f>IF(ISBLANK(J3529), "", IF(LEFT(B3529) = "P", J3529+60, J3529+90))</f>
        <v>45244</v>
      </c>
      <c r="P3529" s="27">
        <v>45217</v>
      </c>
      <c r="Q3529" s="27">
        <f>IF(NOT(ISNUMBER(P3529)),"",P3529+15)</f>
        <v>45232</v>
      </c>
      <c r="R3529" s="25" t="s">
        <v>195</v>
      </c>
      <c r="S3529" s="25"/>
      <c r="T3529" s="42"/>
      <c r="U3529" s="24"/>
      <c r="V3529" s="24"/>
      <c r="W3529" s="24"/>
      <c r="X3529" s="24">
        <v>45233</v>
      </c>
      <c r="Y3529" s="23" t="str">
        <f ca="1">IF(LEFT(B3529) = "P",
        IF(OR(ISBLANK(I3529), I3529 = ""), TODAY() - F3529 &amp; CHAR(10) &amp; "(preapproval)", I3529 - F3529 &amp; CHAR(10) &amp; "(PFL filed)"),
       IF(OR(ISBLANK(Z3529), Z3529 = ""), TODAY() - J3529, X3529 - J3529 &amp; CHAR(10) &amp; "(closed)"))</f>
        <v>79
(closed)</v>
      </c>
      <c r="Z3529" s="6" t="str">
        <f>IF(ISBLANK(X3529), "", "Yes")</f>
        <v>Yes</v>
      </c>
    </row>
    <row r="3530" spans="1:26" ht="28.8" hidden="1" x14ac:dyDescent="0.3">
      <c r="A3530" s="29" t="s">
        <v>185</v>
      </c>
      <c r="B3530" s="29">
        <v>2023000176</v>
      </c>
      <c r="C3530" s="31" t="s">
        <v>193</v>
      </c>
      <c r="D3530" s="29" t="s">
        <v>179</v>
      </c>
      <c r="E3530" s="31" t="s">
        <v>351</v>
      </c>
      <c r="F3530" s="43"/>
      <c r="G3530" s="32"/>
      <c r="H3530" s="24" t="s">
        <v>230</v>
      </c>
      <c r="I3530" s="24"/>
      <c r="J3530" s="24">
        <v>45156</v>
      </c>
      <c r="K3530" s="28">
        <v>594</v>
      </c>
      <c r="L3530" s="44">
        <v>594</v>
      </c>
      <c r="M3530" s="28">
        <v>594</v>
      </c>
      <c r="N3530" s="28">
        <v>594</v>
      </c>
      <c r="O3530" s="27">
        <f>IF(ISBLANK(J3530), "", IF(LEFT(B3530) = "P", J3530+60, J3530+90))</f>
        <v>45246</v>
      </c>
      <c r="P3530" s="27">
        <v>45218</v>
      </c>
      <c r="Q3530" s="27">
        <f>IF(NOT(ISNUMBER(P3530)),"",P3530+15)</f>
        <v>45233</v>
      </c>
      <c r="R3530" s="25" t="s">
        <v>195</v>
      </c>
      <c r="S3530" s="25"/>
      <c r="T3530" s="42"/>
      <c r="U3530" s="24"/>
      <c r="V3530" s="24"/>
      <c r="W3530" s="24"/>
      <c r="X3530" s="24">
        <v>45236</v>
      </c>
      <c r="Y3530" s="23" t="str">
        <f ca="1">IF(LEFT(B3530) = "P",
        IF(OR(ISBLANK(I3530), I3530 = ""), TODAY() - F3530 &amp; CHAR(10) &amp; "(preapproval)", I3530 - F3530 &amp; CHAR(10) &amp; "(PFL filed)"),
       IF(OR(ISBLANK(Z3530), Z3530 = ""), TODAY() - J3530, X3530 - J3530 &amp; CHAR(10) &amp; "(closed)"))</f>
        <v>80
(closed)</v>
      </c>
      <c r="Z3530" s="6" t="str">
        <f>IF(ISBLANK(X3530), "", "Yes")</f>
        <v>Yes</v>
      </c>
    </row>
    <row r="3531" spans="1:26" ht="28.8" hidden="1" x14ac:dyDescent="0.3">
      <c r="A3531" s="29" t="s">
        <v>185</v>
      </c>
      <c r="B3531" s="29">
        <v>2023000178</v>
      </c>
      <c r="C3531" s="31" t="s">
        <v>405</v>
      </c>
      <c r="D3531" s="29" t="s">
        <v>179</v>
      </c>
      <c r="E3531" s="31" t="s">
        <v>1026</v>
      </c>
      <c r="F3531" s="43"/>
      <c r="G3531" s="32"/>
      <c r="H3531" s="24" t="s">
        <v>230</v>
      </c>
      <c r="I3531" s="24"/>
      <c r="J3531" s="24">
        <v>45156</v>
      </c>
      <c r="K3531" s="28">
        <v>49.5</v>
      </c>
      <c r="L3531" s="44">
        <v>49.5</v>
      </c>
      <c r="M3531" s="28">
        <v>0</v>
      </c>
      <c r="N3531" s="28">
        <v>0</v>
      </c>
      <c r="O3531" s="27">
        <f>IF(ISBLANK(J3531), "", IF(LEFT(B3531) = "P", J3531+60, J3531+90))</f>
        <v>45246</v>
      </c>
      <c r="P3531" s="27" t="s">
        <v>230</v>
      </c>
      <c r="Q3531" s="27" t="s">
        <v>230</v>
      </c>
      <c r="R3531" s="25" t="s">
        <v>195</v>
      </c>
      <c r="S3531" s="25"/>
      <c r="T3531" s="42"/>
      <c r="U3531" s="24"/>
      <c r="V3531" s="24"/>
      <c r="W3531" s="24"/>
      <c r="X3531" s="24">
        <v>45163</v>
      </c>
      <c r="Y3531" s="23" t="str">
        <f ca="1">IF(LEFT(B3531) = "P",
        IF(OR(ISBLANK(I3531), I3531 = ""), TODAY() - F3531 &amp; CHAR(10) &amp; "(preapproval)", I3531 - F3531 &amp; CHAR(10) &amp; "(PFL filed)"),
       IF(OR(ISBLANK(Z3531), Z3531 = ""), TODAY() - J3531, X3531 - J3531 &amp; CHAR(10) &amp; "(closed)"))</f>
        <v>7
(closed)</v>
      </c>
      <c r="Z3531" s="6" t="str">
        <f>IF(ISBLANK(X3531), "", "Yes")</f>
        <v>Yes</v>
      </c>
    </row>
    <row r="3532" spans="1:26" ht="28.8" hidden="1" x14ac:dyDescent="0.3">
      <c r="A3532" s="111" t="s">
        <v>185</v>
      </c>
      <c r="B3532" s="111">
        <v>2023000182</v>
      </c>
      <c r="C3532" s="114" t="s">
        <v>193</v>
      </c>
      <c r="D3532" s="29" t="s">
        <v>179</v>
      </c>
      <c r="E3532" s="114" t="s">
        <v>1025</v>
      </c>
      <c r="F3532" s="113"/>
      <c r="G3532" s="112"/>
      <c r="H3532" s="106" t="s">
        <v>230</v>
      </c>
      <c r="I3532" s="106"/>
      <c r="J3532" s="106">
        <v>45156</v>
      </c>
      <c r="K3532" s="110">
        <v>127</v>
      </c>
      <c r="L3532" s="109">
        <v>127</v>
      </c>
      <c r="M3532" s="110">
        <v>127</v>
      </c>
      <c r="N3532" s="110">
        <v>127</v>
      </c>
      <c r="O3532" s="108">
        <f>IF(ISBLANK(J3532), "", IF(LEFT(B3532) = "P", J3532+60, J3532+90))</f>
        <v>45246</v>
      </c>
      <c r="P3532" s="27">
        <v>45226</v>
      </c>
      <c r="Q3532" s="108">
        <f>IF(NOT(ISNUMBER(P3532)),"",P3532+15)</f>
        <v>45241</v>
      </c>
      <c r="R3532" s="107" t="s">
        <v>195</v>
      </c>
      <c r="S3532" s="107"/>
      <c r="T3532" s="106"/>
      <c r="U3532" s="106"/>
      <c r="V3532" s="106"/>
      <c r="W3532" s="106" t="s">
        <v>230</v>
      </c>
      <c r="X3532" s="106">
        <v>45244</v>
      </c>
      <c r="Y3532" s="105" t="str">
        <f ca="1">IF(LEFT(B3532) = "P",
        IF(OR(ISBLANK(I3532), I3532 = ""), TODAY() - F3532 &amp; CHAR(10) &amp; "(preapproval)", I3532 - F3532 &amp; CHAR(10) &amp; "(PFL filed)"),
       IF(OR(ISBLANK(Z3532), Z3532 = ""), TODAY() - J3532, X3532 - J3532 &amp; CHAR(10) &amp; "(closed)"))</f>
        <v>88
(closed)</v>
      </c>
      <c r="Z3532" s="104" t="str">
        <f>IF(ISBLANK(X3532), "", "Yes")</f>
        <v>Yes</v>
      </c>
    </row>
    <row r="3533" spans="1:26" ht="28.8" hidden="1" x14ac:dyDescent="0.3">
      <c r="A3533" s="111" t="s">
        <v>185</v>
      </c>
      <c r="B3533" s="111">
        <v>2023000183</v>
      </c>
      <c r="C3533" s="114" t="s">
        <v>193</v>
      </c>
      <c r="D3533" s="29" t="s">
        <v>179</v>
      </c>
      <c r="E3533" s="114" t="s">
        <v>1024</v>
      </c>
      <c r="F3533" s="113"/>
      <c r="G3533" s="112"/>
      <c r="H3533" s="106" t="s">
        <v>230</v>
      </c>
      <c r="I3533" s="106"/>
      <c r="J3533" s="106">
        <v>45156</v>
      </c>
      <c r="K3533" s="110">
        <v>252.9</v>
      </c>
      <c r="L3533" s="109">
        <v>252.9</v>
      </c>
      <c r="M3533" s="110">
        <v>252.9</v>
      </c>
      <c r="N3533" s="110">
        <v>252.9</v>
      </c>
      <c r="O3533" s="108">
        <f>IF(ISBLANK(J3533), "", IF(LEFT(B3533) = "P", J3533+60, J3533+90))</f>
        <v>45246</v>
      </c>
      <c r="P3533" s="27">
        <v>45226</v>
      </c>
      <c r="Q3533" s="108">
        <f>IF(NOT(ISNUMBER(P3533)),"",P3533+15)</f>
        <v>45241</v>
      </c>
      <c r="R3533" s="107" t="s">
        <v>195</v>
      </c>
      <c r="S3533" s="107"/>
      <c r="T3533" s="106"/>
      <c r="U3533" s="106"/>
      <c r="V3533" s="106"/>
      <c r="W3533" s="106" t="s">
        <v>230</v>
      </c>
      <c r="X3533" s="106">
        <v>45244</v>
      </c>
      <c r="Y3533" s="105" t="str">
        <f ca="1">IF(LEFT(B3533) = "P",
        IF(OR(ISBLANK(I3533), I3533 = ""), TODAY() - F3533 &amp; CHAR(10) &amp; "(preapproval)", I3533 - F3533 &amp; CHAR(10) &amp; "(PFL filed)"),
       IF(OR(ISBLANK(Z3533), Z3533 = ""), TODAY() - J3533, X3533 - J3533 &amp; CHAR(10) &amp; "(closed)"))</f>
        <v>88
(closed)</v>
      </c>
      <c r="Z3533" s="104" t="str">
        <f>IF(ISBLANK(X3533), "", "Yes")</f>
        <v>Yes</v>
      </c>
    </row>
    <row r="3534" spans="1:26" ht="28.8" hidden="1" x14ac:dyDescent="0.3">
      <c r="A3534" s="33" t="s">
        <v>185</v>
      </c>
      <c r="B3534" s="33">
        <v>2023000181</v>
      </c>
      <c r="C3534" s="50" t="s">
        <v>193</v>
      </c>
      <c r="D3534" s="29" t="s">
        <v>179</v>
      </c>
      <c r="E3534" s="31" t="s">
        <v>1023</v>
      </c>
      <c r="F3534" s="43"/>
      <c r="G3534" s="32"/>
      <c r="H3534" s="24" t="s">
        <v>230</v>
      </c>
      <c r="I3534" s="24"/>
      <c r="J3534" s="24">
        <v>45156</v>
      </c>
      <c r="K3534" s="28">
        <v>162</v>
      </c>
      <c r="L3534" s="44">
        <v>162</v>
      </c>
      <c r="M3534" s="28">
        <v>162</v>
      </c>
      <c r="N3534" s="28">
        <v>162</v>
      </c>
      <c r="O3534" s="27">
        <f>IF(ISBLANK(J3534), "", IF(LEFT(B3534) = "P", J3534+60, J3534+90))</f>
        <v>45246</v>
      </c>
      <c r="P3534" s="27">
        <v>45169</v>
      </c>
      <c r="Q3534" s="27">
        <f>IF(NOT(ISNUMBER(P3534)),"",P3534+15)</f>
        <v>45184</v>
      </c>
      <c r="R3534" s="25" t="s">
        <v>195</v>
      </c>
      <c r="S3534" s="25"/>
      <c r="T3534" s="42"/>
      <c r="U3534" s="24"/>
      <c r="V3534" s="24"/>
      <c r="W3534" s="24"/>
      <c r="X3534" s="24">
        <v>45187</v>
      </c>
      <c r="Y3534" s="23" t="str">
        <f ca="1">IF(LEFT(B3534) = "P",
        IF(OR(ISBLANK(I3534), I3534 = ""), TODAY() - F3534 &amp; CHAR(10) &amp; "(preapproval)", I3534 - F3534 &amp; CHAR(10) &amp; "(PFL filed)"),
       IF(OR(ISBLANK(Z3534), Z3534 = ""), TODAY() - J3534, X3534 - J3534 &amp; CHAR(10) &amp; "(closed)"))</f>
        <v>31
(closed)</v>
      </c>
      <c r="Z3534" s="69" t="s">
        <v>360</v>
      </c>
    </row>
    <row r="3535" spans="1:26" s="103" customFormat="1" ht="28.8" hidden="1" x14ac:dyDescent="0.3">
      <c r="A3535" s="29" t="s">
        <v>185</v>
      </c>
      <c r="B3535" s="29">
        <v>2023000184</v>
      </c>
      <c r="C3535" s="31" t="s">
        <v>193</v>
      </c>
      <c r="D3535" s="29" t="s">
        <v>179</v>
      </c>
      <c r="E3535" s="31" t="s">
        <v>1022</v>
      </c>
      <c r="F3535" s="43"/>
      <c r="G3535" s="32"/>
      <c r="H3535" s="24" t="s">
        <v>230</v>
      </c>
      <c r="I3535" s="24"/>
      <c r="J3535" s="24">
        <v>45156</v>
      </c>
      <c r="K3535" s="28">
        <v>2556</v>
      </c>
      <c r="L3535" s="44">
        <v>2556</v>
      </c>
      <c r="M3535" s="28">
        <v>1373</v>
      </c>
      <c r="N3535" s="28">
        <v>1373</v>
      </c>
      <c r="O3535" s="27">
        <f>IF(ISBLANK(J3535), "", IF(LEFT(B3535) = "P", J3535+60, J3535+90))</f>
        <v>45246</v>
      </c>
      <c r="P3535" s="27">
        <v>45226</v>
      </c>
      <c r="Q3535" s="27">
        <f>IF(NOT(ISNUMBER(P3535)),"",P3535+15)</f>
        <v>45241</v>
      </c>
      <c r="R3535" s="25" t="s">
        <v>195</v>
      </c>
      <c r="S3535" s="25"/>
      <c r="T3535" s="42"/>
      <c r="U3535" s="24"/>
      <c r="V3535" s="24"/>
      <c r="W3535" s="24"/>
      <c r="X3535" s="24">
        <v>45244</v>
      </c>
      <c r="Y3535" s="23" t="str">
        <f ca="1">IF(LEFT(B3535) = "P",
        IF(OR(ISBLANK(I3535), I3535 = ""), TODAY() - F3535 &amp; CHAR(10) &amp; "(preapproval)", I3535 - F3535 &amp; CHAR(10) &amp; "(PFL filed)"),
       IF(OR(ISBLANK(Z3535), Z3535 = ""), TODAY() - J3535, X3535 - J3535 &amp; CHAR(10) &amp; "(closed)"))</f>
        <v>88
(closed)</v>
      </c>
      <c r="Z3535" s="6" t="str">
        <f>IF(ISBLANK(X3535), "", "Yes")</f>
        <v>Yes</v>
      </c>
    </row>
    <row r="3536" spans="1:26" s="102" customFormat="1" ht="28.8" hidden="1" x14ac:dyDescent="0.3">
      <c r="A3536" s="29" t="s">
        <v>185</v>
      </c>
      <c r="B3536" s="29">
        <v>2023000188</v>
      </c>
      <c r="C3536" s="31" t="s">
        <v>955</v>
      </c>
      <c r="D3536" s="29" t="s">
        <v>179</v>
      </c>
      <c r="E3536" s="31" t="s">
        <v>1021</v>
      </c>
      <c r="F3536" s="43"/>
      <c r="G3536" s="32"/>
      <c r="H3536" s="24" t="s">
        <v>230</v>
      </c>
      <c r="I3536" s="24"/>
      <c r="J3536" s="24">
        <v>45156</v>
      </c>
      <c r="K3536" s="28">
        <v>2328.83</v>
      </c>
      <c r="L3536" s="44">
        <v>445</v>
      </c>
      <c r="M3536" s="28">
        <v>2773.83</v>
      </c>
      <c r="N3536" s="28">
        <v>445</v>
      </c>
      <c r="O3536" s="27">
        <f>IF(ISBLANK(J3536), "", IF(LEFT(B3536) = "P", J3536+60, J3536+90))</f>
        <v>45246</v>
      </c>
      <c r="P3536" s="27">
        <v>45226</v>
      </c>
      <c r="Q3536" s="27">
        <f>IF(NOT(ISNUMBER(P3536)),"",P3536+15)</f>
        <v>45241</v>
      </c>
      <c r="R3536" s="25" t="s">
        <v>195</v>
      </c>
      <c r="S3536" s="25"/>
      <c r="T3536" s="42"/>
      <c r="U3536" s="24"/>
      <c r="V3536" s="24"/>
      <c r="W3536" s="24"/>
      <c r="X3536" s="24">
        <v>45244</v>
      </c>
      <c r="Y3536" s="23" t="str">
        <f ca="1">IF(LEFT(B3536) = "P",
        IF(OR(ISBLANK(I3536), I3536 = ""), TODAY() - F3536 &amp; CHAR(10) &amp; "(preapproval)", I3536 - F3536 &amp; CHAR(10) &amp; "(PFL filed)"),
       IF(OR(ISBLANK(Z3536), Z3536 = ""), TODAY() - J3536, X3536 - J3536 &amp; CHAR(10) &amp; "(closed)"))</f>
        <v>88
(closed)</v>
      </c>
      <c r="Z3536" s="6" t="str">
        <f>IF(ISBLANK(X3536), "", "Yes")</f>
        <v>Yes</v>
      </c>
    </row>
    <row r="3537" spans="1:26" s="70" customFormat="1" ht="28.8" hidden="1" x14ac:dyDescent="0.3">
      <c r="A3537" s="29" t="s">
        <v>185</v>
      </c>
      <c r="B3537" s="29">
        <v>2023000190</v>
      </c>
      <c r="C3537" s="31" t="s">
        <v>193</v>
      </c>
      <c r="D3537" s="29" t="s">
        <v>179</v>
      </c>
      <c r="E3537" s="31" t="s">
        <v>1020</v>
      </c>
      <c r="F3537" s="43"/>
      <c r="G3537" s="32"/>
      <c r="H3537" s="24" t="s">
        <v>230</v>
      </c>
      <c r="I3537" s="24"/>
      <c r="J3537" s="24">
        <v>45160</v>
      </c>
      <c r="K3537" s="28">
        <v>116</v>
      </c>
      <c r="L3537" s="44">
        <v>116</v>
      </c>
      <c r="M3537" s="28">
        <v>116</v>
      </c>
      <c r="N3537" s="28">
        <v>116</v>
      </c>
      <c r="O3537" s="27">
        <f>IF(ISBLANK(J3537), "", IF(LEFT(B3537) = "P", J3537+60, J3537+90))</f>
        <v>45250</v>
      </c>
      <c r="P3537" s="27">
        <v>45226</v>
      </c>
      <c r="Q3537" s="27">
        <f>IF(NOT(ISNUMBER(P3537)),"",P3537+15)</f>
        <v>45241</v>
      </c>
      <c r="R3537" s="25"/>
      <c r="S3537" s="25"/>
      <c r="T3537" s="42"/>
      <c r="U3537" s="24"/>
      <c r="V3537" s="24"/>
      <c r="W3537" s="24" t="s">
        <v>230</v>
      </c>
      <c r="X3537" s="24">
        <v>45244</v>
      </c>
      <c r="Y3537" s="23" t="str">
        <f ca="1">IF(LEFT(B3537) = "P",
        IF(OR(ISBLANK(I3537), I3537 = ""), TODAY() - F3537 &amp; CHAR(10) &amp; "(preapproval)", I3537 - F3537 &amp; CHAR(10) &amp; "(PFL filed)"),
       IF(OR(ISBLANK(Z3537), Z3537 = ""), TODAY() - J3537, X3537 - J3537 &amp; CHAR(10) &amp; "(closed)"))</f>
        <v>84
(closed)</v>
      </c>
      <c r="Z3537" s="6" t="str">
        <f>IF(ISBLANK(X3537), "", "Yes")</f>
        <v>Yes</v>
      </c>
    </row>
    <row r="3538" spans="1:26" ht="28.8" hidden="1" x14ac:dyDescent="0.3">
      <c r="A3538" s="29" t="s">
        <v>185</v>
      </c>
      <c r="B3538" s="29">
        <v>2023000185</v>
      </c>
      <c r="C3538" s="31" t="s">
        <v>405</v>
      </c>
      <c r="D3538" s="29" t="s">
        <v>179</v>
      </c>
      <c r="E3538" s="31" t="s">
        <v>1019</v>
      </c>
      <c r="F3538" s="43"/>
      <c r="G3538" s="32"/>
      <c r="H3538" s="24" t="s">
        <v>230</v>
      </c>
      <c r="I3538" s="24"/>
      <c r="J3538" s="24">
        <v>45156</v>
      </c>
      <c r="K3538" s="28">
        <v>99</v>
      </c>
      <c r="L3538" s="44">
        <v>99</v>
      </c>
      <c r="M3538" s="28">
        <v>99</v>
      </c>
      <c r="N3538" s="28">
        <v>99</v>
      </c>
      <c r="O3538" s="27">
        <f>IF(ISBLANK(J3538), "", IF(LEFT(B3538) = "P", J3538+60, J3538+90))</f>
        <v>45246</v>
      </c>
      <c r="P3538" s="27">
        <v>45169</v>
      </c>
      <c r="Q3538" s="27">
        <f>IF(NOT(ISNUMBER(P3538)),"",P3538+15)</f>
        <v>45184</v>
      </c>
      <c r="R3538" s="25" t="s">
        <v>195</v>
      </c>
      <c r="S3538" s="25"/>
      <c r="T3538" s="42"/>
      <c r="U3538" s="24"/>
      <c r="V3538" s="24"/>
      <c r="W3538" s="24"/>
      <c r="X3538" s="24">
        <v>45187</v>
      </c>
      <c r="Y3538" s="23" t="str">
        <f ca="1">IF(LEFT(B3538) = "P",
        IF(OR(ISBLANK(I3538), I3538 = ""), TODAY() - F3538 &amp; CHAR(10) &amp; "(preapproval)", I3538 - F3538 &amp; CHAR(10) &amp; "(PFL filed)"),
       IF(OR(ISBLANK(Z3538), Z3538 = ""), TODAY() - J3538, X3538 - J3538 &amp; CHAR(10) &amp; "(closed)"))</f>
        <v>31
(closed)</v>
      </c>
      <c r="Z3538" s="6" t="str">
        <f>IF(ISBLANK(X3538), "", "Yes")</f>
        <v>Yes</v>
      </c>
    </row>
    <row r="3539" spans="1:26" ht="28.8" hidden="1" x14ac:dyDescent="0.3">
      <c r="A3539" s="111" t="s">
        <v>185</v>
      </c>
      <c r="B3539" s="111">
        <v>2023000192</v>
      </c>
      <c r="C3539" s="114" t="s">
        <v>193</v>
      </c>
      <c r="D3539" s="29" t="s">
        <v>177</v>
      </c>
      <c r="E3539" s="114" t="s">
        <v>1018</v>
      </c>
      <c r="F3539" s="113"/>
      <c r="G3539" s="112"/>
      <c r="H3539" s="106" t="s">
        <v>230</v>
      </c>
      <c r="I3539" s="106"/>
      <c r="J3539" s="106">
        <v>45160</v>
      </c>
      <c r="K3539" s="110">
        <v>379.8</v>
      </c>
      <c r="L3539" s="109">
        <v>179.8</v>
      </c>
      <c r="M3539" s="110">
        <v>379.8</v>
      </c>
      <c r="N3539" s="110">
        <v>379.8</v>
      </c>
      <c r="O3539" s="108">
        <f>IF(ISBLANK(J3539), "", IF(LEFT(B3539) = "P", J3539+60, J3539+90))</f>
        <v>45250</v>
      </c>
      <c r="P3539" s="27">
        <v>45226</v>
      </c>
      <c r="Q3539" s="108">
        <f>IF(NOT(ISNUMBER(P3539)),"",P3539+15)</f>
        <v>45241</v>
      </c>
      <c r="R3539" s="107" t="s">
        <v>195</v>
      </c>
      <c r="S3539" s="107"/>
      <c r="T3539" s="106"/>
      <c r="U3539" s="106"/>
      <c r="V3539" s="106"/>
      <c r="W3539" s="106" t="s">
        <v>230</v>
      </c>
      <c r="X3539" s="106">
        <v>45244</v>
      </c>
      <c r="Y3539" s="105" t="str">
        <f ca="1">IF(LEFT(B3539) = "P",
        IF(OR(ISBLANK(I3539), I3539 = ""), TODAY() - F3539 &amp; CHAR(10) &amp; "(preapproval)", I3539 - F3539 &amp; CHAR(10) &amp; "(PFL filed)"),
       IF(OR(ISBLANK(Z3539), Z3539 = ""), TODAY() - J3539, X3539 - J3539 &amp; CHAR(10) &amp; "(closed)"))</f>
        <v>84
(closed)</v>
      </c>
      <c r="Z3539" s="104" t="str">
        <f>IF(ISBLANK(X3539), "", "Yes")</f>
        <v>Yes</v>
      </c>
    </row>
    <row r="3540" spans="1:26" ht="28.8" hidden="1" x14ac:dyDescent="0.3">
      <c r="A3540" s="29" t="s">
        <v>185</v>
      </c>
      <c r="B3540" s="29">
        <v>2023000193</v>
      </c>
      <c r="C3540" s="31" t="s">
        <v>193</v>
      </c>
      <c r="D3540" s="29" t="s">
        <v>179</v>
      </c>
      <c r="E3540" s="31" t="s">
        <v>1017</v>
      </c>
      <c r="F3540" s="43"/>
      <c r="G3540" s="32"/>
      <c r="H3540" s="24" t="s">
        <v>230</v>
      </c>
      <c r="I3540" s="24"/>
      <c r="J3540" s="24">
        <v>45160</v>
      </c>
      <c r="K3540" s="28">
        <v>148.9</v>
      </c>
      <c r="L3540" s="44">
        <v>148.9</v>
      </c>
      <c r="M3540" s="28">
        <v>148.9</v>
      </c>
      <c r="N3540" s="44">
        <v>148.9</v>
      </c>
      <c r="O3540" s="27">
        <f>IF(ISBLANK(J3540), "", IF(LEFT(B3540) = "P", J3540+60, J3540+90))</f>
        <v>45250</v>
      </c>
      <c r="P3540" s="27">
        <v>45226</v>
      </c>
      <c r="Q3540" s="27">
        <f>IF(NOT(ISNUMBER(P3540)),"",P3540+15)</f>
        <v>45241</v>
      </c>
      <c r="R3540" s="25" t="s">
        <v>195</v>
      </c>
      <c r="S3540" s="25"/>
      <c r="T3540" s="42"/>
      <c r="U3540" s="24"/>
      <c r="V3540" s="24"/>
      <c r="W3540" s="24"/>
      <c r="X3540" s="24">
        <v>45244</v>
      </c>
      <c r="Y3540" s="23" t="str">
        <f ca="1">IF(LEFT(B3540) = "P",
        IF(OR(ISBLANK(I3540), I3540 = ""), TODAY() - F3540 &amp; CHAR(10) &amp; "(preapproval)", I3540 - F3540 &amp; CHAR(10) &amp; "(PFL filed)"),
       IF(OR(ISBLANK(Z3540), Z3540 = ""), TODAY() - J3540, X3540 - J3540 &amp; CHAR(10) &amp; "(closed)"))</f>
        <v>84
(closed)</v>
      </c>
      <c r="Z3540" s="6" t="str">
        <f>IF(ISBLANK(X3540), "", "Yes")</f>
        <v>Yes</v>
      </c>
    </row>
    <row r="3541" spans="1:26" ht="28.8" hidden="1" x14ac:dyDescent="0.3">
      <c r="A3541" s="29" t="s">
        <v>185</v>
      </c>
      <c r="B3541" s="29">
        <v>2023000140</v>
      </c>
      <c r="C3541" s="31" t="s">
        <v>458</v>
      </c>
      <c r="D3541" s="29" t="s">
        <v>174</v>
      </c>
      <c r="E3541" s="31" t="s">
        <v>587</v>
      </c>
      <c r="F3541" s="43"/>
      <c r="G3541" s="32"/>
      <c r="H3541" s="24" t="s">
        <v>230</v>
      </c>
      <c r="I3541" s="24"/>
      <c r="J3541" s="24">
        <v>45140</v>
      </c>
      <c r="K3541" s="28">
        <v>-2531633</v>
      </c>
      <c r="L3541" s="44">
        <v>0</v>
      </c>
      <c r="M3541" s="28">
        <v>-2135580.79</v>
      </c>
      <c r="N3541" s="44">
        <v>0</v>
      </c>
      <c r="O3541" s="27">
        <f>IF(ISBLANK(J3541), "", IF(LEFT(B3541) = "P", J3541+60, J3541+90))</f>
        <v>45230</v>
      </c>
      <c r="P3541" s="27">
        <v>45229</v>
      </c>
      <c r="Q3541" s="27">
        <f>IF(NOT(ISNUMBER(P3541)),"",P3541+15)</f>
        <v>45244</v>
      </c>
      <c r="R3541" s="25" t="s">
        <v>195</v>
      </c>
      <c r="S3541" s="25"/>
      <c r="T3541" s="42"/>
      <c r="U3541" s="24"/>
      <c r="V3541" s="24"/>
      <c r="W3541" s="24"/>
      <c r="X3541" s="24">
        <v>45245</v>
      </c>
      <c r="Y3541" s="23" t="str">
        <f ca="1">IF(LEFT(B3541) = "P",
        IF(OR(ISBLANK(I3541), I3541 = ""), TODAY() - F3541 &amp; CHAR(10) &amp; "(preapproval)", I3541 - F3541 &amp; CHAR(10) &amp; "(PFL filed)"),
       IF(OR(ISBLANK(Z3541), Z3541 = ""), TODAY() - J3541, X3541 - J3541 &amp; CHAR(10) &amp; "(closed)"))</f>
        <v>105
(closed)</v>
      </c>
      <c r="Z3541" s="6" t="s">
        <v>360</v>
      </c>
    </row>
    <row r="3542" spans="1:26" ht="28.8" hidden="1" x14ac:dyDescent="0.3">
      <c r="A3542" s="29" t="s">
        <v>185</v>
      </c>
      <c r="B3542" s="29">
        <v>2023000189</v>
      </c>
      <c r="C3542" s="31" t="s">
        <v>57</v>
      </c>
      <c r="D3542" s="29" t="s">
        <v>179</v>
      </c>
      <c r="E3542" s="31" t="s">
        <v>1016</v>
      </c>
      <c r="F3542" s="43"/>
      <c r="G3542" s="32"/>
      <c r="H3542" s="24" t="s">
        <v>230</v>
      </c>
      <c r="I3542" s="24"/>
      <c r="J3542" s="24">
        <v>45160</v>
      </c>
      <c r="K3542" s="28" t="s">
        <v>230</v>
      </c>
      <c r="L3542" s="44" t="s">
        <v>230</v>
      </c>
      <c r="M3542" s="28">
        <v>0</v>
      </c>
      <c r="N3542" s="28">
        <v>0</v>
      </c>
      <c r="O3542" s="27">
        <f>IF(ISBLANK(J3542), "", IF(LEFT(B3542) = "P", J3542+60, J3542+90))</f>
        <v>45250</v>
      </c>
      <c r="P3542" s="27" t="s">
        <v>230</v>
      </c>
      <c r="Q3542" s="27" t="s">
        <v>230</v>
      </c>
      <c r="R3542" s="25" t="s">
        <v>195</v>
      </c>
      <c r="S3542" s="25"/>
      <c r="T3542" s="42"/>
      <c r="U3542" s="24"/>
      <c r="V3542" s="24"/>
      <c r="W3542" s="24"/>
      <c r="X3542" s="24">
        <v>45160</v>
      </c>
      <c r="Y3542" s="23" t="str">
        <f ca="1">IF(LEFT(B3542) = "P",
        IF(OR(ISBLANK(I3542), I3542 = ""), TODAY() - F3542 &amp; CHAR(10) &amp; "(preapproval)", I3542 - F3542 &amp; CHAR(10) &amp; "(PFL filed)"),
       IF(OR(ISBLANK(Z3542), Z3542 = ""), TODAY() - J3542, X3542 - J3542 &amp; CHAR(10) &amp; "(closed)"))</f>
        <v>0
(closed)</v>
      </c>
      <c r="Z3542" s="6" t="str">
        <f>IF(ISBLANK(X3542), "", "Yes")</f>
        <v>Yes</v>
      </c>
    </row>
    <row r="3543" spans="1:26" ht="28.8" hidden="1" x14ac:dyDescent="0.3">
      <c r="A3543" s="29" t="s">
        <v>185</v>
      </c>
      <c r="B3543" s="29">
        <v>2023000180</v>
      </c>
      <c r="C3543" s="31" t="s">
        <v>193</v>
      </c>
      <c r="D3543" s="29" t="s">
        <v>179</v>
      </c>
      <c r="E3543" s="31" t="s">
        <v>1015</v>
      </c>
      <c r="F3543" s="43"/>
      <c r="G3543" s="32"/>
      <c r="H3543" s="24" t="s">
        <v>230</v>
      </c>
      <c r="I3543" s="24"/>
      <c r="J3543" s="24">
        <v>45156</v>
      </c>
      <c r="K3543" s="28">
        <v>205.78</v>
      </c>
      <c r="L3543" s="44">
        <v>69</v>
      </c>
      <c r="M3543" s="28">
        <v>205.78</v>
      </c>
      <c r="N3543" s="28">
        <v>69</v>
      </c>
      <c r="O3543" s="27">
        <f>IF(ISBLANK(J3543), "", IF(LEFT(B3543) = "P", J3543+60, J3543+90))</f>
        <v>45246</v>
      </c>
      <c r="P3543" s="27">
        <v>45230</v>
      </c>
      <c r="Q3543" s="27">
        <f>IF(NOT(ISNUMBER(P3543)),"",P3543+15)</f>
        <v>45245</v>
      </c>
      <c r="R3543" s="25"/>
      <c r="S3543" s="25"/>
      <c r="T3543" s="42"/>
      <c r="U3543" s="24"/>
      <c r="V3543" s="24"/>
      <c r="W3543" s="24" t="s">
        <v>230</v>
      </c>
      <c r="X3543" s="24">
        <v>45246</v>
      </c>
      <c r="Y3543" s="23" t="str">
        <f ca="1">IF(LEFT(B3543) = "P",
        IF(OR(ISBLANK(I3543), I3543 = ""), TODAY() - F3543 &amp; CHAR(10) &amp; "(preapproval)", I3543 - F3543 &amp; CHAR(10) &amp; "(PFL filed)"),
       IF(OR(ISBLANK(Z3543), Z3543 = ""), TODAY() - J3543, X3543 - J3543 &amp; CHAR(10) &amp; "(closed)"))</f>
        <v>90
(closed)</v>
      </c>
      <c r="Z3543" s="6" t="str">
        <f>IF(ISBLANK(X3543), "", "Yes")</f>
        <v>Yes</v>
      </c>
    </row>
    <row r="3544" spans="1:26" ht="28.8" hidden="1" x14ac:dyDescent="0.3">
      <c r="A3544" s="29" t="s">
        <v>185</v>
      </c>
      <c r="B3544" s="29">
        <v>2023000191</v>
      </c>
      <c r="C3544" s="31" t="s">
        <v>193</v>
      </c>
      <c r="D3544" s="29" t="s">
        <v>179</v>
      </c>
      <c r="E3544" s="31" t="s">
        <v>1014</v>
      </c>
      <c r="F3544" s="43"/>
      <c r="G3544" s="32"/>
      <c r="H3544" s="24" t="s">
        <v>230</v>
      </c>
      <c r="I3544" s="24"/>
      <c r="J3544" s="24">
        <v>45160</v>
      </c>
      <c r="K3544" s="28">
        <v>118.37</v>
      </c>
      <c r="L3544" s="44">
        <v>113.9</v>
      </c>
      <c r="M3544" s="28">
        <v>118.37</v>
      </c>
      <c r="N3544" s="28">
        <v>113.9</v>
      </c>
      <c r="O3544" s="27">
        <f>IF(ISBLANK(J3544), "", IF(LEFT(B3544) = "P", J3544+60, J3544+90))</f>
        <v>45250</v>
      </c>
      <c r="P3544" s="27">
        <v>45230</v>
      </c>
      <c r="Q3544" s="27">
        <f>IF(NOT(ISNUMBER(P3544)),"",P3544+15)</f>
        <v>45245</v>
      </c>
      <c r="R3544" s="25"/>
      <c r="S3544" s="25"/>
      <c r="T3544" s="42"/>
      <c r="U3544" s="24"/>
      <c r="V3544" s="24"/>
      <c r="W3544" s="24" t="s">
        <v>230</v>
      </c>
      <c r="X3544" s="24">
        <v>45246</v>
      </c>
      <c r="Y3544" s="23" t="str">
        <f ca="1">IF(LEFT(B3544) = "P",
        IF(OR(ISBLANK(I3544), I3544 = ""), TODAY() - F3544 &amp; CHAR(10) &amp; "(preapproval)", I3544 - F3544 &amp; CHAR(10) &amp; "(PFL filed)"),
       IF(OR(ISBLANK(Z3544), Z3544 = ""), TODAY() - J3544, X3544 - J3544 &amp; CHAR(10) &amp; "(closed)"))</f>
        <v>86
(closed)</v>
      </c>
      <c r="Z3544" s="6" t="str">
        <f>IF(ISBLANK(X3544), "", "Yes")</f>
        <v>Yes</v>
      </c>
    </row>
    <row r="3545" spans="1:26" s="103" customFormat="1" ht="28.8" hidden="1" x14ac:dyDescent="0.3">
      <c r="A3545" s="111" t="s">
        <v>185</v>
      </c>
      <c r="B3545" s="111">
        <v>2023000194</v>
      </c>
      <c r="C3545" s="114" t="s">
        <v>193</v>
      </c>
      <c r="D3545" s="29" t="s">
        <v>179</v>
      </c>
      <c r="E3545" s="114" t="s">
        <v>1013</v>
      </c>
      <c r="F3545" s="113"/>
      <c r="G3545" s="112"/>
      <c r="H3545" s="106" t="s">
        <v>230</v>
      </c>
      <c r="I3545" s="106"/>
      <c r="J3545" s="106">
        <v>45160</v>
      </c>
      <c r="K3545" s="110">
        <v>366</v>
      </c>
      <c r="L3545" s="109">
        <v>366</v>
      </c>
      <c r="M3545" s="110">
        <v>366</v>
      </c>
      <c r="N3545" s="110">
        <v>366</v>
      </c>
      <c r="O3545" s="108">
        <f>IF(ISBLANK(J3545), "", IF(LEFT(B3545) = "P", J3545+60, J3545+90))</f>
        <v>45250</v>
      </c>
      <c r="P3545" s="27">
        <v>45230</v>
      </c>
      <c r="Q3545" s="108">
        <f>IF(NOT(ISNUMBER(P3545)),"",P3545+15)</f>
        <v>45245</v>
      </c>
      <c r="R3545" s="107" t="s">
        <v>230</v>
      </c>
      <c r="S3545" s="107"/>
      <c r="T3545" s="106"/>
      <c r="U3545" s="106"/>
      <c r="V3545" s="106"/>
      <c r="W3545" s="106" t="s">
        <v>230</v>
      </c>
      <c r="X3545" s="106">
        <v>45246</v>
      </c>
      <c r="Y3545" s="105" t="str">
        <f ca="1">IF(LEFT(B3545) = "P",
        IF(OR(ISBLANK(I3545), I3545 = ""), TODAY() - F3545 &amp; CHAR(10) &amp; "(preapproval)", I3545 - F3545 &amp; CHAR(10) &amp; "(PFL filed)"),
       IF(OR(ISBLANK(Z3545), Z3545 = ""), TODAY() - J3545, X3545 - J3545 &amp; CHAR(10) &amp; "(closed)"))</f>
        <v>86
(closed)</v>
      </c>
      <c r="Z3545" s="104" t="str">
        <f>IF(ISBLANK(X3545), "", "Yes")</f>
        <v>Yes</v>
      </c>
    </row>
    <row r="3546" spans="1:26" s="70" customFormat="1" ht="28.8" hidden="1" x14ac:dyDescent="0.3">
      <c r="A3546" s="29" t="s">
        <v>185</v>
      </c>
      <c r="B3546" s="29">
        <v>2023000195</v>
      </c>
      <c r="C3546" s="31" t="s">
        <v>193</v>
      </c>
      <c r="D3546" s="29" t="s">
        <v>179</v>
      </c>
      <c r="E3546" s="31" t="s">
        <v>1012</v>
      </c>
      <c r="F3546" s="43"/>
      <c r="G3546" s="32"/>
      <c r="H3546" s="24" t="s">
        <v>230</v>
      </c>
      <c r="I3546" s="24"/>
      <c r="J3546" s="24">
        <v>45160</v>
      </c>
      <c r="K3546" s="28">
        <v>264.8</v>
      </c>
      <c r="L3546" s="44">
        <v>264.8</v>
      </c>
      <c r="M3546" s="28">
        <v>264.8</v>
      </c>
      <c r="N3546" s="28">
        <v>264.8</v>
      </c>
      <c r="O3546" s="27">
        <f>IF(ISBLANK(J3546), "", IF(LEFT(B3546) = "P", J3546+60, J3546+90))</f>
        <v>45250</v>
      </c>
      <c r="P3546" s="27">
        <v>45230</v>
      </c>
      <c r="Q3546" s="27">
        <f>IF(NOT(ISNUMBER(P3546)),"",P3546+15)</f>
        <v>45245</v>
      </c>
      <c r="R3546" s="25" t="s">
        <v>195</v>
      </c>
      <c r="S3546" s="25"/>
      <c r="T3546" s="42"/>
      <c r="U3546" s="24"/>
      <c r="V3546" s="24"/>
      <c r="W3546" s="24"/>
      <c r="X3546" s="24">
        <v>45246</v>
      </c>
      <c r="Y3546" s="23" t="str">
        <f ca="1">IF(LEFT(B3546) = "P",
        IF(OR(ISBLANK(I3546), I3546 = ""), TODAY() - F3546 &amp; CHAR(10) &amp; "(preapproval)", I3546 - F3546 &amp; CHAR(10) &amp; "(PFL filed)"),
       IF(OR(ISBLANK(Z3546), Z3546 = ""), TODAY() - J3546, X3546 - J3546 &amp; CHAR(10) &amp; "(closed)"))</f>
        <v>86
(closed)</v>
      </c>
      <c r="Z3546" s="6" t="str">
        <f>IF(ISBLANK(X3546), "", "Yes")</f>
        <v>Yes</v>
      </c>
    </row>
    <row r="3547" spans="1:26" s="103" customFormat="1" ht="28.8" hidden="1" x14ac:dyDescent="0.3">
      <c r="A3547" s="29" t="s">
        <v>185</v>
      </c>
      <c r="B3547" s="29">
        <v>2023000197</v>
      </c>
      <c r="C3547" s="31" t="s">
        <v>193</v>
      </c>
      <c r="D3547" s="29" t="s">
        <v>179</v>
      </c>
      <c r="E3547" s="31" t="s">
        <v>1011</v>
      </c>
      <c r="F3547" s="43"/>
      <c r="G3547" s="32"/>
      <c r="H3547" s="24" t="s">
        <v>230</v>
      </c>
      <c r="I3547" s="24"/>
      <c r="J3547" s="24">
        <v>45160</v>
      </c>
      <c r="K3547" s="28">
        <v>334</v>
      </c>
      <c r="L3547" s="44">
        <v>334</v>
      </c>
      <c r="M3547" s="28">
        <v>334</v>
      </c>
      <c r="N3547" s="28">
        <v>334</v>
      </c>
      <c r="O3547" s="27">
        <f>IF(ISBLANK(J3547), "", IF(LEFT(B3547) = "P", J3547+60, J3547+90))</f>
        <v>45250</v>
      </c>
      <c r="P3547" s="27">
        <v>45230</v>
      </c>
      <c r="Q3547" s="27">
        <f>IF(NOT(ISNUMBER(P3547)),"",P3547+15)</f>
        <v>45245</v>
      </c>
      <c r="R3547" s="25" t="s">
        <v>195</v>
      </c>
      <c r="S3547" s="25"/>
      <c r="T3547" s="42"/>
      <c r="U3547" s="24"/>
      <c r="V3547" s="24"/>
      <c r="W3547" s="24"/>
      <c r="X3547" s="24">
        <v>45246</v>
      </c>
      <c r="Y3547" s="23" t="str">
        <f ca="1">IF(LEFT(B3547) = "P",
        IF(OR(ISBLANK(I3547), I3547 = ""), TODAY() - F3547 &amp; CHAR(10) &amp; "(preapproval)", I3547 - F3547 &amp; CHAR(10) &amp; "(PFL filed)"),
       IF(OR(ISBLANK(Z3547), Z3547 = ""), TODAY() - J3547, X3547 - J3547 &amp; CHAR(10) &amp; "(closed)"))</f>
        <v>86
(closed)</v>
      </c>
      <c r="Z3547" s="6" t="str">
        <f>IF(ISBLANK(X3547), "", "Yes")</f>
        <v>Yes</v>
      </c>
    </row>
    <row r="3548" spans="1:26" s="70" customFormat="1" ht="28.8" hidden="1" x14ac:dyDescent="0.3">
      <c r="A3548" s="29" t="s">
        <v>185</v>
      </c>
      <c r="B3548" s="29">
        <v>2023000199</v>
      </c>
      <c r="C3548" s="31" t="s">
        <v>57</v>
      </c>
      <c r="D3548" s="29" t="s">
        <v>179</v>
      </c>
      <c r="E3548" s="31" t="s">
        <v>1010</v>
      </c>
      <c r="F3548" s="43"/>
      <c r="G3548" s="32"/>
      <c r="H3548" s="24" t="s">
        <v>230</v>
      </c>
      <c r="I3548" s="24"/>
      <c r="J3548" s="24">
        <v>45160</v>
      </c>
      <c r="K3548" s="28">
        <v>416</v>
      </c>
      <c r="L3548" s="44">
        <v>260</v>
      </c>
      <c r="M3548" s="28">
        <v>416</v>
      </c>
      <c r="N3548" s="28">
        <v>260</v>
      </c>
      <c r="O3548" s="27">
        <f>IF(ISBLANK(J3548), "", IF(LEFT(B3548) = "P", J3548+60, J3548+90))</f>
        <v>45250</v>
      </c>
      <c r="P3548" s="27">
        <v>45231</v>
      </c>
      <c r="Q3548" s="27">
        <f>IF(NOT(ISNUMBER(P3548)),"",P3548+15)</f>
        <v>45246</v>
      </c>
      <c r="R3548" s="25" t="s">
        <v>195</v>
      </c>
      <c r="S3548" s="25"/>
      <c r="T3548" s="42"/>
      <c r="U3548" s="24"/>
      <c r="V3548" s="24"/>
      <c r="W3548" s="24"/>
      <c r="X3548" s="24">
        <v>45247</v>
      </c>
      <c r="Y3548" s="23" t="str">
        <f ca="1">IF(LEFT(B3548) = "P",
        IF(OR(ISBLANK(I3548), I3548 = ""), TODAY() - F3548 &amp; CHAR(10) &amp; "(preapproval)", I3548 - F3548 &amp; CHAR(10) &amp; "(PFL filed)"),
       IF(OR(ISBLANK(Z3548), Z3548 = ""), TODAY() - J3548, X3548 - J3548 &amp; CHAR(10) &amp; "(closed)"))</f>
        <v>87
(closed)</v>
      </c>
      <c r="Z3548" s="6" t="str">
        <f>IF(ISBLANK(X3548), "", "Yes")</f>
        <v>Yes</v>
      </c>
    </row>
    <row r="3549" spans="1:26" ht="28.8" hidden="1" x14ac:dyDescent="0.3">
      <c r="A3549" s="29" t="s">
        <v>185</v>
      </c>
      <c r="B3549" s="29">
        <v>2023000196</v>
      </c>
      <c r="C3549" s="31" t="s">
        <v>193</v>
      </c>
      <c r="D3549" s="29" t="s">
        <v>179</v>
      </c>
      <c r="E3549" s="31" t="s">
        <v>1009</v>
      </c>
      <c r="F3549" s="43"/>
      <c r="G3549" s="32"/>
      <c r="H3549" s="24" t="s">
        <v>230</v>
      </c>
      <c r="I3549" s="24"/>
      <c r="J3549" s="24">
        <v>45160</v>
      </c>
      <c r="K3549" s="28">
        <v>316</v>
      </c>
      <c r="L3549" s="44">
        <v>316</v>
      </c>
      <c r="M3549" s="28">
        <v>316</v>
      </c>
      <c r="N3549" s="28">
        <v>316</v>
      </c>
      <c r="O3549" s="27">
        <f>IF(ISBLANK(J3549), "", IF(LEFT(B3549) = "P", J3549+60, J3549+90))</f>
        <v>45250</v>
      </c>
      <c r="P3549" s="27">
        <v>45196</v>
      </c>
      <c r="Q3549" s="27">
        <f>IF(NOT(ISNUMBER(P3549)),"",P3549+15)</f>
        <v>45211</v>
      </c>
      <c r="R3549" s="25" t="s">
        <v>195</v>
      </c>
      <c r="S3549" s="25"/>
      <c r="T3549" s="42"/>
      <c r="U3549" s="24"/>
      <c r="V3549" s="24"/>
      <c r="W3549" s="24"/>
      <c r="X3549" s="24">
        <v>45212</v>
      </c>
      <c r="Y3549" s="23" t="str">
        <f ca="1">IF(LEFT(B3549) = "P",
        IF(OR(ISBLANK(I3549), I3549 = ""), TODAY() - F3549 &amp; CHAR(10) &amp; "(preapproval)", I3549 - F3549 &amp; CHAR(10) &amp; "(PFL filed)"),
       IF(OR(ISBLANK(Z3549), Z3549 = ""), TODAY() - J3549, X3549 - J3549 &amp; CHAR(10) &amp; "(closed)"))</f>
        <v>52
(closed)</v>
      </c>
      <c r="Z3549" s="6" t="str">
        <f>IF(ISBLANK(X3549), "", "Yes")</f>
        <v>Yes</v>
      </c>
    </row>
    <row r="3550" spans="1:26" ht="28.8" hidden="1" x14ac:dyDescent="0.3">
      <c r="A3550" s="29" t="s">
        <v>185</v>
      </c>
      <c r="B3550" s="29">
        <v>2023000200</v>
      </c>
      <c r="C3550" s="30" t="s">
        <v>804</v>
      </c>
      <c r="D3550" s="29" t="s">
        <v>177</v>
      </c>
      <c r="E3550" s="31" t="s">
        <v>1008</v>
      </c>
      <c r="F3550" s="43"/>
      <c r="G3550" s="32"/>
      <c r="H3550" s="24" t="s">
        <v>230</v>
      </c>
      <c r="I3550" s="24"/>
      <c r="J3550" s="24">
        <v>45162</v>
      </c>
      <c r="K3550" s="28">
        <v>23.67</v>
      </c>
      <c r="L3550" s="44">
        <v>59.17</v>
      </c>
      <c r="M3550" s="28">
        <v>23.67</v>
      </c>
      <c r="N3550" s="28">
        <v>59.17</v>
      </c>
      <c r="O3550" s="27">
        <f>IF(ISBLANK(J3550), "", IF(LEFT(B3550) = "P", J3550+60, J3550+90))</f>
        <v>45252</v>
      </c>
      <c r="P3550" s="27">
        <v>45231</v>
      </c>
      <c r="Q3550" s="27">
        <f>IF(NOT(ISNUMBER(P3550)),"",P3550+15)</f>
        <v>45246</v>
      </c>
      <c r="R3550" s="25" t="s">
        <v>195</v>
      </c>
      <c r="S3550" s="25"/>
      <c r="T3550" s="42"/>
      <c r="U3550" s="24"/>
      <c r="V3550" s="24"/>
      <c r="W3550" s="24"/>
      <c r="X3550" s="24">
        <v>45247</v>
      </c>
      <c r="Y3550" s="23" t="str">
        <f ca="1">IF(LEFT(B3550) = "P",
        IF(OR(ISBLANK(I3550), I3550 = ""), TODAY() - F3550 &amp; CHAR(10) &amp; "(preapproval)", I3550 - F3550 &amp; CHAR(10) &amp; "(PFL filed)"),
       IF(OR(ISBLANK(Z3550), Z3550 = ""), TODAY() - J3550, X3550 - J3550 &amp; CHAR(10) &amp; "(closed)"))</f>
        <v>85
(closed)</v>
      </c>
      <c r="Z3550" s="6" t="str">
        <f>IF(ISBLANK(X3550), "", "Yes")</f>
        <v>Yes</v>
      </c>
    </row>
    <row r="3551" spans="1:26" ht="28.8" hidden="1" x14ac:dyDescent="0.3">
      <c r="A3551" s="29" t="s">
        <v>185</v>
      </c>
      <c r="B3551" s="29">
        <v>2023000198</v>
      </c>
      <c r="C3551" s="31" t="s">
        <v>607</v>
      </c>
      <c r="D3551" s="29" t="s">
        <v>179</v>
      </c>
      <c r="E3551" s="31" t="s">
        <v>1004</v>
      </c>
      <c r="F3551" s="43"/>
      <c r="G3551" s="32"/>
      <c r="H3551" s="24" t="s">
        <v>230</v>
      </c>
      <c r="I3551" s="24"/>
      <c r="J3551" s="24">
        <v>45160</v>
      </c>
      <c r="K3551" s="28">
        <v>319.77</v>
      </c>
      <c r="L3551" s="44">
        <v>431</v>
      </c>
      <c r="M3551" s="28">
        <v>0</v>
      </c>
      <c r="N3551" s="28">
        <v>0</v>
      </c>
      <c r="O3551" s="27">
        <f>IF(ISBLANK(J3551), "", IF(LEFT(B3551) = "P", J3551+60, J3551+90))</f>
        <v>45250</v>
      </c>
      <c r="P3551" s="27" t="s">
        <v>230</v>
      </c>
      <c r="Q3551" s="27" t="s">
        <v>230</v>
      </c>
      <c r="R3551" s="25" t="s">
        <v>195</v>
      </c>
      <c r="S3551" s="25"/>
      <c r="T3551" s="42"/>
      <c r="U3551" s="24"/>
      <c r="V3551" s="24"/>
      <c r="W3551" s="24"/>
      <c r="X3551" s="24">
        <v>45162</v>
      </c>
      <c r="Y3551" s="23" t="str">
        <f ca="1">IF(LEFT(B3551) = "P",
        IF(OR(ISBLANK(I3551), I3551 = ""), TODAY() - F3551 &amp; CHAR(10) &amp; "(preapproval)", I3551 - F3551 &amp; CHAR(10) &amp; "(PFL filed)"),
       IF(OR(ISBLANK(Z3551), Z3551 = ""), TODAY() - J3551, X3551 - J3551 &amp; CHAR(10) &amp; "(closed)"))</f>
        <v>2
(closed)</v>
      </c>
      <c r="Z3551" s="6" t="str">
        <f>IF(ISBLANK(X3551), "", "Yes")</f>
        <v>Yes</v>
      </c>
    </row>
    <row r="3552" spans="1:26" ht="28.8" hidden="1" x14ac:dyDescent="0.3">
      <c r="A3552" s="111" t="s">
        <v>1007</v>
      </c>
      <c r="B3552" s="111">
        <v>2023000202</v>
      </c>
      <c r="C3552" s="114" t="s">
        <v>236</v>
      </c>
      <c r="D3552" s="29" t="s">
        <v>179</v>
      </c>
      <c r="E3552" s="114" t="s">
        <v>1006</v>
      </c>
      <c r="F3552" s="113"/>
      <c r="G3552" s="112"/>
      <c r="H3552" s="106" t="s">
        <v>230</v>
      </c>
      <c r="I3552" s="106"/>
      <c r="J3552" s="106">
        <v>45162</v>
      </c>
      <c r="K3552" s="110">
        <v>84.83</v>
      </c>
      <c r="L3552" s="109">
        <v>49.9</v>
      </c>
      <c r="M3552" s="110">
        <v>84.83</v>
      </c>
      <c r="N3552" s="110">
        <v>49.9</v>
      </c>
      <c r="O3552" s="108">
        <f>IF(ISBLANK(J3552), "", IF(LEFT(B3552) = "P", J3552+60, J3552+90))</f>
        <v>45252</v>
      </c>
      <c r="P3552" s="27">
        <v>45231</v>
      </c>
      <c r="Q3552" s="108">
        <f>IF(NOT(ISNUMBER(P3552)),"",P3552+15)</f>
        <v>45246</v>
      </c>
      <c r="R3552" s="107" t="s">
        <v>230</v>
      </c>
      <c r="S3552" s="107"/>
      <c r="T3552" s="106"/>
      <c r="U3552" s="106"/>
      <c r="V3552" s="106"/>
      <c r="W3552" s="106"/>
      <c r="X3552" s="106">
        <v>45247</v>
      </c>
      <c r="Y3552" s="105" t="str">
        <f ca="1">IF(LEFT(B3552) = "P",
        IF(OR(ISBLANK(I3552), I3552 = ""), TODAY() - F3552 &amp; CHAR(10) &amp; "(preapproval)", I3552 - F3552 &amp; CHAR(10) &amp; "(PFL filed)"),
       IF(OR(ISBLANK(Z3552), Z3552 = ""), TODAY() - J3552, X3552 - J3552 &amp; CHAR(10) &amp; "(closed)"))</f>
        <v>85
(closed)</v>
      </c>
      <c r="Z3552" s="104" t="str">
        <f>IF(ISBLANK(X3552), "", "Yes")</f>
        <v>Yes</v>
      </c>
    </row>
    <row r="3553" spans="1:26" ht="28.8" hidden="1" x14ac:dyDescent="0.3">
      <c r="A3553" s="111" t="s">
        <v>185</v>
      </c>
      <c r="B3553" s="111">
        <v>2023000206</v>
      </c>
      <c r="C3553" s="114" t="s">
        <v>236</v>
      </c>
      <c r="D3553" s="29" t="s">
        <v>179</v>
      </c>
      <c r="E3553" s="114" t="s">
        <v>676</v>
      </c>
      <c r="F3553" s="113"/>
      <c r="G3553" s="112"/>
      <c r="H3553" s="106" t="s">
        <v>230</v>
      </c>
      <c r="I3553" s="106"/>
      <c r="J3553" s="106">
        <v>45163</v>
      </c>
      <c r="K3553" s="110">
        <v>450</v>
      </c>
      <c r="L3553" s="109">
        <v>450</v>
      </c>
      <c r="M3553" s="110">
        <v>450</v>
      </c>
      <c r="N3553" s="109">
        <v>450</v>
      </c>
      <c r="O3553" s="108">
        <f>IF(ISBLANK(J3553), "", IF(LEFT(B3553) = "P", J3553+60, J3553+90))</f>
        <v>45253</v>
      </c>
      <c r="P3553" s="27">
        <v>45231</v>
      </c>
      <c r="Q3553" s="108">
        <f>IF(NOT(ISNUMBER(P3553)),"",P3553+15)</f>
        <v>45246</v>
      </c>
      <c r="R3553" s="107" t="s">
        <v>230</v>
      </c>
      <c r="S3553" s="107"/>
      <c r="T3553" s="106"/>
      <c r="U3553" s="106"/>
      <c r="V3553" s="106"/>
      <c r="W3553" s="106"/>
      <c r="X3553" s="106">
        <v>45247</v>
      </c>
      <c r="Y3553" s="105" t="str">
        <f ca="1">IF(LEFT(B3553) = "P",
        IF(OR(ISBLANK(I3553), I3553 = ""), TODAY() - F3553 &amp; CHAR(10) &amp; "(preapproval)", I3553 - F3553 &amp; CHAR(10) &amp; "(PFL filed)"),
       IF(OR(ISBLANK(Z3553), Z3553 = ""), TODAY() - J3553, X3553 - J3553 &amp; CHAR(10) &amp; "(closed)"))</f>
        <v>84
(closed)</v>
      </c>
      <c r="Z3553" s="104" t="str">
        <f>IF(ISBLANK(X3553), "", "Yes")</f>
        <v>Yes</v>
      </c>
    </row>
    <row r="3554" spans="1:26" ht="28.8" hidden="1" x14ac:dyDescent="0.3">
      <c r="A3554" s="29" t="s">
        <v>185</v>
      </c>
      <c r="B3554" s="29">
        <v>2023000207</v>
      </c>
      <c r="C3554" s="31" t="s">
        <v>193</v>
      </c>
      <c r="D3554" s="29" t="s">
        <v>179</v>
      </c>
      <c r="E3554" s="31" t="s">
        <v>698</v>
      </c>
      <c r="F3554" s="43"/>
      <c r="G3554" s="32"/>
      <c r="H3554" s="24" t="s">
        <v>230</v>
      </c>
      <c r="I3554" s="24"/>
      <c r="J3554" s="24">
        <v>45166</v>
      </c>
      <c r="K3554" s="28">
        <v>2680</v>
      </c>
      <c r="L3554" s="44">
        <v>2680</v>
      </c>
      <c r="M3554" s="28">
        <v>2680</v>
      </c>
      <c r="N3554" s="44">
        <v>2680</v>
      </c>
      <c r="O3554" s="27">
        <f>IF(ISBLANK(J3554), "", IF(LEFT(B3554) = "P", J3554+60, J3554+90))</f>
        <v>45256</v>
      </c>
      <c r="P3554" s="27">
        <v>45231</v>
      </c>
      <c r="Q3554" s="27">
        <f>IF(NOT(ISNUMBER(P3554)),"",P3554+15)</f>
        <v>45246</v>
      </c>
      <c r="R3554" s="25" t="s">
        <v>195</v>
      </c>
      <c r="S3554" s="25"/>
      <c r="T3554" s="42"/>
      <c r="U3554" s="24"/>
      <c r="V3554" s="24"/>
      <c r="W3554" s="24"/>
      <c r="X3554" s="24">
        <v>45247</v>
      </c>
      <c r="Y3554" s="23" t="str">
        <f ca="1">IF(LEFT(B3554) = "P",
        IF(OR(ISBLANK(I3554), I3554 = ""), TODAY() - F3554 &amp; CHAR(10) &amp; "(preapproval)", I3554 - F3554 &amp; CHAR(10) &amp; "(PFL filed)"),
       IF(OR(ISBLANK(Z3554), Z3554 = ""), TODAY() - J3554, X3554 - J3554 &amp; CHAR(10) &amp; "(closed)"))</f>
        <v>81
(closed)</v>
      </c>
      <c r="Z3554" s="6" t="str">
        <f>IF(ISBLANK(X3554), "", "Yes")</f>
        <v>Yes</v>
      </c>
    </row>
    <row r="3555" spans="1:26" s="103" customFormat="1" ht="28.8" hidden="1" x14ac:dyDescent="0.3">
      <c r="A3555" s="29" t="s">
        <v>185</v>
      </c>
      <c r="B3555" s="29">
        <v>2023000208</v>
      </c>
      <c r="C3555" s="31" t="s">
        <v>193</v>
      </c>
      <c r="D3555" s="29" t="s">
        <v>179</v>
      </c>
      <c r="E3555" s="31" t="s">
        <v>957</v>
      </c>
      <c r="F3555" s="43"/>
      <c r="G3555" s="32"/>
      <c r="H3555" s="24" t="s">
        <v>230</v>
      </c>
      <c r="I3555" s="24"/>
      <c r="J3555" s="24">
        <v>45166</v>
      </c>
      <c r="K3555" s="28">
        <v>107.81</v>
      </c>
      <c r="L3555" s="44">
        <v>0</v>
      </c>
      <c r="M3555" s="28">
        <v>107.81</v>
      </c>
      <c r="N3555" s="28">
        <v>107.81</v>
      </c>
      <c r="O3555" s="27">
        <f>IF(ISBLANK(J3555), "", IF(LEFT(B3555) = "P", J3555+60, J3555+90))</f>
        <v>45256</v>
      </c>
      <c r="P3555" s="27">
        <v>45244</v>
      </c>
      <c r="Q3555" s="27">
        <f>IF(NOT(ISNUMBER(P3555)),"",P3555+15)</f>
        <v>45259</v>
      </c>
      <c r="R3555" s="25" t="s">
        <v>195</v>
      </c>
      <c r="S3555" s="25"/>
      <c r="T3555" s="42"/>
      <c r="U3555" s="24"/>
      <c r="V3555" s="24"/>
      <c r="W3555" s="24"/>
      <c r="X3555" s="24">
        <v>45260</v>
      </c>
      <c r="Y3555" s="23" t="str">
        <f ca="1">IF(LEFT(B3555) = "P",
        IF(OR(ISBLANK(I3555), I3555 = ""), TODAY() - F3555 &amp; CHAR(10) &amp; "(preapproval)", I3555 - F3555 &amp; CHAR(10) &amp; "(PFL filed)"),
       IF(OR(ISBLANK(Z3555), Z3555 = ""), TODAY() - J3555, X3555 - J3555 &amp; CHAR(10) &amp; "(closed)"))</f>
        <v>94
(closed)</v>
      </c>
      <c r="Z3555" s="6" t="str">
        <f>IF(ISBLANK(X3555), "", "Yes")</f>
        <v>Yes</v>
      </c>
    </row>
    <row r="3556" spans="1:26" ht="28.8" hidden="1" x14ac:dyDescent="0.3">
      <c r="A3556" s="29" t="s">
        <v>185</v>
      </c>
      <c r="B3556" s="29">
        <v>2023000203</v>
      </c>
      <c r="C3556" s="31" t="s">
        <v>858</v>
      </c>
      <c r="D3556" s="29" t="s">
        <v>176</v>
      </c>
      <c r="E3556" s="31" t="s">
        <v>1005</v>
      </c>
      <c r="F3556" s="43"/>
      <c r="G3556" s="32"/>
      <c r="H3556" s="24" t="s">
        <v>230</v>
      </c>
      <c r="I3556" s="24"/>
      <c r="J3556" s="24">
        <v>45162</v>
      </c>
      <c r="K3556" s="28">
        <v>39721.300000000003</v>
      </c>
      <c r="L3556" s="44">
        <v>2865.49</v>
      </c>
      <c r="M3556" s="28"/>
      <c r="N3556" s="28"/>
      <c r="O3556" s="27">
        <f>IF(ISBLANK(J3556), "", IF(LEFT(B3556) = "P", J3556+60, J3556+90))</f>
        <v>45252</v>
      </c>
      <c r="P3556" s="74"/>
      <c r="Q3556" s="27" t="str">
        <f>IF(NOT(ISNUMBER(P3556)),"",P3556+15)</f>
        <v/>
      </c>
      <c r="R3556" s="25"/>
      <c r="S3556" s="25"/>
      <c r="T3556" s="42"/>
      <c r="U3556" s="24"/>
      <c r="V3556" s="24"/>
      <c r="W3556" s="24"/>
      <c r="X3556" s="24">
        <v>45169</v>
      </c>
      <c r="Y3556" s="23" t="str">
        <f ca="1">IF(LEFT(B3556) = "P",
        IF(OR(ISBLANK(I3556), I3556 = ""), TODAY() - F3556 &amp; CHAR(10) &amp; "(preapproval)", I3556 - F3556 &amp; CHAR(10) &amp; "(PFL filed)"),
       IF(OR(ISBLANK(Z3556), Z3556 = ""), TODAY() - J3556, X3556 - J3556 &amp; CHAR(10) &amp; "(closed)"))</f>
        <v>7
(closed)</v>
      </c>
      <c r="Z3556" s="6" t="str">
        <f>IF(ISBLANK(X3556), "", "Yes")</f>
        <v>Yes</v>
      </c>
    </row>
    <row r="3557" spans="1:26" ht="28.8" hidden="1" x14ac:dyDescent="0.3">
      <c r="A3557" s="29" t="s">
        <v>185</v>
      </c>
      <c r="B3557" s="29">
        <v>2023000204</v>
      </c>
      <c r="C3557" s="31" t="s">
        <v>607</v>
      </c>
      <c r="D3557" s="29" t="s">
        <v>179</v>
      </c>
      <c r="E3557" s="31" t="s">
        <v>1004</v>
      </c>
      <c r="F3557" s="43"/>
      <c r="G3557" s="32"/>
      <c r="H3557" s="24" t="s">
        <v>230</v>
      </c>
      <c r="I3557" s="24"/>
      <c r="J3557" s="24">
        <v>45162</v>
      </c>
      <c r="K3557" s="28">
        <v>319.77</v>
      </c>
      <c r="L3557" s="44">
        <v>431</v>
      </c>
      <c r="M3557" s="28">
        <v>319.77</v>
      </c>
      <c r="N3557" s="28">
        <v>431</v>
      </c>
      <c r="O3557" s="27">
        <f>IF(ISBLANK(J3557), "", IF(LEFT(B3557) = "P", J3557+60, J3557+90))</f>
        <v>45252</v>
      </c>
      <c r="P3557" s="27">
        <v>45198</v>
      </c>
      <c r="Q3557" s="27">
        <f>IF(NOT(ISNUMBER(P3557)),"",P3557+15)</f>
        <v>45213</v>
      </c>
      <c r="R3557" s="25" t="s">
        <v>195</v>
      </c>
      <c r="S3557" s="25"/>
      <c r="T3557" s="42"/>
      <c r="U3557" s="24"/>
      <c r="V3557" s="24"/>
      <c r="W3557" s="24"/>
      <c r="X3557" s="24">
        <v>45216</v>
      </c>
      <c r="Y3557" s="23" t="str">
        <f ca="1">IF(LEFT(B3557) = "P",
        IF(OR(ISBLANK(I3557), I3557 = ""), TODAY() - F3557 &amp; CHAR(10) &amp; "(preapproval)", I3557 - F3557 &amp; CHAR(10) &amp; "(PFL filed)"),
       IF(OR(ISBLANK(Z3557), Z3557 = ""), TODAY() - J3557, X3557 - J3557 &amp; CHAR(10) &amp; "(closed)"))</f>
        <v>54
(closed)</v>
      </c>
      <c r="Z3557" s="6" t="str">
        <f>IF(ISBLANK(X3557), "", "Yes")</f>
        <v>Yes</v>
      </c>
    </row>
    <row r="3558" spans="1:26" ht="28.8" hidden="1" x14ac:dyDescent="0.3">
      <c r="A3558" s="29" t="s">
        <v>185</v>
      </c>
      <c r="B3558" s="29">
        <v>2023000205</v>
      </c>
      <c r="C3558" s="31" t="s">
        <v>405</v>
      </c>
      <c r="D3558" s="29" t="s">
        <v>179</v>
      </c>
      <c r="E3558" s="31" t="s">
        <v>1003</v>
      </c>
      <c r="F3558" s="43"/>
      <c r="G3558" s="32"/>
      <c r="H3558" s="24" t="s">
        <v>230</v>
      </c>
      <c r="I3558" s="24"/>
      <c r="J3558" s="24">
        <v>45163</v>
      </c>
      <c r="K3558" s="28">
        <v>643.5</v>
      </c>
      <c r="L3558" s="44">
        <v>49.5</v>
      </c>
      <c r="M3558" s="28">
        <v>643.5</v>
      </c>
      <c r="N3558" s="28">
        <v>49.5</v>
      </c>
      <c r="O3558" s="27">
        <f>IF(ISBLANK(J3558), "", IF(LEFT(B3558) = "P", J3558+60, J3558+90))</f>
        <v>45253</v>
      </c>
      <c r="P3558" s="27">
        <v>45198</v>
      </c>
      <c r="Q3558" s="27">
        <f>IF(NOT(ISNUMBER(P3558)),"",P3558+15)</f>
        <v>45213</v>
      </c>
      <c r="R3558" s="25" t="s">
        <v>195</v>
      </c>
      <c r="S3558" s="25"/>
      <c r="T3558" s="42"/>
      <c r="U3558" s="24"/>
      <c r="V3558" s="24"/>
      <c r="W3558" s="24"/>
      <c r="X3558" s="24">
        <v>45216</v>
      </c>
      <c r="Y3558" s="23" t="str">
        <f ca="1">IF(LEFT(B3558) = "P",
        IF(OR(ISBLANK(I3558), I3558 = ""), TODAY() - F3558 &amp; CHAR(10) &amp; "(preapproval)", I3558 - F3558 &amp; CHAR(10) &amp; "(PFL filed)"),
       IF(OR(ISBLANK(Z3558), Z3558 = ""), TODAY() - J3558, X3558 - J3558 &amp; CHAR(10) &amp; "(closed)"))</f>
        <v>53
(closed)</v>
      </c>
      <c r="Z3558" s="6" t="str">
        <f>IF(ISBLANK(X3558), "", "Yes")</f>
        <v>Yes</v>
      </c>
    </row>
    <row r="3559" spans="1:26" s="102" customFormat="1" ht="28.8" hidden="1" x14ac:dyDescent="0.3">
      <c r="A3559" s="29" t="s">
        <v>185</v>
      </c>
      <c r="B3559" s="29">
        <v>2023000211</v>
      </c>
      <c r="C3559" s="31" t="s">
        <v>193</v>
      </c>
      <c r="D3559" s="29" t="s">
        <v>177</v>
      </c>
      <c r="E3559" s="31" t="s">
        <v>1002</v>
      </c>
      <c r="F3559" s="43"/>
      <c r="G3559" s="32"/>
      <c r="H3559" s="24" t="s">
        <v>230</v>
      </c>
      <c r="I3559" s="24"/>
      <c r="J3559" s="24">
        <v>45166</v>
      </c>
      <c r="K3559" s="28">
        <v>145.81</v>
      </c>
      <c r="L3559" s="44">
        <v>71</v>
      </c>
      <c r="M3559" s="28">
        <v>145.81</v>
      </c>
      <c r="N3559" s="28">
        <v>71</v>
      </c>
      <c r="O3559" s="27">
        <f>IF(ISBLANK(J3559), "", IF(LEFT(B3559) = "P", J3559+60, J3559+90))</f>
        <v>45256</v>
      </c>
      <c r="P3559" s="27">
        <v>45244</v>
      </c>
      <c r="Q3559" s="27">
        <f>IF(NOT(ISNUMBER(P3559)),"",P3559+15)</f>
        <v>45259</v>
      </c>
      <c r="R3559" s="25" t="s">
        <v>195</v>
      </c>
      <c r="S3559" s="25"/>
      <c r="T3559" s="42"/>
      <c r="U3559" s="24"/>
      <c r="V3559" s="24"/>
      <c r="W3559" s="24"/>
      <c r="X3559" s="24">
        <v>45260</v>
      </c>
      <c r="Y3559" s="23" t="str">
        <f ca="1">IF(LEFT(B3559) = "P",
        IF(OR(ISBLANK(I3559), I3559 = ""), TODAY() - F3559 &amp; CHAR(10) &amp; "(preapproval)", I3559 - F3559 &amp; CHAR(10) &amp; "(PFL filed)"),
       IF(OR(ISBLANK(Z3559), Z3559 = ""), TODAY() - J3559, X3559 - J3559 &amp; CHAR(10) &amp; "(closed)"))</f>
        <v>94
(closed)</v>
      </c>
      <c r="Z3559" s="6" t="str">
        <f>IF(ISBLANK(X3559), "", "Yes")</f>
        <v>Yes</v>
      </c>
    </row>
    <row r="3560" spans="1:26" s="70" customFormat="1" ht="27.75" hidden="1" customHeight="1" x14ac:dyDescent="0.3">
      <c r="A3560" s="29" t="s">
        <v>185</v>
      </c>
      <c r="B3560" s="29">
        <v>2023000212</v>
      </c>
      <c r="C3560" s="31" t="s">
        <v>193</v>
      </c>
      <c r="D3560" s="29" t="s">
        <v>177</v>
      </c>
      <c r="E3560" s="31" t="s">
        <v>1001</v>
      </c>
      <c r="F3560" s="43"/>
      <c r="G3560" s="32"/>
      <c r="H3560" s="24" t="s">
        <v>230</v>
      </c>
      <c r="I3560" s="24"/>
      <c r="J3560" s="24">
        <v>45166</v>
      </c>
      <c r="K3560" s="28">
        <v>429.99</v>
      </c>
      <c r="L3560" s="44">
        <v>357</v>
      </c>
      <c r="M3560" s="28">
        <v>429.99</v>
      </c>
      <c r="N3560" s="28">
        <v>357</v>
      </c>
      <c r="O3560" s="27">
        <f>IF(ISBLANK(J3560), "", IF(LEFT(B3560) = "P", J3560+60, J3560+90))</f>
        <v>45256</v>
      </c>
      <c r="P3560" s="27">
        <v>45244</v>
      </c>
      <c r="Q3560" s="27">
        <f>IF(NOT(ISNUMBER(P3560)),"",P3560+15)</f>
        <v>45259</v>
      </c>
      <c r="R3560" s="25" t="s">
        <v>195</v>
      </c>
      <c r="S3560" s="25"/>
      <c r="T3560" s="42"/>
      <c r="U3560" s="24"/>
      <c r="V3560" s="24"/>
      <c r="W3560" s="24"/>
      <c r="X3560" s="24">
        <v>45260</v>
      </c>
      <c r="Y3560" s="23" t="str">
        <f ca="1">IF(LEFT(B3560) = "P",
        IF(OR(ISBLANK(I3560), I3560 = ""), TODAY() - F3560 &amp; CHAR(10) &amp; "(preapproval)", I3560 - F3560 &amp; CHAR(10) &amp; "(PFL filed)"),
       IF(OR(ISBLANK(Z3560), Z3560 = ""), TODAY() - J3560, X3560 - J3560 &amp; CHAR(10) &amp; "(closed)"))</f>
        <v>94
(closed)</v>
      </c>
      <c r="Z3560" s="6" t="str">
        <f>IF(ISBLANK(X3560), "", "Yes")</f>
        <v>Yes</v>
      </c>
    </row>
    <row r="3561" spans="1:26" ht="28.8" hidden="1" x14ac:dyDescent="0.3">
      <c r="A3561" s="98" t="s">
        <v>16</v>
      </c>
      <c r="B3561" s="98">
        <v>2023000210</v>
      </c>
      <c r="C3561" s="101" t="s">
        <v>193</v>
      </c>
      <c r="D3561" s="29" t="s">
        <v>177</v>
      </c>
      <c r="E3561" s="101" t="s">
        <v>1000</v>
      </c>
      <c r="F3561" s="100"/>
      <c r="G3561" s="99"/>
      <c r="H3561" s="93" t="s">
        <v>230</v>
      </c>
      <c r="I3561" s="93"/>
      <c r="J3561" s="93">
        <v>45166</v>
      </c>
      <c r="K3561" s="96">
        <v>71</v>
      </c>
      <c r="L3561" s="97">
        <v>71</v>
      </c>
      <c r="M3561" s="96">
        <v>71</v>
      </c>
      <c r="N3561" s="96">
        <v>71</v>
      </c>
      <c r="O3561" s="95">
        <f>IF(ISBLANK(J3561), "", IF(LEFT(B3561) = "P", J3561+60, J3561+90))</f>
        <v>45256</v>
      </c>
      <c r="P3561" s="27">
        <v>45244</v>
      </c>
      <c r="Q3561" s="95">
        <f>IF(NOT(ISNUMBER(P3561)),"",P3561+15)</f>
        <v>45259</v>
      </c>
      <c r="R3561" s="94" t="s">
        <v>195</v>
      </c>
      <c r="S3561" s="94"/>
      <c r="T3561" s="93"/>
      <c r="U3561" s="93"/>
      <c r="V3561" s="93"/>
      <c r="W3561" s="93"/>
      <c r="X3561" s="93">
        <v>45260</v>
      </c>
      <c r="Y3561" s="92" t="str">
        <f ca="1">IF(LEFT(B3561) = "P",
        IF(OR(ISBLANK(I3561), I3561 = ""), TODAY() - F3561 &amp; CHAR(10) &amp; "(preapproval)", I3561 - F3561 &amp; CHAR(10) &amp; "(PFL filed)"),
       IF(OR(ISBLANK(Z3561), Z3561 = ""), TODAY() - J3561, X3561 - J3561 &amp; CHAR(10) &amp; "(closed)"))</f>
        <v>94
(closed)</v>
      </c>
      <c r="Z3561" s="91" t="str">
        <f>IF(ISBLANK(X3561), "", "Yes")</f>
        <v>Yes</v>
      </c>
    </row>
    <row r="3562" spans="1:26" s="73" customFormat="1" ht="28.8" hidden="1" x14ac:dyDescent="0.3">
      <c r="A3562" s="87" t="s">
        <v>185</v>
      </c>
      <c r="B3562" s="87">
        <v>2023000209</v>
      </c>
      <c r="C3562" s="90" t="s">
        <v>193</v>
      </c>
      <c r="D3562" s="29" t="s">
        <v>179</v>
      </c>
      <c r="E3562" s="90" t="s">
        <v>344</v>
      </c>
      <c r="F3562" s="89"/>
      <c r="G3562" s="88"/>
      <c r="H3562" s="81" t="s">
        <v>230</v>
      </c>
      <c r="I3562" s="81"/>
      <c r="J3562" s="81">
        <v>45166</v>
      </c>
      <c r="K3562" s="85">
        <v>550</v>
      </c>
      <c r="L3562" s="86">
        <v>550</v>
      </c>
      <c r="M3562" s="85"/>
      <c r="N3562" s="85"/>
      <c r="O3562" s="84">
        <f>IF(ISBLANK(J3562), "", IF(LEFT(B3562) = "P", J3562+60, J3562+90))</f>
        <v>45256</v>
      </c>
      <c r="P3562" s="74"/>
      <c r="Q3562" s="84" t="str">
        <f>IF(NOT(ISNUMBER(P3562)),"",P3562+15)</f>
        <v/>
      </c>
      <c r="R3562" s="83"/>
      <c r="S3562" s="83"/>
      <c r="T3562" s="82"/>
      <c r="U3562" s="81"/>
      <c r="V3562" s="81"/>
      <c r="W3562" s="81"/>
      <c r="X3562" s="81">
        <v>45175</v>
      </c>
      <c r="Y3562" s="80" t="str">
        <f ca="1">IF(LEFT(B3562) = "P",
        IF(OR(ISBLANK(I3562), I3562 = ""), TODAY() - F3562 &amp; CHAR(10) &amp; "(preapproval)", I3562 - F3562 &amp; CHAR(10) &amp; "(PFL filed)"),
       IF(OR(ISBLANK(Z3562), Z3562 = ""), TODAY() - J3562, X3562 - J3562 &amp; CHAR(10) &amp; "(closed)"))</f>
        <v>9
(closed)</v>
      </c>
      <c r="Z3562" s="79" t="str">
        <f>IF(ISBLANK(X3562), "", "Yes")</f>
        <v>Yes</v>
      </c>
    </row>
    <row r="3563" spans="1:26" s="78" customFormat="1" ht="28.8" hidden="1" x14ac:dyDescent="0.3">
      <c r="A3563" s="33" t="s">
        <v>16</v>
      </c>
      <c r="B3563" s="33">
        <v>2023000213</v>
      </c>
      <c r="C3563" s="50" t="s">
        <v>999</v>
      </c>
      <c r="D3563" s="29" t="s">
        <v>179</v>
      </c>
      <c r="E3563" s="50" t="s">
        <v>998</v>
      </c>
      <c r="F3563" s="49"/>
      <c r="G3563" s="48"/>
      <c r="H3563" s="34" t="s">
        <v>230</v>
      </c>
      <c r="I3563" s="34"/>
      <c r="J3563" s="34">
        <v>45167</v>
      </c>
      <c r="K3563" s="38">
        <v>624.6</v>
      </c>
      <c r="L3563" s="47">
        <v>312.3</v>
      </c>
      <c r="M3563" s="38">
        <v>624.6</v>
      </c>
      <c r="N3563" s="38">
        <v>312.3</v>
      </c>
      <c r="O3563" s="35">
        <f>IF(ISBLANK(J3563), "", IF(LEFT(B3563) = "P", J3563+60, J3563+90))</f>
        <v>45257</v>
      </c>
      <c r="P3563" s="27">
        <v>45244</v>
      </c>
      <c r="Q3563" s="35">
        <f>IF(NOT(ISNUMBER(P3563)),"",P3563+15)</f>
        <v>45259</v>
      </c>
      <c r="R3563" s="36" t="s">
        <v>195</v>
      </c>
      <c r="S3563" s="36"/>
      <c r="T3563" s="46"/>
      <c r="U3563" s="34"/>
      <c r="V3563" s="34"/>
      <c r="W3563" s="34"/>
      <c r="X3563" s="34">
        <v>45260</v>
      </c>
      <c r="Y3563" s="45" t="str">
        <f ca="1">IF(LEFT(B3563) = "P",
        IF(OR(ISBLANK(I3563), I3563 = ""), TODAY() - F3563 &amp; CHAR(10) &amp; "(preapproval)", I3563 - F3563 &amp; CHAR(10) &amp; "(PFL filed)"),
       IF(OR(ISBLANK(Z3563), Z3563 = ""), TODAY() - J3563, X3563 - J3563 &amp; CHAR(10) &amp; "(closed)"))</f>
        <v>93
(closed)</v>
      </c>
      <c r="Z3563" s="66" t="str">
        <f>IF(ISBLANK(X3563), "", "Yes")</f>
        <v>Yes</v>
      </c>
    </row>
    <row r="3564" spans="1:26" s="70" customFormat="1" ht="28.8" hidden="1" x14ac:dyDescent="0.3">
      <c r="A3564" s="29" t="s">
        <v>185</v>
      </c>
      <c r="B3564" s="29">
        <v>2023000215</v>
      </c>
      <c r="C3564" s="31" t="s">
        <v>193</v>
      </c>
      <c r="D3564" s="29" t="s">
        <v>179</v>
      </c>
      <c r="E3564" s="31" t="s">
        <v>997</v>
      </c>
      <c r="F3564" s="43"/>
      <c r="G3564" s="32"/>
      <c r="H3564" s="24" t="s">
        <v>230</v>
      </c>
      <c r="I3564" s="24"/>
      <c r="J3564" s="24">
        <v>45168</v>
      </c>
      <c r="K3564" s="28">
        <v>334</v>
      </c>
      <c r="L3564" s="44">
        <v>334</v>
      </c>
      <c r="M3564" s="28">
        <v>334</v>
      </c>
      <c r="N3564" s="28">
        <v>334</v>
      </c>
      <c r="O3564" s="27">
        <f>IF(ISBLANK(J3564), "", IF(LEFT(B3564) = "P", J3564+60, J3564+90))</f>
        <v>45258</v>
      </c>
      <c r="P3564" s="27">
        <v>45245</v>
      </c>
      <c r="Q3564" s="27">
        <f>IF(NOT(ISNUMBER(P3564)),"",P3564+15)</f>
        <v>45260</v>
      </c>
      <c r="R3564" s="25" t="s">
        <v>195</v>
      </c>
      <c r="S3564" s="25"/>
      <c r="T3564" s="42"/>
      <c r="U3564" s="24"/>
      <c r="V3564" s="24"/>
      <c r="W3564" s="24"/>
      <c r="X3564" s="24">
        <v>45261</v>
      </c>
      <c r="Y3564" s="23" t="str">
        <f ca="1">IF(LEFT(B3564) = "P",
        IF(OR(ISBLANK(I3564), I3564 = ""), TODAY() - F3564 &amp; CHAR(10) &amp; "(preapproval)", I3564 - F3564 &amp; CHAR(10) &amp; "(PFL filed)"),
       IF(OR(ISBLANK(Z3564), Z3564 = ""), TODAY() - J3564, X3564 - J3564 &amp; CHAR(10) &amp; "(closed)"))</f>
        <v>93
(closed)</v>
      </c>
      <c r="Z3564" s="6" t="str">
        <f>IF(ISBLANK(X3564), "", "Yes")</f>
        <v>Yes</v>
      </c>
    </row>
    <row r="3565" spans="1:26" ht="28.8" hidden="1" x14ac:dyDescent="0.3">
      <c r="A3565" s="29" t="s">
        <v>185</v>
      </c>
      <c r="B3565" s="29">
        <v>2023000218</v>
      </c>
      <c r="C3565" s="31" t="s">
        <v>193</v>
      </c>
      <c r="D3565" s="29" t="s">
        <v>179</v>
      </c>
      <c r="E3565" s="31" t="s">
        <v>996</v>
      </c>
      <c r="F3565" s="43"/>
      <c r="G3565" s="32"/>
      <c r="H3565" s="24" t="s">
        <v>230</v>
      </c>
      <c r="I3565" s="24"/>
      <c r="J3565" s="24">
        <v>45168</v>
      </c>
      <c r="K3565" s="28">
        <v>314</v>
      </c>
      <c r="L3565" s="44">
        <v>314</v>
      </c>
      <c r="M3565" s="28">
        <v>314</v>
      </c>
      <c r="N3565" s="28">
        <v>314</v>
      </c>
      <c r="O3565" s="27">
        <f>IF(ISBLANK(J3565), "", IF(LEFT(B3565) = "P", J3565+60, J3565+90))</f>
        <v>45258</v>
      </c>
      <c r="P3565" s="27">
        <v>45245</v>
      </c>
      <c r="Q3565" s="27">
        <f>IF(NOT(ISNUMBER(P3565)),"",P3565+15)</f>
        <v>45260</v>
      </c>
      <c r="R3565" s="25" t="s">
        <v>195</v>
      </c>
      <c r="S3565" s="25"/>
      <c r="T3565" s="42"/>
      <c r="U3565" s="24"/>
      <c r="V3565" s="24"/>
      <c r="W3565" s="24"/>
      <c r="X3565" s="24">
        <v>45261</v>
      </c>
      <c r="Y3565" s="23" t="str">
        <f ca="1">IF(LEFT(B3565) = "P",
        IF(OR(ISBLANK(I3565), I3565 = ""), TODAY() - F3565 &amp; CHAR(10) &amp; "(preapproval)", I3565 - F3565 &amp; CHAR(10) &amp; "(PFL filed)"),
       IF(OR(ISBLANK(Z3565), Z3565 = ""), TODAY() - J3565, X3565 - J3565 &amp; CHAR(10) &amp; "(closed)"))</f>
        <v>93
(closed)</v>
      </c>
      <c r="Z3565" s="6" t="str">
        <f>IF(ISBLANK(X3565), "", "Yes")</f>
        <v>Yes</v>
      </c>
    </row>
    <row r="3566" spans="1:26" s="73" customFormat="1" ht="42.75" hidden="1" customHeight="1" x14ac:dyDescent="0.3">
      <c r="A3566" s="29" t="s">
        <v>185</v>
      </c>
      <c r="B3566" s="29">
        <v>2023000216</v>
      </c>
      <c r="C3566" s="31" t="s">
        <v>193</v>
      </c>
      <c r="D3566" s="29" t="s">
        <v>179</v>
      </c>
      <c r="E3566" s="31" t="s">
        <v>995</v>
      </c>
      <c r="F3566" s="43"/>
      <c r="G3566" s="32"/>
      <c r="H3566" s="24" t="s">
        <v>230</v>
      </c>
      <c r="I3566" s="24"/>
      <c r="J3566" s="24">
        <v>45168</v>
      </c>
      <c r="K3566" s="28">
        <v>874</v>
      </c>
      <c r="L3566" s="44">
        <v>874</v>
      </c>
      <c r="M3566" s="28">
        <v>874</v>
      </c>
      <c r="N3566" s="28">
        <v>874</v>
      </c>
      <c r="O3566" s="27">
        <f>IF(ISBLANK(J3566), "", IF(LEFT(B3566) = "P", J3566+60, J3566+90))</f>
        <v>45258</v>
      </c>
      <c r="P3566" s="27">
        <v>45245</v>
      </c>
      <c r="Q3566" s="27">
        <f>IF(NOT(ISNUMBER(P3566)),"",P3566+15)</f>
        <v>45260</v>
      </c>
      <c r="R3566" s="25" t="s">
        <v>195</v>
      </c>
      <c r="S3566" s="25"/>
      <c r="T3566" s="42"/>
      <c r="U3566" s="24"/>
      <c r="V3566" s="24"/>
      <c r="W3566" s="24"/>
      <c r="X3566" s="24">
        <v>45261</v>
      </c>
      <c r="Y3566" s="23" t="str">
        <f ca="1">IF(LEFT(B3566) = "P",
        IF(OR(ISBLANK(I3566), I3566 = ""), TODAY() - F3566 &amp; CHAR(10) &amp; "(preapproval)", I3566 - F3566 &amp; CHAR(10) &amp; "(PFL filed)"),
       IF(OR(ISBLANK(Z3566), Z3566 = ""), TODAY() - J3566, X3566 - J3566 &amp; CHAR(10) &amp; "(closed)"))</f>
        <v>93
(closed)</v>
      </c>
      <c r="Z3566" s="6" t="str">
        <f>IF(ISBLANK(X3566), "", "Yes")</f>
        <v>Yes</v>
      </c>
    </row>
    <row r="3567" spans="1:26" ht="28.8" hidden="1" x14ac:dyDescent="0.3">
      <c r="A3567" s="33" t="s">
        <v>185</v>
      </c>
      <c r="B3567" s="33">
        <v>2023000217</v>
      </c>
      <c r="C3567" s="50" t="s">
        <v>193</v>
      </c>
      <c r="D3567" s="29" t="s">
        <v>177</v>
      </c>
      <c r="E3567" s="50" t="s">
        <v>994</v>
      </c>
      <c r="F3567" s="49"/>
      <c r="G3567" s="48"/>
      <c r="H3567" s="34" t="s">
        <v>230</v>
      </c>
      <c r="I3567" s="34"/>
      <c r="J3567" s="34">
        <v>45168</v>
      </c>
      <c r="K3567" s="38">
        <v>204.97</v>
      </c>
      <c r="L3567" s="47">
        <v>106</v>
      </c>
      <c r="M3567" s="38">
        <v>204.97</v>
      </c>
      <c r="N3567" s="38">
        <v>106</v>
      </c>
      <c r="O3567" s="35">
        <f>IF(ISBLANK(J3567), "", IF(LEFT(B3567) = "P", J3567+60, J3567+90))</f>
        <v>45258</v>
      </c>
      <c r="P3567" s="27">
        <v>45245</v>
      </c>
      <c r="Q3567" s="35">
        <f>IF(NOT(ISNUMBER(P3567)),"",P3567+15)</f>
        <v>45260</v>
      </c>
      <c r="R3567" s="36" t="s">
        <v>195</v>
      </c>
      <c r="S3567" s="36"/>
      <c r="T3567" s="46"/>
      <c r="U3567" s="34"/>
      <c r="V3567" s="34"/>
      <c r="W3567" s="34" t="s">
        <v>230</v>
      </c>
      <c r="X3567" s="34">
        <v>45261</v>
      </c>
      <c r="Y3567" s="45" t="str">
        <f ca="1">IF(LEFT(B3567) = "P",
        IF(OR(ISBLANK(I3567), I3567 = ""), TODAY() - F3567 &amp; CHAR(10) &amp; "(preapproval)", I3567 - F3567 &amp; CHAR(10) &amp; "(PFL filed)"),
       IF(OR(ISBLANK(Z3567), Z3567 = ""), TODAY() - J3567, X3567 - J3567 &amp; CHAR(10) &amp; "(closed)"))</f>
        <v>93
(closed)</v>
      </c>
      <c r="Z3567" s="66" t="str">
        <f>IF(ISBLANK(X3567), "", "Yes")</f>
        <v>Yes</v>
      </c>
    </row>
    <row r="3568" spans="1:26" s="70" customFormat="1" ht="28.8" hidden="1" x14ac:dyDescent="0.3">
      <c r="A3568" s="29" t="s">
        <v>185</v>
      </c>
      <c r="B3568" s="29">
        <v>2023000201</v>
      </c>
      <c r="C3568" s="31" t="s">
        <v>106</v>
      </c>
      <c r="D3568" s="29" t="s">
        <v>176</v>
      </c>
      <c r="E3568" s="31" t="s">
        <v>993</v>
      </c>
      <c r="F3568" s="43"/>
      <c r="G3568" s="32"/>
      <c r="H3568" s="24" t="s">
        <v>230</v>
      </c>
      <c r="I3568" s="24"/>
      <c r="J3568" s="24">
        <v>45162</v>
      </c>
      <c r="K3568" s="28">
        <v>182.21</v>
      </c>
      <c r="L3568" s="44">
        <v>311.5</v>
      </c>
      <c r="M3568" s="28">
        <v>182.21</v>
      </c>
      <c r="N3568" s="28">
        <v>311.5</v>
      </c>
      <c r="O3568" s="27">
        <f>IF(ISBLANK(J3568), "", IF(LEFT(B3568) = "P", J3568+60, J3568+90))</f>
        <v>45252</v>
      </c>
      <c r="P3568" s="27">
        <v>45247</v>
      </c>
      <c r="Q3568" s="27">
        <f>IF(NOT(ISNUMBER(P3568)),"",P3568+15)</f>
        <v>45262</v>
      </c>
      <c r="R3568" s="25" t="s">
        <v>195</v>
      </c>
      <c r="S3568" s="25"/>
      <c r="T3568" s="42"/>
      <c r="U3568" s="24"/>
      <c r="V3568" s="24"/>
      <c r="W3568" s="24"/>
      <c r="X3568" s="24">
        <v>45265</v>
      </c>
      <c r="Y3568" s="23" t="str">
        <f ca="1">IF(LEFT(B3568) = "P",
        IF(OR(ISBLANK(I3568), I3568 = ""), TODAY() - F3568 &amp; CHAR(10) &amp; "(preapproval)", I3568 - F3568 &amp; CHAR(10) &amp; "(PFL filed)"),
       IF(OR(ISBLANK(Z3568), Z3568 = ""), TODAY() - J3568, X3568 - J3568 &amp; CHAR(10) &amp; "(closed)"))</f>
        <v>103
(closed)</v>
      </c>
      <c r="Z3568" s="6" t="str">
        <f>IF(ISBLANK(X3568), "", "Yes")</f>
        <v>Yes</v>
      </c>
    </row>
    <row r="3569" spans="1:26" s="70" customFormat="1" ht="28.8" hidden="1" x14ac:dyDescent="0.3">
      <c r="A3569" s="29" t="s">
        <v>185</v>
      </c>
      <c r="B3569" s="29">
        <v>2023000219</v>
      </c>
      <c r="C3569" s="31" t="s">
        <v>193</v>
      </c>
      <c r="D3569" s="29" t="s">
        <v>179</v>
      </c>
      <c r="E3569" s="31" t="s">
        <v>992</v>
      </c>
      <c r="F3569" s="43"/>
      <c r="G3569" s="32"/>
      <c r="H3569" s="24" t="s">
        <v>230</v>
      </c>
      <c r="I3569" s="24"/>
      <c r="J3569" s="24">
        <v>45168</v>
      </c>
      <c r="K3569" s="28">
        <v>170.8</v>
      </c>
      <c r="L3569" s="44">
        <v>170.8</v>
      </c>
      <c r="M3569" s="28">
        <v>170.8</v>
      </c>
      <c r="N3569" s="44">
        <v>170.8</v>
      </c>
      <c r="O3569" s="27">
        <f>IF(ISBLANK(J3569), "", IF(LEFT(B3569) = "P", J3569+60, J3569+90))</f>
        <v>45258</v>
      </c>
      <c r="P3569" s="27">
        <v>45247</v>
      </c>
      <c r="Q3569" s="27">
        <f>IF(NOT(ISNUMBER(P3569)),"",P3569+15)</f>
        <v>45262</v>
      </c>
      <c r="R3569" s="25" t="s">
        <v>195</v>
      </c>
      <c r="S3569" s="25"/>
      <c r="T3569" s="42"/>
      <c r="U3569" s="24" t="s">
        <v>230</v>
      </c>
      <c r="V3569" s="24"/>
      <c r="W3569" s="24" t="s">
        <v>230</v>
      </c>
      <c r="X3569" s="24">
        <v>45265</v>
      </c>
      <c r="Y3569" s="23" t="str">
        <f ca="1">IF(LEFT(B3569) = "P",
        IF(OR(ISBLANK(I3569), I3569 = ""), TODAY() - F3569 &amp; CHAR(10) &amp; "(preapproval)", I3569 - F3569 &amp; CHAR(10) &amp; "(PFL filed)"),
       IF(OR(ISBLANK(Z3569), Z3569 = ""), TODAY() - J3569, X3569 - J3569 &amp; CHAR(10) &amp; "(closed)"))</f>
        <v>97
(closed)</v>
      </c>
      <c r="Z3569" s="6" t="str">
        <f>IF(ISBLANK(X3569), "", "Yes")</f>
        <v>Yes</v>
      </c>
    </row>
    <row r="3570" spans="1:26" s="73" customFormat="1" ht="28.8" hidden="1" x14ac:dyDescent="0.3">
      <c r="A3570" s="29" t="s">
        <v>185</v>
      </c>
      <c r="B3570" s="29">
        <v>2023000221</v>
      </c>
      <c r="C3570" s="31" t="s">
        <v>193</v>
      </c>
      <c r="D3570" s="29" t="s">
        <v>179</v>
      </c>
      <c r="E3570" s="31" t="s">
        <v>991</v>
      </c>
      <c r="F3570" s="43"/>
      <c r="G3570" s="32"/>
      <c r="H3570" s="24" t="s">
        <v>230</v>
      </c>
      <c r="I3570" s="24"/>
      <c r="J3570" s="24">
        <v>45168</v>
      </c>
      <c r="K3570" s="28">
        <v>228.52</v>
      </c>
      <c r="L3570" s="44">
        <v>132</v>
      </c>
      <c r="M3570" s="28">
        <v>96.49</v>
      </c>
      <c r="N3570" s="28">
        <v>86.87</v>
      </c>
      <c r="O3570" s="27">
        <f>IF(ISBLANK(J3570), "", IF(LEFT(B3570) = "P", J3570+60, J3570+90))</f>
        <v>45258</v>
      </c>
      <c r="P3570" s="27">
        <v>45247</v>
      </c>
      <c r="Q3570" s="27">
        <f>IF(NOT(ISNUMBER(P3570)),"",P3570+15)</f>
        <v>45262</v>
      </c>
      <c r="R3570" s="25" t="s">
        <v>195</v>
      </c>
      <c r="S3570" s="25"/>
      <c r="T3570" s="42"/>
      <c r="U3570" s="24"/>
      <c r="V3570" s="24"/>
      <c r="W3570" s="24"/>
      <c r="X3570" s="24">
        <v>45265</v>
      </c>
      <c r="Y3570" s="23" t="str">
        <f ca="1">IF(LEFT(B3570) = "P",
        IF(OR(ISBLANK(I3570), I3570 = ""), TODAY() - F3570 &amp; CHAR(10) &amp; "(preapproval)", I3570 - F3570 &amp; CHAR(10) &amp; "(PFL filed)"),
       IF(OR(ISBLANK(Z3570), Z3570 = ""), TODAY() - J3570, X3570 - J3570 &amp; CHAR(10) &amp; "(closed)"))</f>
        <v>97
(closed)</v>
      </c>
      <c r="Z3570" s="6" t="str">
        <f>IF(ISBLANK(X3570), "", "Yes")</f>
        <v>Yes</v>
      </c>
    </row>
    <row r="3571" spans="1:26" s="70" customFormat="1" ht="28.8" hidden="1" x14ac:dyDescent="0.3">
      <c r="A3571" s="29" t="s">
        <v>185</v>
      </c>
      <c r="B3571" s="29">
        <v>2023000224</v>
      </c>
      <c r="C3571" s="31" t="s">
        <v>536</v>
      </c>
      <c r="D3571" s="29" t="s">
        <v>179</v>
      </c>
      <c r="E3571" s="31" t="s">
        <v>990</v>
      </c>
      <c r="F3571" s="43"/>
      <c r="G3571" s="32"/>
      <c r="H3571" s="24" t="s">
        <v>230</v>
      </c>
      <c r="I3571" s="24"/>
      <c r="J3571" s="24">
        <v>45170</v>
      </c>
      <c r="K3571" s="28">
        <v>16954.240000000002</v>
      </c>
      <c r="L3571" s="44">
        <v>1560</v>
      </c>
      <c r="M3571" s="28">
        <v>16954.240000000002</v>
      </c>
      <c r="N3571" s="28">
        <v>1560</v>
      </c>
      <c r="O3571" s="27">
        <f>IF(ISBLANK(J3571), "", IF(LEFT(B3571) = "P", J3571+60, J3571+90))</f>
        <v>45260</v>
      </c>
      <c r="P3571" s="27">
        <v>45247</v>
      </c>
      <c r="Q3571" s="27">
        <f>IF(NOT(ISNUMBER(P3571)),"",P3571+15)</f>
        <v>45262</v>
      </c>
      <c r="R3571" s="25" t="s">
        <v>195</v>
      </c>
      <c r="S3571" s="25"/>
      <c r="T3571" s="42"/>
      <c r="U3571" s="24"/>
      <c r="V3571" s="24"/>
      <c r="W3571" s="24"/>
      <c r="X3571" s="24">
        <v>45265</v>
      </c>
      <c r="Y3571" s="23" t="str">
        <f ca="1">IF(LEFT(B3571) = "P",
        IF(OR(ISBLANK(I3571), I3571 = ""), TODAY() - F3571 &amp; CHAR(10) &amp; "(preapproval)", I3571 - F3571 &amp; CHAR(10) &amp; "(PFL filed)"),
       IF(OR(ISBLANK(Z3571), Z3571 = ""), TODAY() - J3571, X3571 - J3571 &amp; CHAR(10) &amp; "(closed)"))</f>
        <v>95
(closed)</v>
      </c>
      <c r="Z3571" s="6" t="str">
        <f>IF(ISBLANK(X3571), "", "Yes")</f>
        <v>Yes</v>
      </c>
    </row>
    <row r="3572" spans="1:26" s="73" customFormat="1" ht="28.8" hidden="1" x14ac:dyDescent="0.3">
      <c r="A3572" s="29" t="s">
        <v>185</v>
      </c>
      <c r="B3572" s="29">
        <v>2023000226</v>
      </c>
      <c r="C3572" s="77" t="s">
        <v>193</v>
      </c>
      <c r="D3572" s="29" t="s">
        <v>179</v>
      </c>
      <c r="E3572" s="31" t="s">
        <v>989</v>
      </c>
      <c r="F3572" s="43"/>
      <c r="G3572" s="32"/>
      <c r="H3572" s="24" t="s">
        <v>230</v>
      </c>
      <c r="I3572" s="24"/>
      <c r="J3572" s="24">
        <v>45175</v>
      </c>
      <c r="K3572" s="28">
        <v>1063.2</v>
      </c>
      <c r="L3572" s="44">
        <v>531.6</v>
      </c>
      <c r="M3572" s="28">
        <v>1063.2</v>
      </c>
      <c r="N3572" s="28">
        <v>531.6</v>
      </c>
      <c r="O3572" s="27">
        <f>IF(ISBLANK(J3572), "", IF(LEFT(B3572) = "P", J3572+60, J3572+90))</f>
        <v>45265</v>
      </c>
      <c r="P3572" s="27">
        <v>45247</v>
      </c>
      <c r="Q3572" s="27">
        <f>IF(NOT(ISNUMBER(P3572)),"",P3572+15)</f>
        <v>45262</v>
      </c>
      <c r="R3572" s="25" t="s">
        <v>195</v>
      </c>
      <c r="S3572" s="25"/>
      <c r="T3572" s="42"/>
      <c r="U3572" s="24"/>
      <c r="V3572" s="24"/>
      <c r="W3572" s="24"/>
      <c r="X3572" s="24">
        <v>45265</v>
      </c>
      <c r="Y3572" s="23" t="str">
        <f ca="1">IF(LEFT(B3572) = "P",
        IF(OR(ISBLANK(I3572), I3572 = ""), TODAY() - F3572 &amp; CHAR(10) &amp; "(preapproval)", I3572 - F3572 &amp; CHAR(10) &amp; "(PFL filed)"),
       IF(OR(ISBLANK(Z3572), Z3572 = ""), TODAY() - J3572, X3572 - J3572 &amp; CHAR(10) &amp; "(closed)"))</f>
        <v>90
(closed)</v>
      </c>
      <c r="Z3572" s="6" t="str">
        <f>IF(ISBLANK(X3572), "", "Yes")</f>
        <v>Yes</v>
      </c>
    </row>
    <row r="3573" spans="1:26" s="70" customFormat="1" ht="28.8" hidden="1" x14ac:dyDescent="0.3">
      <c r="A3573" s="29" t="s">
        <v>185</v>
      </c>
      <c r="B3573" s="57">
        <v>2023000227</v>
      </c>
      <c r="C3573" s="76" t="s">
        <v>193</v>
      </c>
      <c r="D3573" s="29" t="s">
        <v>177</v>
      </c>
      <c r="E3573" s="31" t="s">
        <v>988</v>
      </c>
      <c r="F3573" s="43"/>
      <c r="G3573" s="32"/>
      <c r="H3573" s="24" t="s">
        <v>230</v>
      </c>
      <c r="I3573" s="24"/>
      <c r="J3573" s="24">
        <v>45175</v>
      </c>
      <c r="K3573" s="28">
        <v>195.8</v>
      </c>
      <c r="L3573" s="44">
        <v>97.9</v>
      </c>
      <c r="M3573" s="28">
        <v>195.8</v>
      </c>
      <c r="N3573" s="28">
        <v>97.9</v>
      </c>
      <c r="O3573" s="27">
        <f>IF(ISBLANK(J3573), "", IF(LEFT(B3573) = "P", J3573+60, J3573+90))</f>
        <v>45265</v>
      </c>
      <c r="P3573" s="27">
        <v>45247</v>
      </c>
      <c r="Q3573" s="27">
        <f>IF(NOT(ISNUMBER(P3573)),"",P3573+15)</f>
        <v>45262</v>
      </c>
      <c r="R3573" s="25"/>
      <c r="S3573" s="25"/>
      <c r="T3573" s="42"/>
      <c r="U3573" s="24"/>
      <c r="V3573" s="24"/>
      <c r="W3573" s="24" t="s">
        <v>230</v>
      </c>
      <c r="X3573" s="24">
        <v>45265</v>
      </c>
      <c r="Y3573" s="23" t="str">
        <f ca="1">IF(LEFT(B3573) = "P",
        IF(OR(ISBLANK(I3573), I3573 = ""), TODAY() - F3573 &amp; CHAR(10) &amp; "(preapproval)", I3573 - F3573 &amp; CHAR(10) &amp; "(PFL filed)"),
       IF(OR(ISBLANK(Z3573), Z3573 = ""), TODAY() - J3573, X3573 - J3573 &amp; CHAR(10) &amp; "(closed)"))</f>
        <v>90
(closed)</v>
      </c>
      <c r="Z3573" s="6" t="str">
        <f>IF(ISBLANK(X3573), "", "Yes")</f>
        <v>Yes</v>
      </c>
    </row>
    <row r="3574" spans="1:26" ht="28.8" hidden="1" x14ac:dyDescent="0.3">
      <c r="A3574" s="29" t="s">
        <v>185</v>
      </c>
      <c r="B3574" s="29">
        <v>2023000228</v>
      </c>
      <c r="C3574" s="52" t="s">
        <v>193</v>
      </c>
      <c r="D3574" s="29" t="s">
        <v>179</v>
      </c>
      <c r="E3574" s="31" t="s">
        <v>987</v>
      </c>
      <c r="F3574" s="43"/>
      <c r="G3574" s="32"/>
      <c r="H3574" s="24" t="s">
        <v>230</v>
      </c>
      <c r="I3574" s="24"/>
      <c r="J3574" s="24">
        <v>45175</v>
      </c>
      <c r="K3574" s="28">
        <v>369.8</v>
      </c>
      <c r="L3574" s="44">
        <v>184.9</v>
      </c>
      <c r="M3574" s="28">
        <v>369.8</v>
      </c>
      <c r="N3574" s="28">
        <v>184.9</v>
      </c>
      <c r="O3574" s="27">
        <f>IF(ISBLANK(J3574), "", IF(LEFT(B3574) = "P", J3574+60, J3574+90))</f>
        <v>45265</v>
      </c>
      <c r="P3574" s="27">
        <v>45247</v>
      </c>
      <c r="Q3574" s="27">
        <f>IF(NOT(ISNUMBER(P3574)),"",P3574+15)</f>
        <v>45262</v>
      </c>
      <c r="R3574" s="25"/>
      <c r="S3574" s="25"/>
      <c r="T3574" s="42"/>
      <c r="U3574" s="24"/>
      <c r="V3574" s="24"/>
      <c r="W3574" s="24" t="s">
        <v>230</v>
      </c>
      <c r="X3574" s="24">
        <v>45265</v>
      </c>
      <c r="Y3574" s="23" t="str">
        <f ca="1">IF(LEFT(B3574) = "P",
        IF(OR(ISBLANK(I3574), I3574 = ""), TODAY() - F3574 &amp; CHAR(10) &amp; "(preapproval)", I3574 - F3574 &amp; CHAR(10) &amp; "(PFL filed)"),
       IF(OR(ISBLANK(Z3574), Z3574 = ""), TODAY() - J3574, X3574 - J3574 &amp; CHAR(10) &amp; "(closed)"))</f>
        <v>90
(closed)</v>
      </c>
      <c r="Z3574" s="6" t="str">
        <f>IF(ISBLANK(X3574), "", "Yes")</f>
        <v>Yes</v>
      </c>
    </row>
    <row r="3575" spans="1:26" ht="28.8" hidden="1" x14ac:dyDescent="0.3">
      <c r="A3575" s="29" t="s">
        <v>185</v>
      </c>
      <c r="B3575" s="29">
        <v>2023000229</v>
      </c>
      <c r="C3575" s="31" t="s">
        <v>291</v>
      </c>
      <c r="D3575" s="29" t="s">
        <v>179</v>
      </c>
      <c r="E3575" s="31" t="s">
        <v>986</v>
      </c>
      <c r="F3575" s="43"/>
      <c r="G3575" s="32"/>
      <c r="H3575" s="24" t="s">
        <v>230</v>
      </c>
      <c r="I3575" s="24"/>
      <c r="J3575" s="24">
        <v>45176</v>
      </c>
      <c r="K3575" s="28">
        <v>1080</v>
      </c>
      <c r="L3575" s="44">
        <v>216</v>
      </c>
      <c r="M3575" s="28">
        <v>216</v>
      </c>
      <c r="N3575" s="28">
        <v>216</v>
      </c>
      <c r="O3575" s="27">
        <f>IF(ISBLANK(J3575), "", IF(LEFT(B3575) = "P", J3575+60, J3575+90))</f>
        <v>45266</v>
      </c>
      <c r="P3575" s="27">
        <v>45247</v>
      </c>
      <c r="Q3575" s="27">
        <f>IF(NOT(ISNUMBER(P3575)),"",P3575+15)</f>
        <v>45262</v>
      </c>
      <c r="R3575" s="25" t="s">
        <v>195</v>
      </c>
      <c r="S3575" s="25"/>
      <c r="T3575" s="42"/>
      <c r="U3575" s="24"/>
      <c r="V3575" s="24"/>
      <c r="W3575" s="24"/>
      <c r="X3575" s="24">
        <v>45265</v>
      </c>
      <c r="Y3575" s="23" t="str">
        <f ca="1">IF(LEFT(B3575) = "P",
        IF(OR(ISBLANK(I3575), I3575 = ""), TODAY() - F3575 &amp; CHAR(10) &amp; "(preapproval)", I3575 - F3575 &amp; CHAR(10) &amp; "(PFL filed)"),
       IF(OR(ISBLANK(Z3575), Z3575 = ""), TODAY() - J3575, X3575 - J3575 &amp; CHAR(10) &amp; "(closed)"))</f>
        <v>89
(closed)</v>
      </c>
      <c r="Z3575" s="6" t="str">
        <f>IF(ISBLANK(X3575), "", "Yes")</f>
        <v>Yes</v>
      </c>
    </row>
    <row r="3576" spans="1:26" ht="28.8" hidden="1" x14ac:dyDescent="0.3">
      <c r="A3576" s="29" t="s">
        <v>185</v>
      </c>
      <c r="B3576" s="29">
        <v>2023000220</v>
      </c>
      <c r="C3576" s="67" t="s">
        <v>193</v>
      </c>
      <c r="D3576" s="29" t="s">
        <v>179</v>
      </c>
      <c r="E3576" s="31" t="s">
        <v>985</v>
      </c>
      <c r="F3576" s="43"/>
      <c r="G3576" s="32"/>
      <c r="H3576" s="24" t="s">
        <v>230</v>
      </c>
      <c r="I3576" s="24"/>
      <c r="J3576" s="24">
        <v>45168</v>
      </c>
      <c r="K3576" s="28">
        <v>501</v>
      </c>
      <c r="L3576" s="44">
        <v>501</v>
      </c>
      <c r="M3576" s="28">
        <v>501</v>
      </c>
      <c r="N3576" s="28">
        <v>501</v>
      </c>
      <c r="O3576" s="27">
        <f>IF(ISBLANK(J3576), "", IF(LEFT(B3576) = "P", J3576+60, J3576+90))</f>
        <v>45258</v>
      </c>
      <c r="P3576" s="27">
        <v>45247</v>
      </c>
      <c r="Q3576" s="27">
        <f>IF(NOT(ISNUMBER(P3576)),"",P3576+15)</f>
        <v>45262</v>
      </c>
      <c r="R3576" s="25" t="s">
        <v>195</v>
      </c>
      <c r="S3576" s="25"/>
      <c r="T3576" s="42"/>
      <c r="U3576" s="24"/>
      <c r="V3576" s="24"/>
      <c r="W3576" s="24"/>
      <c r="X3576" s="24">
        <v>45265</v>
      </c>
      <c r="Y3576" s="23" t="str">
        <f ca="1">IF(LEFT(B3576) = "P",
        IF(OR(ISBLANK(I3576), I3576 = ""), TODAY() - F3576 &amp; CHAR(10) &amp; "(preapproval)", I3576 - F3576 &amp; CHAR(10) &amp; "(PFL filed)"),
       IF(OR(ISBLANK(Z3576), Z3576 = ""), TODAY() - J3576, X3576 - J3576 &amp; CHAR(10) &amp; "(closed)"))</f>
        <v>97
(closed)</v>
      </c>
      <c r="Z3576" s="6" t="str">
        <f>IF(ISBLANK(X3576), "", "Yes")</f>
        <v>Yes</v>
      </c>
    </row>
    <row r="3577" spans="1:26" ht="28.8" hidden="1" x14ac:dyDescent="0.3">
      <c r="A3577" s="29" t="s">
        <v>185</v>
      </c>
      <c r="B3577" s="29">
        <v>2023000223</v>
      </c>
      <c r="C3577" s="31" t="s">
        <v>858</v>
      </c>
      <c r="D3577" s="29" t="s">
        <v>176</v>
      </c>
      <c r="E3577" s="31" t="s">
        <v>984</v>
      </c>
      <c r="F3577" s="43"/>
      <c r="G3577" s="32"/>
      <c r="H3577" s="24" t="s">
        <v>230</v>
      </c>
      <c r="I3577" s="24"/>
      <c r="J3577" s="24">
        <v>45169</v>
      </c>
      <c r="K3577" s="28">
        <v>11631.66</v>
      </c>
      <c r="L3577" s="44">
        <v>1599.24</v>
      </c>
      <c r="M3577" s="28">
        <v>0</v>
      </c>
      <c r="N3577" s="28">
        <v>0</v>
      </c>
      <c r="O3577" s="27">
        <f>IF(ISBLANK(J3577), "", IF(LEFT(B3577) = "P", J3577+60, J3577+90))</f>
        <v>45259</v>
      </c>
      <c r="P3577" s="27" t="s">
        <v>230</v>
      </c>
      <c r="Q3577" s="27" t="s">
        <v>230</v>
      </c>
      <c r="R3577" s="25" t="s">
        <v>195</v>
      </c>
      <c r="S3577" s="25"/>
      <c r="T3577" s="42"/>
      <c r="U3577" s="24"/>
      <c r="V3577" s="24"/>
      <c r="W3577" s="24"/>
      <c r="X3577" s="24">
        <v>45218</v>
      </c>
      <c r="Y3577" s="23" t="str">
        <f ca="1">IF(LEFT(B3577) = "P",
        IF(OR(ISBLANK(I3577), I3577 = ""), TODAY() - F3577 &amp; CHAR(10) &amp; "(preapproval)", I3577 - F3577 &amp; CHAR(10) &amp; "(PFL filed)"),
       IF(OR(ISBLANK(Z3577), Z3577 = ""), TODAY() - J3577, X3577 - J3577 &amp; CHAR(10) &amp; "(closed)"))</f>
        <v>49
(closed)</v>
      </c>
      <c r="Z3577" s="6" t="str">
        <f>IF(ISBLANK(X3577), "", "Yes")</f>
        <v>Yes</v>
      </c>
    </row>
    <row r="3578" spans="1:26" ht="28.8" hidden="1" x14ac:dyDescent="0.3">
      <c r="A3578" s="29" t="s">
        <v>185</v>
      </c>
      <c r="B3578" s="29">
        <v>2023000225</v>
      </c>
      <c r="C3578" s="31" t="s">
        <v>193</v>
      </c>
      <c r="D3578" s="29" t="s">
        <v>179</v>
      </c>
      <c r="E3578" s="31" t="s">
        <v>983</v>
      </c>
      <c r="F3578" s="43"/>
      <c r="G3578" s="32"/>
      <c r="H3578" s="24" t="s">
        <v>230</v>
      </c>
      <c r="I3578" s="24"/>
      <c r="J3578" s="24">
        <v>45175</v>
      </c>
      <c r="K3578" s="28">
        <v>1956.8</v>
      </c>
      <c r="L3578" s="44">
        <v>978.4</v>
      </c>
      <c r="M3578" s="28">
        <v>1956.8</v>
      </c>
      <c r="N3578" s="28">
        <v>978.4</v>
      </c>
      <c r="O3578" s="27">
        <f>IF(ISBLANK(J3578), "", IF(LEFT(B3578) = "P", J3578+60, J3578+90))</f>
        <v>45265</v>
      </c>
      <c r="P3578" s="27">
        <v>45247</v>
      </c>
      <c r="Q3578" s="27">
        <f>IF(NOT(ISNUMBER(P3578)),"",P3578+15)</f>
        <v>45262</v>
      </c>
      <c r="R3578" s="25" t="s">
        <v>195</v>
      </c>
      <c r="S3578" s="25"/>
      <c r="T3578" s="42"/>
      <c r="U3578" s="24"/>
      <c r="V3578" s="24"/>
      <c r="W3578" s="24"/>
      <c r="X3578" s="24">
        <v>45265</v>
      </c>
      <c r="Y3578" s="23" t="str">
        <f ca="1">IF(LEFT(B3578) = "P",
        IF(OR(ISBLANK(I3578), I3578 = ""), TODAY() - F3578 &amp; CHAR(10) &amp; "(preapproval)", I3578 - F3578 &amp; CHAR(10) &amp; "(PFL filed)"),
       IF(OR(ISBLANK(Z3578), Z3578 = ""), TODAY() - J3578, X3578 - J3578 &amp; CHAR(10) &amp; "(closed)"))</f>
        <v>90
(closed)</v>
      </c>
      <c r="Z3578" s="6" t="str">
        <f>IF(ISBLANK(X3578), "", "Yes")</f>
        <v>Yes</v>
      </c>
    </row>
    <row r="3579" spans="1:26" ht="28.8" hidden="1" x14ac:dyDescent="0.3">
      <c r="A3579" s="29" t="s">
        <v>982</v>
      </c>
      <c r="B3579" s="29">
        <v>2023000233</v>
      </c>
      <c r="C3579" s="31" t="s">
        <v>193</v>
      </c>
      <c r="D3579" s="29" t="s">
        <v>179</v>
      </c>
      <c r="E3579" s="31" t="s">
        <v>981</v>
      </c>
      <c r="F3579" s="43"/>
      <c r="G3579" s="32"/>
      <c r="H3579" s="24" t="s">
        <v>230</v>
      </c>
      <c r="I3579" s="24"/>
      <c r="J3579" s="24">
        <v>45177</v>
      </c>
      <c r="K3579" s="28">
        <v>142</v>
      </c>
      <c r="L3579" s="44">
        <v>71</v>
      </c>
      <c r="M3579" s="28">
        <v>142</v>
      </c>
      <c r="N3579" s="28">
        <v>71</v>
      </c>
      <c r="O3579" s="27">
        <f>IF(ISBLANK(J3579), "", IF(LEFT(B3579) = "P", J3579+60, J3579+90))</f>
        <v>45267</v>
      </c>
      <c r="P3579" s="27">
        <v>45251</v>
      </c>
      <c r="Q3579" s="27">
        <f>IF(NOT(ISNUMBER(P3579)),"",P3579+15)</f>
        <v>45266</v>
      </c>
      <c r="R3579" s="25" t="s">
        <v>195</v>
      </c>
      <c r="S3579" s="25"/>
      <c r="T3579" s="42"/>
      <c r="U3579" s="24"/>
      <c r="V3579" s="24"/>
      <c r="W3579" s="24"/>
      <c r="X3579" s="24">
        <v>45267</v>
      </c>
      <c r="Y3579" s="23" t="str">
        <f ca="1">IF(LEFT(B3579) = "P",
        IF(OR(ISBLANK(I3579), I3579 = ""), TODAY() - F3579 &amp; CHAR(10) &amp; "(preapproval)", I3579 - F3579 &amp; CHAR(10) &amp; "(PFL filed)"),
       IF(OR(ISBLANK(Z3579), Z3579 = ""), TODAY() - J3579, X3579 - J3579 &amp; CHAR(10) &amp; "(closed)"))</f>
        <v>90
(closed)</v>
      </c>
      <c r="Z3579" s="6" t="str">
        <f>IF(ISBLANK(X3579), "", "Yes")</f>
        <v>Yes</v>
      </c>
    </row>
    <row r="3580" spans="1:26" s="70" customFormat="1" ht="28.8" hidden="1" x14ac:dyDescent="0.3">
      <c r="A3580" s="29" t="s">
        <v>185</v>
      </c>
      <c r="B3580" s="29">
        <v>2023000222</v>
      </c>
      <c r="C3580" s="31" t="s">
        <v>858</v>
      </c>
      <c r="D3580" s="29" t="s">
        <v>176</v>
      </c>
      <c r="E3580" s="31" t="s">
        <v>980</v>
      </c>
      <c r="F3580" s="43"/>
      <c r="G3580" s="32"/>
      <c r="H3580" s="24" t="s">
        <v>230</v>
      </c>
      <c r="I3580" s="24"/>
      <c r="J3580" s="24">
        <v>45169</v>
      </c>
      <c r="K3580" s="28">
        <v>39721.300000000003</v>
      </c>
      <c r="L3580" s="44">
        <v>2865.49</v>
      </c>
      <c r="M3580" s="28">
        <v>33107.870000000003</v>
      </c>
      <c r="N3580" s="28">
        <v>2145.7399999999998</v>
      </c>
      <c r="O3580" s="27">
        <f>IF(ISBLANK(J3580), "", IF(LEFT(B3580) = "P", J3580+60, J3580+90))</f>
        <v>45259</v>
      </c>
      <c r="P3580" s="27">
        <v>45251</v>
      </c>
      <c r="Q3580" s="27">
        <f>IF(NOT(ISNUMBER(P3580)),"",P3580+15)</f>
        <v>45266</v>
      </c>
      <c r="R3580" s="25" t="s">
        <v>195</v>
      </c>
      <c r="S3580" s="25"/>
      <c r="T3580" s="42"/>
      <c r="U3580" s="24"/>
      <c r="V3580" s="24"/>
      <c r="W3580" s="24"/>
      <c r="X3580" s="24">
        <v>45267</v>
      </c>
      <c r="Y3580" s="23" t="str">
        <f ca="1">IF(LEFT(B3580) = "P",
        IF(OR(ISBLANK(I3580), I3580 = ""), TODAY() - F3580 &amp; CHAR(10) &amp; "(preapproval)", I3580 - F3580 &amp; CHAR(10) &amp; "(PFL filed)"),
       IF(OR(ISBLANK(Z3580), Z3580 = ""), TODAY() - J3580, X3580 - J3580 &amp; CHAR(10) &amp; "(closed)"))</f>
        <v>98
(closed)</v>
      </c>
      <c r="Z3580" s="6" t="str">
        <f>IF(ISBLANK(X3580), "", "Yes")</f>
        <v>Yes</v>
      </c>
    </row>
    <row r="3581" spans="1:26" ht="28.8" hidden="1" x14ac:dyDescent="0.3">
      <c r="A3581" s="29" t="s">
        <v>185</v>
      </c>
      <c r="B3581" s="29">
        <v>2023000231</v>
      </c>
      <c r="C3581" s="31" t="s">
        <v>193</v>
      </c>
      <c r="D3581" s="29" t="s">
        <v>179</v>
      </c>
      <c r="E3581" s="31" t="s">
        <v>979</v>
      </c>
      <c r="F3581" s="43"/>
      <c r="G3581" s="32"/>
      <c r="H3581" s="24" t="s">
        <v>230</v>
      </c>
      <c r="I3581" s="24"/>
      <c r="J3581" s="24">
        <v>45177</v>
      </c>
      <c r="K3581" s="28">
        <v>416.9</v>
      </c>
      <c r="L3581" s="44">
        <v>162</v>
      </c>
      <c r="M3581" s="28">
        <v>416.9</v>
      </c>
      <c r="N3581" s="28">
        <v>162</v>
      </c>
      <c r="O3581" s="27">
        <f>IF(ISBLANK(J3581), "", IF(LEFT(B3581) = "P", J3581+60, J3581+90))</f>
        <v>45267</v>
      </c>
      <c r="P3581" s="27">
        <v>45251</v>
      </c>
      <c r="Q3581" s="27">
        <f>IF(NOT(ISNUMBER(P3581)),"",P3581+15)</f>
        <v>45266</v>
      </c>
      <c r="R3581" s="25" t="s">
        <v>195</v>
      </c>
      <c r="S3581" s="25"/>
      <c r="T3581" s="42"/>
      <c r="U3581" s="24"/>
      <c r="V3581" s="24"/>
      <c r="W3581" s="24"/>
      <c r="X3581" s="24">
        <v>45267</v>
      </c>
      <c r="Y3581" s="23" t="str">
        <f ca="1">IF(LEFT(B3581) = "P",
        IF(OR(ISBLANK(I3581), I3581 = ""), TODAY() - F3581 &amp; CHAR(10) &amp; "(preapproval)", I3581 - F3581 &amp; CHAR(10) &amp; "(PFL filed)"),
       IF(OR(ISBLANK(Z3581), Z3581 = ""), TODAY() - J3581, X3581 - J3581 &amp; CHAR(10) &amp; "(closed)"))</f>
        <v>90
(closed)</v>
      </c>
      <c r="Z3581" s="6" t="str">
        <f>IF(ISBLANK(X3581), "", "Yes")</f>
        <v>Yes</v>
      </c>
    </row>
    <row r="3582" spans="1:26" ht="28.8" hidden="1" x14ac:dyDescent="0.3">
      <c r="A3582" s="29" t="s">
        <v>185</v>
      </c>
      <c r="B3582" s="29">
        <v>2023000232</v>
      </c>
      <c r="C3582" s="31" t="s">
        <v>193</v>
      </c>
      <c r="D3582" s="29" t="s">
        <v>179</v>
      </c>
      <c r="E3582" s="31" t="s">
        <v>978</v>
      </c>
      <c r="F3582" s="43"/>
      <c r="G3582" s="32"/>
      <c r="H3582" s="24" t="s">
        <v>230</v>
      </c>
      <c r="I3582" s="24"/>
      <c r="J3582" s="24">
        <v>45177</v>
      </c>
      <c r="K3582" s="28">
        <v>922.8</v>
      </c>
      <c r="L3582" s="44">
        <v>461.4</v>
      </c>
      <c r="M3582" s="28">
        <v>922.8</v>
      </c>
      <c r="N3582" s="28">
        <v>461.4</v>
      </c>
      <c r="O3582" s="27">
        <f>IF(ISBLANK(J3582), "", IF(LEFT(B3582) = "P", J3582+60, J3582+90))</f>
        <v>45267</v>
      </c>
      <c r="P3582" s="27">
        <v>45251</v>
      </c>
      <c r="Q3582" s="27">
        <f>IF(NOT(ISNUMBER(P3582)),"",P3582+15)</f>
        <v>45266</v>
      </c>
      <c r="R3582" s="25" t="s">
        <v>195</v>
      </c>
      <c r="S3582" s="25"/>
      <c r="T3582" s="42"/>
      <c r="U3582" s="24"/>
      <c r="V3582" s="24"/>
      <c r="W3582" s="24"/>
      <c r="X3582" s="24">
        <v>45267</v>
      </c>
      <c r="Y3582" s="23" t="str">
        <f ca="1">IF(LEFT(B3582) = "P",
        IF(OR(ISBLANK(I3582), I3582 = ""), TODAY() - F3582 &amp; CHAR(10) &amp; "(preapproval)", I3582 - F3582 &amp; CHAR(10) &amp; "(PFL filed)"),
       IF(OR(ISBLANK(Z3582), Z3582 = ""), TODAY() - J3582, X3582 - J3582 &amp; CHAR(10) &amp; "(closed)"))</f>
        <v>90
(closed)</v>
      </c>
      <c r="Z3582" s="6" t="str">
        <f>IF(ISBLANK(X3582), "", "Yes")</f>
        <v>Yes</v>
      </c>
    </row>
    <row r="3583" spans="1:26" s="73" customFormat="1" ht="28.8" hidden="1" x14ac:dyDescent="0.3">
      <c r="A3583" s="29" t="s">
        <v>185</v>
      </c>
      <c r="B3583" s="29">
        <v>2023000214</v>
      </c>
      <c r="C3583" s="31" t="s">
        <v>193</v>
      </c>
      <c r="D3583" s="29" t="s">
        <v>179</v>
      </c>
      <c r="E3583" s="31" t="s">
        <v>977</v>
      </c>
      <c r="F3583" s="43"/>
      <c r="G3583" s="32"/>
      <c r="H3583" s="24" t="s">
        <v>230</v>
      </c>
      <c r="I3583" s="24"/>
      <c r="J3583" s="24">
        <v>45168</v>
      </c>
      <c r="K3583" s="28">
        <v>243.87</v>
      </c>
      <c r="L3583" s="44">
        <v>0</v>
      </c>
      <c r="M3583" s="28">
        <v>243.87</v>
      </c>
      <c r="N3583" s="28">
        <v>0</v>
      </c>
      <c r="O3583" s="27">
        <f>IF(ISBLANK(J3583), "", IF(LEFT(B3583) = "P", J3583+60, J3583+90))</f>
        <v>45258</v>
      </c>
      <c r="P3583" s="27">
        <v>45251</v>
      </c>
      <c r="Q3583" s="27">
        <f>IF(NOT(ISNUMBER(P3583)),"",P3583+15)</f>
        <v>45266</v>
      </c>
      <c r="R3583" s="25" t="s">
        <v>195</v>
      </c>
      <c r="S3583" s="25"/>
      <c r="T3583" s="42"/>
      <c r="U3583" s="24"/>
      <c r="V3583" s="24"/>
      <c r="W3583" s="24"/>
      <c r="X3583" s="24">
        <v>45267</v>
      </c>
      <c r="Y3583" s="23" t="str">
        <f ca="1">IF(LEFT(B3583) = "P",
        IF(OR(ISBLANK(I3583), I3583 = ""), TODAY() - F3583 &amp; CHAR(10) &amp; "(preapproval)", I3583 - F3583 &amp; CHAR(10) &amp; "(PFL filed)"),
       IF(OR(ISBLANK(Z3583), Z3583 = ""), TODAY() - J3583, X3583 - J3583 &amp; CHAR(10) &amp; "(closed)"))</f>
        <v>99
(closed)</v>
      </c>
      <c r="Z3583" s="6" t="str">
        <f>IF(ISBLANK(X3583), "", "Yes")</f>
        <v>Yes</v>
      </c>
    </row>
    <row r="3584" spans="1:26" s="70" customFormat="1" ht="28.8" hidden="1" x14ac:dyDescent="0.3">
      <c r="A3584" s="29" t="s">
        <v>185</v>
      </c>
      <c r="B3584" s="29">
        <v>2023000230</v>
      </c>
      <c r="C3584" s="31" t="s">
        <v>193</v>
      </c>
      <c r="D3584" s="29" t="s">
        <v>179</v>
      </c>
      <c r="E3584" s="31" t="s">
        <v>344</v>
      </c>
      <c r="F3584" s="43"/>
      <c r="G3584" s="32"/>
      <c r="H3584" s="24" t="s">
        <v>230</v>
      </c>
      <c r="I3584" s="24"/>
      <c r="J3584" s="24">
        <v>45177</v>
      </c>
      <c r="K3584" s="28">
        <v>1100</v>
      </c>
      <c r="L3584" s="44">
        <v>550</v>
      </c>
      <c r="M3584" s="28">
        <v>1100</v>
      </c>
      <c r="N3584" s="28">
        <v>550</v>
      </c>
      <c r="O3584" s="27">
        <f>IF(ISBLANK(J3584), "", IF(LEFT(B3584) = "P", J3584+60, J3584+90))</f>
        <v>45267</v>
      </c>
      <c r="P3584" s="27">
        <v>45251</v>
      </c>
      <c r="Q3584" s="27">
        <f>IF(NOT(ISNUMBER(P3584)),"",P3584+15)</f>
        <v>45266</v>
      </c>
      <c r="R3584" s="25"/>
      <c r="S3584" s="25"/>
      <c r="T3584" s="42"/>
      <c r="U3584" s="24"/>
      <c r="V3584" s="24"/>
      <c r="W3584" s="24"/>
      <c r="X3584" s="24">
        <v>45267</v>
      </c>
      <c r="Y3584" s="23" t="str">
        <f ca="1">IF(LEFT(B3584) = "P",
        IF(OR(ISBLANK(I3584), I3584 = ""), TODAY() - F3584 &amp; CHAR(10) &amp; "(preapproval)", I3584 - F3584 &amp; CHAR(10) &amp; "(PFL filed)"),
       IF(OR(ISBLANK(Z3584), Z3584 = ""), TODAY() - J3584, X3584 - J3584 &amp; CHAR(10) &amp; "(closed)"))</f>
        <v>90
(closed)</v>
      </c>
      <c r="Z3584" s="6" t="str">
        <f>IF(ISBLANK(X3584), "", "Yes")</f>
        <v>Yes</v>
      </c>
    </row>
    <row r="3585" spans="1:26" ht="28.8" hidden="1" x14ac:dyDescent="0.3">
      <c r="A3585" s="29" t="s">
        <v>185</v>
      </c>
      <c r="B3585" s="29">
        <v>2023000234</v>
      </c>
      <c r="C3585" s="31" t="s">
        <v>193</v>
      </c>
      <c r="D3585" s="29" t="s">
        <v>179</v>
      </c>
      <c r="E3585" s="31" t="s">
        <v>976</v>
      </c>
      <c r="F3585" s="43"/>
      <c r="G3585" s="32"/>
      <c r="H3585" s="24" t="s">
        <v>230</v>
      </c>
      <c r="I3585" s="24"/>
      <c r="J3585" s="24">
        <v>45177</v>
      </c>
      <c r="K3585" s="28">
        <v>1321.22</v>
      </c>
      <c r="L3585" s="44">
        <v>809.6</v>
      </c>
      <c r="M3585" s="28">
        <v>1321.22</v>
      </c>
      <c r="N3585" s="28">
        <v>809.6</v>
      </c>
      <c r="O3585" s="27">
        <f>IF(ISBLANK(J3585), "", IF(LEFT(B3585) = "P", J3585+60, J3585+90))</f>
        <v>45267</v>
      </c>
      <c r="P3585" s="27">
        <v>45252</v>
      </c>
      <c r="Q3585" s="27">
        <f>IF(NOT(ISNUMBER(P3585)),"",P3585+15)</f>
        <v>45267</v>
      </c>
      <c r="R3585" s="25" t="s">
        <v>195</v>
      </c>
      <c r="S3585" s="25"/>
      <c r="T3585" s="42"/>
      <c r="U3585" s="24"/>
      <c r="V3585" s="24"/>
      <c r="W3585" s="24"/>
      <c r="X3585" s="24">
        <v>45268</v>
      </c>
      <c r="Y3585" s="23" t="str">
        <f ca="1">IF(LEFT(B3585) = "P",
        IF(OR(ISBLANK(I3585), I3585 = ""), TODAY() - F3585 &amp; CHAR(10) &amp; "(preapproval)", I3585 - F3585 &amp; CHAR(10) &amp; "(PFL filed)"),
       IF(OR(ISBLANK(Z3585), Z3585 = ""), TODAY() - J3585, X3585 - J3585 &amp; CHAR(10) &amp; "(closed)"))</f>
        <v>91
(closed)</v>
      </c>
      <c r="Z3585" s="6" t="str">
        <f>IF(ISBLANK(X3585), "", "Yes")</f>
        <v>Yes</v>
      </c>
    </row>
    <row r="3586" spans="1:26" ht="28.8" hidden="1" x14ac:dyDescent="0.3">
      <c r="A3586" s="29" t="s">
        <v>185</v>
      </c>
      <c r="B3586" s="29">
        <v>2023000235</v>
      </c>
      <c r="C3586" s="31" t="s">
        <v>193</v>
      </c>
      <c r="D3586" s="29" t="s">
        <v>179</v>
      </c>
      <c r="E3586" s="31" t="s">
        <v>428</v>
      </c>
      <c r="F3586" s="43"/>
      <c r="G3586" s="32"/>
      <c r="H3586" s="24" t="s">
        <v>230</v>
      </c>
      <c r="I3586" s="24"/>
      <c r="J3586" s="24">
        <v>45177</v>
      </c>
      <c r="K3586" s="28">
        <v>136.35</v>
      </c>
      <c r="L3586" s="44">
        <v>0</v>
      </c>
      <c r="M3586" s="28">
        <v>136.35</v>
      </c>
      <c r="N3586" s="28">
        <v>0</v>
      </c>
      <c r="O3586" s="27">
        <f>IF(ISBLANK(J3586), "", IF(LEFT(B3586) = "P", J3586+60, J3586+90))</f>
        <v>45267</v>
      </c>
      <c r="P3586" s="27">
        <v>45252</v>
      </c>
      <c r="Q3586" s="27">
        <f>IF(NOT(ISNUMBER(P3586)),"",P3586+15)</f>
        <v>45267</v>
      </c>
      <c r="R3586" s="25" t="s">
        <v>195</v>
      </c>
      <c r="S3586" s="25"/>
      <c r="T3586" s="42"/>
      <c r="U3586" s="24"/>
      <c r="V3586" s="24"/>
      <c r="W3586" s="24"/>
      <c r="X3586" s="24">
        <v>45268</v>
      </c>
      <c r="Y3586" s="23" t="str">
        <f ca="1">IF(LEFT(B3586) = "P",
        IF(OR(ISBLANK(I3586), I3586 = ""), TODAY() - F3586 &amp; CHAR(10) &amp; "(preapproval)", I3586 - F3586 &amp; CHAR(10) &amp; "(PFL filed)"),
       IF(OR(ISBLANK(Z3586), Z3586 = ""), TODAY() - J3586, X3586 - J3586 &amp; CHAR(10) &amp; "(closed)"))</f>
        <v>91
(closed)</v>
      </c>
      <c r="Z3586" s="6" t="str">
        <f>IF(ISBLANK(X3586), "", "Yes")</f>
        <v>Yes</v>
      </c>
    </row>
    <row r="3587" spans="1:26" s="70" customFormat="1" ht="28.8" hidden="1" x14ac:dyDescent="0.3">
      <c r="A3587" s="29">
        <v>1</v>
      </c>
      <c r="B3587" s="29">
        <v>2023000236</v>
      </c>
      <c r="C3587" s="31" t="s">
        <v>193</v>
      </c>
      <c r="D3587" s="29" t="s">
        <v>179</v>
      </c>
      <c r="E3587" s="31" t="s">
        <v>975</v>
      </c>
      <c r="F3587" s="43"/>
      <c r="G3587" s="32"/>
      <c r="H3587" s="24" t="s">
        <v>230</v>
      </c>
      <c r="I3587" s="24"/>
      <c r="J3587" s="24">
        <v>45177</v>
      </c>
      <c r="K3587" s="28">
        <v>297.8</v>
      </c>
      <c r="L3587" s="44">
        <v>148.9</v>
      </c>
      <c r="M3587" s="28">
        <v>297.8</v>
      </c>
      <c r="N3587" s="44">
        <v>148.9</v>
      </c>
      <c r="O3587" s="27">
        <f>IF(ISBLANK(J3587), "", IF(LEFT(B3587) = "P", J3587+60, J3587+90))</f>
        <v>45267</v>
      </c>
      <c r="P3587" s="27">
        <v>45252</v>
      </c>
      <c r="Q3587" s="27">
        <f>IF(NOT(ISNUMBER(P3587)),"",P3587+15)</f>
        <v>45267</v>
      </c>
      <c r="R3587" s="25"/>
      <c r="S3587" s="25"/>
      <c r="T3587" s="42"/>
      <c r="U3587" s="24"/>
      <c r="V3587" s="24"/>
      <c r="W3587" s="24"/>
      <c r="X3587" s="24">
        <v>45268</v>
      </c>
      <c r="Y3587" s="23" t="str">
        <f ca="1">IF(LEFT(B3587) = "P",
        IF(OR(ISBLANK(I3587), I3587 = ""), TODAY() - F3587 &amp; CHAR(10) &amp; "(preapproval)", I3587 - F3587 &amp; CHAR(10) &amp; "(PFL filed)"),
       IF(OR(ISBLANK(Z3587), Z3587 = ""), TODAY() - J3587, X3587 - J3587 &amp; CHAR(10) &amp; "(closed)"))</f>
        <v>91
(closed)</v>
      </c>
      <c r="Z3587" s="6" t="str">
        <f>IF(ISBLANK(X3587), "", "Yes")</f>
        <v>Yes</v>
      </c>
    </row>
    <row r="3588" spans="1:26" ht="28.8" hidden="1" x14ac:dyDescent="0.3">
      <c r="A3588" s="29" t="s">
        <v>185</v>
      </c>
      <c r="B3588" s="29">
        <v>2023000237</v>
      </c>
      <c r="C3588" s="31" t="s">
        <v>193</v>
      </c>
      <c r="D3588" s="29" t="s">
        <v>179</v>
      </c>
      <c r="E3588" s="31" t="s">
        <v>974</v>
      </c>
      <c r="F3588" s="43"/>
      <c r="G3588" s="32"/>
      <c r="H3588" s="24" t="s">
        <v>230</v>
      </c>
      <c r="I3588" s="24"/>
      <c r="J3588" s="24">
        <v>45177</v>
      </c>
      <c r="K3588" s="28">
        <v>1829</v>
      </c>
      <c r="L3588" s="44">
        <v>914.7</v>
      </c>
      <c r="M3588" s="28">
        <v>1829</v>
      </c>
      <c r="N3588" s="28">
        <v>914.7</v>
      </c>
      <c r="O3588" s="27">
        <f>IF(ISBLANK(J3588), "", IF(LEFT(B3588) = "P", J3588+60, J3588+90))</f>
        <v>45267</v>
      </c>
      <c r="P3588" s="27">
        <v>45252</v>
      </c>
      <c r="Q3588" s="27">
        <f>IF(NOT(ISNUMBER(P3588)),"",P3588+15)</f>
        <v>45267</v>
      </c>
      <c r="R3588" s="25" t="s">
        <v>195</v>
      </c>
      <c r="S3588" s="25"/>
      <c r="T3588" s="42"/>
      <c r="U3588" s="24"/>
      <c r="V3588" s="24"/>
      <c r="W3588" s="24"/>
      <c r="X3588" s="24">
        <v>45268</v>
      </c>
      <c r="Y3588" s="23" t="str">
        <f ca="1">IF(LEFT(B3588) = "P",
        IF(OR(ISBLANK(I3588), I3588 = ""), TODAY() - F3588 &amp; CHAR(10) &amp; "(preapproval)", I3588 - F3588 &amp; CHAR(10) &amp; "(PFL filed)"),
       IF(OR(ISBLANK(Z3588), Z3588 = ""), TODAY() - J3588, X3588 - J3588 &amp; CHAR(10) &amp; "(closed)"))</f>
        <v>91
(closed)</v>
      </c>
      <c r="Z3588" s="6" t="str">
        <f>IF(ISBLANK(X3588), "", "Yes")</f>
        <v>Yes</v>
      </c>
    </row>
    <row r="3589" spans="1:26" s="73" customFormat="1" ht="28.8" hidden="1" x14ac:dyDescent="0.3">
      <c r="A3589" s="29" t="s">
        <v>185</v>
      </c>
      <c r="B3589" s="29">
        <v>2023000238</v>
      </c>
      <c r="C3589" s="31" t="s">
        <v>301</v>
      </c>
      <c r="D3589" s="29" t="s">
        <v>179</v>
      </c>
      <c r="E3589" s="31" t="s">
        <v>973</v>
      </c>
      <c r="F3589" s="43"/>
      <c r="G3589" s="32"/>
      <c r="H3589" s="24" t="s">
        <v>230</v>
      </c>
      <c r="I3589" s="24"/>
      <c r="J3589" s="24">
        <v>45181</v>
      </c>
      <c r="K3589" s="28">
        <v>2100</v>
      </c>
      <c r="L3589" s="44">
        <v>150</v>
      </c>
      <c r="M3589" s="28">
        <v>2100</v>
      </c>
      <c r="N3589" s="28">
        <v>150</v>
      </c>
      <c r="O3589" s="27">
        <f>IF(ISBLANK(J3589), "", IF(LEFT(B3589) = "P", J3589+60, J3589+90))</f>
        <v>45271</v>
      </c>
      <c r="P3589" s="27">
        <v>45252</v>
      </c>
      <c r="Q3589" s="27">
        <f>IF(NOT(ISNUMBER(P3589)),"",P3589+15)</f>
        <v>45267</v>
      </c>
      <c r="R3589" s="25" t="s">
        <v>195</v>
      </c>
      <c r="S3589" s="25"/>
      <c r="T3589" s="42"/>
      <c r="U3589" s="24"/>
      <c r="V3589" s="24"/>
      <c r="W3589" s="24"/>
      <c r="X3589" s="24">
        <v>45268</v>
      </c>
      <c r="Y3589" s="23" t="str">
        <f ca="1">IF(LEFT(B3589) = "P",
        IF(OR(ISBLANK(I3589), I3589 = ""), TODAY() - F3589 &amp; CHAR(10) &amp; "(preapproval)", I3589 - F3589 &amp; CHAR(10) &amp; "(PFL filed)"),
       IF(OR(ISBLANK(Z3589), Z3589 = ""), TODAY() - J3589, X3589 - J3589 &amp; CHAR(10) &amp; "(closed)"))</f>
        <v>87
(closed)</v>
      </c>
      <c r="Z3589" s="6" t="str">
        <f>IF(ISBLANK(X3589), "", "Yes")</f>
        <v>Yes</v>
      </c>
    </row>
    <row r="3590" spans="1:26" ht="28.8" hidden="1" x14ac:dyDescent="0.3">
      <c r="A3590" s="29" t="s">
        <v>185</v>
      </c>
      <c r="B3590" s="29">
        <v>2023000239</v>
      </c>
      <c r="C3590" s="31" t="s">
        <v>193</v>
      </c>
      <c r="D3590" s="29" t="s">
        <v>179</v>
      </c>
      <c r="E3590" s="31" t="s">
        <v>972</v>
      </c>
      <c r="F3590" s="43"/>
      <c r="G3590" s="32"/>
      <c r="H3590" s="24" t="s">
        <v>230</v>
      </c>
      <c r="I3590" s="24"/>
      <c r="J3590" s="24">
        <v>45181</v>
      </c>
      <c r="K3590" s="28">
        <v>528</v>
      </c>
      <c r="L3590" s="44">
        <v>264</v>
      </c>
      <c r="M3590" s="28">
        <v>528</v>
      </c>
      <c r="N3590" s="28">
        <v>264</v>
      </c>
      <c r="O3590" s="27">
        <f>IF(ISBLANK(J3590), "", IF(LEFT(B3590) = "P", J3590+60, J3590+90))</f>
        <v>45271</v>
      </c>
      <c r="P3590" s="27">
        <v>45258</v>
      </c>
      <c r="Q3590" s="27">
        <f>IF(NOT(ISNUMBER(P3590)),"",P3590+15)</f>
        <v>45273</v>
      </c>
      <c r="R3590" s="25" t="s">
        <v>195</v>
      </c>
      <c r="S3590" s="25"/>
      <c r="T3590" s="42"/>
      <c r="U3590" s="24"/>
      <c r="V3590" s="24"/>
      <c r="W3590" s="24"/>
      <c r="X3590" s="24">
        <v>45274</v>
      </c>
      <c r="Y3590" s="23" t="str">
        <f ca="1">IF(LEFT(B3590) = "P",
        IF(OR(ISBLANK(I3590), I3590 = ""), TODAY() - F3590 &amp; CHAR(10) &amp; "(preapproval)", I3590 - F3590 &amp; CHAR(10) &amp; "(PFL filed)"),
       IF(OR(ISBLANK(Z3590), Z3590 = ""), TODAY() - J3590, X3590 - J3590 &amp; CHAR(10) &amp; "(closed)"))</f>
        <v>93
(closed)</v>
      </c>
      <c r="Z3590" s="6" t="str">
        <f>IF(ISBLANK(X3590), "", "Yes")</f>
        <v>Yes</v>
      </c>
    </row>
    <row r="3591" spans="1:26" ht="28.8" hidden="1" x14ac:dyDescent="0.3">
      <c r="A3591" s="29" t="s">
        <v>185</v>
      </c>
      <c r="B3591" s="29">
        <v>2023000240</v>
      </c>
      <c r="C3591" s="31" t="s">
        <v>193</v>
      </c>
      <c r="D3591" s="29" t="s">
        <v>176</v>
      </c>
      <c r="E3591" s="75" t="s">
        <v>971</v>
      </c>
      <c r="F3591" s="43"/>
      <c r="G3591" s="32"/>
      <c r="H3591" s="24" t="s">
        <v>230</v>
      </c>
      <c r="I3591" s="24"/>
      <c r="J3591" s="24">
        <v>45181</v>
      </c>
      <c r="K3591" s="28">
        <v>12227</v>
      </c>
      <c r="L3591" s="44">
        <v>6113.5</v>
      </c>
      <c r="M3591" s="28">
        <v>12227</v>
      </c>
      <c r="N3591" s="28">
        <v>6113.5</v>
      </c>
      <c r="O3591" s="27">
        <f>IF(ISBLANK(J3591), "", IF(LEFT(B3591) = "P", J3591+60, J3591+90))</f>
        <v>45271</v>
      </c>
      <c r="P3591" s="27">
        <v>45258</v>
      </c>
      <c r="Q3591" s="27">
        <f>IF(NOT(ISNUMBER(P3591)),"",P3591+15)</f>
        <v>45273</v>
      </c>
      <c r="R3591" s="25" t="s">
        <v>195</v>
      </c>
      <c r="S3591" s="25"/>
      <c r="T3591" s="42"/>
      <c r="U3591" s="24"/>
      <c r="V3591" s="24"/>
      <c r="W3591" s="24"/>
      <c r="X3591" s="24">
        <v>45274</v>
      </c>
      <c r="Y3591" s="23" t="str">
        <f ca="1">IF(LEFT(B3591) = "P",
        IF(OR(ISBLANK(I3591), I3591 = ""), TODAY() - F3591 &amp; CHAR(10) &amp; "(preapproval)", I3591 - F3591 &amp; CHAR(10) &amp; "(PFL filed)"),
       IF(OR(ISBLANK(Z3591), Z3591 = ""), TODAY() - J3591, X3591 - J3591 &amp; CHAR(10) &amp; "(closed)"))</f>
        <v>93
(closed)</v>
      </c>
      <c r="Z3591" s="6" t="str">
        <f>IF(ISBLANK(X3591), "", "Yes")</f>
        <v>Yes</v>
      </c>
    </row>
    <row r="3592" spans="1:26" ht="28.8" hidden="1" x14ac:dyDescent="0.3">
      <c r="A3592" s="29" t="s">
        <v>185</v>
      </c>
      <c r="B3592" s="29">
        <v>2023000242</v>
      </c>
      <c r="C3592" s="31" t="s">
        <v>969</v>
      </c>
      <c r="D3592" s="29" t="s">
        <v>179</v>
      </c>
      <c r="E3592" s="31" t="s">
        <v>197</v>
      </c>
      <c r="F3592" s="43"/>
      <c r="G3592" s="32"/>
      <c r="H3592" s="24" t="s">
        <v>230</v>
      </c>
      <c r="I3592" s="24"/>
      <c r="J3592" s="24">
        <v>45182</v>
      </c>
      <c r="K3592" s="28">
        <v>35805</v>
      </c>
      <c r="L3592" s="44">
        <v>1320</v>
      </c>
      <c r="M3592" s="28">
        <v>35805</v>
      </c>
      <c r="N3592" s="44">
        <v>1320</v>
      </c>
      <c r="O3592" s="27">
        <f>IF(ISBLANK(J3592), "", IF(LEFT(B3592) = "P", J3592+60, J3592+90))</f>
        <v>45272</v>
      </c>
      <c r="P3592" s="27">
        <v>45258</v>
      </c>
      <c r="Q3592" s="27">
        <f>IF(NOT(ISNUMBER(P3592)),"",P3592+15)</f>
        <v>45273</v>
      </c>
      <c r="R3592" s="25" t="s">
        <v>195</v>
      </c>
      <c r="S3592" s="25"/>
      <c r="T3592" s="42"/>
      <c r="U3592" s="24"/>
      <c r="V3592" s="24"/>
      <c r="W3592" s="24"/>
      <c r="X3592" s="24">
        <v>45274</v>
      </c>
      <c r="Y3592" s="23" t="str">
        <f ca="1">IF(LEFT(B3592) = "P",
        IF(OR(ISBLANK(I3592), I3592 = ""), TODAY() - F3592 &amp; CHAR(10) &amp; "(preapproval)", I3592 - F3592 &amp; CHAR(10) &amp; "(PFL filed)"),
       IF(OR(ISBLANK(Z3592), Z3592 = ""), TODAY() - J3592, X3592 - J3592 &amp; CHAR(10) &amp; "(closed)"))</f>
        <v>92
(closed)</v>
      </c>
      <c r="Z3592" s="6" t="str">
        <f>IF(ISBLANK(X3592), "", "Yes")</f>
        <v>Yes</v>
      </c>
    </row>
    <row r="3593" spans="1:26" ht="28.8" hidden="1" x14ac:dyDescent="0.3">
      <c r="A3593" s="29" t="s">
        <v>185</v>
      </c>
      <c r="B3593" s="29">
        <v>2023000243</v>
      </c>
      <c r="C3593" s="30" t="s">
        <v>804</v>
      </c>
      <c r="D3593" s="29" t="s">
        <v>179</v>
      </c>
      <c r="E3593" s="22" t="s">
        <v>970</v>
      </c>
      <c r="F3593" s="43"/>
      <c r="G3593" s="32"/>
      <c r="H3593" s="24" t="s">
        <v>230</v>
      </c>
      <c r="I3593" s="24"/>
      <c r="J3593" s="24">
        <v>45182</v>
      </c>
      <c r="K3593" s="28">
        <v>217.49</v>
      </c>
      <c r="L3593" s="44">
        <v>310.7</v>
      </c>
      <c r="M3593" s="28">
        <v>217.49</v>
      </c>
      <c r="N3593" s="28">
        <v>310.7</v>
      </c>
      <c r="O3593" s="27">
        <f>IF(ISBLANK(J3593), "", IF(LEFT(B3593) = "P", J3593+60, J3593+90))</f>
        <v>45272</v>
      </c>
      <c r="P3593" s="27">
        <v>45258</v>
      </c>
      <c r="Q3593" s="27">
        <f>IF(NOT(ISNUMBER(P3593)),"",P3593+15)</f>
        <v>45273</v>
      </c>
      <c r="R3593" s="25" t="s">
        <v>195</v>
      </c>
      <c r="S3593" s="25"/>
      <c r="T3593" s="42"/>
      <c r="U3593" s="24"/>
      <c r="V3593" s="24"/>
      <c r="W3593" s="24"/>
      <c r="X3593" s="24">
        <v>45274</v>
      </c>
      <c r="Y3593" s="23" t="str">
        <f ca="1">IF(LEFT(B3593) = "P",
        IF(OR(ISBLANK(I3593), I3593 = ""), TODAY() - F3593 &amp; CHAR(10) &amp; "(preapproval)", I3593 - F3593 &amp; CHAR(10) &amp; "(PFL filed)"),
       IF(OR(ISBLANK(Z3593), Z3593 = ""), TODAY() - J3593, X3593 - J3593 &amp; CHAR(10) &amp; "(closed)"))</f>
        <v>92
(closed)</v>
      </c>
      <c r="Z3593" s="6" t="str">
        <f>IF(ISBLANK(X3593), "", "Yes")</f>
        <v>Yes</v>
      </c>
    </row>
    <row r="3594" spans="1:26" ht="28.8" hidden="1" x14ac:dyDescent="0.3">
      <c r="A3594" s="29" t="s">
        <v>185</v>
      </c>
      <c r="B3594" s="29">
        <v>2023000244</v>
      </c>
      <c r="C3594" s="31" t="s">
        <v>333</v>
      </c>
      <c r="D3594" s="29" t="s">
        <v>179</v>
      </c>
      <c r="E3594" s="31" t="s">
        <v>954</v>
      </c>
      <c r="F3594" s="43"/>
      <c r="G3594" s="32"/>
      <c r="H3594" s="24" t="s">
        <v>230</v>
      </c>
      <c r="I3594" s="24"/>
      <c r="J3594" s="24">
        <v>45182</v>
      </c>
      <c r="K3594" s="28">
        <v>598.79999999999995</v>
      </c>
      <c r="L3594" s="44">
        <v>199.6</v>
      </c>
      <c r="M3594" s="28">
        <v>598.79999999999995</v>
      </c>
      <c r="N3594" s="28">
        <v>199.6</v>
      </c>
      <c r="O3594" s="27">
        <f>IF(ISBLANK(J3594), "", IF(LEFT(B3594) = "P", J3594+60, J3594+90))</f>
        <v>45272</v>
      </c>
      <c r="P3594" s="27">
        <v>45266</v>
      </c>
      <c r="Q3594" s="27">
        <f>IF(NOT(ISNUMBER(P3594)),"",P3594+15)</f>
        <v>45281</v>
      </c>
      <c r="R3594" s="25" t="s">
        <v>195</v>
      </c>
      <c r="S3594" s="25"/>
      <c r="T3594" s="42"/>
      <c r="U3594" s="24"/>
      <c r="V3594" s="24"/>
      <c r="W3594" s="24"/>
      <c r="X3594" s="24">
        <v>45282</v>
      </c>
      <c r="Y3594" s="23" t="str">
        <f ca="1">IF(LEFT(B3594) = "P",
        IF(OR(ISBLANK(I3594), I3594 = ""), TODAY() - F3594 &amp; CHAR(10) &amp; "(preapproval)", I3594 - F3594 &amp; CHAR(10) &amp; "(PFL filed)"),
       IF(OR(ISBLANK(Z3594), Z3594 = ""), TODAY() - J3594, X3594 - J3594 &amp; CHAR(10) &amp; "(closed)"))</f>
        <v>100
(closed)</v>
      </c>
      <c r="Z3594" s="6" t="str">
        <f>IF(ISBLANK(X3594), "", "Yes")</f>
        <v>Yes</v>
      </c>
    </row>
    <row r="3595" spans="1:26" ht="28.8" hidden="1" x14ac:dyDescent="0.3">
      <c r="A3595" s="29" t="s">
        <v>185</v>
      </c>
      <c r="B3595" s="29">
        <v>2023000241</v>
      </c>
      <c r="C3595" s="31" t="s">
        <v>969</v>
      </c>
      <c r="D3595" s="29" t="s">
        <v>179</v>
      </c>
      <c r="E3595" s="31" t="s">
        <v>197</v>
      </c>
      <c r="F3595" s="43"/>
      <c r="G3595" s="32"/>
      <c r="H3595" s="24" t="s">
        <v>230</v>
      </c>
      <c r="I3595" s="24"/>
      <c r="J3595" s="24">
        <v>45182</v>
      </c>
      <c r="K3595" s="28">
        <v>35805</v>
      </c>
      <c r="L3595" s="44">
        <v>1320</v>
      </c>
      <c r="M3595" s="28"/>
      <c r="N3595" s="28"/>
      <c r="O3595" s="27">
        <f>IF(ISBLANK(J3595), "", IF(LEFT(B3595) = "P", J3595+60, J3595+90))</f>
        <v>45272</v>
      </c>
      <c r="P3595" s="74"/>
      <c r="Q3595" s="27" t="str">
        <f>IF(NOT(ISNUMBER(P3595)),"",P3595+15)</f>
        <v/>
      </c>
      <c r="R3595" s="25"/>
      <c r="S3595" s="25"/>
      <c r="T3595" s="42"/>
      <c r="U3595" s="24"/>
      <c r="V3595" s="24"/>
      <c r="W3595" s="24"/>
      <c r="X3595" s="24">
        <v>45183</v>
      </c>
      <c r="Y3595" s="23" t="str">
        <f ca="1">IF(LEFT(B3595) = "P",
        IF(OR(ISBLANK(I3595), I3595 = ""), TODAY() - F3595 &amp; CHAR(10) &amp; "(preapproval)", I3595 - F3595 &amp; CHAR(10) &amp; "(PFL filed)"),
       IF(OR(ISBLANK(Z3595), Z3595 = ""), TODAY() - J3595, X3595 - J3595 &amp; CHAR(10) &amp; "(closed)"))</f>
        <v>1
(closed)</v>
      </c>
      <c r="Z3595" s="6" t="str">
        <f>IF(ISBLANK(X3595), "", "Yes")</f>
        <v>Yes</v>
      </c>
    </row>
    <row r="3596" spans="1:26" ht="28.8" hidden="1" x14ac:dyDescent="0.3">
      <c r="A3596" s="29" t="s">
        <v>185</v>
      </c>
      <c r="B3596" s="29">
        <v>2023000249</v>
      </c>
      <c r="C3596" s="31" t="s">
        <v>193</v>
      </c>
      <c r="D3596" s="29" t="s">
        <v>179</v>
      </c>
      <c r="E3596" s="31" t="s">
        <v>968</v>
      </c>
      <c r="F3596" s="43"/>
      <c r="G3596" s="32"/>
      <c r="H3596" s="24" t="s">
        <v>230</v>
      </c>
      <c r="I3596" s="24"/>
      <c r="J3596" s="24">
        <v>45184</v>
      </c>
      <c r="K3596" s="28">
        <v>667.6</v>
      </c>
      <c r="L3596" s="44">
        <v>333.8</v>
      </c>
      <c r="M3596" s="28">
        <v>667.6</v>
      </c>
      <c r="N3596" s="28">
        <v>333.8</v>
      </c>
      <c r="O3596" s="27">
        <f>IF(ISBLANK(J3596), "", IF(LEFT(B3596) = "P", J3596+60, J3596+90))</f>
        <v>45274</v>
      </c>
      <c r="P3596" s="27">
        <v>45266</v>
      </c>
      <c r="Q3596" s="27">
        <f>IF(NOT(ISNUMBER(P3596)),"",P3596+15)</f>
        <v>45281</v>
      </c>
      <c r="R3596" s="25" t="s">
        <v>195</v>
      </c>
      <c r="S3596" s="25"/>
      <c r="T3596" s="42"/>
      <c r="U3596" s="24"/>
      <c r="V3596" s="24"/>
      <c r="W3596" s="24"/>
      <c r="X3596" s="24">
        <v>45282</v>
      </c>
      <c r="Y3596" s="23" t="str">
        <f ca="1">IF(LEFT(B3596) = "P",
        IF(OR(ISBLANK(I3596), I3596 = ""), TODAY() - F3596 &amp; CHAR(10) &amp; "(preapproval)", I3596 - F3596 &amp; CHAR(10) &amp; "(PFL filed)"),
       IF(OR(ISBLANK(Z3596), Z3596 = ""), TODAY() - J3596, X3596 - J3596 &amp; CHAR(10) &amp; "(closed)"))</f>
        <v>98
(closed)</v>
      </c>
      <c r="Z3596" s="6" t="str">
        <f>IF(ISBLANK(X3596), "", "Yes")</f>
        <v>Yes</v>
      </c>
    </row>
    <row r="3597" spans="1:26" ht="28.8" hidden="1" x14ac:dyDescent="0.3">
      <c r="A3597" s="29" t="s">
        <v>185</v>
      </c>
      <c r="B3597" s="29">
        <v>2023000250</v>
      </c>
      <c r="C3597" s="31" t="s">
        <v>193</v>
      </c>
      <c r="D3597" s="29" t="s">
        <v>179</v>
      </c>
      <c r="E3597" s="31" t="s">
        <v>967</v>
      </c>
      <c r="F3597" s="43"/>
      <c r="G3597" s="32"/>
      <c r="H3597" s="24" t="s">
        <v>230</v>
      </c>
      <c r="I3597" s="24"/>
      <c r="J3597" s="24">
        <v>45184</v>
      </c>
      <c r="K3597" s="28">
        <v>259.8</v>
      </c>
      <c r="L3597" s="44">
        <v>79.900000000000006</v>
      </c>
      <c r="M3597" s="28">
        <v>259.8</v>
      </c>
      <c r="N3597" s="44">
        <v>79.900000000000006</v>
      </c>
      <c r="O3597" s="27">
        <f>IF(ISBLANK(J3597), "", IF(LEFT(B3597) = "P", J3597+60, J3597+90))</f>
        <v>45274</v>
      </c>
      <c r="P3597" s="27">
        <v>45266</v>
      </c>
      <c r="Q3597" s="27">
        <f>IF(NOT(ISNUMBER(P3597)),"",P3597+15)</f>
        <v>45281</v>
      </c>
      <c r="R3597" s="25" t="s">
        <v>195</v>
      </c>
      <c r="S3597" s="25"/>
      <c r="T3597" s="42"/>
      <c r="U3597" s="24"/>
      <c r="V3597" s="24"/>
      <c r="W3597" s="24"/>
      <c r="X3597" s="24">
        <v>45282</v>
      </c>
      <c r="Y3597" s="23" t="str">
        <f ca="1">IF(LEFT(B3597) = "P",
        IF(OR(ISBLANK(I3597), I3597 = ""), TODAY() - F3597 &amp; CHAR(10) &amp; "(preapproval)", I3597 - F3597 &amp; CHAR(10) &amp; "(PFL filed)"),
       IF(OR(ISBLANK(Z3597), Z3597 = ""), TODAY() - J3597, X3597 - J3597 &amp; CHAR(10) &amp; "(closed)"))</f>
        <v>98
(closed)</v>
      </c>
      <c r="Z3597" s="6" t="str">
        <f>IF(ISBLANK(X3597), "", "Yes")</f>
        <v>Yes</v>
      </c>
    </row>
    <row r="3598" spans="1:26" ht="28.8" hidden="1" x14ac:dyDescent="0.3">
      <c r="A3598" s="29" t="s">
        <v>185</v>
      </c>
      <c r="B3598" s="29">
        <v>2023000252</v>
      </c>
      <c r="C3598" s="31" t="s">
        <v>193</v>
      </c>
      <c r="D3598" s="29" t="s">
        <v>179</v>
      </c>
      <c r="E3598" s="31" t="s">
        <v>966</v>
      </c>
      <c r="F3598" s="43"/>
      <c r="G3598" s="32"/>
      <c r="H3598" s="24" t="s">
        <v>230</v>
      </c>
      <c r="I3598" s="24"/>
      <c r="J3598" s="24">
        <v>45184</v>
      </c>
      <c r="K3598" s="28">
        <v>302.89999999999998</v>
      </c>
      <c r="L3598" s="44">
        <v>109</v>
      </c>
      <c r="M3598" s="28">
        <v>302.89999999999998</v>
      </c>
      <c r="N3598" s="28">
        <v>109</v>
      </c>
      <c r="O3598" s="27">
        <f>IF(ISBLANK(J3598), "", IF(LEFT(B3598) = "P", J3598+60, J3598+90))</f>
        <v>45274</v>
      </c>
      <c r="P3598" s="27">
        <v>45266</v>
      </c>
      <c r="Q3598" s="27">
        <f>IF(NOT(ISNUMBER(P3598)),"",P3598+15)</f>
        <v>45281</v>
      </c>
      <c r="R3598" s="25" t="s">
        <v>195</v>
      </c>
      <c r="S3598" s="25"/>
      <c r="T3598" s="42"/>
      <c r="U3598" s="24"/>
      <c r="V3598" s="24"/>
      <c r="W3598" s="24"/>
      <c r="X3598" s="24">
        <v>45287</v>
      </c>
      <c r="Y3598" s="23" t="str">
        <f ca="1">IF(LEFT(B3598) = "P",
        IF(OR(ISBLANK(I3598), I3598 = ""), TODAY() - F3598 &amp; CHAR(10) &amp; "(preapproval)", I3598 - F3598 &amp; CHAR(10) &amp; "(PFL filed)"),
       IF(OR(ISBLANK(Z3598), Z3598 = ""), TODAY() - J3598, X3598 - J3598 &amp; CHAR(10) &amp; "(closed)"))</f>
        <v>103
(closed)</v>
      </c>
      <c r="Z3598" s="6" t="str">
        <f>IF(ISBLANK(X3598), "", "Yes")</f>
        <v>Yes</v>
      </c>
    </row>
    <row r="3599" spans="1:26" ht="28.8" hidden="1" x14ac:dyDescent="0.3">
      <c r="A3599" s="29" t="s">
        <v>185</v>
      </c>
      <c r="B3599" s="29">
        <v>2023000245</v>
      </c>
      <c r="C3599" s="31" t="s">
        <v>804</v>
      </c>
      <c r="D3599" s="29" t="s">
        <v>179</v>
      </c>
      <c r="E3599" s="31" t="s">
        <v>468</v>
      </c>
      <c r="F3599" s="43"/>
      <c r="G3599" s="32"/>
      <c r="H3599" s="24" t="s">
        <v>230</v>
      </c>
      <c r="I3599" s="24"/>
      <c r="J3599" s="24">
        <v>45183</v>
      </c>
      <c r="K3599" s="28">
        <v>1151.94</v>
      </c>
      <c r="L3599" s="44">
        <v>236.12</v>
      </c>
      <c r="M3599" s="28">
        <v>1151.94</v>
      </c>
      <c r="N3599" s="28">
        <v>236.12</v>
      </c>
      <c r="O3599" s="27">
        <f>IF(ISBLANK(J3599), "", IF(LEFT(B3599) = "P", J3599+60, J3599+90))</f>
        <v>45273</v>
      </c>
      <c r="P3599" s="27">
        <v>45266</v>
      </c>
      <c r="Q3599" s="27">
        <f>IF(NOT(ISNUMBER(P3599)),"",P3599+15)</f>
        <v>45281</v>
      </c>
      <c r="R3599" s="25" t="s">
        <v>195</v>
      </c>
      <c r="S3599" s="25"/>
      <c r="T3599" s="42"/>
      <c r="U3599" s="24"/>
      <c r="V3599" s="24"/>
      <c r="W3599" s="24"/>
      <c r="X3599" s="24">
        <v>45282</v>
      </c>
      <c r="Y3599" s="23" t="str">
        <f ca="1">IF(LEFT(B3599) = "P",
        IF(OR(ISBLANK(I3599), I3599 = ""), TODAY() - F3599 &amp; CHAR(10) &amp; "(preapproval)", I3599 - F3599 &amp; CHAR(10) &amp; "(PFL filed)"),
       IF(OR(ISBLANK(Z3599), Z3599 = ""), TODAY() - J3599, X3599 - J3599 &amp; CHAR(10) &amp; "(closed)"))</f>
        <v>99
(closed)</v>
      </c>
      <c r="Z3599" s="6" t="str">
        <f>IF(ISBLANK(X3599), "", "Yes")</f>
        <v>Yes</v>
      </c>
    </row>
    <row r="3600" spans="1:26" ht="28.8" hidden="1" x14ac:dyDescent="0.3">
      <c r="A3600" s="29" t="s">
        <v>185</v>
      </c>
      <c r="B3600" s="29">
        <v>2023000246</v>
      </c>
      <c r="C3600" s="31" t="s">
        <v>291</v>
      </c>
      <c r="D3600" s="29" t="s">
        <v>179</v>
      </c>
      <c r="E3600" s="31" t="s">
        <v>959</v>
      </c>
      <c r="F3600" s="43"/>
      <c r="G3600" s="32"/>
      <c r="H3600" s="24" t="s">
        <v>230</v>
      </c>
      <c r="I3600" s="24"/>
      <c r="J3600" s="24">
        <v>45183</v>
      </c>
      <c r="K3600" s="28">
        <v>818.4</v>
      </c>
      <c r="L3600" s="44">
        <v>818.4</v>
      </c>
      <c r="M3600" s="28">
        <v>0</v>
      </c>
      <c r="N3600" s="28">
        <v>0</v>
      </c>
      <c r="O3600" s="27">
        <f>IF(ISBLANK(J3600), "", IF(LEFT(B3600) = "P", J3600+60, J3600+90))</f>
        <v>45273</v>
      </c>
      <c r="P3600" s="27" t="s">
        <v>230</v>
      </c>
      <c r="Q3600" s="27" t="s">
        <v>230</v>
      </c>
      <c r="R3600" s="25" t="s">
        <v>195</v>
      </c>
      <c r="S3600" s="25"/>
      <c r="T3600" s="42"/>
      <c r="U3600" s="24"/>
      <c r="V3600" s="24"/>
      <c r="W3600" s="24"/>
      <c r="X3600" s="24">
        <v>45190</v>
      </c>
      <c r="Y3600" s="23" t="str">
        <f ca="1">IF(LEFT(B3600) = "P",
        IF(OR(ISBLANK(I3600), I3600 = ""), TODAY() - F3600 &amp; CHAR(10) &amp; "(preapproval)", I3600 - F3600 &amp; CHAR(10) &amp; "(PFL filed)"),
       IF(OR(ISBLANK(Z3600), Z3600 = ""), TODAY() - J3600, X3600 - J3600 &amp; CHAR(10) &amp; "(closed)"))</f>
        <v>7
(closed)</v>
      </c>
      <c r="Z3600" s="6" t="str">
        <f>IF(ISBLANK(X3600), "", "Yes")</f>
        <v>Yes</v>
      </c>
    </row>
    <row r="3601" spans="1:26" ht="28.8" hidden="1" x14ac:dyDescent="0.3">
      <c r="A3601" s="29" t="s">
        <v>185</v>
      </c>
      <c r="B3601" s="29">
        <v>2023000247</v>
      </c>
      <c r="C3601" s="31" t="s">
        <v>193</v>
      </c>
      <c r="D3601" s="29" t="s">
        <v>179</v>
      </c>
      <c r="E3601" s="31" t="s">
        <v>494</v>
      </c>
      <c r="F3601" s="43"/>
      <c r="G3601" s="32"/>
      <c r="H3601" s="24" t="s">
        <v>230</v>
      </c>
      <c r="I3601" s="24"/>
      <c r="J3601" s="24">
        <v>45184</v>
      </c>
      <c r="K3601" s="28">
        <v>592</v>
      </c>
      <c r="L3601" s="44">
        <v>296</v>
      </c>
      <c r="M3601" s="28">
        <v>592</v>
      </c>
      <c r="N3601" s="28">
        <v>296</v>
      </c>
      <c r="O3601" s="27">
        <f>IF(ISBLANK(J3601), "", IF(LEFT(B3601) = "P", J3601+60, J3601+90))</f>
        <v>45274</v>
      </c>
      <c r="P3601" s="27">
        <v>45266</v>
      </c>
      <c r="Q3601" s="27">
        <f>IF(NOT(ISNUMBER(P3601)),"",P3601+15)</f>
        <v>45281</v>
      </c>
      <c r="R3601" s="25" t="s">
        <v>195</v>
      </c>
      <c r="S3601" s="25"/>
      <c r="T3601" s="42"/>
      <c r="U3601" s="24"/>
      <c r="V3601" s="24"/>
      <c r="W3601" s="24"/>
      <c r="X3601" s="24">
        <v>45282</v>
      </c>
      <c r="Y3601" s="23" t="str">
        <f ca="1">IF(LEFT(B3601) = "P",
        IF(OR(ISBLANK(I3601), I3601 = ""), TODAY() - F3601 &amp; CHAR(10) &amp; "(preapproval)", I3601 - F3601 &amp; CHAR(10) &amp; "(PFL filed)"),
       IF(OR(ISBLANK(Z3601), Z3601 = ""), TODAY() - J3601, X3601 - J3601 &amp; CHAR(10) &amp; "(closed)"))</f>
        <v>98
(closed)</v>
      </c>
      <c r="Z3601" s="6" t="str">
        <f>IF(ISBLANK(X3601), "", "Yes")</f>
        <v>Yes</v>
      </c>
    </row>
    <row r="3602" spans="1:26" ht="28.8" hidden="1" x14ac:dyDescent="0.3">
      <c r="A3602" s="29" t="s">
        <v>185</v>
      </c>
      <c r="B3602" s="29">
        <v>2023000248</v>
      </c>
      <c r="C3602" s="31" t="s">
        <v>193</v>
      </c>
      <c r="D3602" s="29" t="s">
        <v>179</v>
      </c>
      <c r="E3602" s="31" t="s">
        <v>965</v>
      </c>
      <c r="F3602" s="43"/>
      <c r="G3602" s="32"/>
      <c r="H3602" s="24" t="s">
        <v>230</v>
      </c>
      <c r="I3602" s="24"/>
      <c r="J3602" s="24">
        <v>45184</v>
      </c>
      <c r="K3602" s="28">
        <v>468</v>
      </c>
      <c r="L3602" s="44">
        <v>234</v>
      </c>
      <c r="M3602" s="28">
        <v>468</v>
      </c>
      <c r="N3602" s="28">
        <v>234</v>
      </c>
      <c r="O3602" s="27">
        <f>IF(ISBLANK(J3602), "", IF(LEFT(B3602) = "P", J3602+60, J3602+90))</f>
        <v>45274</v>
      </c>
      <c r="P3602" s="27">
        <v>45266</v>
      </c>
      <c r="Q3602" s="27">
        <f>IF(NOT(ISNUMBER(P3602)),"",P3602+15)</f>
        <v>45281</v>
      </c>
      <c r="R3602" s="25" t="s">
        <v>195</v>
      </c>
      <c r="S3602" s="25"/>
      <c r="T3602" s="42"/>
      <c r="U3602" s="24"/>
      <c r="V3602" s="24"/>
      <c r="W3602" s="24"/>
      <c r="X3602" s="24">
        <v>45282</v>
      </c>
      <c r="Y3602" s="23" t="str">
        <f ca="1">IF(LEFT(B3602) = "P",
        IF(OR(ISBLANK(I3602), I3602 = ""), TODAY() - F3602 &amp; CHAR(10) &amp; "(preapproval)", I3602 - F3602 &amp; CHAR(10) &amp; "(PFL filed)"),
       IF(OR(ISBLANK(Z3602), Z3602 = ""), TODAY() - J3602, X3602 - J3602 &amp; CHAR(10) &amp; "(closed)"))</f>
        <v>98
(closed)</v>
      </c>
      <c r="Z3602" s="6" t="str">
        <f>IF(ISBLANK(X3602), "", "Yes")</f>
        <v>Yes</v>
      </c>
    </row>
    <row r="3603" spans="1:26" ht="28.8" hidden="1" x14ac:dyDescent="0.3">
      <c r="A3603" s="29" t="s">
        <v>185</v>
      </c>
      <c r="B3603" s="29">
        <v>2023000251</v>
      </c>
      <c r="C3603" s="31" t="s">
        <v>193</v>
      </c>
      <c r="D3603" s="29" t="s">
        <v>177</v>
      </c>
      <c r="E3603" s="31" t="s">
        <v>964</v>
      </c>
      <c r="F3603" s="43"/>
      <c r="G3603" s="32"/>
      <c r="H3603" s="24" t="s">
        <v>230</v>
      </c>
      <c r="I3603" s="24"/>
      <c r="J3603" s="24">
        <v>45184</v>
      </c>
      <c r="K3603" s="28">
        <v>1119.96</v>
      </c>
      <c r="L3603" s="44">
        <v>359.6</v>
      </c>
      <c r="M3603" s="28">
        <v>1119.96</v>
      </c>
      <c r="N3603" s="28">
        <v>359.6</v>
      </c>
      <c r="O3603" s="27">
        <f>IF(ISBLANK(J3603), "", IF(LEFT(B3603) = "P", J3603+60, J3603+90))</f>
        <v>45274</v>
      </c>
      <c r="P3603" s="27">
        <v>45266</v>
      </c>
      <c r="Q3603" s="27">
        <f>IF(NOT(ISNUMBER(P3603)),"",P3603+15)</f>
        <v>45281</v>
      </c>
      <c r="R3603" s="25" t="s">
        <v>195</v>
      </c>
      <c r="S3603" s="25"/>
      <c r="T3603" s="42"/>
      <c r="U3603" s="24"/>
      <c r="V3603" s="24"/>
      <c r="W3603" s="24"/>
      <c r="X3603" s="24">
        <v>45282</v>
      </c>
      <c r="Y3603" s="23" t="str">
        <f ca="1">IF(LEFT(B3603) = "P",
        IF(OR(ISBLANK(I3603), I3603 = ""), TODAY() - F3603 &amp; CHAR(10) &amp; "(preapproval)", I3603 - F3603 &amp; CHAR(10) &amp; "(PFL filed)"),
       IF(OR(ISBLANK(Z3603), Z3603 = ""), TODAY() - J3603, X3603 - J3603 &amp; CHAR(10) &amp; "(closed)"))</f>
        <v>98
(closed)</v>
      </c>
      <c r="Z3603" s="6" t="str">
        <f>IF(ISBLANK(X3603), "", "Yes")</f>
        <v>Yes</v>
      </c>
    </row>
    <row r="3604" spans="1:26" ht="28.8" hidden="1" x14ac:dyDescent="0.3">
      <c r="A3604" s="29" t="s">
        <v>185</v>
      </c>
      <c r="B3604" s="29">
        <v>2023000253</v>
      </c>
      <c r="C3604" s="31" t="s">
        <v>193</v>
      </c>
      <c r="D3604" s="29" t="s">
        <v>179</v>
      </c>
      <c r="E3604" s="31" t="s">
        <v>963</v>
      </c>
      <c r="F3604" s="43"/>
      <c r="G3604" s="32"/>
      <c r="H3604" s="24" t="s">
        <v>230</v>
      </c>
      <c r="I3604" s="24"/>
      <c r="J3604" s="24">
        <v>45184</v>
      </c>
      <c r="K3604" s="28">
        <v>332</v>
      </c>
      <c r="L3604" s="44">
        <v>166</v>
      </c>
      <c r="M3604" s="28">
        <v>332</v>
      </c>
      <c r="N3604" s="44">
        <v>166</v>
      </c>
      <c r="O3604" s="27">
        <f>IF(ISBLANK(J3604), "", IF(LEFT(B3604) = "P", J3604+60, J3604+90))</f>
        <v>45274</v>
      </c>
      <c r="P3604" s="27">
        <v>45266</v>
      </c>
      <c r="Q3604" s="27">
        <f>IF(NOT(ISNUMBER(P3604)),"",P3604+15)</f>
        <v>45281</v>
      </c>
      <c r="R3604" s="25" t="s">
        <v>195</v>
      </c>
      <c r="S3604" s="25"/>
      <c r="T3604" s="42"/>
      <c r="U3604" s="24"/>
      <c r="V3604" s="24"/>
      <c r="W3604" s="24"/>
      <c r="X3604" s="24">
        <v>45282</v>
      </c>
      <c r="Y3604" s="23" t="str">
        <f ca="1">IF(LEFT(B3604) = "P",
        IF(OR(ISBLANK(I3604), I3604 = ""), TODAY() - F3604 &amp; CHAR(10) &amp; "(preapproval)", I3604 - F3604 &amp; CHAR(10) &amp; "(PFL filed)"),
       IF(OR(ISBLANK(Z3604), Z3604 = ""), TODAY() - J3604, X3604 - J3604 &amp; CHAR(10) &amp; "(closed)"))</f>
        <v>98
(closed)</v>
      </c>
      <c r="Z3604" s="6" t="str">
        <f>IF(ISBLANK(X3604), "", "Yes")</f>
        <v>Yes</v>
      </c>
    </row>
    <row r="3605" spans="1:26" s="73" customFormat="1" ht="28.8" hidden="1" x14ac:dyDescent="0.3">
      <c r="A3605" s="29" t="s">
        <v>185</v>
      </c>
      <c r="B3605" s="29">
        <v>2023000254</v>
      </c>
      <c r="C3605" s="31" t="s">
        <v>193</v>
      </c>
      <c r="D3605" s="29" t="s">
        <v>177</v>
      </c>
      <c r="E3605" s="31" t="s">
        <v>962</v>
      </c>
      <c r="F3605" s="43"/>
      <c r="G3605" s="32"/>
      <c r="H3605" s="24" t="s">
        <v>230</v>
      </c>
      <c r="I3605" s="24"/>
      <c r="J3605" s="24">
        <v>45184</v>
      </c>
      <c r="K3605" s="28">
        <v>743.6</v>
      </c>
      <c r="L3605" s="44">
        <v>271.8</v>
      </c>
      <c r="M3605" s="28">
        <v>743.6</v>
      </c>
      <c r="N3605" s="28">
        <v>271.8</v>
      </c>
      <c r="O3605" s="27">
        <f>IF(ISBLANK(J3605), "", IF(LEFT(B3605) = "P", J3605+60, J3605+90))</f>
        <v>45274</v>
      </c>
      <c r="P3605" s="27">
        <v>45266</v>
      </c>
      <c r="Q3605" s="27">
        <f>IF(NOT(ISNUMBER(P3605)),"",P3605+15)</f>
        <v>45281</v>
      </c>
      <c r="R3605" s="25" t="s">
        <v>195</v>
      </c>
      <c r="S3605" s="25"/>
      <c r="T3605" s="42"/>
      <c r="U3605" s="24"/>
      <c r="V3605" s="24"/>
      <c r="W3605" s="24"/>
      <c r="X3605" s="24">
        <v>45282</v>
      </c>
      <c r="Y3605" s="23" t="str">
        <f ca="1">IF(LEFT(B3605) = "P",
        IF(OR(ISBLANK(I3605), I3605 = ""), TODAY() - F3605 &amp; CHAR(10) &amp; "(preapproval)", I3605 - F3605 &amp; CHAR(10) &amp; "(PFL filed)"),
       IF(OR(ISBLANK(Z3605), Z3605 = ""), TODAY() - J3605, X3605 - J3605 &amp; CHAR(10) &amp; "(closed)"))</f>
        <v>98
(closed)</v>
      </c>
      <c r="Z3605" s="6" t="str">
        <f>IF(ISBLANK(X3605), "", "Yes")</f>
        <v>Yes</v>
      </c>
    </row>
    <row r="3606" spans="1:26" s="70" customFormat="1" ht="28.8" hidden="1" x14ac:dyDescent="0.3">
      <c r="A3606" s="29" t="s">
        <v>185</v>
      </c>
      <c r="B3606" s="29">
        <v>2023000269</v>
      </c>
      <c r="C3606" s="31" t="s">
        <v>193</v>
      </c>
      <c r="D3606" s="29" t="s">
        <v>179</v>
      </c>
      <c r="E3606" s="31" t="s">
        <v>961</v>
      </c>
      <c r="F3606" s="43"/>
      <c r="G3606" s="32"/>
      <c r="H3606" s="24" t="s">
        <v>230</v>
      </c>
      <c r="I3606" s="24"/>
      <c r="J3606" s="24">
        <v>45212</v>
      </c>
      <c r="K3606" s="28">
        <v>495</v>
      </c>
      <c r="L3606" s="44">
        <v>165</v>
      </c>
      <c r="M3606" s="28">
        <v>495</v>
      </c>
      <c r="N3606" s="28">
        <v>165</v>
      </c>
      <c r="O3606" s="27">
        <f>IF(ISBLANK(J3606), "", IF(LEFT(B3606) = "P", J3606+60, J3606+90))</f>
        <v>45302</v>
      </c>
      <c r="P3606" s="27">
        <v>45267</v>
      </c>
      <c r="Q3606" s="27">
        <f>IF(NOT(ISNUMBER(P3606)),"",P3606+15)</f>
        <v>45282</v>
      </c>
      <c r="R3606" s="25" t="s">
        <v>195</v>
      </c>
      <c r="S3606" s="25"/>
      <c r="T3606" s="42"/>
      <c r="U3606" s="24"/>
      <c r="V3606" s="24"/>
      <c r="W3606" s="24" t="s">
        <v>195</v>
      </c>
      <c r="X3606" s="24">
        <v>45287</v>
      </c>
      <c r="Y3606" s="23" t="str">
        <f ca="1">IF(LEFT(B3606) = "P",
        IF(OR(ISBLANK(I3606), I3606 = ""), TODAY() - F3606 &amp; CHAR(10) &amp; "(preapproval)", I3606 - F3606 &amp; CHAR(10) &amp; "(PFL filed)"),
       IF(OR(ISBLANK(Z3606), Z3606 = ""), TODAY() - J3606, X3606 - J3606 &amp; CHAR(10) &amp; "(closed)"))</f>
        <v>75
(closed)</v>
      </c>
      <c r="Z3606" s="6" t="str">
        <f>IF(ISBLANK(X3606), "", "Yes")</f>
        <v>Yes</v>
      </c>
    </row>
    <row r="3607" spans="1:26" ht="28.8" hidden="1" x14ac:dyDescent="0.3">
      <c r="A3607" s="29" t="s">
        <v>185</v>
      </c>
      <c r="B3607" s="29">
        <v>2023000270</v>
      </c>
      <c r="C3607" s="31" t="s">
        <v>193</v>
      </c>
      <c r="D3607" s="29" t="s">
        <v>179</v>
      </c>
      <c r="E3607" s="31" t="s">
        <v>960</v>
      </c>
      <c r="F3607" s="43"/>
      <c r="G3607" s="32"/>
      <c r="H3607" s="24" t="s">
        <v>230</v>
      </c>
      <c r="I3607" s="24"/>
      <c r="J3607" s="24">
        <v>45212</v>
      </c>
      <c r="K3607" s="28">
        <v>1980</v>
      </c>
      <c r="L3607" s="44">
        <v>660</v>
      </c>
      <c r="M3607" s="28">
        <v>1980</v>
      </c>
      <c r="N3607" s="28">
        <v>660</v>
      </c>
      <c r="O3607" s="27">
        <f>IF(ISBLANK(J3607), "", IF(LEFT(B3607) = "P", J3607+60, J3607+90))</f>
        <v>45302</v>
      </c>
      <c r="P3607" s="27">
        <v>45267</v>
      </c>
      <c r="Q3607" s="27">
        <f>IF(NOT(ISNUMBER(P3607)),"",P3607+15)</f>
        <v>45282</v>
      </c>
      <c r="R3607" s="25" t="s">
        <v>195</v>
      </c>
      <c r="S3607" s="25"/>
      <c r="T3607" s="42"/>
      <c r="U3607" s="24"/>
      <c r="V3607" s="24"/>
      <c r="W3607" s="24" t="s">
        <v>195</v>
      </c>
      <c r="X3607" s="24">
        <v>45287</v>
      </c>
      <c r="Y3607" s="23" t="str">
        <f ca="1">IF(LEFT(B3607) = "P",
        IF(OR(ISBLANK(I3607), I3607 = ""), TODAY() - F3607 &amp; CHAR(10) &amp; "(preapproval)", I3607 - F3607 &amp; CHAR(10) &amp; "(PFL filed)"),
       IF(OR(ISBLANK(Z3607), Z3607 = ""), TODAY() - J3607, X3607 - J3607 &amp; CHAR(10) &amp; "(closed)"))</f>
        <v>75
(closed)</v>
      </c>
      <c r="Z3607" s="6" t="str">
        <f>IF(ISBLANK(X3607), "", "Yes")</f>
        <v>Yes</v>
      </c>
    </row>
    <row r="3608" spans="1:26" ht="27.75" hidden="1" customHeight="1" x14ac:dyDescent="0.3">
      <c r="A3608" s="29" t="s">
        <v>185</v>
      </c>
      <c r="B3608" s="29">
        <v>2023000256</v>
      </c>
      <c r="C3608" s="31" t="s">
        <v>704</v>
      </c>
      <c r="D3608" s="29" t="s">
        <v>179</v>
      </c>
      <c r="E3608" s="31" t="s">
        <v>799</v>
      </c>
      <c r="F3608" s="43"/>
      <c r="G3608" s="32"/>
      <c r="H3608" s="24" t="s">
        <v>230</v>
      </c>
      <c r="I3608" s="24"/>
      <c r="J3608" s="24">
        <v>45190</v>
      </c>
      <c r="K3608" s="28">
        <v>288.38</v>
      </c>
      <c r="L3608" s="44">
        <v>207.9</v>
      </c>
      <c r="M3608" s="28">
        <v>288.38</v>
      </c>
      <c r="N3608" s="28">
        <v>207.9</v>
      </c>
      <c r="O3608" s="27">
        <f>IF(ISBLANK(J3608), "", IF(LEFT(B3608) = "P", J3608+60, J3608+90))</f>
        <v>45280</v>
      </c>
      <c r="P3608" s="27">
        <v>45267</v>
      </c>
      <c r="Q3608" s="27">
        <f>IF(NOT(ISNUMBER(P3608)),"",P3608+15)</f>
        <v>45282</v>
      </c>
      <c r="R3608" s="25" t="s">
        <v>195</v>
      </c>
      <c r="S3608" s="25"/>
      <c r="T3608" s="42"/>
      <c r="U3608" s="24"/>
      <c r="V3608" s="24"/>
      <c r="W3608" s="24"/>
      <c r="X3608" s="24">
        <v>45287</v>
      </c>
      <c r="Y3608" s="23" t="str">
        <f ca="1">IF(LEFT(B3608) = "P",
        IF(OR(ISBLANK(I3608), I3608 = ""), TODAY() - F3608 &amp; CHAR(10) &amp; "(preapproval)", I3608 - F3608 &amp; CHAR(10) &amp; "(PFL filed)"),
       IF(OR(ISBLANK(Z3608), Z3608 = ""), TODAY() - J3608, X3608 - J3608 &amp; CHAR(10) &amp; "(closed)"))</f>
        <v>97
(closed)</v>
      </c>
      <c r="Z3608" s="6" t="str">
        <f>IF(ISBLANK(X3608), "", "Yes")</f>
        <v>Yes</v>
      </c>
    </row>
    <row r="3609" spans="1:26" ht="28.8" hidden="1" x14ac:dyDescent="0.3">
      <c r="A3609" s="29" t="s">
        <v>185</v>
      </c>
      <c r="B3609" s="29">
        <v>2023000258</v>
      </c>
      <c r="C3609" s="31" t="s">
        <v>291</v>
      </c>
      <c r="D3609" s="29" t="s">
        <v>179</v>
      </c>
      <c r="E3609" s="31" t="s">
        <v>959</v>
      </c>
      <c r="F3609" s="43"/>
      <c r="G3609" s="32"/>
      <c r="H3609" s="24" t="s">
        <v>230</v>
      </c>
      <c r="I3609" s="24"/>
      <c r="J3609" s="24">
        <v>45190</v>
      </c>
      <c r="K3609" s="28">
        <v>1360</v>
      </c>
      <c r="L3609" s="44">
        <v>1360</v>
      </c>
      <c r="M3609" s="28">
        <v>1360</v>
      </c>
      <c r="N3609" s="28">
        <v>1360</v>
      </c>
      <c r="O3609" s="27">
        <f>IF(ISBLANK(J3609), "", IF(LEFT(B3610) = "P", J3609+60, J3609+90))</f>
        <v>45280</v>
      </c>
      <c r="P3609" s="27">
        <v>45267</v>
      </c>
      <c r="Q3609" s="27">
        <f>IF(NOT(ISNUMBER(P3609)),"",P3609+15)</f>
        <v>45282</v>
      </c>
      <c r="R3609" s="25" t="s">
        <v>195</v>
      </c>
      <c r="S3609" s="25"/>
      <c r="T3609" s="42"/>
      <c r="U3609" s="24"/>
      <c r="V3609" s="24"/>
      <c r="W3609" s="24"/>
      <c r="X3609" s="24">
        <v>45287</v>
      </c>
      <c r="Y3609" s="23" t="str">
        <f ca="1">IF(LEFT(B3610) = "P",
        IF(OR(ISBLANK(I3609), I3609 = ""), TODAY() - F3609 &amp; CHAR(10) &amp; "(preapproval)", I3609 - F3609 &amp; CHAR(10) &amp; "(PFL filed)"),
       IF(OR(ISBLANK(Z3609), Z3609 = ""), TODAY() - J3609, X3609 - J3609 &amp; CHAR(10) &amp; "(closed)"))</f>
        <v>97
(closed)</v>
      </c>
      <c r="Z3609" s="6" t="str">
        <f>IF(ISBLANK(X3609), "", "Yes")</f>
        <v>Yes</v>
      </c>
    </row>
    <row r="3610" spans="1:26" ht="27" hidden="1" customHeight="1" x14ac:dyDescent="0.3">
      <c r="A3610" s="29" t="s">
        <v>185</v>
      </c>
      <c r="B3610" s="29">
        <v>2023000259</v>
      </c>
      <c r="C3610" s="31" t="s">
        <v>250</v>
      </c>
      <c r="D3610" s="29" t="s">
        <v>179</v>
      </c>
      <c r="E3610" s="31" t="s">
        <v>958</v>
      </c>
      <c r="F3610" s="43"/>
      <c r="G3610" s="32"/>
      <c r="H3610" s="24" t="s">
        <v>230</v>
      </c>
      <c r="I3610" s="24"/>
      <c r="J3610" s="24">
        <v>45194</v>
      </c>
      <c r="K3610" s="28">
        <v>10423.870000000001</v>
      </c>
      <c r="L3610" s="44">
        <v>745.8</v>
      </c>
      <c r="M3610" s="28">
        <v>10423.870000000001</v>
      </c>
      <c r="N3610" s="28">
        <v>745.8</v>
      </c>
      <c r="O3610" s="27">
        <f>IF(ISBLANK(J3610), "", IF(LEFT(B3611) = "P", J3610+60, J3610+90))</f>
        <v>45284</v>
      </c>
      <c r="P3610" s="27">
        <v>45267</v>
      </c>
      <c r="Q3610" s="27">
        <f>IF(NOT(ISNUMBER(P3610)),"",P3610+15)</f>
        <v>45282</v>
      </c>
      <c r="R3610" s="25" t="s">
        <v>195</v>
      </c>
      <c r="S3610" s="25"/>
      <c r="T3610" s="42"/>
      <c r="U3610" s="24"/>
      <c r="V3610" s="24"/>
      <c r="W3610" s="24"/>
      <c r="X3610" s="24">
        <v>45287</v>
      </c>
      <c r="Y3610" s="23" t="str">
        <f ca="1">IF(LEFT(B3610) = "P",
        IF(OR(ISBLANK(I3610), I3610 = ""), TODAY() - F3610 &amp; CHAR(10) &amp; "(preapproval)", I3610 - F3610 &amp; CHAR(10) &amp; "(PFL filed)"),
       IF(OR(ISBLANK(Z3610), Z3610 = ""), TODAY() - J3610, X3610 - J3610 &amp; CHAR(10) &amp; "(closed)"))</f>
        <v>93
(closed)</v>
      </c>
      <c r="Z3610" s="6" t="str">
        <f>IF(ISBLANK(X3610), "", "Yes")</f>
        <v>Yes</v>
      </c>
    </row>
    <row r="3611" spans="1:26" ht="27.75" hidden="1" customHeight="1" x14ac:dyDescent="0.3">
      <c r="A3611" s="29" t="s">
        <v>185</v>
      </c>
      <c r="B3611" s="29">
        <v>2023000261</v>
      </c>
      <c r="C3611" s="30" t="s">
        <v>804</v>
      </c>
      <c r="D3611" s="29" t="s">
        <v>179</v>
      </c>
      <c r="E3611" s="31" t="s">
        <v>520</v>
      </c>
      <c r="F3611" s="43"/>
      <c r="G3611" s="32"/>
      <c r="H3611" s="24" t="s">
        <v>230</v>
      </c>
      <c r="I3611" s="24"/>
      <c r="J3611" s="24">
        <v>45197</v>
      </c>
      <c r="K3611" s="28">
        <v>37.72</v>
      </c>
      <c r="L3611" s="44">
        <v>94.31</v>
      </c>
      <c r="M3611" s="28">
        <v>37.72</v>
      </c>
      <c r="N3611" s="28">
        <v>94.31</v>
      </c>
      <c r="O3611" s="27">
        <f>IF(ISBLANK(J3611), "", IF(LEFT(B3611) = "P", J3611+60, J3611+90))</f>
        <v>45287</v>
      </c>
      <c r="P3611" s="27">
        <v>45267</v>
      </c>
      <c r="Q3611" s="27">
        <f>IF(NOT(ISNUMBER(P3611)),"",P3611+15)</f>
        <v>45282</v>
      </c>
      <c r="R3611" s="25" t="s">
        <v>195</v>
      </c>
      <c r="S3611" s="25"/>
      <c r="T3611" s="42"/>
      <c r="U3611" s="24"/>
      <c r="V3611" s="24"/>
      <c r="W3611" s="24"/>
      <c r="X3611" s="24">
        <v>45287</v>
      </c>
      <c r="Y3611" s="23" t="str">
        <f ca="1">IF(LEFT(B3611) = "P",
        IF(OR(ISBLANK(I3611), I3611 = ""), TODAY() - F3611 &amp; CHAR(10) &amp; "(preapproval)", I3611 - F3611 &amp; CHAR(10) &amp; "(PFL filed)"),
       IF(OR(ISBLANK(Z3611), Z3611 = ""), TODAY() - J3611, X3611 - J3611 &amp; CHAR(10) &amp; "(closed)"))</f>
        <v>90
(closed)</v>
      </c>
      <c r="Z3611" s="6" t="str">
        <f>IF(ISBLANK(X3611), "", "Yes")</f>
        <v>Yes</v>
      </c>
    </row>
    <row r="3612" spans="1:26" ht="28.8" hidden="1" x14ac:dyDescent="0.3">
      <c r="A3612" s="29" t="s">
        <v>185</v>
      </c>
      <c r="B3612" s="29">
        <v>2023000264</v>
      </c>
      <c r="C3612" s="31" t="s">
        <v>291</v>
      </c>
      <c r="D3612" s="29" t="s">
        <v>179</v>
      </c>
      <c r="E3612" s="31" t="s">
        <v>957</v>
      </c>
      <c r="F3612" s="43"/>
      <c r="G3612" s="32"/>
      <c r="H3612" s="24" t="s">
        <v>230</v>
      </c>
      <c r="I3612" s="24"/>
      <c r="J3612" s="24">
        <v>45203</v>
      </c>
      <c r="K3612" s="28">
        <v>108</v>
      </c>
      <c r="L3612" s="44">
        <v>108</v>
      </c>
      <c r="M3612" s="28">
        <v>108</v>
      </c>
      <c r="N3612" s="28">
        <v>108</v>
      </c>
      <c r="O3612" s="27">
        <f>IF(ISBLANK(J3612), "", IF(LEFT(B3612) = "P", J3612+60, J3612+90))</f>
        <v>45293</v>
      </c>
      <c r="P3612" s="27">
        <v>45267</v>
      </c>
      <c r="Q3612" s="27">
        <f>IF(NOT(ISNUMBER(P3612)),"",P3612+15)</f>
        <v>45282</v>
      </c>
      <c r="R3612" s="25" t="s">
        <v>195</v>
      </c>
      <c r="S3612" s="25"/>
      <c r="T3612" s="42"/>
      <c r="U3612" s="24"/>
      <c r="V3612" s="24"/>
      <c r="W3612" s="24"/>
      <c r="X3612" s="24">
        <v>45287</v>
      </c>
      <c r="Y3612" s="23" t="str">
        <f ca="1">IF(LEFT(B3612) = "P",
        IF(OR(ISBLANK(I3612), I3612 = ""), TODAY() - F3612 &amp; CHAR(10) &amp; "(preapproval)", I3612 - F3612 &amp; CHAR(10) &amp; "(PFL filed)"),
       IF(OR(ISBLANK(Z3612), Z3612 = ""), TODAY() - J3612, X3612 - J3612 &amp; CHAR(10) &amp; "(closed)"))</f>
        <v>84
(closed)</v>
      </c>
      <c r="Z3612" s="6" t="str">
        <f>IF(ISBLANK(X3612), "", "Yes")</f>
        <v>Yes</v>
      </c>
    </row>
    <row r="3613" spans="1:26" ht="24.75" hidden="1" customHeight="1" x14ac:dyDescent="0.3">
      <c r="A3613" s="29" t="s">
        <v>185</v>
      </c>
      <c r="B3613" s="29">
        <v>2023000265</v>
      </c>
      <c r="C3613" s="30" t="s">
        <v>804</v>
      </c>
      <c r="D3613" s="29" t="s">
        <v>179</v>
      </c>
      <c r="E3613" s="31" t="s">
        <v>956</v>
      </c>
      <c r="F3613" s="43"/>
      <c r="G3613" s="32"/>
      <c r="H3613" s="24" t="s">
        <v>230</v>
      </c>
      <c r="I3613" s="24"/>
      <c r="J3613" s="24">
        <v>45204</v>
      </c>
      <c r="K3613" s="28">
        <v>306.95999999999998</v>
      </c>
      <c r="L3613" s="44">
        <v>236.12</v>
      </c>
      <c r="M3613" s="28">
        <v>306.95999999999998</v>
      </c>
      <c r="N3613" s="28">
        <v>236.12</v>
      </c>
      <c r="O3613" s="27">
        <f>IF(ISBLANK(J3613), "", IF(LEFT(B3613) = "P", J3613+60, J3613+90))</f>
        <v>45294</v>
      </c>
      <c r="P3613" s="27">
        <v>45267</v>
      </c>
      <c r="Q3613" s="27">
        <f>IF(NOT(ISNUMBER(P3613)),"",P3613+15)</f>
        <v>45282</v>
      </c>
      <c r="R3613" s="25" t="s">
        <v>195</v>
      </c>
      <c r="S3613" s="25"/>
      <c r="T3613" s="42"/>
      <c r="U3613" s="24"/>
      <c r="V3613" s="24"/>
      <c r="W3613" s="24"/>
      <c r="X3613" s="24">
        <v>45287</v>
      </c>
      <c r="Y3613" s="23" t="str">
        <f ca="1">IF(LEFT(B3613) = "P",
        IF(OR(ISBLANK(I3613), I3613 = ""), TODAY() - F3613 &amp; CHAR(10) &amp; "(preapproval)", I3613 - F3613 &amp; CHAR(10) &amp; "(PFL filed)"),
       IF(OR(ISBLANK(Z3613), Z3613 = ""), TODAY() - J3613, X3613 - J3613 &amp; CHAR(10) &amp; "(closed)"))</f>
        <v>83
(closed)</v>
      </c>
      <c r="Z3613" s="6" t="str">
        <f>IF(ISBLANK(X3613), "", "Yes")</f>
        <v>Yes</v>
      </c>
    </row>
    <row r="3614" spans="1:26" ht="28.8" hidden="1" x14ac:dyDescent="0.3">
      <c r="A3614" s="29" t="s">
        <v>185</v>
      </c>
      <c r="B3614" s="29">
        <v>2023000266</v>
      </c>
      <c r="C3614" s="31" t="s">
        <v>955</v>
      </c>
      <c r="D3614" s="29" t="s">
        <v>179</v>
      </c>
      <c r="E3614" s="31" t="s">
        <v>954</v>
      </c>
      <c r="F3614" s="43"/>
      <c r="G3614" s="32"/>
      <c r="H3614" s="24" t="s">
        <v>230</v>
      </c>
      <c r="I3614" s="24"/>
      <c r="J3614" s="24">
        <v>45205</v>
      </c>
      <c r="K3614" s="28">
        <v>825</v>
      </c>
      <c r="L3614" s="44">
        <v>275</v>
      </c>
      <c r="M3614" s="28">
        <v>825</v>
      </c>
      <c r="N3614" s="28">
        <v>275</v>
      </c>
      <c r="O3614" s="27">
        <f>IF(ISBLANK(J3614), "", IF(LEFT(B3614) = "P", J3614+60, J3614+90))</f>
        <v>45295</v>
      </c>
      <c r="P3614" s="27">
        <v>45267</v>
      </c>
      <c r="Q3614" s="27">
        <f>IF(NOT(ISNUMBER(P3614)),"",P3614+15)</f>
        <v>45282</v>
      </c>
      <c r="R3614" s="25" t="s">
        <v>195</v>
      </c>
      <c r="S3614" s="25"/>
      <c r="T3614" s="42"/>
      <c r="U3614" s="24"/>
      <c r="V3614" s="24"/>
      <c r="W3614" s="24"/>
      <c r="X3614" s="24">
        <v>45287</v>
      </c>
      <c r="Y3614" s="23" t="str">
        <f ca="1">IF(LEFT(B3614) = "P",
        IF(OR(ISBLANK(I3614), I3614 = ""), TODAY() - F3614 &amp; CHAR(10) &amp; "(preapproval)", I3614 - F3614 &amp; CHAR(10) &amp; "(PFL filed)"),
       IF(OR(ISBLANK(Z3614), Z3614 = ""), TODAY() - J3614, X3614 - J3614 &amp; CHAR(10) &amp; "(closed)"))</f>
        <v>82
(closed)</v>
      </c>
      <c r="Z3614" s="6" t="str">
        <f>IF(ISBLANK(X3614), "", "Yes")</f>
        <v>Yes</v>
      </c>
    </row>
    <row r="3615" spans="1:26" ht="28.5" hidden="1" customHeight="1" x14ac:dyDescent="0.3">
      <c r="A3615" s="29" t="s">
        <v>953</v>
      </c>
      <c r="B3615" s="29">
        <v>201900036</v>
      </c>
      <c r="C3615" s="31" t="s">
        <v>952</v>
      </c>
      <c r="D3615" s="33" t="s">
        <v>11</v>
      </c>
      <c r="E3615" s="30" t="s">
        <v>615</v>
      </c>
      <c r="F3615" s="29"/>
      <c r="G3615" s="32"/>
      <c r="H3615" s="24" t="s">
        <v>230</v>
      </c>
      <c r="I3615" s="24"/>
      <c r="J3615" s="72">
        <v>43509</v>
      </c>
      <c r="K3615" s="28">
        <v>0</v>
      </c>
      <c r="L3615" s="44">
        <v>0</v>
      </c>
      <c r="M3615" s="28">
        <v>0</v>
      </c>
      <c r="N3615" s="44">
        <v>0</v>
      </c>
      <c r="O3615" s="27" t="s">
        <v>230</v>
      </c>
      <c r="P3615" s="27" t="s">
        <v>230</v>
      </c>
      <c r="Q3615" s="27" t="s">
        <v>230</v>
      </c>
      <c r="R3615" s="25" t="s">
        <v>195</v>
      </c>
      <c r="S3615" s="25"/>
      <c r="T3615" s="42">
        <v>43812</v>
      </c>
      <c r="U3615" s="25">
        <v>43846</v>
      </c>
      <c r="V3615" s="25"/>
      <c r="W3615" s="25"/>
      <c r="X3615" s="24"/>
      <c r="Y3615" s="23">
        <f ca="1">IF(LEFT(B3615) = "P",
        IF(OR(ISBLANK(I3615), I3615 = ""), TODAY() - F3615 &amp; CHAR(10) &amp; "(preapproval)", I3615 - F3615 &amp; CHAR(10) &amp; "(PFL filed)"),
       IF(OR(ISBLANK(Z3615), Z3615 = ""), TODAY() - J3615, X3615 - J3615 &amp; CHAR(10) &amp; "(closed)"))</f>
        <v>2490</v>
      </c>
      <c r="Z3615" s="6" t="str">
        <f>IF(ISBLANK(X3615), "", "Yes")</f>
        <v/>
      </c>
    </row>
    <row r="3616" spans="1:26" ht="26.4" hidden="1" x14ac:dyDescent="0.3">
      <c r="A3616" s="33" t="s">
        <v>953</v>
      </c>
      <c r="B3616" s="33">
        <v>201900316</v>
      </c>
      <c r="C3616" s="71" t="s">
        <v>952</v>
      </c>
      <c r="D3616" s="33" t="s">
        <v>11</v>
      </c>
      <c r="E3616" s="40" t="s">
        <v>615</v>
      </c>
      <c r="F3616" s="33"/>
      <c r="G3616" s="48"/>
      <c r="H3616" s="34" t="s">
        <v>230</v>
      </c>
      <c r="I3616" s="34"/>
      <c r="J3616" s="34">
        <v>43811</v>
      </c>
      <c r="K3616" s="38">
        <v>0</v>
      </c>
      <c r="L3616" s="47">
        <v>0</v>
      </c>
      <c r="M3616" s="38">
        <v>0</v>
      </c>
      <c r="N3616" s="38">
        <v>0</v>
      </c>
      <c r="O3616" s="35" t="s">
        <v>230</v>
      </c>
      <c r="P3616" s="27" t="s">
        <v>230</v>
      </c>
      <c r="Q3616" s="35" t="s">
        <v>462</v>
      </c>
      <c r="R3616" s="36" t="s">
        <v>195</v>
      </c>
      <c r="S3616" s="36"/>
      <c r="T3616" s="46">
        <v>43903</v>
      </c>
      <c r="U3616" s="36">
        <v>43986</v>
      </c>
      <c r="V3616" s="36">
        <v>44180</v>
      </c>
      <c r="W3616" s="36"/>
      <c r="X3616" s="34"/>
      <c r="Y3616" s="45">
        <f ca="1">IF(LEFT(B3616) = "P",
        IF(OR(ISBLANK(I3616), I3616 = ""), TODAY() - F3616 &amp; CHAR(10) &amp; "(preapproval)", I3616 - F3616 &amp; CHAR(10) &amp; "(PFL filed)"),
       IF(OR(ISBLANK(Z3616), Z3616 = ""), TODAY() - J3616, X3616 - J3616 &amp; CHAR(10) &amp; "(closed)"))</f>
        <v>2188</v>
      </c>
      <c r="Z3616" s="6" t="str">
        <f>IF(ISBLANK(X3616), "", "Yes")</f>
        <v/>
      </c>
    </row>
    <row r="3617" spans="1:26" ht="28.8" hidden="1" x14ac:dyDescent="0.3">
      <c r="A3617" s="29" t="s">
        <v>185</v>
      </c>
      <c r="B3617" s="29">
        <v>2022000045</v>
      </c>
      <c r="C3617" s="31" t="s">
        <v>952</v>
      </c>
      <c r="D3617" s="29" t="s">
        <v>11</v>
      </c>
      <c r="E3617" s="30" t="s">
        <v>615</v>
      </c>
      <c r="F3617" s="43"/>
      <c r="G3617" s="32"/>
      <c r="H3617" s="24" t="s">
        <v>230</v>
      </c>
      <c r="I3617" s="24"/>
      <c r="J3617" s="24">
        <v>44672</v>
      </c>
      <c r="K3617" s="28">
        <v>0</v>
      </c>
      <c r="L3617" s="44">
        <v>0</v>
      </c>
      <c r="M3617" s="28">
        <v>0</v>
      </c>
      <c r="N3617" s="44">
        <v>0</v>
      </c>
      <c r="O3617" s="27" t="s">
        <v>230</v>
      </c>
      <c r="P3617" s="27" t="s">
        <v>230</v>
      </c>
      <c r="Q3617" s="27" t="s">
        <v>230</v>
      </c>
      <c r="R3617" s="25" t="s">
        <v>195</v>
      </c>
      <c r="S3617" s="25"/>
      <c r="T3617" s="42">
        <v>44685</v>
      </c>
      <c r="U3617" s="25">
        <v>44734</v>
      </c>
      <c r="V3617" s="25"/>
      <c r="W3617" s="25"/>
      <c r="X3617" s="24">
        <v>45469</v>
      </c>
      <c r="Y3617" s="23" t="str">
        <f ca="1">IF(LEFT(B3617) = "P",
        IF(OR(ISBLANK(I3617), I3617 = ""), TODAY() - F3617 &amp; CHAR(10) &amp; "(preapproval)", I3617 - F3617 &amp; CHAR(10) &amp; "(PFL filed)"),
       IF(OR(ISBLANK(Z3617), Z3617 = ""), TODAY() - J3617, X3617 - J3617 &amp; CHAR(10) &amp; "(closed)"))</f>
        <v>797
(closed)</v>
      </c>
      <c r="Z3617" s="6" t="str">
        <f>IF(ISBLANK(X3617), "", "Yes")</f>
        <v>Yes</v>
      </c>
    </row>
    <row r="3618" spans="1:26" ht="28.8" hidden="1" x14ac:dyDescent="0.3">
      <c r="A3618" s="29" t="s">
        <v>185</v>
      </c>
      <c r="B3618" s="29">
        <v>2023000255</v>
      </c>
      <c r="C3618" s="31" t="s">
        <v>193</v>
      </c>
      <c r="D3618" s="29" t="s">
        <v>176</v>
      </c>
      <c r="E3618" s="30" t="s">
        <v>809</v>
      </c>
      <c r="F3618" s="43"/>
      <c r="G3618" s="32"/>
      <c r="H3618" s="24" t="s">
        <v>230</v>
      </c>
      <c r="I3618" s="24"/>
      <c r="J3618" s="24">
        <v>45188</v>
      </c>
      <c r="K3618" s="28">
        <v>1412.41</v>
      </c>
      <c r="L3618" s="44">
        <v>2499.6999999999998</v>
      </c>
      <c r="M3618" s="28">
        <v>1412.41</v>
      </c>
      <c r="N3618" s="28">
        <v>2499.6999999999998</v>
      </c>
      <c r="O3618" s="27">
        <f>IF(ISBLANK(J3618), "", IF(LEFT(B3618) = "P", J3618+60, J3618+90))</f>
        <v>45278</v>
      </c>
      <c r="P3618" s="27">
        <v>45274</v>
      </c>
      <c r="Q3618" s="27">
        <f>IF(NOT(ISNUMBER(P3618)),"",P3618+15)</f>
        <v>45289</v>
      </c>
      <c r="R3618" s="25" t="s">
        <v>195</v>
      </c>
      <c r="S3618" s="25"/>
      <c r="T3618" s="42"/>
      <c r="U3618" s="24"/>
      <c r="V3618" s="24"/>
      <c r="W3618" s="24"/>
      <c r="X3618" s="24">
        <v>45293</v>
      </c>
      <c r="Y3618" s="23" t="str">
        <f ca="1">IF(LEFT(B3618) = "P",
        IF(OR(ISBLANK(I3618), I3618 = ""), TODAY() - F3618 &amp; CHAR(10) &amp; "(preapproval)", I3618 - F3618 &amp; CHAR(10) &amp; "(PFL filed)"),
       IF(OR(ISBLANK(Z3618), Z3618 = ""), TODAY() - J3618, X3618 - J3618 &amp; CHAR(10) &amp; "(closed)"))</f>
        <v>105
(closed)</v>
      </c>
      <c r="Z3618" s="6" t="str">
        <f>IF(ISBLANK(X3618), "", "Yes")</f>
        <v>Yes</v>
      </c>
    </row>
    <row r="3619" spans="1:26" ht="28.8" hidden="1" x14ac:dyDescent="0.3">
      <c r="A3619" s="29" t="s">
        <v>185</v>
      </c>
      <c r="B3619" s="29">
        <v>2023000257</v>
      </c>
      <c r="C3619" s="31" t="s">
        <v>193</v>
      </c>
      <c r="D3619" s="29" t="s">
        <v>176</v>
      </c>
      <c r="E3619" s="30" t="s">
        <v>809</v>
      </c>
      <c r="F3619" s="43"/>
      <c r="G3619" s="32"/>
      <c r="H3619" s="24" t="s">
        <v>230</v>
      </c>
      <c r="I3619" s="24"/>
      <c r="J3619" s="24">
        <v>45190</v>
      </c>
      <c r="K3619" s="28">
        <v>2128.39</v>
      </c>
      <c r="L3619" s="44">
        <v>3433.5</v>
      </c>
      <c r="M3619" s="28">
        <v>2128.39</v>
      </c>
      <c r="N3619" s="28">
        <v>3433.5</v>
      </c>
      <c r="O3619" s="27">
        <f>IF(ISBLANK(J3619), "", IF(LEFT(B3619) = "P", J3619+60, J3619+90))</f>
        <v>45280</v>
      </c>
      <c r="P3619" s="27">
        <v>45274</v>
      </c>
      <c r="Q3619" s="27">
        <f>IF(NOT(ISNUMBER(P3619)),"",P3619+15)</f>
        <v>45289</v>
      </c>
      <c r="R3619" s="25" t="s">
        <v>195</v>
      </c>
      <c r="S3619" s="25"/>
      <c r="T3619" s="42"/>
      <c r="U3619" s="24"/>
      <c r="V3619" s="24"/>
      <c r="W3619" s="24"/>
      <c r="X3619" s="24">
        <v>45293</v>
      </c>
      <c r="Y3619" s="23" t="str">
        <f ca="1">IF(LEFT(B3619) = "P",
        IF(OR(ISBLANK(I3619), I3619 = ""), TODAY() - F3619 &amp; CHAR(10) &amp; "(preapproval)", I3619 - F3619 &amp; CHAR(10) &amp; "(PFL filed)"),
       IF(OR(ISBLANK(Z3619), Z3619 = ""), TODAY() - J3619, X3619 - J3619 &amp; CHAR(10) &amp; "(closed)"))</f>
        <v>103
(closed)</v>
      </c>
      <c r="Z3619" s="6" t="str">
        <f>IF(ISBLANK(X3619), "", "Yes")</f>
        <v>Yes</v>
      </c>
    </row>
    <row r="3620" spans="1:26" ht="28.8" hidden="1" x14ac:dyDescent="0.3">
      <c r="A3620" s="29" t="s">
        <v>185</v>
      </c>
      <c r="B3620" s="29">
        <v>2023000260</v>
      </c>
      <c r="C3620" s="31" t="s">
        <v>193</v>
      </c>
      <c r="D3620" s="29" t="s">
        <v>176</v>
      </c>
      <c r="E3620" s="30" t="s">
        <v>809</v>
      </c>
      <c r="F3620" s="43"/>
      <c r="G3620" s="32"/>
      <c r="H3620" s="24" t="s">
        <v>230</v>
      </c>
      <c r="I3620" s="24"/>
      <c r="J3620" s="24">
        <v>45195</v>
      </c>
      <c r="K3620" s="28">
        <v>5478.12</v>
      </c>
      <c r="L3620" s="44">
        <v>3899</v>
      </c>
      <c r="M3620" s="28">
        <v>5478.12</v>
      </c>
      <c r="N3620" s="28">
        <v>3899</v>
      </c>
      <c r="O3620" s="27">
        <f>IF(ISBLANK(J3620), "", IF(LEFT(B3620) = "P", J3620+60, J3620+90))</f>
        <v>45285</v>
      </c>
      <c r="P3620" s="27">
        <v>45274</v>
      </c>
      <c r="Q3620" s="27">
        <f>IF(NOT(ISNUMBER(P3620)),"",P3620+15)</f>
        <v>45289</v>
      </c>
      <c r="R3620" s="25" t="s">
        <v>195</v>
      </c>
      <c r="S3620" s="25"/>
      <c r="T3620" s="42"/>
      <c r="U3620" s="24"/>
      <c r="V3620" s="24"/>
      <c r="W3620" s="24"/>
      <c r="X3620" s="24">
        <v>45293</v>
      </c>
      <c r="Y3620" s="23" t="str">
        <f ca="1">IF(LEFT(B3620) = "P",
        IF(OR(ISBLANK(I3620), I3620 = ""), TODAY() - F3620 &amp; CHAR(10) &amp; "(preapproval)", I3620 - F3620 &amp; CHAR(10) &amp; "(PFL filed)"),
       IF(OR(ISBLANK(Z3620), Z3620 = ""), TODAY() - J3620, X3620 - J3620 &amp; CHAR(10) &amp; "(closed)"))</f>
        <v>98
(closed)</v>
      </c>
      <c r="Z3620" s="6" t="str">
        <f>IF(ISBLANK(X3620), "", "Yes")</f>
        <v>Yes</v>
      </c>
    </row>
    <row r="3621" spans="1:26" ht="28.8" hidden="1" x14ac:dyDescent="0.3">
      <c r="A3621" s="29" t="s">
        <v>185</v>
      </c>
      <c r="B3621" s="29">
        <v>2023000262</v>
      </c>
      <c r="C3621" s="31" t="s">
        <v>193</v>
      </c>
      <c r="D3621" s="29" t="s">
        <v>176</v>
      </c>
      <c r="E3621" s="30" t="s">
        <v>809</v>
      </c>
      <c r="F3621" s="43"/>
      <c r="G3621" s="32"/>
      <c r="H3621" s="24" t="s">
        <v>230</v>
      </c>
      <c r="I3621" s="24"/>
      <c r="J3621" s="24">
        <v>45197</v>
      </c>
      <c r="K3621" s="28">
        <v>3073.42</v>
      </c>
      <c r="L3621" s="44">
        <v>3986.5</v>
      </c>
      <c r="M3621" s="28">
        <v>3073.42</v>
      </c>
      <c r="N3621" s="44">
        <v>3986.5</v>
      </c>
      <c r="O3621" s="27">
        <f>IF(ISBLANK(J3621), "", IF(LEFT(B3621) = "P", J3621+60, J3621+90))</f>
        <v>45287</v>
      </c>
      <c r="P3621" s="27">
        <v>45274</v>
      </c>
      <c r="Q3621" s="27">
        <f>IF(NOT(ISNUMBER(P3621)),"",P3621+15)</f>
        <v>45289</v>
      </c>
      <c r="R3621" s="25" t="s">
        <v>195</v>
      </c>
      <c r="S3621" s="25"/>
      <c r="T3621" s="42"/>
      <c r="U3621" s="24"/>
      <c r="V3621" s="24"/>
      <c r="W3621" s="24"/>
      <c r="X3621" s="24">
        <v>45293</v>
      </c>
      <c r="Y3621" s="23" t="str">
        <f ca="1">IF(LEFT(B3621) = "P",
        IF(OR(ISBLANK(I3621), I3621 = ""), TODAY() - F3621 &amp; CHAR(10) &amp; "(preapproval)", I3621 - F3621 &amp; CHAR(10) &amp; "(PFL filed)"),
       IF(OR(ISBLANK(Z3621), Z3621 = ""), TODAY() - J3621, X3621 - J3621 &amp; CHAR(10) &amp; "(closed)"))</f>
        <v>96
(closed)</v>
      </c>
      <c r="Z3621" s="6" t="str">
        <f>IF(ISBLANK(X3621), "", "Yes")</f>
        <v>Yes</v>
      </c>
    </row>
    <row r="3622" spans="1:26" ht="28.8" hidden="1" x14ac:dyDescent="0.3">
      <c r="A3622" s="29" t="s">
        <v>185</v>
      </c>
      <c r="B3622" s="29">
        <v>2023000263</v>
      </c>
      <c r="C3622" s="31" t="s">
        <v>291</v>
      </c>
      <c r="D3622" s="29" t="s">
        <v>179</v>
      </c>
      <c r="E3622" s="31" t="s">
        <v>951</v>
      </c>
      <c r="F3622" s="43"/>
      <c r="G3622" s="32"/>
      <c r="H3622" s="24" t="s">
        <v>230</v>
      </c>
      <c r="I3622" s="24"/>
      <c r="J3622" s="24">
        <v>45202</v>
      </c>
      <c r="K3622" s="28">
        <v>726.41</v>
      </c>
      <c r="L3622" s="44">
        <v>362.5</v>
      </c>
      <c r="M3622" s="28">
        <v>688.41</v>
      </c>
      <c r="N3622" s="28">
        <v>343.5</v>
      </c>
      <c r="O3622" s="27">
        <f>IF(ISBLANK(J3622), "", IF(LEFT(B3622) = "P", J3622+60, J3622+90))</f>
        <v>45292</v>
      </c>
      <c r="P3622" s="27">
        <v>45262</v>
      </c>
      <c r="Q3622" s="27">
        <f>IF(NOT(ISNUMBER(P3622)),"",P3622+15)</f>
        <v>45277</v>
      </c>
      <c r="R3622" s="25" t="s">
        <v>195</v>
      </c>
      <c r="S3622" s="25"/>
      <c r="T3622" s="42"/>
      <c r="U3622" s="24"/>
      <c r="V3622" s="24"/>
      <c r="W3622" s="24"/>
      <c r="X3622" s="24">
        <v>45300</v>
      </c>
      <c r="Y3622" s="23" t="str">
        <f ca="1">IF(LEFT(B3622) = "P",
        IF(OR(ISBLANK(I3622), I3622 = ""), TODAY() - F3622 &amp; CHAR(10) &amp; "(preapproval)", I3622 - F3622 &amp; CHAR(10) &amp; "(PFL filed)"),
       IF(OR(ISBLANK(Z3622), Z3622 = ""), TODAY() - J3622, X3622 - J3622 &amp; CHAR(10) &amp; "(closed)"))</f>
        <v>98
(closed)</v>
      </c>
      <c r="Z3622" s="6" t="str">
        <f>IF(ISBLANK(X3622), "", "Yes")</f>
        <v>Yes</v>
      </c>
    </row>
    <row r="3623" spans="1:26" s="70" customFormat="1" ht="28.8" hidden="1" x14ac:dyDescent="0.3">
      <c r="A3623" s="29" t="s">
        <v>185</v>
      </c>
      <c r="B3623" s="29">
        <v>2023000267</v>
      </c>
      <c r="C3623" s="31" t="s">
        <v>575</v>
      </c>
      <c r="D3623" s="29" t="s">
        <v>174</v>
      </c>
      <c r="E3623" s="31" t="s">
        <v>587</v>
      </c>
      <c r="F3623" s="43"/>
      <c r="G3623" s="32"/>
      <c r="H3623" s="24" t="s">
        <v>230</v>
      </c>
      <c r="I3623" s="24"/>
      <c r="J3623" s="24">
        <v>45212</v>
      </c>
      <c r="K3623" s="28">
        <v>1268635</v>
      </c>
      <c r="L3623" s="44">
        <v>0</v>
      </c>
      <c r="M3623" s="28">
        <v>1184251.3899999999</v>
      </c>
      <c r="N3623" s="28">
        <v>0</v>
      </c>
      <c r="O3623" s="27">
        <f>IF(ISBLANK(J3623), "", IF(LEFT(B3623) = "P", J3623+60, J3623+90))</f>
        <v>45302</v>
      </c>
      <c r="P3623" s="27">
        <v>45299</v>
      </c>
      <c r="Q3623" s="27">
        <f>IF(NOT(ISNUMBER(P3623)),"",P3623+15)</f>
        <v>45314</v>
      </c>
      <c r="R3623" s="25" t="s">
        <v>195</v>
      </c>
      <c r="S3623" s="25"/>
      <c r="T3623" s="42"/>
      <c r="U3623" s="24"/>
      <c r="V3623" s="24"/>
      <c r="W3623" s="24"/>
      <c r="X3623" s="24">
        <v>45315</v>
      </c>
      <c r="Y3623" s="23" t="str">
        <f ca="1">IF(LEFT(B3623) = "P",
        IF(OR(ISBLANK(I3623), I3623 = ""), TODAY() - F3623 &amp; CHAR(10) &amp; "(preapproval)", I3623 - F3623 &amp; CHAR(10) &amp; "(PFL filed)"),
       IF(OR(ISBLANK(Z3623), Z3623 = ""), TODAY() - J3623, X3623 - J3623 &amp; CHAR(10) &amp; "(closed)"))</f>
        <v>103
(closed)</v>
      </c>
      <c r="Z3623" s="6" t="str">
        <f>IF(ISBLANK(X3623), "", "Yes")</f>
        <v>Yes</v>
      </c>
    </row>
    <row r="3624" spans="1:26" s="70" customFormat="1" ht="28.8" hidden="1" x14ac:dyDescent="0.3">
      <c r="A3624" s="29" t="s">
        <v>185</v>
      </c>
      <c r="B3624" s="29">
        <v>2023000268</v>
      </c>
      <c r="C3624" s="31" t="s">
        <v>193</v>
      </c>
      <c r="D3624" s="29" t="s">
        <v>179</v>
      </c>
      <c r="E3624" s="31" t="s">
        <v>950</v>
      </c>
      <c r="F3624" s="43"/>
      <c r="G3624" s="32"/>
      <c r="H3624" s="24" t="s">
        <v>230</v>
      </c>
      <c r="I3624" s="24"/>
      <c r="J3624" s="24">
        <v>45212</v>
      </c>
      <c r="K3624" s="28">
        <v>353.7</v>
      </c>
      <c r="L3624" s="44">
        <v>117.9</v>
      </c>
      <c r="M3624" s="28">
        <v>353.7</v>
      </c>
      <c r="N3624" s="28">
        <v>117.9</v>
      </c>
      <c r="O3624" s="27">
        <f>IF(ISBLANK(J3624), "", IF(LEFT(B3624) = "P", J3624+60, J3624+90))</f>
        <v>45302</v>
      </c>
      <c r="P3624" s="27">
        <v>45267</v>
      </c>
      <c r="Q3624" s="27">
        <f>IF(NOT(ISNUMBER(P3624)),"",P3624+15)</f>
        <v>45282</v>
      </c>
      <c r="R3624" s="25" t="s">
        <v>195</v>
      </c>
      <c r="S3624" s="25"/>
      <c r="T3624" s="42"/>
      <c r="U3624" s="24"/>
      <c r="V3624" s="24"/>
      <c r="W3624" s="24"/>
      <c r="X3624" s="24">
        <v>45287</v>
      </c>
      <c r="Y3624" s="23" t="str">
        <f ca="1">IF(LEFT(B3624) = "P",
        IF(OR(ISBLANK(I3624), I3624 = ""), TODAY() - F3624 &amp; CHAR(10) &amp; "(preapproval)", I3624 - F3624 &amp; CHAR(10) &amp; "(PFL filed)"),
       IF(OR(ISBLANK(Z3624), Z3624 = ""), TODAY() - J3624, X3624 - J3624 &amp; CHAR(10) &amp; "(closed)"))</f>
        <v>75
(closed)</v>
      </c>
      <c r="Z3624" s="6" t="str">
        <f>IF(ISBLANK(X3624), "", "Yes")</f>
        <v>Yes</v>
      </c>
    </row>
    <row r="3625" spans="1:26" ht="28.8" hidden="1" x14ac:dyDescent="0.3">
      <c r="A3625" s="29" t="s">
        <v>185</v>
      </c>
      <c r="B3625" s="29">
        <v>2023000271</v>
      </c>
      <c r="C3625" s="31" t="s">
        <v>193</v>
      </c>
      <c r="D3625" s="29" t="s">
        <v>179</v>
      </c>
      <c r="E3625" s="31" t="s">
        <v>949</v>
      </c>
      <c r="F3625" s="43"/>
      <c r="G3625" s="32"/>
      <c r="H3625" s="24" t="s">
        <v>230</v>
      </c>
      <c r="I3625" s="24"/>
      <c r="J3625" s="24">
        <v>45212</v>
      </c>
      <c r="K3625" s="28">
        <v>674.84</v>
      </c>
      <c r="L3625" s="44">
        <v>368</v>
      </c>
      <c r="M3625" s="28">
        <v>674.84</v>
      </c>
      <c r="N3625" s="28">
        <v>368</v>
      </c>
      <c r="O3625" s="27">
        <f>IF(ISBLANK(J3625), "", IF(LEFT(B3625) = "P", J3625+60, J3625+90))</f>
        <v>45302</v>
      </c>
      <c r="P3625" s="27">
        <v>45295</v>
      </c>
      <c r="Q3625" s="27">
        <f>IF(NOT(ISNUMBER(P3625)),"",P3625+15)</f>
        <v>45310</v>
      </c>
      <c r="R3625" s="25" t="s">
        <v>195</v>
      </c>
      <c r="S3625" s="25"/>
      <c r="T3625" s="42"/>
      <c r="U3625" s="24"/>
      <c r="V3625" s="24"/>
      <c r="W3625" s="24"/>
      <c r="X3625" s="24">
        <v>45313</v>
      </c>
      <c r="Y3625" s="23" t="str">
        <f ca="1">IF(LEFT(B3625) = "P",
        IF(OR(ISBLANK(I3625), I3625 = ""), TODAY() - F3625 &amp; CHAR(10) &amp; "(preapproval)", I3625 - F3625 &amp; CHAR(10) &amp; "(PFL filed)"),
       IF(OR(ISBLANK(Z3625), Z3625 = ""), TODAY() - J3625, X3625 - J3625 &amp; CHAR(10) &amp; "(closed)"))</f>
        <v>101
(closed)</v>
      </c>
      <c r="Z3625" s="6" t="str">
        <f>IF(ISBLANK(X3625), "", "Yes")</f>
        <v>Yes</v>
      </c>
    </row>
    <row r="3626" spans="1:26" ht="28.8" hidden="1" x14ac:dyDescent="0.3">
      <c r="A3626" s="29" t="s">
        <v>185</v>
      </c>
      <c r="B3626" s="29">
        <v>2023000272</v>
      </c>
      <c r="C3626" s="31" t="s">
        <v>193</v>
      </c>
      <c r="D3626" s="29" t="s">
        <v>179</v>
      </c>
      <c r="E3626" s="31" t="s">
        <v>394</v>
      </c>
      <c r="F3626" s="43"/>
      <c r="G3626" s="32"/>
      <c r="H3626" s="24" t="s">
        <v>230</v>
      </c>
      <c r="I3626" s="24"/>
      <c r="J3626" s="24">
        <v>45212</v>
      </c>
      <c r="K3626" s="28">
        <v>2505</v>
      </c>
      <c r="L3626" s="44">
        <v>835</v>
      </c>
      <c r="M3626" s="28">
        <v>2213.61</v>
      </c>
      <c r="N3626" s="28">
        <v>737.87</v>
      </c>
      <c r="O3626" s="27">
        <f>IF(ISBLANK(J3626), "", IF(LEFT(B3626) = "P", J3626+60, J3626+90))</f>
        <v>45302</v>
      </c>
      <c r="P3626" s="27">
        <v>45295</v>
      </c>
      <c r="Q3626" s="27">
        <f>IF(NOT(ISNUMBER(P3626)),"",P3626+15)</f>
        <v>45310</v>
      </c>
      <c r="R3626" s="25" t="s">
        <v>195</v>
      </c>
      <c r="S3626" s="25"/>
      <c r="T3626" s="42"/>
      <c r="U3626" s="24"/>
      <c r="V3626" s="24"/>
      <c r="W3626" s="24"/>
      <c r="X3626" s="24">
        <v>45313</v>
      </c>
      <c r="Y3626" s="23" t="str">
        <f ca="1">IF(LEFT(B3626) = "P",
        IF(OR(ISBLANK(I3626), I3626 = ""), TODAY() - F3626 &amp; CHAR(10) &amp; "(preapproval)", I3626 - F3626 &amp; CHAR(10) &amp; "(PFL filed)"),
       IF(OR(ISBLANK(Z3626), Z3626 = ""), TODAY() - J3626, X3626 - J3626 &amp; CHAR(10) &amp; "(closed)"))</f>
        <v>101
(closed)</v>
      </c>
      <c r="Z3626" s="6" t="str">
        <f>IF(ISBLANK(X3626), "", "Yes")</f>
        <v>Yes</v>
      </c>
    </row>
    <row r="3627" spans="1:26" ht="28.8" hidden="1" x14ac:dyDescent="0.3">
      <c r="A3627" s="29" t="s">
        <v>185</v>
      </c>
      <c r="B3627" s="29">
        <v>2023000273</v>
      </c>
      <c r="C3627" s="31" t="s">
        <v>193</v>
      </c>
      <c r="D3627" s="29" t="s">
        <v>179</v>
      </c>
      <c r="E3627" s="31" t="s">
        <v>948</v>
      </c>
      <c r="F3627" s="43"/>
      <c r="G3627" s="32"/>
      <c r="H3627" s="24" t="s">
        <v>230</v>
      </c>
      <c r="I3627" s="24"/>
      <c r="J3627" s="24">
        <v>45212</v>
      </c>
      <c r="K3627" s="28">
        <v>1194</v>
      </c>
      <c r="L3627" s="44">
        <v>398</v>
      </c>
      <c r="M3627" s="28">
        <v>1194</v>
      </c>
      <c r="N3627" s="28">
        <v>398</v>
      </c>
      <c r="O3627" s="27">
        <f>IF(ISBLANK(J3627), "", IF(LEFT(B3627) = "P", J3627+60, J3627+90))</f>
        <v>45302</v>
      </c>
      <c r="P3627" s="27">
        <v>45295</v>
      </c>
      <c r="Q3627" s="27">
        <f>IF(NOT(ISNUMBER(P3627)),"",P3627+15)</f>
        <v>45310</v>
      </c>
      <c r="R3627" s="25" t="s">
        <v>195</v>
      </c>
      <c r="S3627" s="25"/>
      <c r="T3627" s="42"/>
      <c r="U3627" s="24"/>
      <c r="V3627" s="24"/>
      <c r="W3627" s="24"/>
      <c r="X3627" s="24">
        <v>45313</v>
      </c>
      <c r="Y3627" s="23" t="str">
        <f ca="1">IF(LEFT(B3627) = "P",
        IF(OR(ISBLANK(I3627), I3627 = ""), TODAY() - F3627 &amp; CHAR(10) &amp; "(preapproval)", I3627 - F3627 &amp; CHAR(10) &amp; "(PFL filed)"),
       IF(OR(ISBLANK(Z3627), Z3627 = ""), TODAY() - J3627, X3627 - J3627 &amp; CHAR(10) &amp; "(closed)"))</f>
        <v>101
(closed)</v>
      </c>
      <c r="Z3627" s="6" t="str">
        <f>IF(ISBLANK(X3627), "", "Yes")</f>
        <v>Yes</v>
      </c>
    </row>
    <row r="3628" spans="1:26" ht="28.8" hidden="1" x14ac:dyDescent="0.3">
      <c r="A3628" s="29" t="s">
        <v>185</v>
      </c>
      <c r="B3628" s="29">
        <v>2023000275</v>
      </c>
      <c r="C3628" s="31" t="s">
        <v>704</v>
      </c>
      <c r="D3628" s="29" t="s">
        <v>176</v>
      </c>
      <c r="E3628" s="31" t="s">
        <v>947</v>
      </c>
      <c r="F3628" s="43"/>
      <c r="G3628" s="32"/>
      <c r="H3628" s="24" t="s">
        <v>230</v>
      </c>
      <c r="I3628" s="24"/>
      <c r="J3628" s="24">
        <v>45212</v>
      </c>
      <c r="K3628" s="28">
        <v>18396</v>
      </c>
      <c r="L3628" s="44">
        <v>1149.75</v>
      </c>
      <c r="M3628" s="28">
        <v>18396</v>
      </c>
      <c r="N3628" s="28">
        <v>1149.75</v>
      </c>
      <c r="O3628" s="27">
        <f>IF(ISBLANK(J3628), "", IF(LEFT(B3628) = "P", J3628+60, J3628+90))</f>
        <v>45302</v>
      </c>
      <c r="P3628" s="27">
        <v>45295</v>
      </c>
      <c r="Q3628" s="27">
        <f>IF(NOT(ISNUMBER(P3628)),"",P3628+15)</f>
        <v>45310</v>
      </c>
      <c r="R3628" s="25" t="s">
        <v>195</v>
      </c>
      <c r="S3628" s="25"/>
      <c r="T3628" s="42"/>
      <c r="U3628" s="24"/>
      <c r="V3628" s="24"/>
      <c r="W3628" s="24"/>
      <c r="X3628" s="24">
        <v>45313</v>
      </c>
      <c r="Y3628" s="23" t="str">
        <f ca="1">IF(LEFT(B3628) = "P",
        IF(OR(ISBLANK(I3628), I3628 = ""), TODAY() - F3628 &amp; CHAR(10) &amp; "(preapproval)", I3628 - F3628 &amp; CHAR(10) &amp; "(PFL filed)"),
       IF(OR(ISBLANK(Z3628), Z3628 = ""), TODAY() - J3628, X3628 - J3628 &amp; CHAR(10) &amp; "(closed)"))</f>
        <v>101
(closed)</v>
      </c>
      <c r="Z3628" s="6" t="str">
        <f>IF(ISBLANK(X3628), "", "Yes")</f>
        <v>Yes</v>
      </c>
    </row>
    <row r="3629" spans="1:26" ht="28.8" hidden="1" x14ac:dyDescent="0.3">
      <c r="A3629" s="29" t="s">
        <v>185</v>
      </c>
      <c r="B3629" s="29">
        <v>2023000276</v>
      </c>
      <c r="C3629" s="31" t="s">
        <v>704</v>
      </c>
      <c r="D3629" s="29" t="s">
        <v>176</v>
      </c>
      <c r="E3629" s="31" t="s">
        <v>946</v>
      </c>
      <c r="F3629" s="43"/>
      <c r="G3629" s="32"/>
      <c r="H3629" s="24" t="s">
        <v>230</v>
      </c>
      <c r="I3629" s="24"/>
      <c r="J3629" s="24">
        <v>45212</v>
      </c>
      <c r="K3629" s="28">
        <v>18396</v>
      </c>
      <c r="L3629" s="44">
        <v>1149.75</v>
      </c>
      <c r="M3629" s="28">
        <v>18396</v>
      </c>
      <c r="N3629" s="44">
        <v>1149.75</v>
      </c>
      <c r="O3629" s="27">
        <f>IF(ISBLANK(J3629), "", IF(LEFT(B3629) = "P", J3629+60, J3629+90))</f>
        <v>45302</v>
      </c>
      <c r="P3629" s="27">
        <v>45295</v>
      </c>
      <c r="Q3629" s="27">
        <f>IF(NOT(ISNUMBER(P3629)),"",P3629+15)</f>
        <v>45310</v>
      </c>
      <c r="R3629" s="25" t="s">
        <v>195</v>
      </c>
      <c r="S3629" s="25"/>
      <c r="T3629" s="42"/>
      <c r="U3629" s="24"/>
      <c r="V3629" s="24"/>
      <c r="W3629" s="24"/>
      <c r="X3629" s="24">
        <v>45313</v>
      </c>
      <c r="Y3629" s="23" t="str">
        <f ca="1">IF(LEFT(B3629) = "P",
        IF(OR(ISBLANK(I3629), I3629 = ""), TODAY() - F3629 &amp; CHAR(10) &amp; "(preapproval)", I3629 - F3629 &amp; CHAR(10) &amp; "(PFL filed)"),
       IF(OR(ISBLANK(Z3629), Z3629 = ""), TODAY() - J3629, X3629 - J3629 &amp; CHAR(10) &amp; "(closed)"))</f>
        <v>101
(closed)</v>
      </c>
      <c r="Z3629" s="6" t="str">
        <f>IF(ISBLANK(X3629), "", "Yes")</f>
        <v>Yes</v>
      </c>
    </row>
    <row r="3630" spans="1:26" ht="28.8" hidden="1" x14ac:dyDescent="0.3">
      <c r="A3630" s="29" t="s">
        <v>185</v>
      </c>
      <c r="B3630" s="29">
        <v>2023000277</v>
      </c>
      <c r="C3630" s="31" t="s">
        <v>704</v>
      </c>
      <c r="D3630" s="29" t="s">
        <v>176</v>
      </c>
      <c r="E3630" s="31" t="s">
        <v>945</v>
      </c>
      <c r="F3630" s="43"/>
      <c r="G3630" s="32"/>
      <c r="H3630" s="24" t="s">
        <v>230</v>
      </c>
      <c r="I3630" s="24"/>
      <c r="J3630" s="24">
        <v>45212</v>
      </c>
      <c r="K3630" s="28">
        <v>18396</v>
      </c>
      <c r="L3630" s="44">
        <v>1149.75</v>
      </c>
      <c r="M3630" s="28">
        <v>18396</v>
      </c>
      <c r="N3630" s="28">
        <v>1149.75</v>
      </c>
      <c r="O3630" s="27">
        <f>IF(ISBLANK(J3630), "", IF(LEFT(B3630) = "P", J3630+60, J3630+90))</f>
        <v>45302</v>
      </c>
      <c r="P3630" s="27">
        <v>45295</v>
      </c>
      <c r="Q3630" s="27">
        <f>IF(NOT(ISNUMBER(P3630)),"",P3630+15)</f>
        <v>45310</v>
      </c>
      <c r="R3630" s="25" t="s">
        <v>195</v>
      </c>
      <c r="S3630" s="25"/>
      <c r="T3630" s="42"/>
      <c r="U3630" s="24"/>
      <c r="V3630" s="24"/>
      <c r="W3630" s="24"/>
      <c r="X3630" s="24">
        <v>45313</v>
      </c>
      <c r="Y3630" s="23" t="str">
        <f ca="1">IF(LEFT(B3630) = "P",
        IF(OR(ISBLANK(I3630), I3630 = ""), TODAY() - F3630 &amp; CHAR(10) &amp; "(preapproval)", I3630 - F3630 &amp; CHAR(10) &amp; "(PFL filed)"),
       IF(OR(ISBLANK(Z3630), Z3630 = ""), TODAY() - J3630, X3630 - J3630 &amp; CHAR(10) &amp; "(closed)"))</f>
        <v>101
(closed)</v>
      </c>
      <c r="Z3630" s="6" t="str">
        <f>IF(ISBLANK(X3630), "", "Yes")</f>
        <v>Yes</v>
      </c>
    </row>
    <row r="3631" spans="1:26" ht="28.8" hidden="1" x14ac:dyDescent="0.3">
      <c r="A3631" s="29" t="s">
        <v>185</v>
      </c>
      <c r="B3631" s="29">
        <v>2023000274</v>
      </c>
      <c r="C3631" s="31" t="s">
        <v>193</v>
      </c>
      <c r="D3631" s="29" t="s">
        <v>179</v>
      </c>
      <c r="E3631" s="31" t="s">
        <v>944</v>
      </c>
      <c r="F3631" s="43"/>
      <c r="G3631" s="32"/>
      <c r="H3631" s="24" t="s">
        <v>230</v>
      </c>
      <c r="I3631" s="24"/>
      <c r="J3631" s="24">
        <v>45212</v>
      </c>
      <c r="K3631" s="28">
        <v>1066.5</v>
      </c>
      <c r="L3631" s="44">
        <v>324</v>
      </c>
      <c r="M3631" s="28">
        <v>1066.4000000000001</v>
      </c>
      <c r="N3631" s="28">
        <v>324</v>
      </c>
      <c r="O3631" s="27">
        <f>IF(ISBLANK(J3631), "", IF(LEFT(B3631) = "P", J3631+60, J3631+90))</f>
        <v>45302</v>
      </c>
      <c r="P3631" s="27">
        <v>45295</v>
      </c>
      <c r="Q3631" s="27">
        <f>IF(NOT(ISNUMBER(P3631)),"",P3631+15)</f>
        <v>45310</v>
      </c>
      <c r="R3631" s="25" t="s">
        <v>195</v>
      </c>
      <c r="S3631" s="25"/>
      <c r="T3631" s="42"/>
      <c r="U3631" s="24"/>
      <c r="V3631" s="24"/>
      <c r="W3631" s="24"/>
      <c r="X3631" s="24">
        <v>45313</v>
      </c>
      <c r="Y3631" s="23" t="str">
        <f ca="1">IF(LEFT(B3631) = "P",
        IF(OR(ISBLANK(I3631), I3631 = ""), TODAY() - F3631 &amp; CHAR(10) &amp; "(preapproval)", I3631 - F3631 &amp; CHAR(10) &amp; "(PFL filed)"),
       IF(OR(ISBLANK(Z3631), Z3631 = ""), TODAY() - J3631, X3631 - J3631 &amp; CHAR(10) &amp; "(closed)"))</f>
        <v>101
(closed)</v>
      </c>
      <c r="Z3631" s="6" t="str">
        <f>IF(ISBLANK(X3631), "", "Yes")</f>
        <v>Yes</v>
      </c>
    </row>
    <row r="3632" spans="1:26" ht="28.8" hidden="1" x14ac:dyDescent="0.3">
      <c r="A3632" s="29" t="s">
        <v>185</v>
      </c>
      <c r="B3632" s="29">
        <v>2023000278</v>
      </c>
      <c r="C3632" s="31" t="s">
        <v>193</v>
      </c>
      <c r="D3632" s="29" t="s">
        <v>179</v>
      </c>
      <c r="E3632" s="31" t="s">
        <v>943</v>
      </c>
      <c r="F3632" s="43"/>
      <c r="G3632" s="32"/>
      <c r="H3632" s="24" t="s">
        <v>230</v>
      </c>
      <c r="I3632" s="24"/>
      <c r="J3632" s="24">
        <v>45216</v>
      </c>
      <c r="K3632" s="28">
        <v>994.2</v>
      </c>
      <c r="L3632" s="44">
        <v>281.8</v>
      </c>
      <c r="M3632" s="28">
        <v>994.2</v>
      </c>
      <c r="N3632" s="28">
        <v>281.8</v>
      </c>
      <c r="O3632" s="27">
        <f>IF(ISBLANK(J3632), "", IF(LEFT(B3632) = "P", J3632+60, J3632+90))</f>
        <v>45306</v>
      </c>
      <c r="P3632" s="27">
        <v>45296</v>
      </c>
      <c r="Q3632" s="27">
        <f>IF(NOT(ISNUMBER(P3632)),"",P3632+15)</f>
        <v>45311</v>
      </c>
      <c r="R3632" s="25" t="s">
        <v>195</v>
      </c>
      <c r="S3632" s="25"/>
      <c r="T3632" s="42"/>
      <c r="U3632" s="24"/>
      <c r="V3632" s="24"/>
      <c r="W3632" s="24"/>
      <c r="X3632" s="24">
        <v>45314</v>
      </c>
      <c r="Y3632" s="23" t="str">
        <f ca="1">IF(LEFT(B3632) = "P",
        IF(OR(ISBLANK(I3632), I3632 = ""), TODAY() - F3632 &amp; CHAR(10) &amp; "(preapproval)", I3632 - F3632 &amp; CHAR(10) &amp; "(PFL filed)"),
       IF(OR(ISBLANK(Z3632), Z3632 = ""), TODAY() - J3632, X3632 - J3632 &amp; CHAR(10) &amp; "(closed)"))</f>
        <v>98
(closed)</v>
      </c>
      <c r="Z3632" s="6" t="str">
        <f>IF(ISBLANK(X3632), "", "Yes")</f>
        <v>Yes</v>
      </c>
    </row>
    <row r="3633" spans="1:26" ht="28.8" hidden="1" x14ac:dyDescent="0.3">
      <c r="A3633" s="29" t="s">
        <v>185</v>
      </c>
      <c r="B3633" s="29">
        <v>2023000279</v>
      </c>
      <c r="C3633" s="31" t="s">
        <v>193</v>
      </c>
      <c r="D3633" s="29" t="s">
        <v>179</v>
      </c>
      <c r="E3633" s="31" t="s">
        <v>942</v>
      </c>
      <c r="F3633" s="43"/>
      <c r="G3633" s="32"/>
      <c r="H3633" s="24" t="s">
        <v>230</v>
      </c>
      <c r="I3633" s="24"/>
      <c r="J3633" s="24">
        <v>45216</v>
      </c>
      <c r="K3633" s="28">
        <v>1918.6</v>
      </c>
      <c r="L3633" s="44">
        <v>725.6</v>
      </c>
      <c r="M3633" s="28">
        <v>1918.6</v>
      </c>
      <c r="N3633" s="28">
        <v>725.6</v>
      </c>
      <c r="O3633" s="27">
        <f>IF(ISBLANK(J3633), "", IF(LEFT(B3633) = "P", J3633+60, J3633+90))</f>
        <v>45306</v>
      </c>
      <c r="P3633" s="27">
        <v>45296</v>
      </c>
      <c r="Q3633" s="27">
        <f>IF(NOT(ISNUMBER(P3633)),"",P3633+15)</f>
        <v>45311</v>
      </c>
      <c r="R3633" s="25" t="s">
        <v>195</v>
      </c>
      <c r="S3633" s="25"/>
      <c r="T3633" s="42"/>
      <c r="U3633" s="24"/>
      <c r="V3633" s="24"/>
      <c r="W3633" s="24"/>
      <c r="X3633" s="24">
        <v>45314</v>
      </c>
      <c r="Y3633" s="23" t="str">
        <f ca="1">IF(LEFT(B3633) = "P",
        IF(OR(ISBLANK(I3633), I3633 = ""), TODAY() - F3633 &amp; CHAR(10) &amp; "(preapproval)", I3633 - F3633 &amp; CHAR(10) &amp; "(PFL filed)"),
       IF(OR(ISBLANK(Z3633), Z3633 = ""), TODAY() - J3633, X3633 - J3633 &amp; CHAR(10) &amp; "(closed)"))</f>
        <v>98
(closed)</v>
      </c>
      <c r="Z3633" s="6" t="str">
        <f>IF(ISBLANK(X3633), "", "Yes")</f>
        <v>Yes</v>
      </c>
    </row>
    <row r="3634" spans="1:26" ht="28.8" hidden="1" x14ac:dyDescent="0.3">
      <c r="A3634" s="29" t="s">
        <v>185</v>
      </c>
      <c r="B3634" s="29">
        <v>2023000280</v>
      </c>
      <c r="C3634" s="31" t="s">
        <v>193</v>
      </c>
      <c r="D3634" s="29" t="s">
        <v>179</v>
      </c>
      <c r="E3634" s="31" t="s">
        <v>941</v>
      </c>
      <c r="F3634" s="43"/>
      <c r="G3634" s="32"/>
      <c r="H3634" s="24" t="s">
        <v>230</v>
      </c>
      <c r="I3634" s="24"/>
      <c r="J3634" s="24">
        <v>45216</v>
      </c>
      <c r="K3634" s="28">
        <v>6190.66</v>
      </c>
      <c r="L3634" s="44">
        <v>124</v>
      </c>
      <c r="M3634" s="28">
        <v>6190.66</v>
      </c>
      <c r="N3634" s="28">
        <v>124</v>
      </c>
      <c r="O3634" s="27">
        <f>IF(ISBLANK(J3634), "", IF(LEFT(B3634) = "P", J3634+60, J3634+90))</f>
        <v>45306</v>
      </c>
      <c r="P3634" s="27">
        <v>45301</v>
      </c>
      <c r="Q3634" s="27">
        <f>IF(NOT(ISNUMBER(P3634)),"",P3634+15)</f>
        <v>45316</v>
      </c>
      <c r="R3634" s="25" t="s">
        <v>195</v>
      </c>
      <c r="S3634" s="25"/>
      <c r="T3634" s="42"/>
      <c r="U3634" s="24"/>
      <c r="V3634" s="24"/>
      <c r="W3634" s="24"/>
      <c r="X3634" s="24">
        <v>45317</v>
      </c>
      <c r="Y3634" s="23" t="str">
        <f ca="1">IF(LEFT(B3634) = "P",
        IF(OR(ISBLANK(I3634), I3634 = ""), TODAY() - F3634 &amp; CHAR(10) &amp; "(preapproval)", I3634 - F3634 &amp; CHAR(10) &amp; "(PFL filed)"),
       IF(OR(ISBLANK(Z3634), Z3634 = ""), TODAY() - J3634, X3634 - J3634 &amp; CHAR(10) &amp; "(closed)"))</f>
        <v>101
(closed)</v>
      </c>
      <c r="Z3634" s="6" t="str">
        <f>IF(ISBLANK(X3634), "", "Yes")</f>
        <v>Yes</v>
      </c>
    </row>
    <row r="3635" spans="1:26" ht="28.8" hidden="1" x14ac:dyDescent="0.3">
      <c r="A3635" s="33" t="s">
        <v>185</v>
      </c>
      <c r="B3635" s="33">
        <v>2023000281</v>
      </c>
      <c r="C3635" s="50" t="s">
        <v>193</v>
      </c>
      <c r="D3635" s="29" t="s">
        <v>179</v>
      </c>
      <c r="E3635" s="50" t="s">
        <v>940</v>
      </c>
      <c r="F3635" s="49"/>
      <c r="G3635" s="48"/>
      <c r="H3635" s="34" t="s">
        <v>230</v>
      </c>
      <c r="I3635" s="34"/>
      <c r="J3635" s="34">
        <v>45216</v>
      </c>
      <c r="K3635" s="38">
        <v>515.9</v>
      </c>
      <c r="L3635" s="47">
        <v>1295.4000000000001</v>
      </c>
      <c r="M3635" s="38">
        <v>515.9</v>
      </c>
      <c r="N3635" s="38">
        <v>1295.4000000000001</v>
      </c>
      <c r="O3635" s="35">
        <f>IF(ISBLANK(J3635), "", IF(LEFT(B3635) = "P", J3635+60, J3635+90))</f>
        <v>45306</v>
      </c>
      <c r="P3635" s="27">
        <v>45296</v>
      </c>
      <c r="Q3635" s="35">
        <f>IF(NOT(ISNUMBER(P3635)),"",P3635+15)</f>
        <v>45311</v>
      </c>
      <c r="R3635" s="36" t="s">
        <v>195</v>
      </c>
      <c r="S3635" s="36"/>
      <c r="T3635" s="46"/>
      <c r="U3635" s="34"/>
      <c r="V3635" s="34"/>
      <c r="W3635" s="34"/>
      <c r="X3635" s="34">
        <v>45314</v>
      </c>
      <c r="Y3635" s="45" t="str">
        <f ca="1">IF(LEFT(B3635) = "P",
        IF(OR(ISBLANK(I3635), I3635 = ""), TODAY() - F3635 &amp; CHAR(10) &amp; "(preapproval)", I3635 - F3635 &amp; CHAR(10) &amp; "(PFL filed)"),
       IF(OR(ISBLANK(Z3635), Z3635 = ""), TODAY() - J3635, X3635 - J3635 &amp; CHAR(10) &amp; "(closed)"))</f>
        <v>98
(closed)</v>
      </c>
      <c r="Z3635" s="66" t="str">
        <f>IF(ISBLANK(X3635), "", "Yes")</f>
        <v>Yes</v>
      </c>
    </row>
    <row r="3636" spans="1:26" ht="28.8" hidden="1" x14ac:dyDescent="0.3">
      <c r="A3636" s="29" t="s">
        <v>185</v>
      </c>
      <c r="B3636" s="29">
        <v>2023000282</v>
      </c>
      <c r="C3636" s="31" t="s">
        <v>193</v>
      </c>
      <c r="D3636" s="29" t="s">
        <v>179</v>
      </c>
      <c r="E3636" s="31" t="s">
        <v>347</v>
      </c>
      <c r="F3636" s="43"/>
      <c r="G3636" s="32"/>
      <c r="H3636" s="24" t="s">
        <v>230</v>
      </c>
      <c r="I3636" s="24"/>
      <c r="J3636" s="24">
        <v>45216</v>
      </c>
      <c r="K3636" s="28">
        <v>1475.48</v>
      </c>
      <c r="L3636" s="44">
        <v>432</v>
      </c>
      <c r="M3636" s="28">
        <v>1475.48</v>
      </c>
      <c r="N3636" s="28">
        <v>432</v>
      </c>
      <c r="O3636" s="27">
        <f>IF(ISBLANK(J3636), "", IF(LEFT(B3636) = "P", J3636+60, J3636+90))</f>
        <v>45306</v>
      </c>
      <c r="P3636" s="27">
        <v>45296</v>
      </c>
      <c r="Q3636" s="27">
        <f>IF(NOT(ISNUMBER(P3636)),"",P3636+15)</f>
        <v>45311</v>
      </c>
      <c r="R3636" s="25" t="s">
        <v>195</v>
      </c>
      <c r="S3636" s="25"/>
      <c r="T3636" s="42"/>
      <c r="U3636" s="24"/>
      <c r="V3636" s="24"/>
      <c r="W3636" s="24"/>
      <c r="X3636" s="24">
        <v>45314</v>
      </c>
      <c r="Y3636" s="23" t="str">
        <f ca="1">IF(LEFT(B3636) = "P",
        IF(OR(ISBLANK(I3636), I3636 = ""), TODAY() - F3636 &amp; CHAR(10) &amp; "(preapproval)", I3636 - F3636 &amp; CHAR(10) &amp; "(PFL filed)"),
       IF(OR(ISBLANK(Z3636), Z3636 = ""), TODAY() - J3636, X3636 - J3636 &amp; CHAR(10) &amp; "(closed)"))</f>
        <v>98
(closed)</v>
      </c>
      <c r="Z3636" s="6" t="str">
        <f>IF(ISBLANK(X3636), "", "Yes")</f>
        <v>Yes</v>
      </c>
    </row>
    <row r="3637" spans="1:26" ht="28.8" hidden="1" x14ac:dyDescent="0.3">
      <c r="A3637" s="29" t="s">
        <v>185</v>
      </c>
      <c r="B3637" s="29">
        <v>2023000283</v>
      </c>
      <c r="C3637" s="31" t="s">
        <v>238</v>
      </c>
      <c r="D3637" s="29" t="s">
        <v>179</v>
      </c>
      <c r="E3637" s="31" t="s">
        <v>355</v>
      </c>
      <c r="F3637" s="43"/>
      <c r="G3637" s="32"/>
      <c r="H3637" s="24" t="s">
        <v>230</v>
      </c>
      <c r="I3637" s="24"/>
      <c r="J3637" s="24">
        <v>45216</v>
      </c>
      <c r="K3637" s="28">
        <v>2562</v>
      </c>
      <c r="L3637" s="44">
        <v>854</v>
      </c>
      <c r="M3637" s="28">
        <v>2562</v>
      </c>
      <c r="N3637" s="28">
        <v>854</v>
      </c>
      <c r="O3637" s="27">
        <f>IF(ISBLANK(J3637), "", IF(LEFT(B3637) = "P", J3637+60, J3637+90))</f>
        <v>45306</v>
      </c>
      <c r="P3637" s="27">
        <v>45296</v>
      </c>
      <c r="Q3637" s="27">
        <f>IF(NOT(ISNUMBER(P3637)),"",P3637+15)</f>
        <v>45311</v>
      </c>
      <c r="R3637" s="25" t="s">
        <v>195</v>
      </c>
      <c r="S3637" s="25"/>
      <c r="T3637" s="42"/>
      <c r="U3637" s="24"/>
      <c r="V3637" s="24"/>
      <c r="W3637" s="24"/>
      <c r="X3637" s="24">
        <v>45314</v>
      </c>
      <c r="Y3637" s="23" t="str">
        <f ca="1">IF(LEFT(B3637) = "P",
        IF(OR(ISBLANK(I3637), I3637 = ""), TODAY() - F3637 &amp; CHAR(10) &amp; "(preapproval)", I3637 - F3637 &amp; CHAR(10) &amp; "(PFL filed)"),
       IF(OR(ISBLANK(Z3637), Z3637 = ""), TODAY() - J3637, X3637 - J3637 &amp; CHAR(10) &amp; "(closed)"))</f>
        <v>98
(closed)</v>
      </c>
      <c r="Z3637" s="6" t="str">
        <f>IF(ISBLANK(X3637), "", "Yes")</f>
        <v>Yes</v>
      </c>
    </row>
    <row r="3638" spans="1:26" ht="28.8" hidden="1" x14ac:dyDescent="0.3">
      <c r="A3638" s="29" t="s">
        <v>185</v>
      </c>
      <c r="B3638" s="29">
        <v>2023000284</v>
      </c>
      <c r="C3638" s="31" t="s">
        <v>939</v>
      </c>
      <c r="D3638" s="29" t="s">
        <v>174</v>
      </c>
      <c r="E3638" s="31" t="s">
        <v>349</v>
      </c>
      <c r="F3638" s="43"/>
      <c r="G3638" s="32"/>
      <c r="H3638" s="24" t="s">
        <v>230</v>
      </c>
      <c r="I3638" s="24"/>
      <c r="J3638" s="24">
        <v>45218</v>
      </c>
      <c r="K3638" s="28">
        <v>163783</v>
      </c>
      <c r="L3638" s="44">
        <v>0</v>
      </c>
      <c r="M3638" s="28">
        <v>133310.91</v>
      </c>
      <c r="N3638" s="28">
        <v>0</v>
      </c>
      <c r="O3638" s="27">
        <f>IF(ISBLANK(J3638), "", IF(LEFT(B3638) = "P", J3638+60, J3638+90))</f>
        <v>45308</v>
      </c>
      <c r="P3638" s="27">
        <v>45302</v>
      </c>
      <c r="Q3638" s="27">
        <f>IF(NOT(ISNUMBER(P3638)),"",P3638+15)</f>
        <v>45317</v>
      </c>
      <c r="R3638" s="25" t="s">
        <v>195</v>
      </c>
      <c r="S3638" s="25"/>
      <c r="T3638" s="42"/>
      <c r="U3638" s="24"/>
      <c r="V3638" s="24"/>
      <c r="W3638" s="24"/>
      <c r="X3638" s="24">
        <v>45320</v>
      </c>
      <c r="Y3638" s="23" t="str">
        <f ca="1">IF(LEFT(B3638) = "P",
        IF(OR(ISBLANK(I3638), I3638 = ""), TODAY() - F3638 &amp; CHAR(10) &amp; "(preapproval)", I3638 - F3638 &amp; CHAR(10) &amp; "(PFL filed)"),
       IF(OR(ISBLANK(Z3638), Z3638 = ""), TODAY() - J3638, X3638 - J3638 &amp; CHAR(10) &amp; "(closed)"))</f>
        <v>102
(closed)</v>
      </c>
      <c r="Z3638" s="6" t="str">
        <f>IF(ISBLANK(X3638), "", "Yes")</f>
        <v>Yes</v>
      </c>
    </row>
    <row r="3639" spans="1:26" ht="28.8" hidden="1" x14ac:dyDescent="0.3">
      <c r="A3639" s="29" t="s">
        <v>185</v>
      </c>
      <c r="B3639" s="29">
        <v>2023000285</v>
      </c>
      <c r="C3639" s="31" t="s">
        <v>804</v>
      </c>
      <c r="D3639" s="29" t="s">
        <v>176</v>
      </c>
      <c r="E3639" s="31" t="s">
        <v>938</v>
      </c>
      <c r="F3639" s="43"/>
      <c r="G3639" s="32"/>
      <c r="H3639" s="24" t="s">
        <v>230</v>
      </c>
      <c r="I3639" s="24"/>
      <c r="J3639" s="24">
        <v>45222</v>
      </c>
      <c r="K3639" s="28">
        <v>14974.74</v>
      </c>
      <c r="L3639" s="44">
        <v>1970.36</v>
      </c>
      <c r="M3639" s="28">
        <v>35965.919999999998</v>
      </c>
      <c r="N3639" s="28">
        <v>2274.56</v>
      </c>
      <c r="O3639" s="27">
        <f>IF(ISBLANK(J3639), "", IF(LEFT(B3639) = "P", J3639+60, J3639+90))</f>
        <v>45312</v>
      </c>
      <c r="P3639" s="27">
        <v>45301</v>
      </c>
      <c r="Q3639" s="27">
        <f>IF(NOT(ISNUMBER(P3639)),"",P3639+15)</f>
        <v>45316</v>
      </c>
      <c r="R3639" s="25" t="s">
        <v>195</v>
      </c>
      <c r="S3639" s="25"/>
      <c r="T3639" s="42"/>
      <c r="U3639" s="24"/>
      <c r="V3639" s="24"/>
      <c r="W3639" s="24"/>
      <c r="X3639" s="24">
        <v>45317</v>
      </c>
      <c r="Y3639" s="23" t="str">
        <f ca="1">IF(LEFT(B3639) = "P",
        IF(OR(ISBLANK(I3639), I3639 = ""), TODAY() - F3639 &amp; CHAR(10) &amp; "(preapproval)", I3639 - F3639 &amp; CHAR(10) &amp; "(PFL filed)"),
       IF(OR(ISBLANK(Z3639), Z3639 = ""), TODAY() - J3639, X3639 - J3639 &amp; CHAR(10) &amp; "(closed)"))</f>
        <v>95
(closed)</v>
      </c>
      <c r="Z3639" s="6" t="str">
        <f>IF(ISBLANK(X3639), "", "Yes")</f>
        <v>Yes</v>
      </c>
    </row>
    <row r="3640" spans="1:26" ht="28.8" hidden="1" x14ac:dyDescent="0.3">
      <c r="A3640" s="29" t="s">
        <v>185</v>
      </c>
      <c r="B3640" s="29">
        <v>2023000286</v>
      </c>
      <c r="C3640" s="31" t="s">
        <v>937</v>
      </c>
      <c r="D3640" s="29" t="s">
        <v>179</v>
      </c>
      <c r="E3640" s="31" t="s">
        <v>936</v>
      </c>
      <c r="F3640" s="43"/>
      <c r="G3640" s="32"/>
      <c r="H3640" s="24" t="s">
        <v>230</v>
      </c>
      <c r="I3640" s="24"/>
      <c r="J3640" s="24">
        <v>45222</v>
      </c>
      <c r="K3640" s="28">
        <v>13112</v>
      </c>
      <c r="L3640" s="44">
        <v>600</v>
      </c>
      <c r="M3640" s="28">
        <v>12512</v>
      </c>
      <c r="N3640" s="28">
        <v>300</v>
      </c>
      <c r="O3640" s="27">
        <f>IF(ISBLANK(J3640), "", IF(LEFT(B3640) = "P", J3640+60, J3640+90))</f>
        <v>45312</v>
      </c>
      <c r="P3640" s="27">
        <v>45301</v>
      </c>
      <c r="Q3640" s="27">
        <f>IF(NOT(ISNUMBER(P3640)),"",P3640+15)</f>
        <v>45316</v>
      </c>
      <c r="R3640" s="25" t="s">
        <v>195</v>
      </c>
      <c r="S3640" s="25"/>
      <c r="T3640" s="42"/>
      <c r="U3640" s="24"/>
      <c r="V3640" s="24"/>
      <c r="W3640" s="24"/>
      <c r="X3640" s="24">
        <v>45317</v>
      </c>
      <c r="Y3640" s="23" t="str">
        <f ca="1">IF(LEFT(B3640) = "P",
        IF(OR(ISBLANK(I3640), I3640 = ""), TODAY() - F3640 &amp; CHAR(10) &amp; "(preapproval)", I3640 - F3640 &amp; CHAR(10) &amp; "(PFL filed)"),
       IF(OR(ISBLANK(Z3640), Z3640 = ""), TODAY() - J3640, X3640 - J3640 &amp; CHAR(10) &amp; "(closed)"))</f>
        <v>95
(closed)</v>
      </c>
      <c r="Z3640" s="6" t="str">
        <f>IF(ISBLANK(X3640), "", "Yes")</f>
        <v>Yes</v>
      </c>
    </row>
    <row r="3641" spans="1:26" ht="28.8" hidden="1" x14ac:dyDescent="0.3">
      <c r="A3641" s="29" t="s">
        <v>185</v>
      </c>
      <c r="B3641" s="29">
        <v>2023000287</v>
      </c>
      <c r="C3641" s="30" t="s">
        <v>112</v>
      </c>
      <c r="D3641" s="29" t="s">
        <v>179</v>
      </c>
      <c r="E3641" s="31" t="s">
        <v>935</v>
      </c>
      <c r="F3641" s="43"/>
      <c r="G3641" s="32"/>
      <c r="H3641" s="24" t="s">
        <v>230</v>
      </c>
      <c r="I3641" s="24"/>
      <c r="J3641" s="24">
        <v>45223</v>
      </c>
      <c r="K3641" s="28">
        <v>799.2</v>
      </c>
      <c r="L3641" s="44">
        <v>199.8</v>
      </c>
      <c r="M3641" s="28">
        <v>799.2</v>
      </c>
      <c r="N3641" s="28">
        <v>199.8</v>
      </c>
      <c r="O3641" s="27">
        <f>IF(ISBLANK(J3641), "", IF(LEFT(B3641) = "P", J3641+60, J3641+90))</f>
        <v>45313</v>
      </c>
      <c r="P3641" s="27">
        <v>45310</v>
      </c>
      <c r="Q3641" s="27">
        <f>IF(NOT(ISNUMBER(P3641)),"",P3641+15)</f>
        <v>45325</v>
      </c>
      <c r="R3641" s="25" t="s">
        <v>195</v>
      </c>
      <c r="S3641" s="25"/>
      <c r="T3641" s="42"/>
      <c r="U3641" s="24"/>
      <c r="V3641" s="24"/>
      <c r="W3641" s="24"/>
      <c r="X3641" s="24">
        <v>45328</v>
      </c>
      <c r="Y3641" s="23" t="str">
        <f ca="1">IF(LEFT(B3641) = "P",
        IF(OR(ISBLANK(I3641), I3641 = ""), TODAY() - F3641 &amp; CHAR(10) &amp; "(preapproval)", I3641 - F3641 &amp; CHAR(10) &amp; "(PFL filed)"),
       IF(OR(ISBLANK(Z3641), Z3641 = ""), TODAY() - J3641, X3641 - J3641 &amp; CHAR(10) &amp; "(closed)"))</f>
        <v>105
(closed)</v>
      </c>
      <c r="Z3641" s="6" t="str">
        <f>IF(ISBLANK(X3641), "", "Yes")</f>
        <v>Yes</v>
      </c>
    </row>
    <row r="3642" spans="1:26" ht="28.8" hidden="1" x14ac:dyDescent="0.3">
      <c r="A3642" s="29" t="s">
        <v>185</v>
      </c>
      <c r="B3642" s="29">
        <v>2023000288</v>
      </c>
      <c r="C3642" s="31" t="s">
        <v>193</v>
      </c>
      <c r="D3642" s="29" t="s">
        <v>179</v>
      </c>
      <c r="E3642" s="31" t="s">
        <v>934</v>
      </c>
      <c r="F3642" s="43"/>
      <c r="G3642" s="32"/>
      <c r="H3642" s="24" t="s">
        <v>230</v>
      </c>
      <c r="I3642" s="24"/>
      <c r="J3642" s="24">
        <v>45224</v>
      </c>
      <c r="K3642" s="28">
        <v>762</v>
      </c>
      <c r="L3642" s="44">
        <v>254</v>
      </c>
      <c r="M3642" s="28">
        <v>762</v>
      </c>
      <c r="N3642" s="28">
        <v>254</v>
      </c>
      <c r="O3642" s="27">
        <f>IF(ISBLANK(J3642), "", IF(LEFT(B3642) = "P", J3642+60, J3642+90))</f>
        <v>45314</v>
      </c>
      <c r="P3642" s="27">
        <v>45310</v>
      </c>
      <c r="Q3642" s="27">
        <f>IF(NOT(ISNUMBER(P3642)),"",P3642+15)</f>
        <v>45325</v>
      </c>
      <c r="R3642" s="25" t="s">
        <v>195</v>
      </c>
      <c r="S3642" s="25"/>
      <c r="T3642" s="42"/>
      <c r="U3642" s="24"/>
      <c r="V3642" s="24"/>
      <c r="W3642" s="24" t="s">
        <v>230</v>
      </c>
      <c r="X3642" s="24">
        <v>45328</v>
      </c>
      <c r="Y3642" s="23" t="str">
        <f ca="1">IF(LEFT(B3642) = "P",
        IF(OR(ISBLANK(I3642), I3642 = ""), TODAY() - F3642 &amp; CHAR(10) &amp; "(preapproval)", I3642 - F3642 &amp; CHAR(10) &amp; "(PFL filed)"),
       IF(OR(ISBLANK(Z3642), Z3642 = ""), TODAY() - J3642, X3642 - J3642 &amp; CHAR(10) &amp; "(closed)"))</f>
        <v>104
(closed)</v>
      </c>
      <c r="Z3642" s="6" t="str">
        <f>IF(ISBLANK(X3642), "", "Yes")</f>
        <v>Yes</v>
      </c>
    </row>
    <row r="3643" spans="1:26" ht="28.8" hidden="1" x14ac:dyDescent="0.3">
      <c r="A3643" s="33" t="s">
        <v>185</v>
      </c>
      <c r="B3643" s="33">
        <v>2023000289</v>
      </c>
      <c r="C3643" s="50" t="s">
        <v>193</v>
      </c>
      <c r="D3643" s="29" t="s">
        <v>179</v>
      </c>
      <c r="E3643" s="50" t="s">
        <v>933</v>
      </c>
      <c r="F3643" s="49"/>
      <c r="G3643" s="48"/>
      <c r="H3643" s="34" t="s">
        <v>230</v>
      </c>
      <c r="I3643" s="34"/>
      <c r="J3643" s="34">
        <v>45224</v>
      </c>
      <c r="K3643" s="38">
        <v>6204</v>
      </c>
      <c r="L3643" s="47">
        <v>2068</v>
      </c>
      <c r="M3643" s="38">
        <v>6204</v>
      </c>
      <c r="N3643" s="38">
        <v>2068</v>
      </c>
      <c r="O3643" s="35">
        <f>IF(ISBLANK(J3643), "", IF(LEFT(B3643) = "P", J3643+60, J3643+90))</f>
        <v>45314</v>
      </c>
      <c r="P3643" s="27">
        <v>45310</v>
      </c>
      <c r="Q3643" s="35">
        <f>IF(NOT(ISNUMBER(P3643)),"",P3643+15)</f>
        <v>45325</v>
      </c>
      <c r="R3643" s="36" t="s">
        <v>195</v>
      </c>
      <c r="S3643" s="36"/>
      <c r="T3643" s="46"/>
      <c r="U3643" s="34"/>
      <c r="V3643" s="34"/>
      <c r="W3643" s="34" t="s">
        <v>230</v>
      </c>
      <c r="X3643" s="34">
        <v>45328</v>
      </c>
      <c r="Y3643" s="45" t="str">
        <f ca="1">IF(LEFT(B3643) = "P",
        IF(OR(ISBLANK(I3643), I3643 = ""), TODAY() - F3643 &amp; CHAR(10) &amp; "(preapproval)", I3643 - F3643 &amp; CHAR(10) &amp; "(PFL filed)"),
       IF(OR(ISBLANK(Z3643), Z3643 = ""), TODAY() - J3643, X3643 - J3643 &amp; CHAR(10) &amp; "(closed)"))</f>
        <v>104
(closed)</v>
      </c>
      <c r="Z3643" s="66" t="str">
        <f>IF(ISBLANK(X3643), "", "Yes")</f>
        <v>Yes</v>
      </c>
    </row>
    <row r="3644" spans="1:26" ht="28.8" hidden="1" x14ac:dyDescent="0.3">
      <c r="A3644" s="29" t="s">
        <v>185</v>
      </c>
      <c r="B3644" s="29">
        <v>2023000290</v>
      </c>
      <c r="C3644" s="31" t="s">
        <v>193</v>
      </c>
      <c r="D3644" s="29" t="s">
        <v>176</v>
      </c>
      <c r="E3644" s="31" t="s">
        <v>932</v>
      </c>
      <c r="F3644" s="43"/>
      <c r="G3644" s="32"/>
      <c r="H3644" s="24" t="s">
        <v>230</v>
      </c>
      <c r="I3644" s="24"/>
      <c r="J3644" s="24">
        <v>45226</v>
      </c>
      <c r="K3644" s="28">
        <v>850.5</v>
      </c>
      <c r="L3644" s="44">
        <v>500.5</v>
      </c>
      <c r="M3644" s="28">
        <v>850.5</v>
      </c>
      <c r="N3644" s="28">
        <v>500.5</v>
      </c>
      <c r="O3644" s="27">
        <f>IF(ISBLANK(J3644), "", IF(LEFT(B3644) = "P", J3644+60, J3644+90))</f>
        <v>45316</v>
      </c>
      <c r="P3644" s="27">
        <v>45310</v>
      </c>
      <c r="Q3644" s="27">
        <f>IF(NOT(ISNUMBER(P3644)),"",P3644+15)</f>
        <v>45325</v>
      </c>
      <c r="R3644" s="25"/>
      <c r="S3644" s="25"/>
      <c r="T3644" s="42"/>
      <c r="U3644" s="24"/>
      <c r="V3644" s="24"/>
      <c r="W3644" s="24"/>
      <c r="X3644" s="24">
        <v>45328</v>
      </c>
      <c r="Y3644" s="23" t="str">
        <f ca="1">IF(LEFT(B3644) = "P",
        IF(OR(ISBLANK(I3644), I3644 = ""), TODAY() - F3644 &amp; CHAR(10) &amp; "(preapproval)", I3644 - F3644 &amp; CHAR(10) &amp; "(PFL filed)"),
       IF(OR(ISBLANK(Z3644), Z3644 = ""), TODAY() - J3644, X3644 - J3644 &amp; CHAR(10) &amp; "(closed)"))</f>
        <v>102
(closed)</v>
      </c>
      <c r="Z3644" s="6" t="str">
        <f>IF(ISBLANK(X3644), "", "Yes")</f>
        <v>Yes</v>
      </c>
    </row>
    <row r="3645" spans="1:26" ht="28.8" hidden="1" x14ac:dyDescent="0.3">
      <c r="A3645" s="29" t="s">
        <v>185</v>
      </c>
      <c r="B3645" s="29">
        <v>2023000291</v>
      </c>
      <c r="C3645" s="31" t="s">
        <v>193</v>
      </c>
      <c r="D3645" s="29" t="s">
        <v>179</v>
      </c>
      <c r="E3645" s="31" t="s">
        <v>931</v>
      </c>
      <c r="F3645" s="43"/>
      <c r="G3645" s="32"/>
      <c r="H3645" s="24" t="s">
        <v>230</v>
      </c>
      <c r="I3645" s="24"/>
      <c r="J3645" s="24">
        <v>45226</v>
      </c>
      <c r="K3645" s="28">
        <v>1956</v>
      </c>
      <c r="L3645" s="44">
        <v>652</v>
      </c>
      <c r="M3645" s="28">
        <v>1956</v>
      </c>
      <c r="N3645" s="28">
        <v>652</v>
      </c>
      <c r="O3645" s="27">
        <f>IF(ISBLANK(J3645), "", IF(LEFT(B3645) = "P", J3645+60, J3645+90))</f>
        <v>45316</v>
      </c>
      <c r="P3645" s="27">
        <v>45310</v>
      </c>
      <c r="Q3645" s="27">
        <f>IF(NOT(ISNUMBER(P3645)),"",P3645+15)</f>
        <v>45325</v>
      </c>
      <c r="R3645" s="25"/>
      <c r="S3645" s="25"/>
      <c r="T3645" s="42"/>
      <c r="U3645" s="24"/>
      <c r="V3645" s="24"/>
      <c r="W3645" s="24"/>
      <c r="X3645" s="24">
        <v>45328</v>
      </c>
      <c r="Y3645" s="23" t="str">
        <f ca="1">IF(LEFT(B3645) = "P",
        IF(OR(ISBLANK(I3645), I3645 = ""), TODAY() - F3645 &amp; CHAR(10) &amp; "(preapproval)", I3645 - F3645 &amp; CHAR(10) &amp; "(PFL filed)"),
       IF(OR(ISBLANK(Z3645), Z3645 = ""), TODAY() - J3645, X3645 - J3645 &amp; CHAR(10) &amp; "(closed)"))</f>
        <v>102
(closed)</v>
      </c>
      <c r="Z3645" s="6" t="str">
        <f>IF(ISBLANK(X3645), "", "Yes")</f>
        <v>Yes</v>
      </c>
    </row>
    <row r="3646" spans="1:26" ht="28.8" hidden="1" x14ac:dyDescent="0.3">
      <c r="A3646" s="29" t="s">
        <v>185</v>
      </c>
      <c r="B3646" s="29">
        <v>2023000292</v>
      </c>
      <c r="C3646" s="31" t="s">
        <v>187</v>
      </c>
      <c r="D3646" s="29" t="s">
        <v>179</v>
      </c>
      <c r="E3646" s="31" t="s">
        <v>930</v>
      </c>
      <c r="F3646" s="43"/>
      <c r="G3646" s="32"/>
      <c r="H3646" s="24" t="s">
        <v>230</v>
      </c>
      <c r="I3646" s="24"/>
      <c r="J3646" s="24">
        <v>45231</v>
      </c>
      <c r="K3646" s="28">
        <v>27864.35</v>
      </c>
      <c r="L3646" s="44">
        <v>330</v>
      </c>
      <c r="M3646" s="28">
        <v>27864.35</v>
      </c>
      <c r="N3646" s="28">
        <v>330</v>
      </c>
      <c r="O3646" s="27">
        <f>IF(ISBLANK(J3646), "", IF(LEFT(B3646) = "P", J3646+60, J3646+90))</f>
        <v>45321</v>
      </c>
      <c r="P3646" s="27">
        <v>45320</v>
      </c>
      <c r="Q3646" s="27">
        <f>IF(NOT(ISNUMBER(P3646)),"",P3646+15)</f>
        <v>45335</v>
      </c>
      <c r="R3646" s="25" t="s">
        <v>195</v>
      </c>
      <c r="S3646" s="25"/>
      <c r="T3646" s="42"/>
      <c r="U3646" s="24"/>
      <c r="V3646" s="24"/>
      <c r="W3646" s="24"/>
      <c r="X3646" s="24">
        <v>45336</v>
      </c>
      <c r="Y3646" s="23" t="str">
        <f ca="1">IF(LEFT(B3646) = "P",
        IF(OR(ISBLANK(I3646), I3646 = ""), TODAY() - F3646 &amp; CHAR(10) &amp; "(preapproval)", I3646 - F3646 &amp; CHAR(10) &amp; "(PFL filed)"),
       IF(OR(ISBLANK(Z3646), Z3646 = ""), TODAY() - J3646, X3646 - J3646 &amp; CHAR(10) &amp; "(closed)"))</f>
        <v>105
(closed)</v>
      </c>
      <c r="Z3646" s="6" t="str">
        <f>IF(ISBLANK(X3646), "", "Yes")</f>
        <v>Yes</v>
      </c>
    </row>
    <row r="3647" spans="1:26" ht="28.8" hidden="1" x14ac:dyDescent="0.3">
      <c r="A3647" s="29" t="s">
        <v>185</v>
      </c>
      <c r="B3647" s="29">
        <v>2023000293</v>
      </c>
      <c r="C3647" s="31" t="s">
        <v>607</v>
      </c>
      <c r="D3647" s="29" t="s">
        <v>179</v>
      </c>
      <c r="E3647" s="31" t="s">
        <v>929</v>
      </c>
      <c r="F3647" s="43"/>
      <c r="G3647" s="32"/>
      <c r="H3647" s="24" t="s">
        <v>230</v>
      </c>
      <c r="I3647" s="24"/>
      <c r="J3647" s="24">
        <v>45233</v>
      </c>
      <c r="K3647" s="28">
        <v>940.09</v>
      </c>
      <c r="L3647" s="44">
        <v>561</v>
      </c>
      <c r="M3647" s="28">
        <v>940.09</v>
      </c>
      <c r="N3647" s="28">
        <v>561</v>
      </c>
      <c r="O3647" s="27">
        <f>IF(ISBLANK(J3647), "", IF(LEFT(B3647) = "P", J3647+60, J3647+90))</f>
        <v>45323</v>
      </c>
      <c r="P3647" s="27">
        <v>45321</v>
      </c>
      <c r="Q3647" s="27">
        <f>IF(NOT(ISNUMBER(P3647)),"",P3647+15)</f>
        <v>45336</v>
      </c>
      <c r="R3647" s="25" t="s">
        <v>195</v>
      </c>
      <c r="S3647" s="25"/>
      <c r="T3647" s="42"/>
      <c r="U3647" s="24"/>
      <c r="V3647" s="24"/>
      <c r="W3647" s="24" t="s">
        <v>230</v>
      </c>
      <c r="X3647" s="24">
        <v>45337</v>
      </c>
      <c r="Y3647" s="23" t="str">
        <f ca="1">IF(LEFT(B3647) = "P",
        IF(OR(ISBLANK(I3647), I3647 = ""), TODAY() - F3647 &amp; CHAR(10) &amp; "(preapproval)", I3647 - F3647 &amp; CHAR(10) &amp; "(PFL filed)"),
       IF(OR(ISBLANK(Z3647), Z3647 = ""), TODAY() - J3647, X3647 - J3647 &amp; CHAR(10) &amp; "(closed)"))</f>
        <v>104
(closed)</v>
      </c>
      <c r="Z3647" s="69" t="s">
        <v>360</v>
      </c>
    </row>
    <row r="3648" spans="1:26" ht="28.8" hidden="1" x14ac:dyDescent="0.3">
      <c r="A3648" s="29" t="s">
        <v>185</v>
      </c>
      <c r="B3648" s="29">
        <v>2023000294</v>
      </c>
      <c r="C3648" s="31" t="s">
        <v>106</v>
      </c>
      <c r="D3648" s="29" t="s">
        <v>179</v>
      </c>
      <c r="E3648" s="31" t="s">
        <v>928</v>
      </c>
      <c r="F3648" s="43"/>
      <c r="G3648" s="32"/>
      <c r="H3648" s="24" t="s">
        <v>230</v>
      </c>
      <c r="I3648" s="24"/>
      <c r="J3648" s="24">
        <v>45236</v>
      </c>
      <c r="K3648" s="28">
        <v>5174</v>
      </c>
      <c r="L3648" s="44">
        <v>398</v>
      </c>
      <c r="M3648" s="28">
        <v>5164.37</v>
      </c>
      <c r="N3648" s="28">
        <v>398</v>
      </c>
      <c r="O3648" s="27">
        <f>IF(ISBLANK(J3648), "", IF(LEFT(B3648) = "P", J3648+60, J3648+90))</f>
        <v>45326</v>
      </c>
      <c r="P3648" s="27">
        <v>45321</v>
      </c>
      <c r="Q3648" s="27">
        <f>IF(NOT(ISNUMBER(P3648)),"",P3648+15)</f>
        <v>45336</v>
      </c>
      <c r="R3648" s="25" t="s">
        <v>195</v>
      </c>
      <c r="S3648" s="25"/>
      <c r="T3648" s="42"/>
      <c r="U3648" s="24"/>
      <c r="V3648" s="24"/>
      <c r="W3648" s="24"/>
      <c r="X3648" s="24">
        <v>45337</v>
      </c>
      <c r="Y3648" s="23" t="str">
        <f ca="1">IF(LEFT(B3648) = "P",
        IF(OR(ISBLANK(I3648), I3648 = ""), TODAY() - F3648 &amp; CHAR(10) &amp; "(preapproval)", I3648 - F3648 &amp; CHAR(10) &amp; "(PFL filed)"),
       IF(OR(ISBLANK(Z3648), Z3648 = ""), TODAY() - J3648, X3648 - J3648 &amp; CHAR(10) &amp; "(closed)"))</f>
        <v>101
(closed)</v>
      </c>
      <c r="Z3648" s="6" t="str">
        <f>IF(ISBLANK(X3648), "", "Yes")</f>
        <v>Yes</v>
      </c>
    </row>
    <row r="3649" spans="1:26" ht="28.8" hidden="1" x14ac:dyDescent="0.3">
      <c r="A3649" s="29" t="s">
        <v>185</v>
      </c>
      <c r="B3649" s="29">
        <v>2023000295</v>
      </c>
      <c r="C3649" s="31" t="s">
        <v>927</v>
      </c>
      <c r="D3649" s="29" t="s">
        <v>179</v>
      </c>
      <c r="E3649" s="31" t="s">
        <v>926</v>
      </c>
      <c r="F3649" s="43"/>
      <c r="G3649" s="32"/>
      <c r="H3649" s="24" t="s">
        <v>230</v>
      </c>
      <c r="I3649" s="24"/>
      <c r="J3649" s="24">
        <v>45240</v>
      </c>
      <c r="K3649" s="28">
        <v>216.52</v>
      </c>
      <c r="L3649" s="44">
        <v>67.66</v>
      </c>
      <c r="M3649" s="28">
        <v>216.52</v>
      </c>
      <c r="N3649" s="28">
        <v>67.66</v>
      </c>
      <c r="O3649" s="27">
        <f>IF(ISBLANK(J3649), "", IF(LEFT(B3649) = "P", J3649+60, J3649+90))</f>
        <v>45330</v>
      </c>
      <c r="P3649" s="27">
        <v>45323</v>
      </c>
      <c r="Q3649" s="27">
        <f>IF(NOT(ISNUMBER(P3649)),"",P3649+15)</f>
        <v>45338</v>
      </c>
      <c r="R3649" s="25" t="s">
        <v>195</v>
      </c>
      <c r="S3649" s="25"/>
      <c r="T3649" s="42"/>
      <c r="U3649" s="24"/>
      <c r="V3649" s="24"/>
      <c r="W3649" s="24"/>
      <c r="X3649" s="24">
        <v>45342</v>
      </c>
      <c r="Y3649" s="23" t="str">
        <f ca="1">IF(LEFT(B3649) = "P",
        IF(OR(ISBLANK(I3649), I3649 = ""), TODAY() - F3649 &amp; CHAR(10) &amp; "(preapproval)", I3649 - F3649 &amp; CHAR(10) &amp; "(PFL filed)"),
       IF(OR(ISBLANK(Z3649), Z3649 = ""), TODAY() - J3649, X3649 - J3649 &amp; CHAR(10) &amp; "(closed)"))</f>
        <v>102
(closed)</v>
      </c>
      <c r="Z3649" s="6" t="str">
        <f>IF(ISBLANK(X3649), "", "Yes")</f>
        <v>Yes</v>
      </c>
    </row>
    <row r="3650" spans="1:26" ht="24" hidden="1" customHeight="1" x14ac:dyDescent="0.3">
      <c r="A3650" s="29" t="s">
        <v>185</v>
      </c>
      <c r="B3650" s="29">
        <v>2023000296</v>
      </c>
      <c r="C3650" s="31" t="s">
        <v>193</v>
      </c>
      <c r="D3650" s="29" t="s">
        <v>176</v>
      </c>
      <c r="E3650" s="30" t="s">
        <v>809</v>
      </c>
      <c r="F3650" s="43"/>
      <c r="G3650" s="32"/>
      <c r="H3650" s="24" t="s">
        <v>230</v>
      </c>
      <c r="I3650" s="24"/>
      <c r="J3650" s="24">
        <v>45243</v>
      </c>
      <c r="K3650" s="28">
        <v>7447.96</v>
      </c>
      <c r="L3650" s="44">
        <v>4546.7</v>
      </c>
      <c r="M3650" s="28">
        <v>7447.96</v>
      </c>
      <c r="N3650" s="28">
        <v>4546.7</v>
      </c>
      <c r="O3650" s="27">
        <f>IF(ISBLANK(J3650), "", IF(LEFT(B3650) = "P", J3650+60, J3650+90))</f>
        <v>45333</v>
      </c>
      <c r="P3650" s="27">
        <v>45323</v>
      </c>
      <c r="Q3650" s="27">
        <f>IF(NOT(ISNUMBER(P3650)),"",P3650+15)</f>
        <v>45338</v>
      </c>
      <c r="R3650" s="25" t="s">
        <v>195</v>
      </c>
      <c r="S3650" s="25"/>
      <c r="T3650" s="42"/>
      <c r="U3650" s="24"/>
      <c r="V3650" s="24"/>
      <c r="W3650" s="24"/>
      <c r="X3650" s="24">
        <v>45342</v>
      </c>
      <c r="Y3650" s="23" t="str">
        <f ca="1">IF(LEFT(B3650) = "P",
        IF(OR(ISBLANK(I3650), I3650 = ""), TODAY() - F3650 &amp; CHAR(10) &amp; "(preapproval)", I3650 - F3650 &amp; CHAR(10) &amp; "(PFL filed)"),
       IF(OR(ISBLANK(Z3650), Z3650 = ""), TODAY() - J3650, X3650 - J3650 &amp; CHAR(10) &amp; "(closed)"))</f>
        <v>99
(closed)</v>
      </c>
      <c r="Z3650" s="6" t="str">
        <f>IF(ISBLANK(X3650), "", "Yes")</f>
        <v>Yes</v>
      </c>
    </row>
    <row r="3651" spans="1:26" ht="28.8" hidden="1" x14ac:dyDescent="0.3">
      <c r="A3651" s="29" t="s">
        <v>185</v>
      </c>
      <c r="B3651" s="29">
        <v>2023000297</v>
      </c>
      <c r="C3651" s="31" t="s">
        <v>106</v>
      </c>
      <c r="D3651" s="29" t="s">
        <v>176</v>
      </c>
      <c r="E3651" s="31" t="s">
        <v>925</v>
      </c>
      <c r="F3651" s="43"/>
      <c r="G3651" s="32"/>
      <c r="H3651" s="24" t="s">
        <v>230</v>
      </c>
      <c r="I3651" s="24"/>
      <c r="J3651" s="24">
        <v>45244</v>
      </c>
      <c r="K3651" s="28">
        <v>996.8</v>
      </c>
      <c r="L3651" s="44">
        <v>311.5</v>
      </c>
      <c r="M3651" s="28">
        <v>996.8</v>
      </c>
      <c r="N3651" s="28">
        <v>311.5</v>
      </c>
      <c r="O3651" s="27">
        <f>IF(ISBLANK(J3651), "", IF(LEFT(B3651) = "P", J3651+60, J3651+90))</f>
        <v>45334</v>
      </c>
      <c r="P3651" s="27">
        <v>45323</v>
      </c>
      <c r="Q3651" s="27">
        <f>IF(NOT(ISNUMBER(P3651)),"",P3651+15)</f>
        <v>45338</v>
      </c>
      <c r="R3651" s="25" t="s">
        <v>195</v>
      </c>
      <c r="S3651" s="25"/>
      <c r="T3651" s="42"/>
      <c r="U3651" s="24"/>
      <c r="V3651" s="24"/>
      <c r="W3651" s="24"/>
      <c r="X3651" s="24">
        <v>45342</v>
      </c>
      <c r="Y3651" s="23" t="str">
        <f ca="1">IF(LEFT(B3651) = "P",
        IF(OR(ISBLANK(I3651), I3651 = ""), TODAY() - F3651 &amp; CHAR(10) &amp; "(preapproval)", I3651 - F3651 &amp; CHAR(10) &amp; "(PFL filed)"),
       IF(OR(ISBLANK(Z3651), Z3651 = ""), TODAY() - J3651, X3651 - J3651 &amp; CHAR(10) &amp; "(closed)"))</f>
        <v>98
(closed)</v>
      </c>
      <c r="Z3651" s="6" t="str">
        <f>IF(ISBLANK(X3651), "", "Yes")</f>
        <v>Yes</v>
      </c>
    </row>
    <row r="3652" spans="1:26" ht="28.8" hidden="1" x14ac:dyDescent="0.3">
      <c r="A3652" s="29" t="s">
        <v>185</v>
      </c>
      <c r="B3652" s="29">
        <v>2023000298</v>
      </c>
      <c r="C3652" s="31" t="s">
        <v>914</v>
      </c>
      <c r="D3652" s="29" t="s">
        <v>176</v>
      </c>
      <c r="E3652" s="31" t="s">
        <v>924</v>
      </c>
      <c r="F3652" s="43"/>
      <c r="G3652" s="32"/>
      <c r="H3652" s="24" t="s">
        <v>230</v>
      </c>
      <c r="I3652" s="24"/>
      <c r="J3652" s="24">
        <v>45244</v>
      </c>
      <c r="K3652" s="28">
        <v>421.09</v>
      </c>
      <c r="L3652" s="44">
        <v>176.75</v>
      </c>
      <c r="M3652" s="28">
        <v>421.09</v>
      </c>
      <c r="N3652" s="28">
        <v>176.75</v>
      </c>
      <c r="O3652" s="27">
        <f>IF(ISBLANK(J3652), "", IF(LEFT(B3652) = "P", J3652+60, J3652+90))</f>
        <v>45334</v>
      </c>
      <c r="P3652" s="27">
        <v>45323</v>
      </c>
      <c r="Q3652" s="27">
        <f>IF(NOT(ISNUMBER(P3652)),"",P3652+15)</f>
        <v>45338</v>
      </c>
      <c r="R3652" s="25" t="s">
        <v>195</v>
      </c>
      <c r="S3652" s="25"/>
      <c r="T3652" s="42"/>
      <c r="U3652" s="24"/>
      <c r="V3652" s="24"/>
      <c r="W3652" s="24"/>
      <c r="X3652" s="24">
        <v>45342</v>
      </c>
      <c r="Y3652" s="23" t="str">
        <f ca="1">IF(LEFT(B3652) = "P",
        IF(OR(ISBLANK(I3652), I3652 = ""), TODAY() - F3652 &amp; CHAR(10) &amp; "(preapproval)", I3652 - F3652 &amp; CHAR(10) &amp; "(PFL filed)"),
       IF(OR(ISBLANK(Z3652), Z3652 = ""), TODAY() - J3652, X3652 - J3652 &amp; CHAR(10) &amp; "(closed)"))</f>
        <v>98
(closed)</v>
      </c>
      <c r="Z3652" s="6" t="str">
        <f>IF(ISBLANK(X3652), "", "Yes")</f>
        <v>Yes</v>
      </c>
    </row>
    <row r="3653" spans="1:26" ht="28.8" hidden="1" x14ac:dyDescent="0.3">
      <c r="A3653" s="29" t="s">
        <v>185</v>
      </c>
      <c r="B3653" s="29">
        <v>2023000299</v>
      </c>
      <c r="C3653" s="31" t="s">
        <v>106</v>
      </c>
      <c r="D3653" s="29" t="s">
        <v>176</v>
      </c>
      <c r="E3653" s="31" t="s">
        <v>923</v>
      </c>
      <c r="F3653" s="43"/>
      <c r="G3653" s="32"/>
      <c r="H3653" s="24" t="s">
        <v>230</v>
      </c>
      <c r="I3653" s="24"/>
      <c r="J3653" s="24">
        <v>45244</v>
      </c>
      <c r="K3653" s="28">
        <v>2669.91</v>
      </c>
      <c r="L3653" s="44">
        <v>889.97</v>
      </c>
      <c r="M3653" s="28">
        <v>2669.91</v>
      </c>
      <c r="N3653" s="44">
        <v>889.97</v>
      </c>
      <c r="O3653" s="27">
        <f>IF(ISBLANK(J3653), "", IF(LEFT(B3653) = "P", J3653+60, J3653+90))</f>
        <v>45334</v>
      </c>
      <c r="P3653" s="27">
        <v>45323</v>
      </c>
      <c r="Q3653" s="27">
        <f>IF(NOT(ISNUMBER(P3653)),"",P3653+15)</f>
        <v>45338</v>
      </c>
      <c r="R3653" s="25" t="s">
        <v>195</v>
      </c>
      <c r="S3653" s="25"/>
      <c r="T3653" s="42"/>
      <c r="U3653" s="24"/>
      <c r="V3653" s="24"/>
      <c r="W3653" s="24"/>
      <c r="X3653" s="24">
        <v>45342</v>
      </c>
      <c r="Y3653" s="23" t="str">
        <f ca="1">IF(LEFT(B3653) = "P",
        IF(OR(ISBLANK(I3653), I3653 = ""), TODAY() - F3653 &amp; CHAR(10) &amp; "(preapproval)", I3653 - F3653 &amp; CHAR(10) &amp; "(PFL filed)"),
       IF(OR(ISBLANK(Z3653), Z3653 = ""), TODAY() - J3653, X3653 - J3653 &amp; CHAR(10) &amp; "(closed)"))</f>
        <v>98
(closed)</v>
      </c>
      <c r="Z3653" s="6" t="str">
        <f>IF(ISBLANK(X3653), "", "Yes")</f>
        <v>Yes</v>
      </c>
    </row>
    <row r="3654" spans="1:26" ht="28.8" hidden="1" x14ac:dyDescent="0.3">
      <c r="A3654" s="29" t="s">
        <v>185</v>
      </c>
      <c r="B3654" s="29">
        <v>2023000300</v>
      </c>
      <c r="C3654" s="31" t="s">
        <v>106</v>
      </c>
      <c r="D3654" s="29" t="s">
        <v>176</v>
      </c>
      <c r="E3654" s="31" t="s">
        <v>922</v>
      </c>
      <c r="F3654" s="43"/>
      <c r="G3654" s="32"/>
      <c r="H3654" s="24" t="s">
        <v>230</v>
      </c>
      <c r="I3654" s="24"/>
      <c r="J3654" s="24">
        <v>45244</v>
      </c>
      <c r="K3654" s="28">
        <v>530.25</v>
      </c>
      <c r="L3654" s="44">
        <v>176.75</v>
      </c>
      <c r="M3654" s="28">
        <v>530.25</v>
      </c>
      <c r="N3654" s="28">
        <v>176.75</v>
      </c>
      <c r="O3654" s="27">
        <f>IF(ISBLANK(J3654), "", IF(LEFT(B3654) = "P", J3654+60, J3654+90))</f>
        <v>45334</v>
      </c>
      <c r="P3654" s="27">
        <v>45324</v>
      </c>
      <c r="Q3654" s="27">
        <f>IF(NOT(ISNUMBER(P3654)),"",P3654+15)</f>
        <v>45339</v>
      </c>
      <c r="R3654" s="25" t="s">
        <v>195</v>
      </c>
      <c r="S3654" s="25"/>
      <c r="T3654" s="42"/>
      <c r="U3654" s="24"/>
      <c r="V3654" s="24"/>
      <c r="W3654" s="24"/>
      <c r="X3654" s="24">
        <v>45343</v>
      </c>
      <c r="Y3654" s="23" t="str">
        <f ca="1">IF(LEFT(B3654) = "P",
        IF(OR(ISBLANK(I3654), I3654 = ""), TODAY() - F3654 &amp; CHAR(10) &amp; "(preapproval)", I3654 - F3654 &amp; CHAR(10) &amp; "(PFL filed)"),
       IF(OR(ISBLANK(Z3654), Z3654 = ""), TODAY() - J3654, X3654 - J3654 &amp; CHAR(10) &amp; "(closed)"))</f>
        <v>99
(closed)</v>
      </c>
      <c r="Z3654" s="6" t="str">
        <f>IF(ISBLANK(X3654), "", "Yes")</f>
        <v>Yes</v>
      </c>
    </row>
    <row r="3655" spans="1:26" ht="28.8" hidden="1" x14ac:dyDescent="0.3">
      <c r="A3655" s="29" t="s">
        <v>185</v>
      </c>
      <c r="B3655" s="29">
        <v>2023000301</v>
      </c>
      <c r="C3655" s="31" t="s">
        <v>106</v>
      </c>
      <c r="D3655" s="29" t="s">
        <v>176</v>
      </c>
      <c r="E3655" s="31" t="s">
        <v>921</v>
      </c>
      <c r="F3655" s="43"/>
      <c r="G3655" s="32"/>
      <c r="H3655" s="24" t="s">
        <v>230</v>
      </c>
      <c r="I3655" s="24"/>
      <c r="J3655" s="24">
        <v>45244</v>
      </c>
      <c r="K3655" s="28">
        <v>1287.56</v>
      </c>
      <c r="L3655" s="44">
        <v>889.97</v>
      </c>
      <c r="M3655" s="28">
        <v>1287.56</v>
      </c>
      <c r="N3655" s="44">
        <v>889.97</v>
      </c>
      <c r="O3655" s="27">
        <f>IF(ISBLANK(J3655), "", IF(LEFT(B3655) = "P", J3655+60, J3655+90))</f>
        <v>45334</v>
      </c>
      <c r="P3655" s="27">
        <v>45324</v>
      </c>
      <c r="Q3655" s="27">
        <f>IF(NOT(ISNUMBER(P3655)),"",P3655+15)</f>
        <v>45339</v>
      </c>
      <c r="R3655" s="25" t="s">
        <v>195</v>
      </c>
      <c r="S3655" s="25"/>
      <c r="T3655" s="42"/>
      <c r="U3655" s="24"/>
      <c r="V3655" s="24"/>
      <c r="W3655" s="24"/>
      <c r="X3655" s="24">
        <v>45343</v>
      </c>
      <c r="Y3655" s="23" t="str">
        <f ca="1">IF(LEFT(B3655) = "P",
        IF(OR(ISBLANK(I3655), I3655 = ""), TODAY() - F3655 &amp; CHAR(10) &amp; "(preapproval)", I3655 - F3655 &amp; CHAR(10) &amp; "(PFL filed)"),
       IF(OR(ISBLANK(Z3655), Z3655 = ""), TODAY() - J3655, X3655 - J3655 &amp; CHAR(10) &amp; "(closed)"))</f>
        <v>99
(closed)</v>
      </c>
      <c r="Z3655" s="6" t="str">
        <f>IF(ISBLANK(X3655), "", "Yes")</f>
        <v>Yes</v>
      </c>
    </row>
    <row r="3656" spans="1:26" ht="28.8" hidden="1" x14ac:dyDescent="0.3">
      <c r="A3656" s="29" t="s">
        <v>185</v>
      </c>
      <c r="B3656" s="29">
        <v>2023000302</v>
      </c>
      <c r="C3656" s="31" t="s">
        <v>106</v>
      </c>
      <c r="D3656" s="29" t="s">
        <v>176</v>
      </c>
      <c r="E3656" s="31" t="s">
        <v>920</v>
      </c>
      <c r="F3656" s="43"/>
      <c r="G3656" s="32"/>
      <c r="H3656" s="24" t="s">
        <v>230</v>
      </c>
      <c r="I3656" s="24"/>
      <c r="J3656" s="24">
        <v>45244</v>
      </c>
      <c r="K3656" s="28">
        <v>1515</v>
      </c>
      <c r="L3656" s="44">
        <v>505</v>
      </c>
      <c r="M3656" s="28">
        <v>1515</v>
      </c>
      <c r="N3656" s="44">
        <v>505</v>
      </c>
      <c r="O3656" s="27">
        <f>IF(ISBLANK(J3656), "", IF(LEFT(B3656) = "P", J3656+60, J3656+90))</f>
        <v>45334</v>
      </c>
      <c r="P3656" s="27">
        <v>45324</v>
      </c>
      <c r="Q3656" s="27">
        <f>IF(NOT(ISNUMBER(P3656)),"",P3656+15)</f>
        <v>45339</v>
      </c>
      <c r="R3656" s="25" t="s">
        <v>195</v>
      </c>
      <c r="S3656" s="25"/>
      <c r="T3656" s="42"/>
      <c r="U3656" s="24"/>
      <c r="V3656" s="24"/>
      <c r="W3656" s="24"/>
      <c r="X3656" s="24">
        <v>45343</v>
      </c>
      <c r="Y3656" s="23" t="str">
        <f ca="1">IF(LEFT(B3656) = "P",
        IF(OR(ISBLANK(I3656), I3656 = ""), TODAY() - F3656 &amp; CHAR(10) &amp; "(preapproval)", I3656 - F3656 &amp; CHAR(10) &amp; "(PFL filed)"),
       IF(OR(ISBLANK(Z3656), Z3656 = ""), TODAY() - J3656, X3656 - J3656 &amp; CHAR(10) &amp; "(closed)"))</f>
        <v>99
(closed)</v>
      </c>
      <c r="Z3656" s="6" t="str">
        <f>IF(ISBLANK(X3656), "", "Yes")</f>
        <v>Yes</v>
      </c>
    </row>
    <row r="3657" spans="1:26" ht="28.8" hidden="1" x14ac:dyDescent="0.3">
      <c r="A3657" s="29" t="s">
        <v>185</v>
      </c>
      <c r="B3657" s="29">
        <v>2023000303</v>
      </c>
      <c r="C3657" s="31" t="s">
        <v>106</v>
      </c>
      <c r="D3657" s="29" t="s">
        <v>176</v>
      </c>
      <c r="E3657" s="31" t="s">
        <v>919</v>
      </c>
      <c r="F3657" s="43"/>
      <c r="G3657" s="32"/>
      <c r="H3657" s="24" t="s">
        <v>230</v>
      </c>
      <c r="I3657" s="24"/>
      <c r="J3657" s="24">
        <v>45244</v>
      </c>
      <c r="K3657" s="28">
        <v>1515</v>
      </c>
      <c r="L3657" s="44">
        <v>505</v>
      </c>
      <c r="M3657" s="28">
        <v>1515</v>
      </c>
      <c r="N3657" s="28">
        <v>505</v>
      </c>
      <c r="O3657" s="27">
        <f>IF(ISBLANK(J3657), "", IF(LEFT(B3657) = "P", J3657+60, J3657+90))</f>
        <v>45334</v>
      </c>
      <c r="P3657" s="27">
        <v>45324</v>
      </c>
      <c r="Q3657" s="27">
        <f>IF(NOT(ISNUMBER(P3657)),"",P3657+15)</f>
        <v>45339</v>
      </c>
      <c r="R3657" s="25" t="s">
        <v>195</v>
      </c>
      <c r="S3657" s="25"/>
      <c r="T3657" s="42"/>
      <c r="U3657" s="24"/>
      <c r="V3657" s="24"/>
      <c r="W3657" s="24"/>
      <c r="X3657" s="24">
        <v>45343</v>
      </c>
      <c r="Y3657" s="23" t="str">
        <f ca="1">IF(LEFT(B3657) = "P",
        IF(OR(ISBLANK(I3657), I3657 = ""), TODAY() - F3657 &amp; CHAR(10) &amp; "(preapproval)", I3657 - F3657 &amp; CHAR(10) &amp; "(PFL filed)"),
       IF(OR(ISBLANK(Z3657), Z3657 = ""), TODAY() - J3657, X3657 - J3657 &amp; CHAR(10) &amp; "(closed)"))</f>
        <v>99
(closed)</v>
      </c>
      <c r="Z3657" s="6" t="str">
        <f>IF(ISBLANK(X3657), "", "Yes")</f>
        <v>Yes</v>
      </c>
    </row>
    <row r="3658" spans="1:26" ht="43.2" hidden="1" x14ac:dyDescent="0.3">
      <c r="A3658" s="29" t="s">
        <v>185</v>
      </c>
      <c r="B3658" s="29">
        <v>2023000304</v>
      </c>
      <c r="C3658" s="31" t="s">
        <v>469</v>
      </c>
      <c r="D3658" s="29" t="s">
        <v>176</v>
      </c>
      <c r="E3658" s="31" t="s">
        <v>918</v>
      </c>
      <c r="F3658" s="43"/>
      <c r="G3658" s="32"/>
      <c r="H3658" s="24" t="s">
        <v>230</v>
      </c>
      <c r="I3658" s="24"/>
      <c r="J3658" s="24">
        <v>45244</v>
      </c>
      <c r="K3658" s="28">
        <v>1200.5</v>
      </c>
      <c r="L3658" s="44">
        <v>505</v>
      </c>
      <c r="M3658" s="28">
        <v>1200.5</v>
      </c>
      <c r="N3658" s="44">
        <v>505</v>
      </c>
      <c r="O3658" s="27">
        <f>IF(ISBLANK(J3658), "", IF(LEFT(B3658) = "P", J3658+60, J3658+90))</f>
        <v>45334</v>
      </c>
      <c r="P3658" s="27">
        <v>45330</v>
      </c>
      <c r="Q3658" s="27">
        <f>IF(NOT(ISNUMBER(P3658)),"",P3658+15)</f>
        <v>45345</v>
      </c>
      <c r="R3658" s="25" t="s">
        <v>195</v>
      </c>
      <c r="S3658" s="25"/>
      <c r="T3658" s="42"/>
      <c r="U3658" s="24"/>
      <c r="V3658" s="24"/>
      <c r="W3658" s="24"/>
      <c r="X3658" s="24">
        <v>45348</v>
      </c>
      <c r="Y3658" s="23" t="str">
        <f ca="1">IF(LEFT(B3658) = "P",
        IF(OR(ISBLANK(I3658), I3658 = ""), TODAY() - F3658 &amp; CHAR(10) &amp; "(preapproval)", I3658 - F3658 &amp; CHAR(10) &amp; "(PFL filed)"),
       IF(OR(ISBLANK(Z3658), Z3658 = ""), TODAY() - J3658, X3658 - J3658 &amp; CHAR(10) &amp; "(closed)"))</f>
        <v>104
(closed)</v>
      </c>
      <c r="Z3658" s="6" t="str">
        <f>IF(ISBLANK(X3658), "", "Yes")</f>
        <v>Yes</v>
      </c>
    </row>
    <row r="3659" spans="1:26" ht="28.8" hidden="1" x14ac:dyDescent="0.3">
      <c r="A3659" s="29" t="s">
        <v>185</v>
      </c>
      <c r="B3659" s="29">
        <v>2023000305</v>
      </c>
      <c r="C3659" s="31" t="s">
        <v>917</v>
      </c>
      <c r="D3659" s="29" t="s">
        <v>176</v>
      </c>
      <c r="E3659" s="31" t="s">
        <v>916</v>
      </c>
      <c r="F3659" s="43"/>
      <c r="G3659" s="32"/>
      <c r="H3659" s="24" t="s">
        <v>230</v>
      </c>
      <c r="I3659" s="24"/>
      <c r="J3659" s="24">
        <v>45244</v>
      </c>
      <c r="K3659" s="28">
        <v>1201.1600000000001</v>
      </c>
      <c r="L3659" s="44">
        <v>505</v>
      </c>
      <c r="M3659" s="28">
        <v>1201.1600000000001</v>
      </c>
      <c r="N3659" s="28">
        <v>505</v>
      </c>
      <c r="O3659" s="27">
        <f>IF(ISBLANK(J3659), "", IF(LEFT(B3659) = "P", J3659+60, J3659+90))</f>
        <v>45334</v>
      </c>
      <c r="P3659" s="27">
        <v>45330</v>
      </c>
      <c r="Q3659" s="27">
        <f>IF(NOT(ISNUMBER(P3659)),"",P3659+15)</f>
        <v>45345</v>
      </c>
      <c r="R3659" s="25" t="s">
        <v>195</v>
      </c>
      <c r="S3659" s="25"/>
      <c r="T3659" s="42"/>
      <c r="U3659" s="24"/>
      <c r="V3659" s="24"/>
      <c r="W3659" s="24"/>
      <c r="X3659" s="24">
        <v>45348</v>
      </c>
      <c r="Y3659" s="23" t="str">
        <f ca="1">IF(LEFT(B3659) = "P",
        IF(OR(ISBLANK(I3659), I3659 = ""), TODAY() - F3659 &amp; CHAR(10) &amp; "(preapproval)", I3659 - F3659 &amp; CHAR(10) &amp; "(PFL filed)"),
       IF(OR(ISBLANK(Z3659), Z3659 = ""), TODAY() - J3659, X3659 - J3659 &amp; CHAR(10) &amp; "(closed)"))</f>
        <v>104
(closed)</v>
      </c>
      <c r="Z3659" s="6" t="str">
        <f>IF(ISBLANK(X3659), "", "Yes")</f>
        <v>Yes</v>
      </c>
    </row>
    <row r="3660" spans="1:26" ht="28.8" hidden="1" x14ac:dyDescent="0.3">
      <c r="A3660" s="29" t="s">
        <v>185</v>
      </c>
      <c r="B3660" s="29">
        <v>2023000306</v>
      </c>
      <c r="C3660" s="68" t="s">
        <v>106</v>
      </c>
      <c r="D3660" s="29" t="s">
        <v>176</v>
      </c>
      <c r="E3660" s="31" t="s">
        <v>915</v>
      </c>
      <c r="F3660" s="43"/>
      <c r="G3660" s="32"/>
      <c r="H3660" s="24" t="s">
        <v>230</v>
      </c>
      <c r="I3660" s="24"/>
      <c r="J3660" s="24">
        <v>45244</v>
      </c>
      <c r="K3660" s="28">
        <v>1735.44</v>
      </c>
      <c r="L3660" s="44">
        <v>578.48</v>
      </c>
      <c r="M3660" s="28">
        <v>934.47</v>
      </c>
      <c r="N3660" s="28">
        <v>311.49</v>
      </c>
      <c r="O3660" s="27">
        <f>IF(ISBLANK(J3660), "", IF(LEFT(B3660) = "P", J3660+60, J3660+90))</f>
        <v>45334</v>
      </c>
      <c r="P3660" s="27">
        <v>45330</v>
      </c>
      <c r="Q3660" s="27">
        <f>IF(NOT(ISNUMBER(P3660)),"",P3660+15)</f>
        <v>45345</v>
      </c>
      <c r="R3660" s="25" t="s">
        <v>195</v>
      </c>
      <c r="S3660" s="25"/>
      <c r="T3660" s="42"/>
      <c r="U3660" s="24"/>
      <c r="V3660" s="24"/>
      <c r="W3660" s="24"/>
      <c r="X3660" s="24">
        <v>45348</v>
      </c>
      <c r="Y3660" s="23" t="str">
        <f ca="1">IF(LEFT(B3660) = "P",
        IF(OR(ISBLANK(I3660), I3660 = ""), TODAY() - F3660 &amp; CHAR(10) &amp; "(preapproval)", I3660 - F3660 &amp; CHAR(10) &amp; "(PFL filed)"),
       IF(OR(ISBLANK(Z3660), Z3660 = ""), TODAY() - J3660, X3660 - J3660 &amp; CHAR(10) &amp; "(closed)"))</f>
        <v>104
(closed)</v>
      </c>
      <c r="Z3660" s="6" t="str">
        <f>IF(ISBLANK(X3660), "", "Yes")</f>
        <v>Yes</v>
      </c>
    </row>
    <row r="3661" spans="1:26" ht="28.8" hidden="1" x14ac:dyDescent="0.3">
      <c r="A3661" s="29" t="s">
        <v>185</v>
      </c>
      <c r="B3661" s="29">
        <v>2023000307</v>
      </c>
      <c r="C3661" s="31" t="s">
        <v>914</v>
      </c>
      <c r="D3661" s="29" t="s">
        <v>176</v>
      </c>
      <c r="E3661" s="31" t="s">
        <v>913</v>
      </c>
      <c r="F3661" s="43"/>
      <c r="G3661" s="32"/>
      <c r="H3661" s="24" t="s">
        <v>230</v>
      </c>
      <c r="I3661" s="24"/>
      <c r="J3661" s="24">
        <v>45244</v>
      </c>
      <c r="K3661" s="28">
        <v>934.47</v>
      </c>
      <c r="L3661" s="44">
        <v>311.49</v>
      </c>
      <c r="M3661" s="28">
        <v>934.47</v>
      </c>
      <c r="N3661" s="28">
        <v>311.49</v>
      </c>
      <c r="O3661" s="27">
        <f>IF(ISBLANK(J3661), "", IF(LEFT(B3661) = "P", J3661+60, J3661+90))</f>
        <v>45334</v>
      </c>
      <c r="P3661" s="27">
        <v>45330</v>
      </c>
      <c r="Q3661" s="27">
        <f>IF(NOT(ISNUMBER(P3661)),"",P3661+15)</f>
        <v>45345</v>
      </c>
      <c r="R3661" s="25" t="s">
        <v>195</v>
      </c>
      <c r="S3661" s="25"/>
      <c r="T3661" s="42"/>
      <c r="U3661" s="24"/>
      <c r="V3661" s="24"/>
      <c r="W3661" s="24"/>
      <c r="X3661" s="24">
        <v>45348</v>
      </c>
      <c r="Y3661" s="23" t="str">
        <f ca="1">IF(LEFT(B3661) = "P",
        IF(OR(ISBLANK(I3661), I3661 = ""), TODAY() - F3661 &amp; CHAR(10) &amp; "(preapproval)", I3661 - F3661 &amp; CHAR(10) &amp; "(PFL filed)"),
       IF(OR(ISBLANK(Z3661), Z3661 = ""), TODAY() - J3661, X3661 - J3661 &amp; CHAR(10) &amp; "(closed)"))</f>
        <v>104
(closed)</v>
      </c>
      <c r="Z3661" s="6" t="str">
        <f>IF(ISBLANK(X3661), "", "Yes")</f>
        <v>Yes</v>
      </c>
    </row>
    <row r="3662" spans="1:26" ht="28.8" hidden="1" x14ac:dyDescent="0.3">
      <c r="A3662" s="29" t="s">
        <v>185</v>
      </c>
      <c r="B3662" s="29">
        <v>2023000308</v>
      </c>
      <c r="C3662" s="31" t="s">
        <v>193</v>
      </c>
      <c r="D3662" s="29" t="s">
        <v>179</v>
      </c>
      <c r="E3662" s="31" t="s">
        <v>912</v>
      </c>
      <c r="F3662" s="43"/>
      <c r="G3662" s="32"/>
      <c r="H3662" s="24" t="s">
        <v>230</v>
      </c>
      <c r="I3662" s="24"/>
      <c r="J3662" s="24">
        <v>45245</v>
      </c>
      <c r="K3662" s="28">
        <v>1336</v>
      </c>
      <c r="L3662" s="44">
        <v>334</v>
      </c>
      <c r="M3662" s="28">
        <v>1336</v>
      </c>
      <c r="N3662" s="28">
        <v>334</v>
      </c>
      <c r="O3662" s="27">
        <f>IF(ISBLANK(J3662), "", IF(LEFT(B3662) = "P", J3662+60, J3662+90))</f>
        <v>45335</v>
      </c>
      <c r="P3662" s="27">
        <v>45330</v>
      </c>
      <c r="Q3662" s="27">
        <f>IF(NOT(ISNUMBER(P3662)),"",P3662+15)</f>
        <v>45345</v>
      </c>
      <c r="R3662" s="25" t="s">
        <v>195</v>
      </c>
      <c r="S3662" s="25"/>
      <c r="T3662" s="42"/>
      <c r="U3662" s="24"/>
      <c r="V3662" s="24"/>
      <c r="W3662" s="24"/>
      <c r="X3662" s="24">
        <v>45348</v>
      </c>
      <c r="Y3662" s="23" t="str">
        <f ca="1">IF(LEFT(B3662) = "P",
        IF(OR(ISBLANK(I3662), I3662 = ""), TODAY() - F3662 &amp; CHAR(10) &amp; "(preapproval)", I3662 - F3662 &amp; CHAR(10) &amp; "(PFL filed)"),
       IF(OR(ISBLANK(Z3662), Z3662 = ""), TODAY() - J3662, X3662 - J3662 &amp; CHAR(10) &amp; "(closed)"))</f>
        <v>103
(closed)</v>
      </c>
      <c r="Z3662" s="6" t="str">
        <f>IF(ISBLANK(X3662), "", "Yes")</f>
        <v>Yes</v>
      </c>
    </row>
    <row r="3663" spans="1:26" ht="28.8" hidden="1" x14ac:dyDescent="0.3">
      <c r="A3663" s="33" t="s">
        <v>185</v>
      </c>
      <c r="B3663" s="33">
        <v>2023000309</v>
      </c>
      <c r="C3663" s="50" t="s">
        <v>193</v>
      </c>
      <c r="D3663" s="29" t="s">
        <v>177</v>
      </c>
      <c r="E3663" s="50" t="s">
        <v>911</v>
      </c>
      <c r="F3663" s="49"/>
      <c r="G3663" s="48"/>
      <c r="H3663" s="34" t="s">
        <v>230</v>
      </c>
      <c r="I3663" s="34"/>
      <c r="J3663" s="34">
        <v>45245</v>
      </c>
      <c r="K3663" s="38">
        <v>1696</v>
      </c>
      <c r="L3663" s="47">
        <v>374</v>
      </c>
      <c r="M3663" s="38">
        <v>1696</v>
      </c>
      <c r="N3663" s="38">
        <v>374</v>
      </c>
      <c r="O3663" s="35">
        <f>IF(ISBLANK(J3663), "", IF(LEFT(B3663) = "P", J3663+60, J3663+90))</f>
        <v>45335</v>
      </c>
      <c r="P3663" s="27">
        <v>45330</v>
      </c>
      <c r="Q3663" s="35">
        <f>IF(NOT(ISNUMBER(P3663)),"",P3663+15)</f>
        <v>45345</v>
      </c>
      <c r="R3663" s="36" t="s">
        <v>195</v>
      </c>
      <c r="S3663" s="36"/>
      <c r="T3663" s="46"/>
      <c r="U3663" s="34"/>
      <c r="V3663" s="34"/>
      <c r="W3663" s="34"/>
      <c r="X3663" s="34">
        <v>45348</v>
      </c>
      <c r="Y3663" s="45" t="str">
        <f ca="1">IF(LEFT(B3663) = "P",
        IF(OR(ISBLANK(I3663), I3663 = ""), TODAY() - F3663 &amp; CHAR(10) &amp; "(preapproval)", I3663 - F3663 &amp; CHAR(10) &amp; "(PFL filed)"),
       IF(OR(ISBLANK(Z3663), Z3663 = ""), TODAY() - J3663, X3663 - J3663 &amp; CHAR(10) &amp; "(closed)"))</f>
        <v>103
(closed)</v>
      </c>
      <c r="Z3663" s="66" t="str">
        <f>IF(ISBLANK(X3663), "", "Yes")</f>
        <v>Yes</v>
      </c>
    </row>
    <row r="3664" spans="1:26" ht="28.8" hidden="1" x14ac:dyDescent="0.3">
      <c r="A3664" s="33" t="s">
        <v>185</v>
      </c>
      <c r="B3664" s="33">
        <v>2023000310</v>
      </c>
      <c r="C3664" s="50" t="s">
        <v>193</v>
      </c>
      <c r="D3664" s="29" t="s">
        <v>177</v>
      </c>
      <c r="E3664" s="50" t="s">
        <v>910</v>
      </c>
      <c r="F3664" s="49"/>
      <c r="G3664" s="48"/>
      <c r="H3664" s="34" t="s">
        <v>230</v>
      </c>
      <c r="I3664" s="34"/>
      <c r="J3664" s="34">
        <v>45245</v>
      </c>
      <c r="K3664" s="38">
        <v>1144</v>
      </c>
      <c r="L3664" s="47">
        <v>286</v>
      </c>
      <c r="M3664" s="38">
        <v>1444</v>
      </c>
      <c r="N3664" s="38">
        <v>286</v>
      </c>
      <c r="O3664" s="35">
        <f>IF(ISBLANK(J3664), "", IF(LEFT(B3664) = "P", J3664+60, J3664+90))</f>
        <v>45335</v>
      </c>
      <c r="P3664" s="27">
        <v>45331</v>
      </c>
      <c r="Q3664" s="35">
        <f>IF(NOT(ISNUMBER(P3664)),"",P3664+15)</f>
        <v>45346</v>
      </c>
      <c r="R3664" s="36" t="s">
        <v>195</v>
      </c>
      <c r="S3664" s="36"/>
      <c r="T3664" s="46"/>
      <c r="U3664" s="34"/>
      <c r="V3664" s="34"/>
      <c r="W3664" s="34"/>
      <c r="X3664" s="34">
        <v>45349</v>
      </c>
      <c r="Y3664" s="45" t="str">
        <f ca="1">IF(LEFT(B3664) = "P",
        IF(OR(ISBLANK(I3664), I3664 = ""), TODAY() - F3664 &amp; CHAR(10) &amp; "(preapproval)", I3664 - F3664 &amp; CHAR(10) &amp; "(PFL filed)"),
       IF(OR(ISBLANK(Z3664), Z3664 = ""), TODAY() - J3664, X3664 - J3664 &amp; CHAR(10) &amp; "(closed)"))</f>
        <v>104
(closed)</v>
      </c>
      <c r="Z3664" s="66" t="str">
        <f>IF(ISBLANK(X3664), "", "Yes")</f>
        <v>Yes</v>
      </c>
    </row>
    <row r="3665" spans="1:26" ht="28.8" hidden="1" x14ac:dyDescent="0.3">
      <c r="A3665" s="29" t="s">
        <v>185</v>
      </c>
      <c r="B3665" s="29">
        <v>2023000311</v>
      </c>
      <c r="C3665" s="31" t="s">
        <v>238</v>
      </c>
      <c r="D3665" s="29" t="s">
        <v>177</v>
      </c>
      <c r="E3665" s="31" t="s">
        <v>909</v>
      </c>
      <c r="F3665" s="43"/>
      <c r="G3665" s="32"/>
      <c r="H3665" s="24" t="s">
        <v>230</v>
      </c>
      <c r="I3665" s="24"/>
      <c r="J3665" s="24">
        <v>45245</v>
      </c>
      <c r="K3665" s="28">
        <v>624</v>
      </c>
      <c r="L3665" s="44">
        <v>156</v>
      </c>
      <c r="M3665" s="28">
        <v>624</v>
      </c>
      <c r="N3665" s="28">
        <v>156</v>
      </c>
      <c r="O3665" s="27">
        <f>IF(ISBLANK(J3665), "", IF(LEFT(B3665) = "P", J3665+60, J3665+90))</f>
        <v>45335</v>
      </c>
      <c r="P3665" s="27">
        <v>45331</v>
      </c>
      <c r="Q3665" s="27">
        <f>IF(NOT(ISNUMBER(P3665)),"",P3665+15)</f>
        <v>45346</v>
      </c>
      <c r="R3665" s="25" t="s">
        <v>195</v>
      </c>
      <c r="S3665" s="25"/>
      <c r="T3665" s="42"/>
      <c r="U3665" s="24"/>
      <c r="V3665" s="24"/>
      <c r="W3665" s="24"/>
      <c r="X3665" s="24">
        <v>45349</v>
      </c>
      <c r="Y3665" s="23" t="str">
        <f ca="1">IF(LEFT(B3665) = "P",
        IF(OR(ISBLANK(I3665), I3665 = ""), TODAY() - F3665 &amp; CHAR(10) &amp; "(preapproval)", I3665 - F3665 &amp; CHAR(10) &amp; "(PFL filed)"),
       IF(OR(ISBLANK(Z3665), Z3665 = ""), TODAY() - J3665, X3665 - J3665 &amp; CHAR(10) &amp; "(closed)"))</f>
        <v>104
(closed)</v>
      </c>
      <c r="Z3665" s="6" t="str">
        <f>IF(ISBLANK(X3665), "", "Yes")</f>
        <v>Yes</v>
      </c>
    </row>
    <row r="3666" spans="1:26" ht="28.8" hidden="1" x14ac:dyDescent="0.3">
      <c r="A3666" s="29" t="s">
        <v>185</v>
      </c>
      <c r="B3666" s="29">
        <v>2023000312</v>
      </c>
      <c r="C3666" s="31" t="s">
        <v>193</v>
      </c>
      <c r="D3666" s="29" t="s">
        <v>177</v>
      </c>
      <c r="E3666" s="31" t="s">
        <v>908</v>
      </c>
      <c r="F3666" s="43"/>
      <c r="G3666" s="32"/>
      <c r="H3666" s="24" t="s">
        <v>230</v>
      </c>
      <c r="I3666" s="24"/>
      <c r="J3666" s="24">
        <v>45245</v>
      </c>
      <c r="K3666" s="28">
        <v>2243.61</v>
      </c>
      <c r="L3666" s="44">
        <v>618</v>
      </c>
      <c r="M3666" s="28">
        <v>2243.61</v>
      </c>
      <c r="N3666" s="28">
        <v>618</v>
      </c>
      <c r="O3666" s="27">
        <f>IF(ISBLANK(J3666), "", IF(LEFT(B3666) = "P", J3666+60, J3666+90))</f>
        <v>45335</v>
      </c>
      <c r="P3666" s="27">
        <v>45331</v>
      </c>
      <c r="Q3666" s="27">
        <f>IF(NOT(ISNUMBER(P3666)),"",P3666+15)</f>
        <v>45346</v>
      </c>
      <c r="R3666" s="25" t="s">
        <v>195</v>
      </c>
      <c r="S3666" s="25"/>
      <c r="T3666" s="42"/>
      <c r="U3666" s="24"/>
      <c r="V3666" s="24"/>
      <c r="W3666" s="24"/>
      <c r="X3666" s="24">
        <v>45349</v>
      </c>
      <c r="Y3666" s="23" t="str">
        <f ca="1">IF(LEFT(B3666) = "P",
        IF(OR(ISBLANK(I3666), I3666 = ""), TODAY() - F3666 &amp; CHAR(10) &amp; "(preapproval)", I3666 - F3666 &amp; CHAR(10) &amp; "(PFL filed)"),
       IF(OR(ISBLANK(Z3666), Z3666 = ""), TODAY() - J3666, X3666 - J3666 &amp; CHAR(10) &amp; "(closed)"))</f>
        <v>104
(closed)</v>
      </c>
      <c r="Z3666" s="6" t="str">
        <f>IF(ISBLANK(X3666), "", "Yes")</f>
        <v>Yes</v>
      </c>
    </row>
    <row r="3667" spans="1:26" ht="28.8" hidden="1" x14ac:dyDescent="0.3">
      <c r="A3667" s="33" t="s">
        <v>185</v>
      </c>
      <c r="B3667" s="33">
        <v>2023000314</v>
      </c>
      <c r="C3667" s="50" t="s">
        <v>193</v>
      </c>
      <c r="D3667" s="29" t="s">
        <v>177</v>
      </c>
      <c r="E3667" s="50" t="s">
        <v>907</v>
      </c>
      <c r="F3667" s="49"/>
      <c r="G3667" s="48"/>
      <c r="H3667" s="34" t="s">
        <v>230</v>
      </c>
      <c r="I3667" s="34"/>
      <c r="J3667" s="34">
        <v>45245</v>
      </c>
      <c r="K3667" s="38">
        <v>1700</v>
      </c>
      <c r="L3667" s="47">
        <v>448</v>
      </c>
      <c r="M3667" s="38">
        <v>1700</v>
      </c>
      <c r="N3667" s="38">
        <v>448</v>
      </c>
      <c r="O3667" s="35">
        <f>IF(ISBLANK(J3667), "", IF(LEFT(B3667) = "P", J3667+60, J3667+90))</f>
        <v>45335</v>
      </c>
      <c r="P3667" s="27">
        <v>45331</v>
      </c>
      <c r="Q3667" s="27">
        <f>IF(NOT(ISNUMBER(P3667)),"",P3667+15)</f>
        <v>45346</v>
      </c>
      <c r="R3667" s="36" t="s">
        <v>195</v>
      </c>
      <c r="S3667" s="36"/>
      <c r="T3667" s="46"/>
      <c r="U3667" s="34"/>
      <c r="V3667" s="34"/>
      <c r="W3667" s="34"/>
      <c r="X3667" s="34">
        <v>45349</v>
      </c>
      <c r="Y3667" s="45" t="str">
        <f ca="1">IF(LEFT(B3667) = "P",
        IF(OR(ISBLANK(I3667), I3667 = ""), TODAY() - F3667 &amp; CHAR(10) &amp; "(preapproval)", I3667 - F3667 &amp; CHAR(10) &amp; "(PFL filed)"),
       IF(OR(ISBLANK(Z3667), Z3667 = ""), TODAY() - J3667, X3667 - J3667 &amp; CHAR(10) &amp; "(closed)"))</f>
        <v>104
(closed)</v>
      </c>
      <c r="Z3667" s="66" t="str">
        <f>IF(ISBLANK(X3667), "", "Yes")</f>
        <v>Yes</v>
      </c>
    </row>
    <row r="3668" spans="1:26" ht="28.8" hidden="1" x14ac:dyDescent="0.3">
      <c r="A3668" s="33" t="s">
        <v>185</v>
      </c>
      <c r="B3668" s="33">
        <v>2023000315</v>
      </c>
      <c r="C3668" s="50" t="s">
        <v>193</v>
      </c>
      <c r="D3668" s="29" t="s">
        <v>177</v>
      </c>
      <c r="E3668" s="50" t="s">
        <v>906</v>
      </c>
      <c r="F3668" s="49"/>
      <c r="G3668" s="48"/>
      <c r="H3668" s="34" t="s">
        <v>230</v>
      </c>
      <c r="I3668" s="34"/>
      <c r="J3668" s="34">
        <v>45245</v>
      </c>
      <c r="K3668" s="38">
        <v>1488</v>
      </c>
      <c r="L3668" s="47">
        <v>322</v>
      </c>
      <c r="M3668" s="38">
        <v>1488</v>
      </c>
      <c r="N3668" s="38">
        <v>322</v>
      </c>
      <c r="O3668" s="35">
        <f>IF(ISBLANK(J3668), "", IF(LEFT(B3668) = "P", J3668+60, J3668+90))</f>
        <v>45335</v>
      </c>
      <c r="P3668" s="27">
        <v>45331</v>
      </c>
      <c r="Q3668" s="35">
        <f>IF(NOT(ISNUMBER(P3668)),"",P3668+15)</f>
        <v>45346</v>
      </c>
      <c r="R3668" s="36" t="s">
        <v>195</v>
      </c>
      <c r="S3668" s="36"/>
      <c r="T3668" s="46"/>
      <c r="U3668" s="34"/>
      <c r="V3668" s="34"/>
      <c r="W3668" s="34"/>
      <c r="X3668" s="34">
        <v>45349</v>
      </c>
      <c r="Y3668" s="45" t="str">
        <f ca="1">IF(LEFT(B3668) = "P",
        IF(OR(ISBLANK(I3668), I3668 = ""), TODAY() - F3668 &amp; CHAR(10) &amp; "(preapproval)", I3668 - F3668 &amp; CHAR(10) &amp; "(PFL filed)"),
       IF(OR(ISBLANK(Z3668), Z3668 = ""), TODAY() - J3668, X3668 - J3668 &amp; CHAR(10) &amp; "(closed)"))</f>
        <v>104
(closed)</v>
      </c>
      <c r="Z3668" s="66" t="str">
        <f>IF(ISBLANK(X3668), "", "Yes")</f>
        <v>Yes</v>
      </c>
    </row>
    <row r="3669" spans="1:26" ht="28.8" hidden="1" x14ac:dyDescent="0.3">
      <c r="A3669" s="29" t="s">
        <v>185</v>
      </c>
      <c r="B3669" s="29">
        <v>2023000313</v>
      </c>
      <c r="C3669" s="31" t="s">
        <v>193</v>
      </c>
      <c r="D3669" s="29" t="s">
        <v>177</v>
      </c>
      <c r="E3669" s="31" t="s">
        <v>905</v>
      </c>
      <c r="F3669" s="43"/>
      <c r="G3669" s="32"/>
      <c r="H3669" s="24" t="s">
        <v>230</v>
      </c>
      <c r="I3669" s="24"/>
      <c r="J3669" s="24">
        <v>45245</v>
      </c>
      <c r="K3669" s="28">
        <v>2040.13</v>
      </c>
      <c r="L3669" s="44">
        <v>618</v>
      </c>
      <c r="M3669" s="28">
        <v>2040.13</v>
      </c>
      <c r="N3669" s="28">
        <v>618</v>
      </c>
      <c r="O3669" s="27">
        <f>IF(ISBLANK(J3669), "", IF(LEFT(B3669) = "P", J3669+60, J3669+90))</f>
        <v>45335</v>
      </c>
      <c r="P3669" s="27">
        <v>45331</v>
      </c>
      <c r="Q3669" s="27">
        <f>IF(NOT(ISNUMBER(P3669)),"",P3669+15)</f>
        <v>45346</v>
      </c>
      <c r="R3669" s="25" t="s">
        <v>195</v>
      </c>
      <c r="S3669" s="25"/>
      <c r="T3669" s="42"/>
      <c r="U3669" s="24"/>
      <c r="V3669" s="24"/>
      <c r="W3669" s="24"/>
      <c r="X3669" s="24">
        <v>45349</v>
      </c>
      <c r="Y3669" s="23" t="str">
        <f ca="1">IF(LEFT(B3669) = "P",
        IF(OR(ISBLANK(I3669), I3669 = ""), TODAY() - F3669 &amp; CHAR(10) &amp; "(preapproval)", I3669 - F3669 &amp; CHAR(10) &amp; "(PFL filed)"),
       IF(OR(ISBLANK(Z3669), Z3669 = ""), TODAY() - J3669, X3669 - J3669 &amp; CHAR(10) &amp; "(closed)"))</f>
        <v>104
(closed)</v>
      </c>
      <c r="Z3669" s="6" t="str">
        <f>IF(ISBLANK(X3669), "", "Yes")</f>
        <v>Yes</v>
      </c>
    </row>
    <row r="3670" spans="1:26" ht="28.8" hidden="1" x14ac:dyDescent="0.3">
      <c r="A3670" s="29" t="s">
        <v>185</v>
      </c>
      <c r="B3670" s="29">
        <v>2023000316</v>
      </c>
      <c r="C3670" s="31" t="s">
        <v>193</v>
      </c>
      <c r="D3670" s="29" t="s">
        <v>179</v>
      </c>
      <c r="E3670" s="31" t="s">
        <v>904</v>
      </c>
      <c r="F3670" s="43"/>
      <c r="G3670" s="32"/>
      <c r="H3670" s="24" t="s">
        <v>230</v>
      </c>
      <c r="I3670" s="24"/>
      <c r="J3670" s="24">
        <v>45251</v>
      </c>
      <c r="K3670" s="28">
        <v>164.45</v>
      </c>
      <c r="L3670" s="44">
        <v>220</v>
      </c>
      <c r="M3670" s="28">
        <v>164.45</v>
      </c>
      <c r="N3670" s="28">
        <v>222</v>
      </c>
      <c r="O3670" s="27">
        <f>IF(ISBLANK(J3670), "", IF(LEFT(B3670) = "P", J3670+60, J3670+90))</f>
        <v>45341</v>
      </c>
      <c r="P3670" s="27">
        <v>45336</v>
      </c>
      <c r="Q3670" s="27">
        <f>IF(NOT(ISNUMBER(P3670)),"",P3670+15)</f>
        <v>45351</v>
      </c>
      <c r="R3670" s="25" t="s">
        <v>195</v>
      </c>
      <c r="S3670" s="25"/>
      <c r="T3670" s="42"/>
      <c r="U3670" s="24"/>
      <c r="V3670" s="24"/>
      <c r="W3670" s="24" t="s">
        <v>230</v>
      </c>
      <c r="X3670" s="24">
        <v>45352</v>
      </c>
      <c r="Y3670" s="23" t="str">
        <f ca="1">IF(LEFT(B3670) = "P",
        IF(OR(ISBLANK(I3670), I3670 = ""), TODAY() - F3670 &amp; CHAR(10) &amp; "(preapproval)", I3670 - F3670 &amp; CHAR(10) &amp; "(PFL filed)"),
       IF(OR(ISBLANK(Z3670), Z3670 = ""), TODAY() - J3670, X3670 - J3670 &amp; CHAR(10) &amp; "(closed)"))</f>
        <v>101
(closed)</v>
      </c>
      <c r="Z3670" s="6" t="str">
        <f>IF(ISBLANK(X3670), "", "Yes")</f>
        <v>Yes</v>
      </c>
    </row>
    <row r="3671" spans="1:26" ht="28.8" hidden="1" x14ac:dyDescent="0.3">
      <c r="A3671" s="29" t="s">
        <v>185</v>
      </c>
      <c r="B3671" s="29">
        <v>2023000317</v>
      </c>
      <c r="C3671" s="31" t="s">
        <v>238</v>
      </c>
      <c r="D3671" s="29" t="s">
        <v>179</v>
      </c>
      <c r="E3671" s="31" t="s">
        <v>903</v>
      </c>
      <c r="F3671" s="43"/>
      <c r="G3671" s="32"/>
      <c r="H3671" s="24" t="s">
        <v>230</v>
      </c>
      <c r="I3671" s="24"/>
      <c r="J3671" s="24">
        <v>45251</v>
      </c>
      <c r="K3671" s="28">
        <v>1135.2</v>
      </c>
      <c r="L3671" s="44">
        <v>283.3</v>
      </c>
      <c r="M3671" s="28">
        <v>1135.2</v>
      </c>
      <c r="N3671" s="28">
        <v>283.8</v>
      </c>
      <c r="O3671" s="27">
        <f>IF(ISBLANK(J3671), "", IF(LEFT(B3671) = "P", J3671+60, J3671+90))</f>
        <v>45341</v>
      </c>
      <c r="P3671" s="27">
        <v>45336</v>
      </c>
      <c r="Q3671" s="27">
        <f>IF(NOT(ISNUMBER(P3671)),"",P3671+15)</f>
        <v>45351</v>
      </c>
      <c r="R3671" s="25" t="s">
        <v>195</v>
      </c>
      <c r="S3671" s="25"/>
      <c r="T3671" s="42"/>
      <c r="U3671" s="24"/>
      <c r="V3671" s="24"/>
      <c r="W3671" s="24"/>
      <c r="X3671" s="24">
        <v>45352</v>
      </c>
      <c r="Y3671" s="23" t="str">
        <f ca="1">IF(LEFT(B3671) = "P",
        IF(OR(ISBLANK(I3671), I3671 = ""), TODAY() - F3671 &amp; CHAR(10) &amp; "(preapproval)", I3671 - F3671 &amp; CHAR(10) &amp; "(PFL filed)"),
       IF(OR(ISBLANK(Z3671), Z3671 = ""), TODAY() - J3671, X3671 - J3671 &amp; CHAR(10) &amp; "(closed)"))</f>
        <v>101
(closed)</v>
      </c>
      <c r="Z3671" s="6" t="str">
        <f>IF(ISBLANK(X3671), "", "Yes")</f>
        <v>Yes</v>
      </c>
    </row>
    <row r="3672" spans="1:26" ht="28.8" hidden="1" x14ac:dyDescent="0.3">
      <c r="A3672" s="29" t="s">
        <v>185</v>
      </c>
      <c r="B3672" s="29">
        <v>2023000318</v>
      </c>
      <c r="C3672" s="31" t="s">
        <v>193</v>
      </c>
      <c r="D3672" s="29" t="s">
        <v>179</v>
      </c>
      <c r="E3672" s="31" t="s">
        <v>902</v>
      </c>
      <c r="F3672" s="43"/>
      <c r="G3672" s="32"/>
      <c r="H3672" s="24" t="s">
        <v>230</v>
      </c>
      <c r="I3672" s="24"/>
      <c r="J3672" s="24">
        <v>45251</v>
      </c>
      <c r="K3672" s="28">
        <v>507.6</v>
      </c>
      <c r="L3672" s="44">
        <v>126.9</v>
      </c>
      <c r="M3672" s="28">
        <v>507.6</v>
      </c>
      <c r="N3672" s="28">
        <v>126.9</v>
      </c>
      <c r="O3672" s="27">
        <f>IF(ISBLANK(J3672), "", IF(LEFT(B3672) = "P", J3672+60, J3672+90))</f>
        <v>45341</v>
      </c>
      <c r="P3672" s="27">
        <v>45336</v>
      </c>
      <c r="Q3672" s="27">
        <f>IF(NOT(ISNUMBER(P3672)),"",P3672+15)</f>
        <v>45351</v>
      </c>
      <c r="R3672" s="25" t="s">
        <v>195</v>
      </c>
      <c r="S3672" s="25"/>
      <c r="T3672" s="42"/>
      <c r="U3672" s="24"/>
      <c r="V3672" s="24"/>
      <c r="W3672" s="24"/>
      <c r="X3672" s="24">
        <v>45352</v>
      </c>
      <c r="Y3672" s="23" t="str">
        <f ca="1">IF(LEFT(B3672) = "P",
        IF(OR(ISBLANK(I3672), I3672 = ""), TODAY() - F3672 &amp; CHAR(10) &amp; "(preapproval)", I3672 - F3672 &amp; CHAR(10) &amp; "(PFL filed)"),
       IF(OR(ISBLANK(Z3672), Z3672 = ""), TODAY() - J3672, X3672 - J3672 &amp; CHAR(10) &amp; "(closed)"))</f>
        <v>101
(closed)</v>
      </c>
      <c r="Z3672" s="6" t="str">
        <f>IF(ISBLANK(X3672), "", "Yes")</f>
        <v>Yes</v>
      </c>
    </row>
    <row r="3673" spans="1:26" ht="28.8" hidden="1" x14ac:dyDescent="0.3">
      <c r="A3673" s="29" t="s">
        <v>185</v>
      </c>
      <c r="B3673" s="29">
        <v>2023000319</v>
      </c>
      <c r="C3673" s="31" t="s">
        <v>193</v>
      </c>
      <c r="D3673" s="29" t="s">
        <v>179</v>
      </c>
      <c r="E3673" s="31" t="s">
        <v>749</v>
      </c>
      <c r="F3673" s="43"/>
      <c r="G3673" s="32"/>
      <c r="H3673" s="24" t="s">
        <v>230</v>
      </c>
      <c r="I3673" s="24"/>
      <c r="J3673" s="24">
        <v>45251</v>
      </c>
      <c r="K3673" s="28">
        <v>759.2</v>
      </c>
      <c r="L3673" s="44">
        <v>412</v>
      </c>
      <c r="M3673" s="28">
        <v>759.2</v>
      </c>
      <c r="N3673" s="28">
        <v>412</v>
      </c>
      <c r="O3673" s="27">
        <f>IF(ISBLANK(J3673), "", IF(LEFT(B3673) = "P", J3673+60, J3673+90))</f>
        <v>45341</v>
      </c>
      <c r="P3673" s="27">
        <v>45336</v>
      </c>
      <c r="Q3673" s="27">
        <f>IF(NOT(ISNUMBER(P3673)),"",P3673+15)</f>
        <v>45351</v>
      </c>
      <c r="R3673" s="25" t="s">
        <v>195</v>
      </c>
      <c r="S3673" s="25"/>
      <c r="T3673" s="42"/>
      <c r="U3673" s="24"/>
      <c r="V3673" s="24"/>
      <c r="W3673" s="24" t="s">
        <v>230</v>
      </c>
      <c r="X3673" s="24">
        <v>45352</v>
      </c>
      <c r="Y3673" s="23" t="str">
        <f ca="1">IF(LEFT(B3673) = "P",
        IF(OR(ISBLANK(I3673), I3673 = ""), TODAY() - F3673 &amp; CHAR(10) &amp; "(preapproval)", I3673 - F3673 &amp; CHAR(10) &amp; "(PFL filed)"),
       IF(OR(ISBLANK(Z3673), Z3673 = ""), TODAY() - J3673, X3673 - J3673 &amp; CHAR(10) &amp; "(closed)"))</f>
        <v>101
(closed)</v>
      </c>
      <c r="Z3673" s="6" t="str">
        <f>IF(ISBLANK(X3673), "", "Yes")</f>
        <v>Yes</v>
      </c>
    </row>
    <row r="3674" spans="1:26" ht="28.8" hidden="1" x14ac:dyDescent="0.3">
      <c r="A3674" s="29" t="s">
        <v>185</v>
      </c>
      <c r="B3674" s="29">
        <v>2023000320</v>
      </c>
      <c r="C3674" s="31" t="s">
        <v>901</v>
      </c>
      <c r="D3674" s="29" t="s">
        <v>179</v>
      </c>
      <c r="E3674" s="31" t="s">
        <v>900</v>
      </c>
      <c r="F3674" s="43"/>
      <c r="G3674" s="32"/>
      <c r="H3674" s="24" t="s">
        <v>230</v>
      </c>
      <c r="I3674" s="24"/>
      <c r="J3674" s="24">
        <v>45252</v>
      </c>
      <c r="K3674" s="28">
        <v>600</v>
      </c>
      <c r="L3674" s="44">
        <v>150</v>
      </c>
      <c r="M3674" s="28">
        <v>600</v>
      </c>
      <c r="N3674" s="28">
        <v>150</v>
      </c>
      <c r="O3674" s="27">
        <f>IF(ISBLANK(J3674), "", IF(LEFT(B3674) = "P", J3674+60, J3674+90))</f>
        <v>45342</v>
      </c>
      <c r="P3674" s="27">
        <v>45336</v>
      </c>
      <c r="Q3674" s="27">
        <f>IF(NOT(ISNUMBER(P3674)),"",P3674+15)</f>
        <v>45351</v>
      </c>
      <c r="R3674" s="25" t="s">
        <v>195</v>
      </c>
      <c r="S3674" s="25"/>
      <c r="T3674" s="42"/>
      <c r="U3674" s="24"/>
      <c r="V3674" s="24"/>
      <c r="W3674" s="24"/>
      <c r="X3674" s="24">
        <v>45352</v>
      </c>
      <c r="Y3674" s="23" t="str">
        <f ca="1">IF(LEFT(B3674) = "P",
        IF(OR(ISBLANK(I3674), I3674 = ""), TODAY() - F3674 &amp; CHAR(10) &amp; "(preapproval)", I3674 - F3674 &amp; CHAR(10) &amp; "(PFL filed)"),
       IF(OR(ISBLANK(Z3674), Z3674 = ""), TODAY() - J3674, X3674 - J3674 &amp; CHAR(10) &amp; "(closed)"))</f>
        <v>100
(closed)</v>
      </c>
      <c r="Z3674" s="6" t="str">
        <f>IF(ISBLANK(X3674), "", "Yes")</f>
        <v>Yes</v>
      </c>
    </row>
    <row r="3675" spans="1:26" ht="28.8" hidden="1" x14ac:dyDescent="0.3">
      <c r="A3675" s="29" t="s">
        <v>185</v>
      </c>
      <c r="B3675" s="29">
        <v>2023000321</v>
      </c>
      <c r="C3675" s="31" t="s">
        <v>236</v>
      </c>
      <c r="D3675" s="29" t="s">
        <v>179</v>
      </c>
      <c r="E3675" s="31" t="s">
        <v>899</v>
      </c>
      <c r="F3675" s="43"/>
      <c r="G3675" s="32"/>
      <c r="H3675" s="24" t="s">
        <v>230</v>
      </c>
      <c r="I3675" s="24"/>
      <c r="J3675" s="24">
        <v>45257</v>
      </c>
      <c r="K3675" s="28">
        <v>239.8</v>
      </c>
      <c r="L3675" s="44">
        <v>79.900000000000006</v>
      </c>
      <c r="M3675" s="28">
        <v>239.7</v>
      </c>
      <c r="N3675" s="28">
        <v>79.900000000000006</v>
      </c>
      <c r="O3675" s="27">
        <f>IF(ISBLANK(J3675), "", IF(LEFT(B3675) = "P", J3675+60, J3675+90))</f>
        <v>45347</v>
      </c>
      <c r="P3675" s="27">
        <v>45343</v>
      </c>
      <c r="Q3675" s="27">
        <f>IF(NOT(ISNUMBER(P3675)),"",P3675+15)</f>
        <v>45358</v>
      </c>
      <c r="R3675" s="25" t="s">
        <v>195</v>
      </c>
      <c r="S3675" s="25"/>
      <c r="T3675" s="42"/>
      <c r="U3675" s="24"/>
      <c r="V3675" s="24"/>
      <c r="W3675" s="24"/>
      <c r="X3675" s="24">
        <v>45359</v>
      </c>
      <c r="Y3675" s="23" t="str">
        <f ca="1">IF(LEFT(B3675) = "P",
        IF(OR(ISBLANK(I3675), I3675 = ""), TODAY() - F3675 &amp; CHAR(10) &amp; "(preapproval)", I3675 - F3675 &amp; CHAR(10) &amp; "(PFL filed)"),
       IF(OR(ISBLANK(Z3675), Z3675 = ""), TODAY() - J3675, X3675 - J3675 &amp; CHAR(10) &amp; "(closed)"))</f>
        <v>102
(closed)</v>
      </c>
      <c r="Z3675" s="6" t="str">
        <f>IF(ISBLANK(X3675), "", "Yes")</f>
        <v>Yes</v>
      </c>
    </row>
    <row r="3676" spans="1:26" ht="28.8" hidden="1" x14ac:dyDescent="0.3">
      <c r="A3676" s="33" t="s">
        <v>185</v>
      </c>
      <c r="B3676" s="33">
        <v>2023000322</v>
      </c>
      <c r="C3676" s="50" t="s">
        <v>193</v>
      </c>
      <c r="D3676" s="29" t="s">
        <v>179</v>
      </c>
      <c r="E3676" s="50" t="s">
        <v>898</v>
      </c>
      <c r="F3676" s="49"/>
      <c r="G3676" s="48"/>
      <c r="H3676" s="34" t="s">
        <v>230</v>
      </c>
      <c r="I3676" s="34"/>
      <c r="J3676" s="34">
        <v>45259</v>
      </c>
      <c r="K3676" s="38">
        <v>2058.4499999999998</v>
      </c>
      <c r="L3676" s="47">
        <v>642</v>
      </c>
      <c r="M3676" s="38">
        <v>2058.4499999999998</v>
      </c>
      <c r="N3676" s="38">
        <v>642</v>
      </c>
      <c r="O3676" s="35">
        <f>IF(ISBLANK(J3676), "", IF(LEFT(B3676) = "P", J3676+60, J3676+90))</f>
        <v>45349</v>
      </c>
      <c r="P3676" s="27">
        <v>45345</v>
      </c>
      <c r="Q3676" s="35">
        <f>IF(NOT(ISNUMBER(P3676)),"",P3676+15)</f>
        <v>45360</v>
      </c>
      <c r="R3676" s="36" t="s">
        <v>195</v>
      </c>
      <c r="S3676" s="36"/>
      <c r="T3676" s="46"/>
      <c r="U3676" s="34"/>
      <c r="V3676" s="34"/>
      <c r="W3676" s="34"/>
      <c r="X3676" s="34">
        <v>45363</v>
      </c>
      <c r="Y3676" s="45" t="str">
        <f ca="1">IF(LEFT(B3676) = "P",
        IF(OR(ISBLANK(I3676), I3676 = ""), TODAY() - F3676 &amp; CHAR(10) &amp; "(preapproval)", I3676 - F3676 &amp; CHAR(10) &amp; "(PFL filed)"),
       IF(OR(ISBLANK(Z3676), Z3676 = ""), TODAY() - J3676, X3676 - J3676 &amp; CHAR(10) &amp; "(closed)"))</f>
        <v>104
(closed)</v>
      </c>
      <c r="Z3676" s="66" t="str">
        <f>IF(ISBLANK(X3676), "", "Yes")</f>
        <v>Yes</v>
      </c>
    </row>
    <row r="3677" spans="1:26" ht="28.8" hidden="1" x14ac:dyDescent="0.3">
      <c r="A3677" s="33" t="s">
        <v>185</v>
      </c>
      <c r="B3677" s="33">
        <v>2023000323</v>
      </c>
      <c r="C3677" s="50" t="s">
        <v>193</v>
      </c>
      <c r="D3677" s="29" t="s">
        <v>179</v>
      </c>
      <c r="E3677" s="50" t="s">
        <v>897</v>
      </c>
      <c r="F3677" s="49"/>
      <c r="G3677" s="48"/>
      <c r="H3677" s="34" t="s">
        <v>230</v>
      </c>
      <c r="I3677" s="34"/>
      <c r="J3677" s="34">
        <v>45259</v>
      </c>
      <c r="K3677" s="38">
        <v>319.58</v>
      </c>
      <c r="L3677" s="47">
        <v>261.8</v>
      </c>
      <c r="M3677" s="38">
        <v>319.58</v>
      </c>
      <c r="N3677" s="38">
        <v>261.8</v>
      </c>
      <c r="O3677" s="35">
        <f>IF(ISBLANK(J3677), "", IF(LEFT(B3677) = "P", J3677+60, J3677+90))</f>
        <v>45349</v>
      </c>
      <c r="P3677" s="27">
        <v>45345</v>
      </c>
      <c r="Q3677" s="35">
        <f>IF(NOT(ISNUMBER(P3677)),"",P3677+15)</f>
        <v>45360</v>
      </c>
      <c r="R3677" s="36" t="s">
        <v>195</v>
      </c>
      <c r="S3677" s="36"/>
      <c r="T3677" s="46"/>
      <c r="U3677" s="34"/>
      <c r="V3677" s="34"/>
      <c r="W3677" s="34"/>
      <c r="X3677" s="34">
        <v>45363</v>
      </c>
      <c r="Y3677" s="45" t="str">
        <f ca="1">IF(LEFT(B3677) = "P",
        IF(OR(ISBLANK(I3677), I3677 = ""), TODAY() - F3677 &amp; CHAR(10) &amp; "(preapproval)", I3677 - F3677 &amp; CHAR(10) &amp; "(PFL filed)"),
       IF(OR(ISBLANK(Z3677), Z3677 = ""), TODAY() - J3677, X3677 - J3677 &amp; CHAR(10) &amp; "(closed)"))</f>
        <v>104
(closed)</v>
      </c>
      <c r="Z3677" s="66" t="str">
        <f>IF(ISBLANK(X3677), "", "Yes")</f>
        <v>Yes</v>
      </c>
    </row>
    <row r="3678" spans="1:26" ht="38.25" hidden="1" customHeight="1" x14ac:dyDescent="0.3">
      <c r="A3678" s="29" t="s">
        <v>185</v>
      </c>
      <c r="B3678" s="29">
        <v>2023000325</v>
      </c>
      <c r="C3678" s="31" t="s">
        <v>896</v>
      </c>
      <c r="D3678" s="29" t="s">
        <v>176</v>
      </c>
      <c r="E3678" s="31" t="s">
        <v>895</v>
      </c>
      <c r="F3678" s="43"/>
      <c r="G3678" s="32"/>
      <c r="H3678" s="24" t="s">
        <v>230</v>
      </c>
      <c r="I3678" s="24"/>
      <c r="J3678" s="24">
        <v>45260</v>
      </c>
      <c r="K3678" s="28">
        <v>3884.58</v>
      </c>
      <c r="L3678" s="44">
        <v>147.96</v>
      </c>
      <c r="M3678" s="28">
        <v>3884.58</v>
      </c>
      <c r="N3678" s="44">
        <v>147.96</v>
      </c>
      <c r="O3678" s="27">
        <f>IF(ISBLANK(J3678), "", IF(LEFT(B3678) = "P", J3678+60, J3678+90))</f>
        <v>45350</v>
      </c>
      <c r="P3678" s="27">
        <v>45345</v>
      </c>
      <c r="Q3678" s="27">
        <f>IF(NOT(ISNUMBER(P3678)),"",P3678+15)</f>
        <v>45360</v>
      </c>
      <c r="R3678" s="25" t="s">
        <v>195</v>
      </c>
      <c r="S3678" s="25"/>
      <c r="T3678" s="42"/>
      <c r="U3678" s="24"/>
      <c r="V3678" s="24"/>
      <c r="W3678" s="24"/>
      <c r="X3678" s="24">
        <v>45363</v>
      </c>
      <c r="Y3678" s="23" t="str">
        <f ca="1">IF(LEFT(B3678) = "P",
        IF(OR(ISBLANK(I3678), I3678 = ""), TODAY() - F3678 &amp; CHAR(10) &amp; "(preapproval)", I3678 - F3678 &amp; CHAR(10) &amp; "(PFL filed)"),
       IF(OR(ISBLANK(Z3678), Z3678 = ""), TODAY() - J3678, X3678 - J3678 &amp; CHAR(10) &amp; "(closed)"))</f>
        <v>103
(closed)</v>
      </c>
      <c r="Z3678" s="6" t="str">
        <f>IF(ISBLANK(X3678), "", "Yes")</f>
        <v>Yes</v>
      </c>
    </row>
    <row r="3679" spans="1:26" ht="43.2" hidden="1" x14ac:dyDescent="0.3">
      <c r="A3679" s="29" t="s">
        <v>185</v>
      </c>
      <c r="B3679" s="29">
        <v>2023000326</v>
      </c>
      <c r="C3679" s="31" t="s">
        <v>888</v>
      </c>
      <c r="D3679" s="29" t="s">
        <v>176</v>
      </c>
      <c r="E3679" s="31" t="s">
        <v>894</v>
      </c>
      <c r="F3679" s="43"/>
      <c r="G3679" s="32"/>
      <c r="H3679" s="24" t="s">
        <v>230</v>
      </c>
      <c r="I3679" s="24"/>
      <c r="J3679" s="24">
        <v>45260</v>
      </c>
      <c r="K3679" s="28">
        <v>3229.2</v>
      </c>
      <c r="L3679" s="44">
        <v>197.84</v>
      </c>
      <c r="M3679" s="28">
        <v>3229.2</v>
      </c>
      <c r="N3679" s="44">
        <v>197.84</v>
      </c>
      <c r="O3679" s="27">
        <f>IF(ISBLANK(J3679), "", IF(LEFT(B3679) = "P", J3679+60, J3679+90))</f>
        <v>45350</v>
      </c>
      <c r="P3679" s="27">
        <v>45345</v>
      </c>
      <c r="Q3679" s="27">
        <f>IF(NOT(ISNUMBER(P3679)),"",P3679+15)</f>
        <v>45360</v>
      </c>
      <c r="R3679" s="25" t="s">
        <v>195</v>
      </c>
      <c r="S3679" s="25"/>
      <c r="T3679" s="42"/>
      <c r="U3679" s="24"/>
      <c r="V3679" s="24"/>
      <c r="W3679" s="24"/>
      <c r="X3679" s="24">
        <v>45363</v>
      </c>
      <c r="Y3679" s="23" t="str">
        <f ca="1">IF(LEFT(B3679) = "P",
        IF(OR(ISBLANK(I3679), I3679 = ""), TODAY() - F3679 &amp; CHAR(10) &amp; "(preapproval)", I3679 - F3679 &amp; CHAR(10) &amp; "(PFL filed)"),
       IF(OR(ISBLANK(Z3679), Z3679 = ""), TODAY() - J3679, X3679 - J3679 &amp; CHAR(10) &amp; "(closed)"))</f>
        <v>103
(closed)</v>
      </c>
      <c r="Z3679" s="6" t="str">
        <f>IF(ISBLANK(X3679), "", "Yes")</f>
        <v>Yes</v>
      </c>
    </row>
    <row r="3680" spans="1:26" ht="28.8" hidden="1" x14ac:dyDescent="0.3">
      <c r="A3680" s="29" t="s">
        <v>185</v>
      </c>
      <c r="B3680" s="29">
        <v>2023000327</v>
      </c>
      <c r="C3680" s="31" t="s">
        <v>858</v>
      </c>
      <c r="D3680" s="29" t="s">
        <v>176</v>
      </c>
      <c r="E3680" s="31" t="s">
        <v>893</v>
      </c>
      <c r="F3680" s="43"/>
      <c r="G3680" s="32"/>
      <c r="H3680" s="24" t="s">
        <v>230</v>
      </c>
      <c r="I3680" s="24"/>
      <c r="J3680" s="24">
        <v>45260</v>
      </c>
      <c r="K3680" s="28">
        <v>15904.04</v>
      </c>
      <c r="L3680" s="44">
        <v>1105.48</v>
      </c>
      <c r="M3680" s="28">
        <v>0</v>
      </c>
      <c r="N3680" s="28">
        <v>0</v>
      </c>
      <c r="O3680" s="27">
        <f>IF(ISBLANK(J3680), "", IF(LEFT(B3680) = "P", J3680+60, J3680+90))</f>
        <v>45350</v>
      </c>
      <c r="P3680" s="27" t="s">
        <v>230</v>
      </c>
      <c r="Q3680" s="27" t="s">
        <v>230</v>
      </c>
      <c r="R3680" s="25" t="s">
        <v>195</v>
      </c>
      <c r="S3680" s="25"/>
      <c r="T3680" s="42"/>
      <c r="U3680" s="24"/>
      <c r="V3680" s="24"/>
      <c r="W3680" s="24"/>
      <c r="X3680" s="24">
        <v>45335</v>
      </c>
      <c r="Y3680" s="23" t="str">
        <f ca="1">IF(LEFT(B3680) = "P",
        IF(OR(ISBLANK(I3680), I3680 = ""), TODAY() - F3680 &amp; CHAR(10) &amp; "(preapproval)", I3680 - F3680 &amp; CHAR(10) &amp; "(PFL filed)"),
       IF(OR(ISBLANK(Z3680), Z3680 = ""), TODAY() - J3680, X3680 - J3680 &amp; CHAR(10) &amp; "(closed)"))</f>
        <v>75
(closed)</v>
      </c>
      <c r="Z3680" s="6" t="str">
        <f>IF(ISBLANK(X3680), "", "Yes")</f>
        <v>Yes</v>
      </c>
    </row>
    <row r="3681" spans="1:26" ht="28.8" hidden="1" x14ac:dyDescent="0.3">
      <c r="A3681" s="29" t="s">
        <v>185</v>
      </c>
      <c r="B3681" s="29">
        <v>2023000328</v>
      </c>
      <c r="C3681" s="31" t="s">
        <v>892</v>
      </c>
      <c r="D3681" s="29" t="s">
        <v>179</v>
      </c>
      <c r="E3681" s="31" t="s">
        <v>891</v>
      </c>
      <c r="F3681" s="43"/>
      <c r="G3681" s="32"/>
      <c r="H3681" s="24" t="s">
        <v>230</v>
      </c>
      <c r="I3681" s="24"/>
      <c r="J3681" s="24">
        <v>45260</v>
      </c>
      <c r="K3681" s="28">
        <v>16638.09</v>
      </c>
      <c r="L3681" s="44">
        <v>0</v>
      </c>
      <c r="M3681" s="28">
        <v>16638.09</v>
      </c>
      <c r="N3681" s="28">
        <v>0</v>
      </c>
      <c r="O3681" s="27">
        <f>IF(ISBLANK(J3681), "", IF(LEFT(B3681) = "P", J3681+60, J3681+90))</f>
        <v>45350</v>
      </c>
      <c r="P3681" s="27">
        <v>45345</v>
      </c>
      <c r="Q3681" s="27">
        <f>IF(NOT(ISNUMBER(P3681)),"",P3681+15)</f>
        <v>45360</v>
      </c>
      <c r="R3681" s="25" t="s">
        <v>195</v>
      </c>
      <c r="S3681" s="25"/>
      <c r="T3681" s="42"/>
      <c r="U3681" s="24"/>
      <c r="V3681" s="24"/>
      <c r="W3681" s="24"/>
      <c r="X3681" s="24">
        <v>45363</v>
      </c>
      <c r="Y3681" s="23" t="str">
        <f ca="1">IF(LEFT(B3681) = "P",
        IF(OR(ISBLANK(I3681), I3681 = ""), TODAY() - F3681 &amp; CHAR(10) &amp; "(preapproval)", I3681 - F3681 &amp; CHAR(10) &amp; "(PFL filed)"),
       IF(OR(ISBLANK(Z3681), Z3681 = ""), TODAY() - J3681, X3681 - J3681 &amp; CHAR(10) &amp; "(closed)"))</f>
        <v>103
(closed)</v>
      </c>
      <c r="Z3681" s="6" t="str">
        <f>IF(ISBLANK(X3681), "", "Yes")</f>
        <v>Yes</v>
      </c>
    </row>
    <row r="3682" spans="1:26" ht="28.8" hidden="1" x14ac:dyDescent="0.3">
      <c r="A3682" s="29" t="s">
        <v>185</v>
      </c>
      <c r="B3682" s="29">
        <v>2023000329</v>
      </c>
      <c r="C3682" s="31" t="s">
        <v>193</v>
      </c>
      <c r="D3682" s="29" t="s">
        <v>176</v>
      </c>
      <c r="E3682" s="67" t="s">
        <v>809</v>
      </c>
      <c r="F3682" s="43"/>
      <c r="G3682" s="32"/>
      <c r="H3682" s="24" t="s">
        <v>230</v>
      </c>
      <c r="I3682" s="24"/>
      <c r="J3682" s="24">
        <v>45261</v>
      </c>
      <c r="K3682" s="28">
        <v>3753.08</v>
      </c>
      <c r="L3682" s="44">
        <v>2926</v>
      </c>
      <c r="M3682" s="28">
        <v>3753.08</v>
      </c>
      <c r="N3682" s="28">
        <v>2926</v>
      </c>
      <c r="O3682" s="27">
        <f>IF(ISBLANK(J3682), "", IF(LEFT(B3682) = "P", J3682+60, J3682+90))</f>
        <v>45351</v>
      </c>
      <c r="P3682" s="27">
        <v>45345</v>
      </c>
      <c r="Q3682" s="27">
        <f>IF(NOT(ISNUMBER(P3682)),"",P3682+15)</f>
        <v>45360</v>
      </c>
      <c r="R3682" s="25" t="s">
        <v>195</v>
      </c>
      <c r="S3682" s="25"/>
      <c r="T3682" s="42"/>
      <c r="U3682" s="24"/>
      <c r="V3682" s="24"/>
      <c r="W3682" s="24"/>
      <c r="X3682" s="24">
        <v>45363</v>
      </c>
      <c r="Y3682" s="23" t="str">
        <f ca="1">IF(LEFT(B3682) = "P",
        IF(OR(ISBLANK(I3682), I3682 = ""), TODAY() - F3682 &amp; CHAR(10) &amp; "(preapproval)", I3682 - F3682 &amp; CHAR(10) &amp; "(PFL filed)"),
       IF(OR(ISBLANK(Z3682), Z3682 = ""), TODAY() - J3682, X3682 - J3682 &amp; CHAR(10) &amp; "(closed)"))</f>
        <v>102
(closed)</v>
      </c>
      <c r="Z3682" s="6" t="str">
        <f>IF(ISBLANK(X3682), "", "Yes")</f>
        <v>Yes</v>
      </c>
    </row>
    <row r="3683" spans="1:26" ht="28.8" hidden="1" x14ac:dyDescent="0.3">
      <c r="A3683" s="29" t="s">
        <v>185</v>
      </c>
      <c r="B3683" s="29">
        <v>2023000330</v>
      </c>
      <c r="C3683" s="31" t="s">
        <v>343</v>
      </c>
      <c r="D3683" s="29" t="s">
        <v>179</v>
      </c>
      <c r="E3683" s="31" t="s">
        <v>890</v>
      </c>
      <c r="F3683" s="43"/>
      <c r="G3683" s="32"/>
      <c r="H3683" s="24" t="s">
        <v>230</v>
      </c>
      <c r="I3683" s="24"/>
      <c r="J3683" s="24">
        <v>45264</v>
      </c>
      <c r="K3683" s="28">
        <v>15500</v>
      </c>
      <c r="L3683" s="44">
        <v>3100</v>
      </c>
      <c r="M3683" s="28">
        <v>15500</v>
      </c>
      <c r="N3683" s="28">
        <v>3100</v>
      </c>
      <c r="O3683" s="27">
        <f>IF(ISBLANK(J3683), "", IF(LEFT(B3683) = "P", J3683+60, J3683+90))</f>
        <v>45354</v>
      </c>
      <c r="P3683" s="27">
        <v>45345</v>
      </c>
      <c r="Q3683" s="27">
        <f>IF(NOT(ISNUMBER(P3683)),"",P3683+15)</f>
        <v>45360</v>
      </c>
      <c r="R3683" s="25" t="s">
        <v>195</v>
      </c>
      <c r="S3683" s="25"/>
      <c r="T3683" s="42"/>
      <c r="U3683" s="24"/>
      <c r="V3683" s="24"/>
      <c r="W3683" s="24"/>
      <c r="X3683" s="24">
        <v>45363</v>
      </c>
      <c r="Y3683" s="23" t="str">
        <f ca="1">IF(LEFT(B3683) = "P",
        IF(OR(ISBLANK(I3683), I3683 = ""), TODAY() - F3683 &amp; CHAR(10) &amp; "(preapproval)", I3683 - F3683 &amp; CHAR(10) &amp; "(PFL filed)"),
       IF(OR(ISBLANK(Z3683), Z3683 = ""), TODAY() - J3683, X3683 - J3683 &amp; CHAR(10) &amp; "(closed)"))</f>
        <v>99
(closed)</v>
      </c>
      <c r="Z3683" s="6" t="str">
        <f>IF(ISBLANK(X3683), "", "Yes")</f>
        <v>Yes</v>
      </c>
    </row>
    <row r="3684" spans="1:26" ht="28.8" hidden="1" x14ac:dyDescent="0.3">
      <c r="A3684" s="29" t="s">
        <v>185</v>
      </c>
      <c r="B3684" s="29">
        <v>2023000331</v>
      </c>
      <c r="C3684" s="31" t="s">
        <v>883</v>
      </c>
      <c r="D3684" s="29" t="s">
        <v>179</v>
      </c>
      <c r="E3684" s="31" t="s">
        <v>889</v>
      </c>
      <c r="F3684" s="43"/>
      <c r="G3684" s="32"/>
      <c r="H3684" s="24" t="s">
        <v>230</v>
      </c>
      <c r="I3684" s="24"/>
      <c r="J3684" s="24">
        <v>45264</v>
      </c>
      <c r="K3684" s="28">
        <v>15080</v>
      </c>
      <c r="L3684" s="44">
        <v>520</v>
      </c>
      <c r="M3684" s="28">
        <v>15080</v>
      </c>
      <c r="N3684" s="28">
        <v>520</v>
      </c>
      <c r="O3684" s="27">
        <f>IF(ISBLANK(J3684), "", IF(LEFT(B3684) = "P", J3684+60, J3684+90))</f>
        <v>45354</v>
      </c>
      <c r="P3684" s="27">
        <v>45350</v>
      </c>
      <c r="Q3684" s="27">
        <f>IF(NOT(ISNUMBER(P3684)),"",P3684+15)</f>
        <v>45365</v>
      </c>
      <c r="R3684" s="25" t="s">
        <v>195</v>
      </c>
      <c r="S3684" s="25"/>
      <c r="T3684" s="42"/>
      <c r="U3684" s="24"/>
      <c r="V3684" s="24"/>
      <c r="W3684" s="24"/>
      <c r="X3684" s="24">
        <v>45366</v>
      </c>
      <c r="Y3684" s="23" t="str">
        <f ca="1">IF(LEFT(B3684) = "P",
        IF(OR(ISBLANK(I3684), I3684 = ""), TODAY() - F3684 &amp; CHAR(10) &amp; "(preapproval)", I3684 - F3684 &amp; CHAR(10) &amp; "(PFL filed)"),
       IF(OR(ISBLANK(Z3684), Z3684 = ""), TODAY() - J3684, X3684 - J3684 &amp; CHAR(10) &amp; "(closed)"))</f>
        <v>102
(closed)</v>
      </c>
      <c r="Z3684" s="6" t="str">
        <f>IF(ISBLANK(X3684), "", "Yes")</f>
        <v>Yes</v>
      </c>
    </row>
    <row r="3685" spans="1:26" ht="43.2" hidden="1" x14ac:dyDescent="0.3">
      <c r="A3685" s="29" t="s">
        <v>185</v>
      </c>
      <c r="B3685" s="29">
        <v>2023000332</v>
      </c>
      <c r="C3685" s="31" t="s">
        <v>888</v>
      </c>
      <c r="D3685" s="29" t="s">
        <v>176</v>
      </c>
      <c r="E3685" s="31" t="s">
        <v>887</v>
      </c>
      <c r="F3685" s="43"/>
      <c r="G3685" s="32"/>
      <c r="H3685" s="24" t="s">
        <v>230</v>
      </c>
      <c r="I3685" s="24" t="s">
        <v>199</v>
      </c>
      <c r="J3685" s="24">
        <v>45265</v>
      </c>
      <c r="K3685" s="28">
        <v>2183.6999999999998</v>
      </c>
      <c r="L3685" s="44">
        <v>218.37</v>
      </c>
      <c r="M3685" s="28">
        <v>2183.6999999999998</v>
      </c>
      <c r="N3685" s="44">
        <v>218.37</v>
      </c>
      <c r="O3685" s="27">
        <f>IF(ISBLANK(J3685), "", IF(LEFT(B3685) = "P", J3685+60, J3685+90))</f>
        <v>45355</v>
      </c>
      <c r="P3685" s="27">
        <v>45351</v>
      </c>
      <c r="Q3685" s="27">
        <f>IF(NOT(ISNUMBER(P3685)),"",P3685+15)</f>
        <v>45366</v>
      </c>
      <c r="R3685" s="25" t="s">
        <v>195</v>
      </c>
      <c r="S3685" s="25"/>
      <c r="T3685" s="42"/>
      <c r="U3685" s="24"/>
      <c r="V3685" s="24"/>
      <c r="W3685" s="24"/>
      <c r="X3685" s="24">
        <v>45369</v>
      </c>
      <c r="Y3685" s="23" t="str">
        <f ca="1">IF(LEFT(B3685) = "P",
        IF(OR(ISBLANK(I3685), I3685 = ""), TODAY() - F3685 &amp; CHAR(10) &amp; "(preapproval)", I3685 - F3685 &amp; CHAR(10) &amp; "(PFL filed)"),
       IF(OR(ISBLANK(Z3685), Z3685 = ""), TODAY() - J3685, X3685 - J3685 &amp; CHAR(10) &amp; "(closed)"))</f>
        <v>104
(closed)</v>
      </c>
      <c r="Z3685" s="6" t="str">
        <f>IF(ISBLANK(X3685), "", "Yes")</f>
        <v>Yes</v>
      </c>
    </row>
    <row r="3686" spans="1:26" ht="28.8" hidden="1" x14ac:dyDescent="0.3">
      <c r="A3686" s="29" t="s">
        <v>185</v>
      </c>
      <c r="B3686" s="29">
        <v>2023000333</v>
      </c>
      <c r="C3686" s="31" t="s">
        <v>883</v>
      </c>
      <c r="D3686" s="29" t="s">
        <v>179</v>
      </c>
      <c r="E3686" s="31" t="s">
        <v>886</v>
      </c>
      <c r="F3686" s="43"/>
      <c r="G3686" s="32"/>
      <c r="H3686" s="24" t="s">
        <v>230</v>
      </c>
      <c r="I3686" s="24"/>
      <c r="J3686" s="24">
        <v>45266</v>
      </c>
      <c r="K3686" s="28">
        <v>8889</v>
      </c>
      <c r="L3686" s="44">
        <v>1777.8</v>
      </c>
      <c r="M3686" s="28">
        <v>8889</v>
      </c>
      <c r="N3686" s="44">
        <v>1777.8</v>
      </c>
      <c r="O3686" s="27">
        <f>IF(ISBLANK(J3686), "", IF(LEFT(B3686) = "P", J3686+60, J3686+90))</f>
        <v>45356</v>
      </c>
      <c r="P3686" s="27">
        <v>45351</v>
      </c>
      <c r="Q3686" s="27">
        <f>IF(NOT(ISNUMBER(P3686)),"",P3686+15)</f>
        <v>45366</v>
      </c>
      <c r="R3686" s="25" t="s">
        <v>195</v>
      </c>
      <c r="S3686" s="25"/>
      <c r="T3686" s="42"/>
      <c r="U3686" s="24"/>
      <c r="V3686" s="24"/>
      <c r="W3686" s="24"/>
      <c r="X3686" s="24">
        <v>45369</v>
      </c>
      <c r="Y3686" s="23" t="str">
        <f ca="1">IF(LEFT(B3686) = "P",
        IF(OR(ISBLANK(I3686), I3686 = ""), TODAY() - F3686 &amp; CHAR(10) &amp; "(preapproval)", I3686 - F3686 &amp; CHAR(10) &amp; "(PFL filed)"),
       IF(OR(ISBLANK(Z3686), Z3686 = ""), TODAY() - J3686, X3686 - J3686 &amp; CHAR(10) &amp; "(closed)"))</f>
        <v>103
(closed)</v>
      </c>
      <c r="Z3686" s="6" t="str">
        <f>IF(ISBLANK(X3686), "", "Yes")</f>
        <v>Yes</v>
      </c>
    </row>
    <row r="3687" spans="1:26" ht="28.8" hidden="1" x14ac:dyDescent="0.3">
      <c r="A3687" s="29" t="s">
        <v>185</v>
      </c>
      <c r="B3687" s="29">
        <v>2023000334</v>
      </c>
      <c r="C3687" s="31" t="s">
        <v>458</v>
      </c>
      <c r="D3687" s="29" t="s">
        <v>174</v>
      </c>
      <c r="E3687" s="31" t="s">
        <v>349</v>
      </c>
      <c r="F3687" s="43"/>
      <c r="G3687" s="32"/>
      <c r="H3687" s="24" t="s">
        <v>230</v>
      </c>
      <c r="I3687" s="24"/>
      <c r="J3687" s="24">
        <v>45266</v>
      </c>
      <c r="K3687" s="28">
        <v>2664831</v>
      </c>
      <c r="L3687" s="44">
        <v>0</v>
      </c>
      <c r="M3687" s="28">
        <v>2665244.08</v>
      </c>
      <c r="N3687" s="28">
        <v>0</v>
      </c>
      <c r="O3687" s="27">
        <f>IF(ISBLANK(J3687), "", IF(LEFT(B3687) = "P", J3687+60, J3687+90))</f>
        <v>45356</v>
      </c>
      <c r="P3687" s="27">
        <v>45338</v>
      </c>
      <c r="Q3687" s="27">
        <f>IF(NOT(ISNUMBER(P3687)),"",P3687+15)</f>
        <v>45353</v>
      </c>
      <c r="R3687" s="25" t="s">
        <v>195</v>
      </c>
      <c r="S3687" s="25"/>
      <c r="T3687" s="42"/>
      <c r="U3687" s="24"/>
      <c r="V3687" s="24"/>
      <c r="W3687" s="24"/>
      <c r="X3687" s="24">
        <v>45356</v>
      </c>
      <c r="Y3687" s="23" t="str">
        <f ca="1">IF(LEFT(B3687) = "P",
        IF(OR(ISBLANK(I3687), I3687 = ""), TODAY() - F3687 &amp; CHAR(10) &amp; "(preapproval)", I3687 - F3687 &amp; CHAR(10) &amp; "(PFL filed)"),
       IF(OR(ISBLANK(Z3687), Z3687 = ""), TODAY() - J3687, X3687 - J3687 &amp; CHAR(10) &amp; "(closed)"))</f>
        <v>90
(closed)</v>
      </c>
      <c r="Z3687" s="6" t="str">
        <f>IF(ISBLANK(X3687), "", "Yes")</f>
        <v>Yes</v>
      </c>
    </row>
    <row r="3688" spans="1:26" ht="28.8" hidden="1" x14ac:dyDescent="0.3">
      <c r="A3688" s="29" t="s">
        <v>185</v>
      </c>
      <c r="B3688" s="29">
        <v>2023000335</v>
      </c>
      <c r="C3688" s="31" t="s">
        <v>536</v>
      </c>
      <c r="D3688" s="29" t="s">
        <v>179</v>
      </c>
      <c r="E3688" s="31" t="s">
        <v>885</v>
      </c>
      <c r="F3688" s="43"/>
      <c r="G3688" s="32"/>
      <c r="H3688" s="24" t="s">
        <v>230</v>
      </c>
      <c r="I3688" s="24"/>
      <c r="J3688" s="24">
        <v>45267</v>
      </c>
      <c r="K3688" s="28">
        <v>1396.64</v>
      </c>
      <c r="L3688" s="44">
        <v>721.6</v>
      </c>
      <c r="M3688" s="28">
        <v>1396.64</v>
      </c>
      <c r="N3688" s="28">
        <v>721.6</v>
      </c>
      <c r="O3688" s="27">
        <f>IF(ISBLANK(J3688), "", IF(LEFT(B3688) = "P", J3688+60, J3688+90))</f>
        <v>45357</v>
      </c>
      <c r="P3688" s="27">
        <v>45352</v>
      </c>
      <c r="Q3688" s="27">
        <f>IF(NOT(ISNUMBER(P3688)),"",P3688+15)</f>
        <v>45367</v>
      </c>
      <c r="R3688" s="25" t="s">
        <v>195</v>
      </c>
      <c r="S3688" s="25"/>
      <c r="T3688" s="42"/>
      <c r="U3688" s="24"/>
      <c r="V3688" s="24"/>
      <c r="W3688" s="24"/>
      <c r="X3688" s="24">
        <v>45370</v>
      </c>
      <c r="Y3688" s="23" t="str">
        <f ca="1">IF(LEFT(B3688) = "P",
        IF(OR(ISBLANK(I3688), I3688 = ""), TODAY() - F3688 &amp; CHAR(10) &amp; "(preapproval)", I3688 - F3688 &amp; CHAR(10) &amp; "(PFL filed)"),
       IF(OR(ISBLANK(Z3688), Z3688 = ""), TODAY() - J3688, X3688 - J3688 &amp; CHAR(10) &amp; "(closed)"))</f>
        <v>103
(closed)</v>
      </c>
      <c r="Z3688" s="6" t="str">
        <f>IF(ISBLANK(X3688), "", "Yes")</f>
        <v>Yes</v>
      </c>
    </row>
    <row r="3689" spans="1:26" ht="23.25" hidden="1" customHeight="1" x14ac:dyDescent="0.3">
      <c r="A3689" s="29" t="s">
        <v>185</v>
      </c>
      <c r="B3689" s="29">
        <v>2023000336</v>
      </c>
      <c r="C3689" s="31" t="s">
        <v>333</v>
      </c>
      <c r="D3689" s="29" t="s">
        <v>179</v>
      </c>
      <c r="E3689" s="31" t="s">
        <v>878</v>
      </c>
      <c r="F3689" s="43"/>
      <c r="G3689" s="32"/>
      <c r="H3689" s="24" t="s">
        <v>230</v>
      </c>
      <c r="I3689" s="24"/>
      <c r="J3689" s="24">
        <v>45267</v>
      </c>
      <c r="K3689" s="28">
        <v>1186.5999999999999</v>
      </c>
      <c r="L3689" s="44">
        <v>69.8</v>
      </c>
      <c r="M3689" s="28">
        <v>1186.5999999999999</v>
      </c>
      <c r="N3689" s="28">
        <v>69.8</v>
      </c>
      <c r="O3689" s="27">
        <f>IF(ISBLANK(J3689), "", IF(LEFT(B3689) = "P", J3689+60, J3689+90))</f>
        <v>45357</v>
      </c>
      <c r="P3689" s="27">
        <v>45352</v>
      </c>
      <c r="Q3689" s="27">
        <f>IF(NOT(ISNUMBER(P3689)),"",P3689+15)</f>
        <v>45367</v>
      </c>
      <c r="R3689" s="25" t="s">
        <v>195</v>
      </c>
      <c r="S3689" s="25"/>
      <c r="T3689" s="42"/>
      <c r="U3689" s="24"/>
      <c r="V3689" s="24"/>
      <c r="W3689" s="24"/>
      <c r="X3689" s="24">
        <v>45370</v>
      </c>
      <c r="Y3689" s="23" t="str">
        <f ca="1">IF(LEFT(B3689) = "P",
        IF(OR(ISBLANK(I3689), I3689 = ""), TODAY() - F3689 &amp; CHAR(10) &amp; "(preapproval)", I3689 - F3689 &amp; CHAR(10) &amp; "(PFL filed)"),
       IF(OR(ISBLANK(Z3689), Z3689 = ""), TODAY() - J3689, X3689 - J3689 &amp; CHAR(10) &amp; "(closed)"))</f>
        <v>103
(closed)</v>
      </c>
      <c r="Z3689" s="6" t="str">
        <f>IF(ISBLANK(X3689), "", "Yes")</f>
        <v>Yes</v>
      </c>
    </row>
    <row r="3690" spans="1:26" ht="17.25" hidden="1" customHeight="1" x14ac:dyDescent="0.3">
      <c r="A3690" s="29" t="s">
        <v>185</v>
      </c>
      <c r="B3690" s="29">
        <v>2023000337</v>
      </c>
      <c r="C3690" s="31" t="s">
        <v>193</v>
      </c>
      <c r="D3690" s="29" t="s">
        <v>176</v>
      </c>
      <c r="E3690" s="67" t="s">
        <v>809</v>
      </c>
      <c r="F3690" s="43"/>
      <c r="G3690" s="32"/>
      <c r="H3690" s="24" t="s">
        <v>230</v>
      </c>
      <c r="I3690" s="24"/>
      <c r="J3690" s="24">
        <v>45272</v>
      </c>
      <c r="K3690" s="28">
        <v>1045.3399999999999</v>
      </c>
      <c r="L3690" s="44">
        <v>3150.35</v>
      </c>
      <c r="M3690" s="28">
        <v>1022.14</v>
      </c>
      <c r="N3690" s="28">
        <v>3125.5</v>
      </c>
      <c r="O3690" s="27">
        <f>IF(ISBLANK(J3690), "", IF(LEFT(B3690) = "P", J3690+60, J3690+90))</f>
        <v>45362</v>
      </c>
      <c r="P3690" s="35">
        <v>45352</v>
      </c>
      <c r="Q3690" s="27">
        <f>IF(NOT(ISNUMBER(P3690)),"",P3690+15)</f>
        <v>45367</v>
      </c>
      <c r="R3690" s="25" t="s">
        <v>195</v>
      </c>
      <c r="S3690" s="25"/>
      <c r="T3690" s="42"/>
      <c r="U3690" s="24"/>
      <c r="V3690" s="24"/>
      <c r="W3690" s="24"/>
      <c r="X3690" s="24">
        <v>45370</v>
      </c>
      <c r="Y3690" s="23" t="str">
        <f ca="1">IF(LEFT(B3690) = "P",
        IF(OR(ISBLANK(I3690), I3690 = ""), TODAY() - F3690 &amp; CHAR(10) &amp; "(preapproval)", I3690 - F3690 &amp; CHAR(10) &amp; "(PFL filed)"),
       IF(OR(ISBLANK(Z3690), Z3690 = ""), TODAY() - J3690, X3690 - J3690 &amp; CHAR(10) &amp; "(closed)"))</f>
        <v>98
(closed)</v>
      </c>
      <c r="Z3690" s="6" t="str">
        <f>IF(ISBLANK(X3690), "", "Yes")</f>
        <v>Yes</v>
      </c>
    </row>
    <row r="3691" spans="1:26" ht="21.75" hidden="1" customHeight="1" x14ac:dyDescent="0.3">
      <c r="A3691" s="29" t="s">
        <v>185</v>
      </c>
      <c r="B3691" s="29">
        <v>2023000338</v>
      </c>
      <c r="C3691" s="31" t="s">
        <v>695</v>
      </c>
      <c r="D3691" s="29" t="s">
        <v>179</v>
      </c>
      <c r="E3691" s="31" t="s">
        <v>884</v>
      </c>
      <c r="F3691" s="43"/>
      <c r="G3691" s="32"/>
      <c r="H3691" s="24" t="s">
        <v>230</v>
      </c>
      <c r="I3691" s="24"/>
      <c r="J3691" s="24">
        <v>45273</v>
      </c>
      <c r="K3691" s="28">
        <v>4356.41</v>
      </c>
      <c r="L3691" s="44">
        <v>483.57</v>
      </c>
      <c r="M3691" s="28">
        <v>4356.41</v>
      </c>
      <c r="N3691" s="28">
        <v>483.57</v>
      </c>
      <c r="O3691" s="27">
        <f>IF(ISBLANK(J3691), "", IF(LEFT(B3691) = "P", J3691+60, J3691+90))</f>
        <v>45363</v>
      </c>
      <c r="P3691" s="35">
        <v>45352</v>
      </c>
      <c r="Q3691" s="27">
        <f>IF(NOT(ISNUMBER(P3691)),"",P3691+15)</f>
        <v>45367</v>
      </c>
      <c r="R3691" s="25" t="s">
        <v>195</v>
      </c>
      <c r="S3691" s="25"/>
      <c r="T3691" s="42"/>
      <c r="U3691" s="24"/>
      <c r="V3691" s="24"/>
      <c r="W3691" s="24"/>
      <c r="X3691" s="24">
        <v>45370</v>
      </c>
      <c r="Y3691" s="23" t="str">
        <f ca="1">IF(LEFT(B3691) = "P",
        IF(OR(ISBLANK(I3691), I3691 = ""), TODAY() - F3691 &amp; CHAR(10) &amp; "(preapproval)", I3691 - F3691 &amp; CHAR(10) &amp; "(PFL filed)"),
       IF(OR(ISBLANK(Z3691), Z3691 = ""), TODAY() - J3691, X3691 - J3691 &amp; CHAR(10) &amp; "(closed)"))</f>
        <v>97
(closed)</v>
      </c>
      <c r="Z3691" s="6" t="str">
        <f>IF(ISBLANK(X3691), "", "Yes")</f>
        <v>Yes</v>
      </c>
    </row>
    <row r="3692" spans="1:26" ht="28.8" hidden="1" x14ac:dyDescent="0.3">
      <c r="A3692" s="29" t="s">
        <v>185</v>
      </c>
      <c r="B3692" s="29">
        <v>2023000339</v>
      </c>
      <c r="C3692" s="31" t="s">
        <v>883</v>
      </c>
      <c r="D3692" s="29" t="s">
        <v>179</v>
      </c>
      <c r="E3692" s="31" t="s">
        <v>882</v>
      </c>
      <c r="F3692" s="43"/>
      <c r="G3692" s="32"/>
      <c r="H3692" s="24" t="s">
        <v>230</v>
      </c>
      <c r="I3692" s="24"/>
      <c r="J3692" s="24">
        <v>45274</v>
      </c>
      <c r="K3692" s="28">
        <v>1189.5</v>
      </c>
      <c r="L3692" s="44">
        <v>312.5</v>
      </c>
      <c r="M3692" s="28">
        <v>1189.5</v>
      </c>
      <c r="N3692" s="44">
        <v>312.5</v>
      </c>
      <c r="O3692" s="27">
        <f>IF(ISBLANK(J3692), "", IF(LEFT(B3692) = "P", J3692+60, J3692+90))</f>
        <v>45364</v>
      </c>
      <c r="P3692" s="27">
        <v>45352</v>
      </c>
      <c r="Q3692" s="27">
        <f>IF(NOT(ISNUMBER(P3692)),"",P3692+15)</f>
        <v>45367</v>
      </c>
      <c r="R3692" s="25" t="s">
        <v>195</v>
      </c>
      <c r="S3692" s="25"/>
      <c r="T3692" s="42"/>
      <c r="U3692" s="24"/>
      <c r="V3692" s="24"/>
      <c r="W3692" s="24"/>
      <c r="X3692" s="24">
        <v>45370</v>
      </c>
      <c r="Y3692" s="23" t="str">
        <f ca="1">IF(LEFT(B3692) = "P",
        IF(OR(ISBLANK(I3692), I3692 = ""), TODAY() - F3692 &amp; CHAR(10) &amp; "(preapproval)", I3692 - F3692 &amp; CHAR(10) &amp; "(PFL filed)"),
       IF(OR(ISBLANK(Z3692), Z3692 = ""), TODAY() - J3692, X3692 - J3692 &amp; CHAR(10) &amp; "(closed)"))</f>
        <v>96
(closed)</v>
      </c>
      <c r="Z3692" s="6" t="str">
        <f>IF(ISBLANK(X3692), "", "Yes")</f>
        <v>Yes</v>
      </c>
    </row>
    <row r="3693" spans="1:26" ht="28.8" hidden="1" x14ac:dyDescent="0.3">
      <c r="A3693" s="33" t="s">
        <v>185</v>
      </c>
      <c r="B3693" s="33">
        <v>2023000340</v>
      </c>
      <c r="C3693" s="50" t="s">
        <v>193</v>
      </c>
      <c r="D3693" s="29" t="s">
        <v>179</v>
      </c>
      <c r="E3693" s="50" t="s">
        <v>881</v>
      </c>
      <c r="F3693" s="49"/>
      <c r="G3693" s="48"/>
      <c r="H3693" s="34" t="s">
        <v>230</v>
      </c>
      <c r="I3693" s="34"/>
      <c r="J3693" s="34">
        <v>45274</v>
      </c>
      <c r="K3693" s="38">
        <v>879.5</v>
      </c>
      <c r="L3693" s="47">
        <v>175.9</v>
      </c>
      <c r="M3693" s="38">
        <v>879.5</v>
      </c>
      <c r="N3693" s="38">
        <v>175.9</v>
      </c>
      <c r="O3693" s="35">
        <f>IF(ISBLANK(J3693), "", IF(LEFT(B3693) = "P", J3693+60, J3693+90))</f>
        <v>45364</v>
      </c>
      <c r="P3693" s="35">
        <v>45352</v>
      </c>
      <c r="Q3693" s="35">
        <f>IF(NOT(ISNUMBER(P3693)),"",P3693+15)</f>
        <v>45367</v>
      </c>
      <c r="R3693" s="36" t="s">
        <v>673</v>
      </c>
      <c r="S3693" s="36"/>
      <c r="T3693" s="46"/>
      <c r="U3693" s="34"/>
      <c r="V3693" s="34"/>
      <c r="W3693" s="34"/>
      <c r="X3693" s="34">
        <v>45370</v>
      </c>
      <c r="Y3693" s="45" t="str">
        <f ca="1">IF(LEFT(B3693) = "P",
        IF(OR(ISBLANK(I3693), I3693 = ""), TODAY() - F3693 &amp; CHAR(10) &amp; "(preapproval)", I3693 - F3693 &amp; CHAR(10) &amp; "(PFL filed)"),
       IF(OR(ISBLANK(Z3693), Z3693 = ""), TODAY() - J3693, X3693 - J3693 &amp; CHAR(10) &amp; "(closed)"))</f>
        <v>96
(closed)</v>
      </c>
      <c r="Z3693" s="66" t="str">
        <f>IF(ISBLANK(X3693), "", "Yes")</f>
        <v>Yes</v>
      </c>
    </row>
    <row r="3694" spans="1:26" ht="28.8" hidden="1" x14ac:dyDescent="0.3">
      <c r="A3694" s="33" t="s">
        <v>185</v>
      </c>
      <c r="B3694" s="33">
        <v>2023000342</v>
      </c>
      <c r="C3694" s="50" t="s">
        <v>193</v>
      </c>
      <c r="D3694" s="29" t="s">
        <v>179</v>
      </c>
      <c r="E3694" s="50" t="s">
        <v>741</v>
      </c>
      <c r="F3694" s="49"/>
      <c r="G3694" s="48"/>
      <c r="H3694" s="34" t="s">
        <v>849</v>
      </c>
      <c r="I3694" s="34"/>
      <c r="J3694" s="34">
        <v>45274</v>
      </c>
      <c r="K3694" s="38">
        <v>502.6</v>
      </c>
      <c r="L3694" s="47">
        <v>534</v>
      </c>
      <c r="M3694" s="38">
        <v>502.6</v>
      </c>
      <c r="N3694" s="38">
        <v>534</v>
      </c>
      <c r="O3694" s="35" t="s">
        <v>880</v>
      </c>
      <c r="P3694" s="35">
        <v>45352</v>
      </c>
      <c r="Q3694" s="35">
        <f>IF(NOT(ISNUMBER(P3694)),"",P3694+15)</f>
        <v>45367</v>
      </c>
      <c r="R3694" s="36" t="s">
        <v>673</v>
      </c>
      <c r="S3694" s="36"/>
      <c r="T3694" s="46"/>
      <c r="U3694" s="34"/>
      <c r="V3694" s="34"/>
      <c r="W3694" s="34"/>
      <c r="X3694" s="34">
        <v>45370</v>
      </c>
      <c r="Y3694" s="45" t="str">
        <f ca="1">IF(LEFT(B3694) = "P",
        IF(OR(ISBLANK(I3694), I3694 = ""), TODAY() - F3694 &amp; CHAR(10) &amp; "(preapproval)", I3694 - F3694 &amp; CHAR(10) &amp; "(PFL filed)"),
       IF(OR(ISBLANK(Z3694), Z3694 = ""), TODAY() - J3694, X3694 - J3694 &amp; CHAR(10) &amp; "(closed)"))</f>
        <v>96
(closed)</v>
      </c>
      <c r="Z3694" s="66" t="str">
        <f>IF(ISBLANK(X3694), "", "Yes")</f>
        <v>Yes</v>
      </c>
    </row>
    <row r="3695" spans="1:26" ht="28.8" hidden="1" x14ac:dyDescent="0.3">
      <c r="A3695" s="29" t="s">
        <v>185</v>
      </c>
      <c r="B3695" s="29">
        <v>2023000341</v>
      </c>
      <c r="C3695" s="31" t="s">
        <v>193</v>
      </c>
      <c r="D3695" s="29" t="s">
        <v>179</v>
      </c>
      <c r="E3695" s="31" t="s">
        <v>594</v>
      </c>
      <c r="F3695" s="43"/>
      <c r="G3695" s="32"/>
      <c r="H3695" s="24" t="s">
        <v>230</v>
      </c>
      <c r="I3695" s="24"/>
      <c r="J3695" s="24">
        <v>45274</v>
      </c>
      <c r="K3695" s="28">
        <v>1287.3800000000001</v>
      </c>
      <c r="L3695" s="44">
        <v>517.79999999999995</v>
      </c>
      <c r="M3695" s="28">
        <v>1287.3800000000001</v>
      </c>
      <c r="N3695" s="28">
        <v>517.79999999999995</v>
      </c>
      <c r="O3695" s="27">
        <f>IF(ISBLANK(J3695), "", IF(LEFT(B3695) = "P", J3695+60, J3695+90))</f>
        <v>45364</v>
      </c>
      <c r="P3695" s="27">
        <v>45352</v>
      </c>
      <c r="Q3695" s="27">
        <f>IF(NOT(ISNUMBER(P3695)),"",P3695+15)</f>
        <v>45367</v>
      </c>
      <c r="R3695" s="36" t="s">
        <v>195</v>
      </c>
      <c r="S3695" s="25"/>
      <c r="T3695" s="42"/>
      <c r="U3695" s="24"/>
      <c r="V3695" s="24"/>
      <c r="W3695" s="24"/>
      <c r="X3695" s="24">
        <v>45370</v>
      </c>
      <c r="Y3695" s="23" t="str">
        <f ca="1">IF(LEFT(B3695) = "P",
        IF(OR(ISBLANK(I3695), I3695 = ""), TODAY() - F3695 &amp; CHAR(10) &amp; "(preapproval)", I3695 - F3695 &amp; CHAR(10) &amp; "(PFL filed)"),
       IF(OR(ISBLANK(Z3695), Z3695 = ""), TODAY() - J3695, X3695 - J3695 &amp; CHAR(10) &amp; "(closed)"))</f>
        <v>96
(closed)</v>
      </c>
      <c r="Z3695" s="6" t="str">
        <f>IF(ISBLANK(X3695), "", "Yes")</f>
        <v>Yes</v>
      </c>
    </row>
    <row r="3696" spans="1:26" ht="28.8" hidden="1" x14ac:dyDescent="0.3">
      <c r="A3696" s="33" t="s">
        <v>185</v>
      </c>
      <c r="B3696" s="33">
        <v>2023000343</v>
      </c>
      <c r="C3696" s="50" t="s">
        <v>193</v>
      </c>
      <c r="D3696" s="29" t="s">
        <v>179</v>
      </c>
      <c r="E3696" s="50" t="s">
        <v>879</v>
      </c>
      <c r="F3696" s="49"/>
      <c r="G3696" s="48"/>
      <c r="H3696" s="34" t="s">
        <v>230</v>
      </c>
      <c r="I3696" s="34"/>
      <c r="J3696" s="34">
        <v>45274</v>
      </c>
      <c r="K3696" s="38">
        <v>3046.13</v>
      </c>
      <c r="L3696" s="47">
        <v>456</v>
      </c>
      <c r="M3696" s="38">
        <v>1796.87</v>
      </c>
      <c r="N3696" s="38">
        <v>456</v>
      </c>
      <c r="O3696" s="35">
        <f>IF(ISBLANK(J3696), "", IF(LEFT(B3696) = "P", J3696+60, J3696+90))</f>
        <v>45364</v>
      </c>
      <c r="P3696" s="27">
        <v>45352</v>
      </c>
      <c r="Q3696" s="35">
        <f>IF(NOT(ISNUMBER(P3696)),"",P3696+15)</f>
        <v>45367</v>
      </c>
      <c r="R3696" s="36" t="s">
        <v>195</v>
      </c>
      <c r="S3696" s="36"/>
      <c r="T3696" s="46"/>
      <c r="U3696" s="34"/>
      <c r="V3696" s="34"/>
      <c r="W3696" s="34"/>
      <c r="X3696" s="34">
        <v>45370</v>
      </c>
      <c r="Y3696" s="45" t="str">
        <f ca="1">IF(LEFT(B3696) = "P",
        IF(OR(ISBLANK(I3696), I3696 = ""), TODAY() - F3696 &amp; CHAR(10) &amp; "(preapproval)", I3696 - F3696 &amp; CHAR(10) &amp; "(PFL filed)"),
       IF(OR(ISBLANK(Z3696), Z3696 = ""), TODAY() - J3696, X3696 - J3696 &amp; CHAR(10) &amp; "(closed)"))</f>
        <v>96
(closed)</v>
      </c>
      <c r="Z3696" s="66" t="str">
        <f>IF(ISBLANK(X3696), "", "Yes")</f>
        <v>Yes</v>
      </c>
    </row>
    <row r="3697" spans="1:26" ht="28.8" hidden="1" x14ac:dyDescent="0.3">
      <c r="A3697" s="29" t="s">
        <v>185</v>
      </c>
      <c r="B3697" s="29">
        <v>2023000324</v>
      </c>
      <c r="C3697" s="31" t="s">
        <v>333</v>
      </c>
      <c r="D3697" s="29" t="s">
        <v>179</v>
      </c>
      <c r="E3697" s="31" t="s">
        <v>878</v>
      </c>
      <c r="F3697" s="43"/>
      <c r="G3697" s="32"/>
      <c r="H3697" s="24" t="s">
        <v>230</v>
      </c>
      <c r="I3697" s="24"/>
      <c r="J3697" s="24">
        <v>45260</v>
      </c>
      <c r="K3697" s="28">
        <v>199.5</v>
      </c>
      <c r="L3697" s="44">
        <v>39.9</v>
      </c>
      <c r="M3697" s="28">
        <v>199.5</v>
      </c>
      <c r="N3697" s="28">
        <v>29.9</v>
      </c>
      <c r="O3697" s="27">
        <f>IF(ISBLANK(J3697), "", IF(LEFT(B3697) = "P", J3697+60, J3697+90))</f>
        <v>45350</v>
      </c>
      <c r="P3697" s="27">
        <v>45345</v>
      </c>
      <c r="Q3697" s="27">
        <f>IF(NOT(ISNUMBER(P3697)),"",P3697+15)</f>
        <v>45360</v>
      </c>
      <c r="R3697" s="25" t="s">
        <v>195</v>
      </c>
      <c r="S3697" s="25"/>
      <c r="T3697" s="42"/>
      <c r="U3697" s="24"/>
      <c r="V3697" s="24"/>
      <c r="W3697" s="24"/>
      <c r="X3697" s="24">
        <v>45363</v>
      </c>
      <c r="Y3697" s="23" t="str">
        <f ca="1">IF(LEFT(B3697) = "P",
        IF(OR(ISBLANK(I3697), I3697 = ""), TODAY() - F3697 &amp; CHAR(10) &amp; "(preapproval)", I3697 - F3697 &amp; CHAR(10) &amp; "(PFL filed)"),
       IF(OR(ISBLANK(Z3697), Z3697 = ""), TODAY() - J3697, X3697 - J3697 &amp; CHAR(10) &amp; "(closed)"))</f>
        <v>103
(closed)</v>
      </c>
      <c r="Z3697" s="6" t="str">
        <f>IF(ISBLANK(X3697), "", "Yes")</f>
        <v>Yes</v>
      </c>
    </row>
    <row r="3698" spans="1:26" ht="28.8" hidden="1" x14ac:dyDescent="0.3">
      <c r="A3698" s="29" t="s">
        <v>185</v>
      </c>
      <c r="B3698" s="33">
        <v>2023000344</v>
      </c>
      <c r="C3698" s="31" t="s">
        <v>877</v>
      </c>
      <c r="D3698" s="29" t="s">
        <v>179</v>
      </c>
      <c r="E3698" s="31" t="s">
        <v>306</v>
      </c>
      <c r="F3698" s="43"/>
      <c r="G3698" s="32"/>
      <c r="H3698" s="24" t="s">
        <v>230</v>
      </c>
      <c r="I3698" s="24"/>
      <c r="J3698" s="24">
        <v>45273</v>
      </c>
      <c r="K3698" s="28">
        <v>3128</v>
      </c>
      <c r="L3698" s="44">
        <v>0</v>
      </c>
      <c r="M3698" s="28">
        <v>3132</v>
      </c>
      <c r="N3698" s="28">
        <v>0</v>
      </c>
      <c r="O3698" s="27">
        <f>IF(ISBLANK(J3698), "", IF(LEFT(B3698) = "P", J3698+60, J3698+90))</f>
        <v>45363</v>
      </c>
      <c r="P3698" s="27">
        <v>45359</v>
      </c>
      <c r="Q3698" s="27">
        <f>IF(NOT(ISNUMBER(P3698)),"",P3698+15)</f>
        <v>45374</v>
      </c>
      <c r="R3698" s="25" t="s">
        <v>195</v>
      </c>
      <c r="S3698" s="25"/>
      <c r="T3698" s="42"/>
      <c r="U3698" s="24"/>
      <c r="V3698" s="24"/>
      <c r="W3698" s="24"/>
      <c r="X3698" s="24">
        <v>45377</v>
      </c>
      <c r="Y3698" s="23" t="str">
        <f ca="1">IF(LEFT(B3698) = "P",
        IF(OR(ISBLANK(I3698), I3698 = ""), TODAY() - F3698 &amp; CHAR(10) &amp; "(preapproval)", I3698 - F3698 &amp; CHAR(10) &amp; "(PFL filed)"),
       IF(OR(ISBLANK(Z3698), Z3698 = ""), TODAY() - J3698, X3698 - J3698 &amp; CHAR(10) &amp; "(closed)"))</f>
        <v>104
(closed)</v>
      </c>
      <c r="Z3698" s="6" t="str">
        <f>IF(ISBLANK(X3698), "", "Yes")</f>
        <v>Yes</v>
      </c>
    </row>
    <row r="3699" spans="1:26" ht="28.8" hidden="1" x14ac:dyDescent="0.3">
      <c r="A3699" s="29" t="s">
        <v>185</v>
      </c>
      <c r="B3699" s="33">
        <v>2023000345</v>
      </c>
      <c r="C3699" s="31" t="s">
        <v>877</v>
      </c>
      <c r="D3699" s="29" t="s">
        <v>179</v>
      </c>
      <c r="E3699" s="31" t="s">
        <v>322</v>
      </c>
      <c r="F3699" s="43"/>
      <c r="G3699" s="32"/>
      <c r="H3699" s="24" t="s">
        <v>230</v>
      </c>
      <c r="I3699" s="24"/>
      <c r="J3699" s="24">
        <v>45274</v>
      </c>
      <c r="K3699" s="28">
        <v>4588.8</v>
      </c>
      <c r="L3699" s="44">
        <v>0</v>
      </c>
      <c r="M3699" s="28">
        <v>4588.8</v>
      </c>
      <c r="N3699" s="28">
        <v>0</v>
      </c>
      <c r="O3699" s="27">
        <f>IF(ISBLANK(J3699), "", IF(LEFT(B3699) = "P", J3699+60, J3699+90))</f>
        <v>45364</v>
      </c>
      <c r="P3699" s="27">
        <v>45359</v>
      </c>
      <c r="Q3699" s="27">
        <f>IF(NOT(ISNUMBER(P3699)),"",P3699+15)</f>
        <v>45374</v>
      </c>
      <c r="R3699" s="25" t="s">
        <v>195</v>
      </c>
      <c r="S3699" s="25"/>
      <c r="T3699" s="42"/>
      <c r="U3699" s="24"/>
      <c r="V3699" s="24"/>
      <c r="W3699" s="24"/>
      <c r="X3699" s="24">
        <v>45377</v>
      </c>
      <c r="Y3699" s="23" t="str">
        <f ca="1">IF(LEFT(B3699) = "P",
        IF(OR(ISBLANK(I3699), I3699 = ""), TODAY() - F3699 &amp; CHAR(10) &amp; "(preapproval)", I3699 - F3699 &amp; CHAR(10) &amp; "(PFL filed)"),
       IF(OR(ISBLANK(Z3699), Z3699 = ""), TODAY() - J3699, X3699 - J3699 &amp; CHAR(10) &amp; "(closed)"))</f>
        <v>103
(closed)</v>
      </c>
      <c r="Z3699" s="6" t="str">
        <f>IF(ISBLANK(X3699), "", "Yes")</f>
        <v>Yes</v>
      </c>
    </row>
    <row r="3700" spans="1:26" ht="28.8" hidden="1" x14ac:dyDescent="0.3">
      <c r="A3700" s="29" t="s">
        <v>185</v>
      </c>
      <c r="B3700" s="29">
        <v>2023000346</v>
      </c>
      <c r="C3700" s="31" t="s">
        <v>876</v>
      </c>
      <c r="D3700" s="29" t="s">
        <v>174</v>
      </c>
      <c r="E3700" s="31" t="s">
        <v>352</v>
      </c>
      <c r="F3700" s="43"/>
      <c r="G3700" s="32"/>
      <c r="H3700" s="24" t="s">
        <v>230</v>
      </c>
      <c r="I3700" s="24"/>
      <c r="J3700" s="24">
        <v>45275</v>
      </c>
      <c r="K3700" s="28">
        <v>1950422</v>
      </c>
      <c r="L3700" s="44">
        <v>0</v>
      </c>
      <c r="M3700" s="28">
        <v>1950422</v>
      </c>
      <c r="N3700" s="28">
        <v>0</v>
      </c>
      <c r="O3700" s="27">
        <f>IF(ISBLANK(J3700), "", IF(LEFT(B3700) = "P", J3700+60, J3700+90))</f>
        <v>45365</v>
      </c>
      <c r="P3700" s="27">
        <v>45336</v>
      </c>
      <c r="Q3700" s="27">
        <f>IF(NOT(ISNUMBER(P3700)),"",P3700+15)</f>
        <v>45351</v>
      </c>
      <c r="R3700" s="25" t="s">
        <v>195</v>
      </c>
      <c r="S3700" s="25"/>
      <c r="T3700" s="42"/>
      <c r="U3700" s="24"/>
      <c r="V3700" s="24"/>
      <c r="W3700" s="24"/>
      <c r="X3700" s="24">
        <v>45352</v>
      </c>
      <c r="Y3700" s="23" t="str">
        <f ca="1">IF(LEFT(B3700) = "P",
        IF(OR(ISBLANK(I3700), I3700 = ""), TODAY() - F3700 &amp; CHAR(10) &amp; "(preapproval)", I3700 - F3700 &amp; CHAR(10) &amp; "(PFL filed)"),
       IF(OR(ISBLANK(Z3700), Z3700 = ""), TODAY() - J3700, X3700 - J3700 &amp; CHAR(10) &amp; "(closed)"))</f>
        <v>77
(closed)</v>
      </c>
      <c r="Z3700" s="6" t="str">
        <f>IF(ISBLANK(X3700), "", "Yes")</f>
        <v>Yes</v>
      </c>
    </row>
    <row r="3701" spans="1:26" ht="28.8" hidden="1" x14ac:dyDescent="0.3">
      <c r="A3701" s="29" t="s">
        <v>185</v>
      </c>
      <c r="B3701" s="29">
        <v>2023000347</v>
      </c>
      <c r="C3701" s="31" t="s">
        <v>291</v>
      </c>
      <c r="D3701" s="29" t="s">
        <v>179</v>
      </c>
      <c r="E3701" s="31" t="s">
        <v>875</v>
      </c>
      <c r="F3701" s="43"/>
      <c r="G3701" s="32"/>
      <c r="H3701" s="24" t="s">
        <v>230</v>
      </c>
      <c r="I3701" s="24"/>
      <c r="J3701" s="24">
        <v>45275</v>
      </c>
      <c r="K3701" s="28">
        <v>886.67</v>
      </c>
      <c r="L3701" s="44">
        <v>380</v>
      </c>
      <c r="M3701" s="28">
        <v>886.67</v>
      </c>
      <c r="N3701" s="28">
        <v>380</v>
      </c>
      <c r="O3701" s="27">
        <f>IF(ISBLANK(J3701), "", IF(LEFT(B3701) = "P", J3701+60, J3701+90))</f>
        <v>45365</v>
      </c>
      <c r="P3701" s="27">
        <v>45359</v>
      </c>
      <c r="Q3701" s="27">
        <f>IF(NOT(ISNUMBER(P3701)),"",P3701+15)</f>
        <v>45374</v>
      </c>
      <c r="R3701" s="25" t="s">
        <v>195</v>
      </c>
      <c r="S3701" s="25"/>
      <c r="T3701" s="42"/>
      <c r="U3701" s="24"/>
      <c r="V3701" s="24"/>
      <c r="W3701" s="24"/>
      <c r="X3701" s="24">
        <v>45377</v>
      </c>
      <c r="Y3701" s="23" t="str">
        <f ca="1">IF(LEFT(B3701) = "P",
        IF(OR(ISBLANK(I3701), I3701 = ""), TODAY() - F3701 &amp; CHAR(10) &amp; "(preapproval)", I3701 - F3701 &amp; CHAR(10) &amp; "(PFL filed)"),
       IF(OR(ISBLANK(Z3701), Z3701 = ""), TODAY() - J3701, X3701 - J3701 &amp; CHAR(10) &amp; "(closed)"))</f>
        <v>102
(closed)</v>
      </c>
      <c r="Z3701" s="6" t="str">
        <f>IF(ISBLANK(X3701), "", "Yes")</f>
        <v>Yes</v>
      </c>
    </row>
    <row r="3702" spans="1:26" ht="28.8" hidden="1" x14ac:dyDescent="0.3">
      <c r="A3702" s="29" t="s">
        <v>185</v>
      </c>
      <c r="B3702" s="29">
        <v>2023000348</v>
      </c>
      <c r="C3702" s="31" t="s">
        <v>389</v>
      </c>
      <c r="D3702" s="29" t="s">
        <v>179</v>
      </c>
      <c r="E3702" s="31" t="s">
        <v>874</v>
      </c>
      <c r="F3702" s="43"/>
      <c r="G3702" s="32"/>
      <c r="H3702" s="24" t="s">
        <v>230</v>
      </c>
      <c r="I3702" s="24"/>
      <c r="J3702" s="24">
        <v>45275</v>
      </c>
      <c r="K3702" s="28">
        <v>4480</v>
      </c>
      <c r="L3702" s="44">
        <v>896</v>
      </c>
      <c r="M3702" s="28">
        <v>2260</v>
      </c>
      <c r="N3702" s="28">
        <v>452</v>
      </c>
      <c r="O3702" s="27">
        <f>IF(ISBLANK(J3702), "", IF(LEFT(B3702) = "P", J3702+60, J3702+90))</f>
        <v>45365</v>
      </c>
      <c r="P3702" s="27">
        <v>45359</v>
      </c>
      <c r="Q3702" s="27">
        <f>IF(NOT(ISNUMBER(P3702)),"",P3702+15)</f>
        <v>45374</v>
      </c>
      <c r="R3702" s="25" t="s">
        <v>195</v>
      </c>
      <c r="S3702" s="25"/>
      <c r="T3702" s="42"/>
      <c r="U3702" s="24"/>
      <c r="V3702" s="24"/>
      <c r="W3702" s="24"/>
      <c r="X3702" s="24">
        <v>45377</v>
      </c>
      <c r="Y3702" s="23" t="str">
        <f ca="1">IF(LEFT(B3702) = "P",
        IF(OR(ISBLANK(I3702), I3702 = ""), TODAY() - F3702 &amp; CHAR(10) &amp; "(preapproval)", I3702 - F3702 &amp; CHAR(10) &amp; "(PFL filed)"),
       IF(OR(ISBLANK(Z3702), Z3702 = ""), TODAY() - J3702, X3702 - J3702 &amp; CHAR(10) &amp; "(closed)"))</f>
        <v>102
(closed)</v>
      </c>
      <c r="Z3702" s="6" t="str">
        <f>IF(ISBLANK(X3702), "", "Yes")</f>
        <v>Yes</v>
      </c>
    </row>
    <row r="3703" spans="1:26" ht="28.8" hidden="1" x14ac:dyDescent="0.3">
      <c r="A3703" s="29" t="s">
        <v>185</v>
      </c>
      <c r="B3703" s="29">
        <v>2023000349</v>
      </c>
      <c r="C3703" s="31" t="s">
        <v>873</v>
      </c>
      <c r="D3703" s="29" t="s">
        <v>176</v>
      </c>
      <c r="E3703" s="31" t="s">
        <v>872</v>
      </c>
      <c r="F3703" s="43"/>
      <c r="G3703" s="32"/>
      <c r="H3703" s="24" t="s">
        <v>230</v>
      </c>
      <c r="I3703" s="24"/>
      <c r="J3703" s="24">
        <v>45278</v>
      </c>
      <c r="K3703" s="28">
        <v>2654.19</v>
      </c>
      <c r="L3703" s="44">
        <v>156.08000000000001</v>
      </c>
      <c r="M3703" s="28">
        <v>0</v>
      </c>
      <c r="N3703" s="28">
        <v>0</v>
      </c>
      <c r="O3703" s="27">
        <f>IF(ISBLANK(J3703), "", IF(LEFT(B3703) = "P", J3703+60, J3703+90))</f>
        <v>45368</v>
      </c>
      <c r="P3703" s="27" t="s">
        <v>230</v>
      </c>
      <c r="Q3703" s="27" t="s">
        <v>230</v>
      </c>
      <c r="R3703" s="25" t="s">
        <v>195</v>
      </c>
      <c r="S3703" s="25"/>
      <c r="T3703" s="42"/>
      <c r="U3703" s="24"/>
      <c r="V3703" s="24"/>
      <c r="W3703" s="24"/>
      <c r="X3703" s="24">
        <v>45342</v>
      </c>
      <c r="Y3703" s="23" t="str">
        <f ca="1">IF(LEFT(B3703) = "P",
        IF(OR(ISBLANK(I3703), I3703 = ""), TODAY() - F3703 &amp; CHAR(10) &amp; "(preapproval)", I3703 - F3703 &amp; CHAR(10) &amp; "(PFL filed)"),
       IF(OR(ISBLANK(Z3703), Z3703 = ""), TODAY() - J3703, X3703 - J3703 &amp; CHAR(10) &amp; "(closed)"))</f>
        <v>64
(closed)</v>
      </c>
      <c r="Z3703" s="6" t="str">
        <f>IF(ISBLANK(X3703), "", "Yes")</f>
        <v>Yes</v>
      </c>
    </row>
    <row r="3704" spans="1:26" ht="28.8" hidden="1" x14ac:dyDescent="0.3">
      <c r="A3704" s="29" t="s">
        <v>185</v>
      </c>
      <c r="B3704" s="29">
        <v>2023000350</v>
      </c>
      <c r="C3704" s="31" t="s">
        <v>193</v>
      </c>
      <c r="D3704" s="29" t="s">
        <v>179</v>
      </c>
      <c r="E3704" s="31" t="s">
        <v>871</v>
      </c>
      <c r="F3704" s="43"/>
      <c r="G3704" s="32"/>
      <c r="H3704" s="24" t="s">
        <v>230</v>
      </c>
      <c r="I3704" s="24"/>
      <c r="J3704" s="24">
        <v>45279</v>
      </c>
      <c r="K3704" s="28">
        <v>1661.24</v>
      </c>
      <c r="L3704" s="44">
        <v>682.7</v>
      </c>
      <c r="M3704" s="28">
        <v>1661.24</v>
      </c>
      <c r="N3704" s="28">
        <v>682.7</v>
      </c>
      <c r="O3704" s="27">
        <f>IF(ISBLANK(J3704), "", IF(LEFT(B3704) = "P", J3704+60, J3704+90))</f>
        <v>45369</v>
      </c>
      <c r="P3704" s="27">
        <v>45364</v>
      </c>
      <c r="Q3704" s="27">
        <f>IF(NOT(ISNUMBER(P3704)),"",P3704+15)</f>
        <v>45379</v>
      </c>
      <c r="R3704" s="25" t="s">
        <v>195</v>
      </c>
      <c r="S3704" s="25"/>
      <c r="T3704" s="42"/>
      <c r="U3704" s="24"/>
      <c r="V3704" s="24"/>
      <c r="W3704" s="24"/>
      <c r="X3704" s="24">
        <v>45380</v>
      </c>
      <c r="Y3704" s="23" t="str">
        <f ca="1">IF(LEFT(B3704) = "P",
        IF(OR(ISBLANK(I3704), I3704 = ""), TODAY() - F3704 &amp; CHAR(10) &amp; "(preapproval)", I3704 - F3704 &amp; CHAR(10) &amp; "(PFL filed)"),
       IF(OR(ISBLANK(Z3704), Z3704 = ""), TODAY() - J3704, X3704 - J3704 &amp; CHAR(10) &amp; "(closed)"))</f>
        <v>101
(closed)</v>
      </c>
      <c r="Z3704" s="6" t="str">
        <f>IF(ISBLANK(X3704), "", "Yes")</f>
        <v>Yes</v>
      </c>
    </row>
    <row r="3705" spans="1:26" ht="28.8" hidden="1" x14ac:dyDescent="0.3">
      <c r="A3705" s="29" t="s">
        <v>185</v>
      </c>
      <c r="B3705" s="29">
        <v>2023000351</v>
      </c>
      <c r="C3705" s="31" t="s">
        <v>389</v>
      </c>
      <c r="D3705" s="29" t="s">
        <v>179</v>
      </c>
      <c r="E3705" s="31" t="s">
        <v>870</v>
      </c>
      <c r="F3705" s="43"/>
      <c r="G3705" s="32"/>
      <c r="H3705" s="24" t="s">
        <v>230</v>
      </c>
      <c r="I3705" s="24"/>
      <c r="J3705" s="24">
        <v>45279</v>
      </c>
      <c r="K3705" s="28">
        <v>2240</v>
      </c>
      <c r="L3705" s="44">
        <v>448</v>
      </c>
      <c r="M3705" s="28">
        <v>2240</v>
      </c>
      <c r="N3705" s="28">
        <v>448</v>
      </c>
      <c r="O3705" s="27">
        <f>IF(ISBLANK(J3705), "", IF(LEFT(B3705) = "P", J3705+60, J3705+90))</f>
        <v>45369</v>
      </c>
      <c r="P3705" s="27">
        <v>45364</v>
      </c>
      <c r="Q3705" s="27">
        <f>IF(NOT(ISNUMBER(P3705)),"",P3705+15)</f>
        <v>45379</v>
      </c>
      <c r="R3705" s="25" t="s">
        <v>195</v>
      </c>
      <c r="S3705" s="25"/>
      <c r="T3705" s="42"/>
      <c r="U3705" s="24"/>
      <c r="V3705" s="24"/>
      <c r="W3705" s="24"/>
      <c r="X3705" s="24">
        <v>45380</v>
      </c>
      <c r="Y3705" s="23" t="str">
        <f ca="1">IF(LEFT(B3705) = "P",
        IF(OR(ISBLANK(I3705), I3705 = ""), TODAY() - F3705 &amp; CHAR(10) &amp; "(preapproval)", I3705 - F3705 &amp; CHAR(10) &amp; "(PFL filed)"),
       IF(OR(ISBLANK(Z3705), Z3705 = ""), TODAY() - J3705, X3705 - J3705 &amp; CHAR(10) &amp; "(closed)"))</f>
        <v>101
(closed)</v>
      </c>
      <c r="Z3705" s="6" t="str">
        <f>IF(ISBLANK(X3705), "", "Yes")</f>
        <v>Yes</v>
      </c>
    </row>
    <row r="3706" spans="1:26" ht="28.8" hidden="1" x14ac:dyDescent="0.3">
      <c r="A3706" s="29" t="s">
        <v>185</v>
      </c>
      <c r="B3706" s="29">
        <v>2023000352</v>
      </c>
      <c r="C3706" s="31" t="s">
        <v>415</v>
      </c>
      <c r="D3706" s="29" t="s">
        <v>179</v>
      </c>
      <c r="E3706" s="31" t="s">
        <v>869</v>
      </c>
      <c r="F3706" s="43"/>
      <c r="G3706" s="32"/>
      <c r="H3706" s="24" t="s">
        <v>230</v>
      </c>
      <c r="I3706" s="24"/>
      <c r="J3706" s="24">
        <v>45279</v>
      </c>
      <c r="K3706" s="28">
        <v>4840</v>
      </c>
      <c r="L3706" s="44">
        <v>4840</v>
      </c>
      <c r="M3706" s="28">
        <v>4840</v>
      </c>
      <c r="N3706" s="28">
        <v>4840</v>
      </c>
      <c r="O3706" s="27">
        <f>IF(ISBLANK(J3706), "", IF(LEFT(B3706) = "P", J3706+60, J3706+90))</f>
        <v>45369</v>
      </c>
      <c r="P3706" s="27">
        <v>45366</v>
      </c>
      <c r="Q3706" s="27">
        <f>IF(NOT(ISNUMBER(P3706)),"",P3706+15)</f>
        <v>45381</v>
      </c>
      <c r="R3706" s="25" t="s">
        <v>195</v>
      </c>
      <c r="S3706" s="25"/>
      <c r="T3706" s="42"/>
      <c r="U3706" s="24"/>
      <c r="V3706" s="24"/>
      <c r="W3706" s="24"/>
      <c r="X3706" s="24">
        <v>45384</v>
      </c>
      <c r="Y3706" s="23" t="str">
        <f ca="1">IF(LEFT(B3706) = "P",
        IF(OR(ISBLANK(I3706), I3706 = ""), TODAY() - F3706 &amp; CHAR(10) &amp; "(preapproval)", I3706 - F3706 &amp; CHAR(10) &amp; "(PFL filed)"),
       IF(OR(ISBLANK(Z3706), Z3706 = ""), TODAY() - J3706, X3706 - J3706 &amp; CHAR(10) &amp; "(closed)"))</f>
        <v>105
(closed)</v>
      </c>
      <c r="Z3706" s="6" t="str">
        <f>IF(ISBLANK(X3706), "", "Yes")</f>
        <v>Yes</v>
      </c>
    </row>
    <row r="3707" spans="1:26" ht="28.8" hidden="1" x14ac:dyDescent="0.3">
      <c r="A3707" s="29" t="s">
        <v>185</v>
      </c>
      <c r="B3707" s="29">
        <v>2023000353</v>
      </c>
      <c r="C3707" s="31" t="s">
        <v>187</v>
      </c>
      <c r="D3707" s="29" t="s">
        <v>179</v>
      </c>
      <c r="E3707" s="31" t="s">
        <v>868</v>
      </c>
      <c r="F3707" s="43"/>
      <c r="G3707" s="32"/>
      <c r="H3707" s="24" t="s">
        <v>230</v>
      </c>
      <c r="I3707" s="24"/>
      <c r="J3707" s="24">
        <v>45279</v>
      </c>
      <c r="K3707" s="28">
        <v>756</v>
      </c>
      <c r="L3707" s="44">
        <v>126</v>
      </c>
      <c r="M3707" s="28">
        <v>756</v>
      </c>
      <c r="N3707" s="28">
        <v>126</v>
      </c>
      <c r="O3707" s="27">
        <f>IF(ISBLANK(J3707), "", IF(LEFT(B3707) = "P", J3707+60, J3707+90))</f>
        <v>45369</v>
      </c>
      <c r="P3707" s="27">
        <v>45364</v>
      </c>
      <c r="Q3707" s="27">
        <f>IF(NOT(ISNUMBER(P3707)),"",P3707+15)</f>
        <v>45379</v>
      </c>
      <c r="R3707" s="25" t="s">
        <v>195</v>
      </c>
      <c r="S3707" s="25"/>
      <c r="T3707" s="42"/>
      <c r="U3707" s="24"/>
      <c r="V3707" s="24"/>
      <c r="W3707" s="24"/>
      <c r="X3707" s="24">
        <v>45380</v>
      </c>
      <c r="Y3707" s="23" t="str">
        <f ca="1">IF(LEFT(B3707) = "P",
        IF(OR(ISBLANK(I3707), I3707 = ""), TODAY() - F3707 &amp; CHAR(10) &amp; "(preapproval)", I3707 - F3707 &amp; CHAR(10) &amp; "(PFL filed)"),
       IF(OR(ISBLANK(Z3707), Z3707 = ""), TODAY() - J3707, X3707 - J3707 &amp; CHAR(10) &amp; "(closed)"))</f>
        <v>101
(closed)</v>
      </c>
      <c r="Z3707" s="6" t="str">
        <f>IF(ISBLANK(X3707), "", "Yes")</f>
        <v>Yes</v>
      </c>
    </row>
    <row r="3708" spans="1:26" ht="28.8" hidden="1" x14ac:dyDescent="0.3">
      <c r="A3708" s="29" t="s">
        <v>185</v>
      </c>
      <c r="B3708" s="29">
        <v>2023000354</v>
      </c>
      <c r="C3708" s="31" t="s">
        <v>329</v>
      </c>
      <c r="D3708" s="29" t="s">
        <v>174</v>
      </c>
      <c r="E3708" s="31" t="s">
        <v>352</v>
      </c>
      <c r="F3708" s="43"/>
      <c r="G3708" s="32"/>
      <c r="H3708" s="24" t="s">
        <v>230</v>
      </c>
      <c r="I3708" s="24"/>
      <c r="J3708" s="24">
        <v>45287</v>
      </c>
      <c r="K3708" s="28">
        <v>261545</v>
      </c>
      <c r="L3708" s="44">
        <v>0</v>
      </c>
      <c r="M3708" s="28">
        <v>261545</v>
      </c>
      <c r="N3708" s="28">
        <v>0</v>
      </c>
      <c r="O3708" s="27">
        <f>IF(ISBLANK(J3708), "", IF(LEFT(B3708) = "P", J3708+60, J3708+90))</f>
        <v>45377</v>
      </c>
      <c r="P3708" s="27">
        <v>45345</v>
      </c>
      <c r="Q3708" s="27">
        <f>IF(NOT(ISNUMBER(P3708)),"",P3708+15)</f>
        <v>45360</v>
      </c>
      <c r="R3708" s="25" t="s">
        <v>195</v>
      </c>
      <c r="S3708" s="25"/>
      <c r="T3708" s="42"/>
      <c r="U3708" s="24"/>
      <c r="V3708" s="24"/>
      <c r="W3708" s="24"/>
      <c r="X3708" s="24">
        <v>45363</v>
      </c>
      <c r="Y3708" s="23" t="str">
        <f ca="1">IF(LEFT(B3708) = "P",
        IF(OR(ISBLANK(I3708), I3708 = ""), TODAY() - F3708 &amp; CHAR(10) &amp; "(preapproval)", I3708 - F3708 &amp; CHAR(10) &amp; "(PFL filed)"),
       IF(OR(ISBLANK(Z3708), Z3708 = ""), TODAY() - J3708, X3708 - J3708 &amp; CHAR(10) &amp; "(closed)"))</f>
        <v>76
(closed)</v>
      </c>
      <c r="Z3708" s="6" t="str">
        <f>IF(ISBLANK(X3708), "", "Yes")</f>
        <v>Yes</v>
      </c>
    </row>
    <row r="3709" spans="1:26" ht="28.8" hidden="1" x14ac:dyDescent="0.3">
      <c r="A3709" s="29" t="s">
        <v>185</v>
      </c>
      <c r="B3709" s="29">
        <v>2023000355</v>
      </c>
      <c r="C3709" s="31" t="s">
        <v>250</v>
      </c>
      <c r="D3709" s="29" t="s">
        <v>179</v>
      </c>
      <c r="E3709" s="31" t="s">
        <v>867</v>
      </c>
      <c r="F3709" s="43"/>
      <c r="G3709" s="32"/>
      <c r="H3709" s="24" t="s">
        <v>230</v>
      </c>
      <c r="I3709" s="24"/>
      <c r="J3709" s="24">
        <v>45287</v>
      </c>
      <c r="K3709" s="28">
        <v>4038.86</v>
      </c>
      <c r="L3709" s="44">
        <v>248</v>
      </c>
      <c r="M3709" s="28">
        <v>4038.86</v>
      </c>
      <c r="N3709" s="28">
        <v>248</v>
      </c>
      <c r="O3709" s="27">
        <f>IF(ISBLANK(J3709), "", IF(LEFT(B3709) = "P", J3709+60, J3709+90))</f>
        <v>45377</v>
      </c>
      <c r="P3709" s="27">
        <v>45376</v>
      </c>
      <c r="Q3709" s="27">
        <f>IF(NOT(ISNUMBER(P3709)),"",P3709+15)</f>
        <v>45391</v>
      </c>
      <c r="R3709" s="25" t="s">
        <v>195</v>
      </c>
      <c r="S3709" s="25"/>
      <c r="T3709" s="42"/>
      <c r="U3709" s="24"/>
      <c r="V3709" s="24"/>
      <c r="W3709" s="24"/>
      <c r="X3709" s="24">
        <v>45392</v>
      </c>
      <c r="Y3709" s="23" t="str">
        <f ca="1">IF(LEFT(B3709) = "P",
        IF(OR(ISBLANK(I3709), I3709 = ""), TODAY() - F3709 &amp; CHAR(10) &amp; "(preapproval)", I3709 - F3709 &amp; CHAR(10) &amp; "(PFL filed)"),
       IF(OR(ISBLANK(Z3709), Z3709 = ""), TODAY() - J3709, X3709 - J3709 &amp; CHAR(10) &amp; "(closed)"))</f>
        <v>105
(closed)</v>
      </c>
      <c r="Z3709" s="6" t="str">
        <f>IF(ISBLANK(X3709), "", "Yes")</f>
        <v>Yes</v>
      </c>
    </row>
    <row r="3710" spans="1:26" ht="28.8" hidden="1" x14ac:dyDescent="0.3">
      <c r="A3710" s="29" t="s">
        <v>185</v>
      </c>
      <c r="B3710" s="29">
        <v>2023000356</v>
      </c>
      <c r="C3710" s="31" t="s">
        <v>250</v>
      </c>
      <c r="D3710" s="29" t="s">
        <v>179</v>
      </c>
      <c r="E3710" s="30" t="s">
        <v>866</v>
      </c>
      <c r="F3710" s="29"/>
      <c r="G3710" s="32"/>
      <c r="H3710" s="24" t="str">
        <f>IF(ISNUMBER(F3710), F3710+90, "N/A")</f>
        <v>N/A</v>
      </c>
      <c r="I3710" s="24"/>
      <c r="J3710" s="24">
        <v>45288</v>
      </c>
      <c r="K3710" s="28">
        <v>5399.54</v>
      </c>
      <c r="L3710" s="28">
        <v>333</v>
      </c>
      <c r="M3710" s="28">
        <v>5399.54</v>
      </c>
      <c r="N3710" s="28">
        <v>333</v>
      </c>
      <c r="O3710" s="27">
        <f>IF(ISBLANK(J3710), "", IF(LEFT(B3710) = "P", J3710+60, J3710+90))</f>
        <v>45378</v>
      </c>
      <c r="P3710" s="27">
        <v>45364</v>
      </c>
      <c r="Q3710" s="27">
        <f>IF(NOT(ISNUMBER(P3710)),"",P3710+15)</f>
        <v>45379</v>
      </c>
      <c r="R3710" s="25" t="s">
        <v>195</v>
      </c>
      <c r="S3710" s="25"/>
      <c r="T3710" s="26"/>
      <c r="U3710" s="25"/>
      <c r="V3710" s="25"/>
      <c r="W3710" s="25" t="str">
        <f>IF(ISNUMBER(R3710), R3710+120, "")</f>
        <v/>
      </c>
      <c r="X3710" s="24">
        <v>45380</v>
      </c>
      <c r="Y3710" s="23" t="str">
        <f ca="1">IF(LEFT(B3710) = "P",
        IF(OR(ISBLANK(I3710), I3710 = ""), TODAY() - F3710 &amp; CHAR(10) &amp; "(preapproval)", I3710 - F3710 &amp; CHAR(10) &amp; "(PFL filed)"),
       IF(OR(ISBLANK(Z3710), Z3710 = ""), TODAY() - J3710, X3710 - J3710 &amp; CHAR(10) &amp; "(closed)"))</f>
        <v>92
(closed)</v>
      </c>
      <c r="Z3710" s="6" t="str">
        <f>IF(ISBLANK(X3710), "", "Yes")</f>
        <v>Yes</v>
      </c>
    </row>
    <row r="3711" spans="1:26" ht="28.8" hidden="1" x14ac:dyDescent="0.3">
      <c r="A3711" s="29" t="s">
        <v>185</v>
      </c>
      <c r="B3711" s="29">
        <v>2023000357</v>
      </c>
      <c r="C3711" s="31" t="s">
        <v>445</v>
      </c>
      <c r="D3711" s="29" t="s">
        <v>176</v>
      </c>
      <c r="E3711" s="31" t="s">
        <v>865</v>
      </c>
      <c r="F3711" s="43"/>
      <c r="G3711" s="32"/>
      <c r="H3711" s="24" t="s">
        <v>230</v>
      </c>
      <c r="I3711" s="24"/>
      <c r="J3711" s="24">
        <v>45288</v>
      </c>
      <c r="K3711" s="28">
        <v>25483.94</v>
      </c>
      <c r="L3711" s="44">
        <v>1341.26</v>
      </c>
      <c r="M3711" s="28"/>
      <c r="N3711" s="28"/>
      <c r="O3711" s="27">
        <f>IF(ISBLANK(J3711), "", IF(LEFT(B3711) = "P", J3711+60, J3711+90))</f>
        <v>45378</v>
      </c>
      <c r="P3711" s="27" t="s">
        <v>230</v>
      </c>
      <c r="Q3711" s="27" t="str">
        <f>IF(NOT(ISNUMBER(P3711)),"",P3711+15)</f>
        <v/>
      </c>
      <c r="R3711" s="25"/>
      <c r="S3711" s="25"/>
      <c r="T3711" s="42"/>
      <c r="U3711" s="24"/>
      <c r="V3711" s="24"/>
      <c r="W3711" s="24"/>
      <c r="X3711" s="24">
        <v>45345</v>
      </c>
      <c r="Y3711" s="23" t="str">
        <f ca="1">IF(LEFT(B3711) = "P",
        IF(OR(ISBLANK(I3711), I3711 = ""), TODAY() - F3711 &amp; CHAR(10) &amp; "(preapproval)", I3711 - F3711 &amp; CHAR(10) &amp; "(PFL filed)"),
       IF(OR(ISBLANK(Z3711), Z3711 = ""), TODAY() - J3711, X3711 - J3711 &amp; CHAR(10) &amp; "(closed)"))</f>
        <v>57
(closed)</v>
      </c>
      <c r="Z3711" s="6" t="str">
        <f>IF(ISBLANK(X3711), "", "Yes")</f>
        <v>Yes</v>
      </c>
    </row>
    <row r="3712" spans="1:26" ht="28.8" hidden="1" x14ac:dyDescent="0.3">
      <c r="A3712" s="29" t="s">
        <v>185</v>
      </c>
      <c r="B3712" s="29">
        <v>2023000358</v>
      </c>
      <c r="C3712" s="31" t="s">
        <v>445</v>
      </c>
      <c r="D3712" s="29" t="s">
        <v>176</v>
      </c>
      <c r="E3712" s="31" t="s">
        <v>864</v>
      </c>
      <c r="F3712" s="43"/>
      <c r="G3712" s="32"/>
      <c r="H3712" s="24" t="s">
        <v>230</v>
      </c>
      <c r="I3712" s="24"/>
      <c r="J3712" s="24">
        <v>45288</v>
      </c>
      <c r="K3712" s="28">
        <v>8650.14</v>
      </c>
      <c r="L3712" s="44">
        <v>457.26</v>
      </c>
      <c r="M3712" s="28"/>
      <c r="N3712" s="28"/>
      <c r="O3712" s="27">
        <f>IF(ISBLANK(J3712), "", IF(LEFT(B3712) = "P", J3712+60, J3712+90))</f>
        <v>45378</v>
      </c>
      <c r="P3712" s="27" t="s">
        <v>230</v>
      </c>
      <c r="Q3712" s="27" t="str">
        <f>IF(NOT(ISNUMBER(P3712)),"",P3712+15)</f>
        <v/>
      </c>
      <c r="R3712" s="25"/>
      <c r="S3712" s="25"/>
      <c r="T3712" s="42"/>
      <c r="U3712" s="24"/>
      <c r="V3712" s="24"/>
      <c r="W3712" s="24"/>
      <c r="X3712" s="24">
        <v>45345</v>
      </c>
      <c r="Y3712" s="23" t="str">
        <f ca="1">IF(LEFT(B3712) = "P",
        IF(OR(ISBLANK(I3712), I3712 = ""), TODAY() - F3712 &amp; CHAR(10) &amp; "(preapproval)", I3712 - F3712 &amp; CHAR(10) &amp; "(PFL filed)"),
       IF(OR(ISBLANK(Z3712), Z3712 = ""), TODAY() - J3712, X3712 - J3712 &amp; CHAR(10) &amp; "(closed)"))</f>
        <v>57
(closed)</v>
      </c>
      <c r="Z3712" s="6" t="str">
        <f>IF(ISBLANK(X3712), "", "Yes")</f>
        <v>Yes</v>
      </c>
    </row>
    <row r="3713" spans="1:26" ht="28.8" hidden="1" x14ac:dyDescent="0.3">
      <c r="A3713" s="29" t="s">
        <v>185</v>
      </c>
      <c r="B3713" s="29">
        <v>2023000359</v>
      </c>
      <c r="C3713" s="31" t="s">
        <v>445</v>
      </c>
      <c r="D3713" s="29" t="s">
        <v>176</v>
      </c>
      <c r="E3713" s="31" t="s">
        <v>863</v>
      </c>
      <c r="F3713" s="43"/>
      <c r="G3713" s="32"/>
      <c r="H3713" s="24" t="s">
        <v>230</v>
      </c>
      <c r="I3713" s="24"/>
      <c r="J3713" s="24">
        <v>45288</v>
      </c>
      <c r="K3713" s="28">
        <v>9038.8700000000008</v>
      </c>
      <c r="L3713" s="44">
        <v>475.73</v>
      </c>
      <c r="M3713" s="28"/>
      <c r="N3713" s="28"/>
      <c r="O3713" s="27">
        <f>IF(ISBLANK(J3713), "", IF(LEFT(B3713) = "P", J3713+60, J3713+90))</f>
        <v>45378</v>
      </c>
      <c r="P3713" s="27" t="s">
        <v>230</v>
      </c>
      <c r="Q3713" s="27" t="str">
        <f>IF(NOT(ISNUMBER(P3713)),"",P3713+15)</f>
        <v/>
      </c>
      <c r="R3713" s="25"/>
      <c r="S3713" s="25"/>
      <c r="T3713" s="42"/>
      <c r="U3713" s="24"/>
      <c r="V3713" s="24"/>
      <c r="W3713" s="24"/>
      <c r="X3713" s="24">
        <v>45345</v>
      </c>
      <c r="Y3713" s="23" t="str">
        <f ca="1">IF(LEFT(B3713) = "P",
        IF(OR(ISBLANK(I3713), I3713 = ""), TODAY() - F3713 &amp; CHAR(10) &amp; "(preapproval)", I3713 - F3713 &amp; CHAR(10) &amp; "(PFL filed)"),
       IF(OR(ISBLANK(Z3713), Z3713 = ""), TODAY() - J3713, X3713 - J3713 &amp; CHAR(10) &amp; "(closed)"))</f>
        <v>57
(closed)</v>
      </c>
      <c r="Z3713" s="6" t="str">
        <f>IF(ISBLANK(X3713), "", "Yes")</f>
        <v>Yes</v>
      </c>
    </row>
    <row r="3714" spans="1:26" ht="28.8" hidden="1" x14ac:dyDescent="0.3">
      <c r="A3714" s="29" t="s">
        <v>185</v>
      </c>
      <c r="B3714" s="29">
        <v>2023000360</v>
      </c>
      <c r="C3714" s="31" t="s">
        <v>445</v>
      </c>
      <c r="D3714" s="29" t="s">
        <v>176</v>
      </c>
      <c r="E3714" s="31" t="s">
        <v>862</v>
      </c>
      <c r="F3714" s="43"/>
      <c r="G3714" s="32"/>
      <c r="H3714" s="24" t="s">
        <v>230</v>
      </c>
      <c r="I3714" s="24"/>
      <c r="J3714" s="24">
        <v>45288</v>
      </c>
      <c r="K3714" s="28">
        <v>1975.43</v>
      </c>
      <c r="L3714" s="44">
        <v>177.56</v>
      </c>
      <c r="M3714" s="28"/>
      <c r="N3714" s="28"/>
      <c r="O3714" s="27">
        <f>IF(ISBLANK(J3714), "", IF(LEFT(B3714) = "P", J3714+60, J3714+90))</f>
        <v>45378</v>
      </c>
      <c r="P3714" s="27" t="s">
        <v>230</v>
      </c>
      <c r="Q3714" s="27" t="str">
        <f>IF(NOT(ISNUMBER(P3714)),"",P3714+15)</f>
        <v/>
      </c>
      <c r="R3714" s="25"/>
      <c r="S3714" s="25"/>
      <c r="T3714" s="42"/>
      <c r="U3714" s="24"/>
      <c r="V3714" s="24"/>
      <c r="W3714" s="24"/>
      <c r="X3714" s="24">
        <v>45345</v>
      </c>
      <c r="Y3714" s="23" t="str">
        <f ca="1">IF(LEFT(B3714) = "P",
        IF(OR(ISBLANK(I3714), I3714 = ""), TODAY() - F3714 &amp; CHAR(10) &amp; "(preapproval)", I3714 - F3714 &amp; CHAR(10) &amp; "(PFL filed)"),
       IF(OR(ISBLANK(Z3714), Z3714 = ""), TODAY() - J3714, X3714 - J3714 &amp; CHAR(10) &amp; "(closed)"))</f>
        <v>57
(closed)</v>
      </c>
      <c r="Z3714" s="6" t="str">
        <f>IF(ISBLANK(X3714), "", "Yes")</f>
        <v>Yes</v>
      </c>
    </row>
    <row r="3715" spans="1:26" ht="28.8" hidden="1" x14ac:dyDescent="0.3">
      <c r="A3715" s="29" t="s">
        <v>185</v>
      </c>
      <c r="B3715" s="29">
        <v>2023000361</v>
      </c>
      <c r="C3715" s="31" t="s">
        <v>445</v>
      </c>
      <c r="D3715" s="29" t="s">
        <v>176</v>
      </c>
      <c r="E3715" s="31" t="s">
        <v>239</v>
      </c>
      <c r="F3715" s="43"/>
      <c r="G3715" s="32"/>
      <c r="H3715" s="24" t="s">
        <v>230</v>
      </c>
      <c r="I3715" s="24"/>
      <c r="J3715" s="24">
        <v>45288</v>
      </c>
      <c r="K3715" s="28">
        <v>4286.59</v>
      </c>
      <c r="L3715" s="44">
        <v>225.61</v>
      </c>
      <c r="M3715" s="28"/>
      <c r="N3715" s="28"/>
      <c r="O3715" s="27">
        <f>IF(ISBLANK(J3715), "", IF(LEFT(B3715) = "P", J3715+60, J3715+90))</f>
        <v>45378</v>
      </c>
      <c r="P3715" s="27" t="s">
        <v>230</v>
      </c>
      <c r="Q3715" s="27" t="str">
        <f>IF(NOT(ISNUMBER(P3715)),"",P3715+15)</f>
        <v/>
      </c>
      <c r="R3715" s="25"/>
      <c r="S3715" s="25"/>
      <c r="T3715" s="42"/>
      <c r="U3715" s="24"/>
      <c r="V3715" s="24"/>
      <c r="W3715" s="24"/>
      <c r="X3715" s="24">
        <v>45345</v>
      </c>
      <c r="Y3715" s="23" t="str">
        <f ca="1">IF(LEFT(B3715) = "P",
        IF(OR(ISBLANK(I3715), I3715 = ""), TODAY() - F3715 &amp; CHAR(10) &amp; "(preapproval)", I3715 - F3715 &amp; CHAR(10) &amp; "(PFL filed)"),
       IF(OR(ISBLANK(Z3715), Z3715 = ""), TODAY() - J3715, X3715 - J3715 &amp; CHAR(10) &amp; "(closed)"))</f>
        <v>57
(closed)</v>
      </c>
      <c r="Z3715" s="6" t="str">
        <f>IF(ISBLANK(X3715), "", "Yes")</f>
        <v>Yes</v>
      </c>
    </row>
    <row r="3716" spans="1:26" ht="28.8" hidden="1" x14ac:dyDescent="0.3">
      <c r="A3716" s="29" t="s">
        <v>185</v>
      </c>
      <c r="B3716" s="29">
        <v>2023000362</v>
      </c>
      <c r="C3716" s="31" t="s">
        <v>858</v>
      </c>
      <c r="D3716" s="29" t="s">
        <v>176</v>
      </c>
      <c r="E3716" s="31" t="s">
        <v>237</v>
      </c>
      <c r="F3716" s="43"/>
      <c r="G3716" s="32"/>
      <c r="H3716" s="24" t="s">
        <v>230</v>
      </c>
      <c r="I3716" s="24"/>
      <c r="J3716" s="24">
        <v>45288</v>
      </c>
      <c r="K3716" s="28">
        <v>3839.58</v>
      </c>
      <c r="L3716" s="44">
        <v>213.31</v>
      </c>
      <c r="M3716" s="28">
        <v>0</v>
      </c>
      <c r="N3716" s="28">
        <v>0</v>
      </c>
      <c r="O3716" s="27">
        <f>IF(ISBLANK(J3716), "", IF(LEFT(B3716) = "P", J3716+60, J3716+90))</f>
        <v>45378</v>
      </c>
      <c r="P3716" s="27" t="s">
        <v>230</v>
      </c>
      <c r="Q3716" s="27" t="s">
        <v>230</v>
      </c>
      <c r="R3716" s="25" t="s">
        <v>195</v>
      </c>
      <c r="S3716" s="25"/>
      <c r="T3716" s="42"/>
      <c r="U3716" s="24"/>
      <c r="V3716" s="24"/>
      <c r="W3716" s="24"/>
      <c r="X3716" s="24">
        <v>45345</v>
      </c>
      <c r="Y3716" s="23" t="str">
        <f ca="1">IF(LEFT(B3716) = "P",
        IF(OR(ISBLANK(I3716), I3716 = ""), TODAY() - F3716 &amp; CHAR(10) &amp; "(preapproval)", I3716 - F3716 &amp; CHAR(10) &amp; "(PFL filed)"),
       IF(OR(ISBLANK(Z3716), Z3716 = ""), TODAY() - J3716, X3716 - J3716 &amp; CHAR(10) &amp; "(closed)"))</f>
        <v>57
(closed)</v>
      </c>
      <c r="Z3716" s="6" t="str">
        <f>IF(ISBLANK(X3716), "", "Yes")</f>
        <v>Yes</v>
      </c>
    </row>
    <row r="3717" spans="1:26" ht="28.8" hidden="1" x14ac:dyDescent="0.3">
      <c r="A3717" s="29" t="s">
        <v>185</v>
      </c>
      <c r="B3717" s="29">
        <v>2023000363</v>
      </c>
      <c r="C3717" s="31" t="s">
        <v>858</v>
      </c>
      <c r="D3717" s="29" t="s">
        <v>176</v>
      </c>
      <c r="E3717" s="31" t="s">
        <v>861</v>
      </c>
      <c r="F3717" s="43"/>
      <c r="G3717" s="32"/>
      <c r="H3717" s="24" t="s">
        <v>230</v>
      </c>
      <c r="I3717" s="24"/>
      <c r="J3717" s="24">
        <v>45288</v>
      </c>
      <c r="K3717" s="28">
        <v>7538.76</v>
      </c>
      <c r="L3717" s="44">
        <v>418.82</v>
      </c>
      <c r="M3717" s="28">
        <v>0</v>
      </c>
      <c r="N3717" s="28">
        <v>0</v>
      </c>
      <c r="O3717" s="27">
        <f>IF(ISBLANK(J3717), "", IF(LEFT(B3717) = "P", J3717+60, J3717+90))</f>
        <v>45378</v>
      </c>
      <c r="P3717" s="27" t="s">
        <v>230</v>
      </c>
      <c r="Q3717" s="27" t="s">
        <v>230</v>
      </c>
      <c r="R3717" s="25" t="s">
        <v>195</v>
      </c>
      <c r="S3717" s="25"/>
      <c r="T3717" s="42"/>
      <c r="U3717" s="24"/>
      <c r="V3717" s="24"/>
      <c r="W3717" s="24"/>
      <c r="X3717" s="24">
        <v>45345</v>
      </c>
      <c r="Y3717" s="23" t="str">
        <f ca="1">IF(LEFT(B3717) = "P",
        IF(OR(ISBLANK(I3717), I3717 = ""), TODAY() - F3717 &amp; CHAR(10) &amp; "(preapproval)", I3717 - F3717 &amp; CHAR(10) &amp; "(PFL filed)"),
       IF(OR(ISBLANK(Z3717), Z3717 = ""), TODAY() - J3717, X3717 - J3717 &amp; CHAR(10) &amp; "(closed)"))</f>
        <v>57
(closed)</v>
      </c>
      <c r="Z3717" s="6" t="str">
        <f>IF(ISBLANK(X3717), "", "Yes")</f>
        <v>Yes</v>
      </c>
    </row>
    <row r="3718" spans="1:26" ht="28.8" hidden="1" x14ac:dyDescent="0.3">
      <c r="A3718" s="29" t="s">
        <v>185</v>
      </c>
      <c r="B3718" s="29">
        <v>2023000364</v>
      </c>
      <c r="C3718" s="31" t="s">
        <v>858</v>
      </c>
      <c r="D3718" s="29" t="s">
        <v>176</v>
      </c>
      <c r="E3718" s="31" t="s">
        <v>860</v>
      </c>
      <c r="F3718" s="43"/>
      <c r="G3718" s="32"/>
      <c r="H3718" s="24" t="s">
        <v>230</v>
      </c>
      <c r="I3718" s="24"/>
      <c r="J3718" s="24">
        <v>45289</v>
      </c>
      <c r="K3718" s="28">
        <v>7538.76</v>
      </c>
      <c r="L3718" s="44">
        <v>418.82</v>
      </c>
      <c r="M3718" s="28">
        <v>0</v>
      </c>
      <c r="N3718" s="28">
        <v>0</v>
      </c>
      <c r="O3718" s="27">
        <f>IF(ISBLANK(J3718), "", IF(LEFT(B3718) = "P", J3718+60, J3718+90))</f>
        <v>45379</v>
      </c>
      <c r="P3718" s="27" t="s">
        <v>230</v>
      </c>
      <c r="Q3718" s="27" t="s">
        <v>230</v>
      </c>
      <c r="R3718" s="25" t="s">
        <v>195</v>
      </c>
      <c r="S3718" s="25"/>
      <c r="T3718" s="42"/>
      <c r="U3718" s="24"/>
      <c r="V3718" s="24"/>
      <c r="W3718" s="24"/>
      <c r="X3718" s="24">
        <v>45345</v>
      </c>
      <c r="Y3718" s="23" t="str">
        <f ca="1">IF(LEFT(B3718) = "P",
        IF(OR(ISBLANK(I3718), I3718 = ""), TODAY() - F3718 &amp; CHAR(10) &amp; "(preapproval)", I3718 - F3718 &amp; CHAR(10) &amp; "(PFL filed)"),
       IF(OR(ISBLANK(Z3718), Z3718 = ""), TODAY() - J3718, X3718 - J3718 &amp; CHAR(10) &amp; "(closed)"))</f>
        <v>56
(closed)</v>
      </c>
      <c r="Z3718" s="6" t="str">
        <f>IF(ISBLANK(X3718), "", "Yes")</f>
        <v>Yes</v>
      </c>
    </row>
    <row r="3719" spans="1:26" ht="28.8" hidden="1" x14ac:dyDescent="0.3">
      <c r="A3719" s="29" t="s">
        <v>185</v>
      </c>
      <c r="B3719" s="29">
        <v>2023000365</v>
      </c>
      <c r="C3719" s="31" t="s">
        <v>858</v>
      </c>
      <c r="D3719" s="29" t="s">
        <v>176</v>
      </c>
      <c r="E3719" s="31" t="s">
        <v>859</v>
      </c>
      <c r="F3719" s="43"/>
      <c r="G3719" s="32"/>
      <c r="H3719" s="24" t="s">
        <v>230</v>
      </c>
      <c r="I3719" s="24"/>
      <c r="J3719" s="24">
        <v>45289</v>
      </c>
      <c r="K3719" s="28">
        <v>12011.3</v>
      </c>
      <c r="L3719" s="44">
        <v>213.3</v>
      </c>
      <c r="M3719" s="28">
        <v>0</v>
      </c>
      <c r="N3719" s="28">
        <v>0</v>
      </c>
      <c r="O3719" s="27">
        <f>IF(ISBLANK(J3719), "", IF(LEFT(B3719) = "P", J3719+60, J3719+90))</f>
        <v>45379</v>
      </c>
      <c r="P3719" s="27" t="s">
        <v>230</v>
      </c>
      <c r="Q3719" s="27" t="s">
        <v>230</v>
      </c>
      <c r="R3719" s="25" t="s">
        <v>195</v>
      </c>
      <c r="S3719" s="25"/>
      <c r="T3719" s="42"/>
      <c r="U3719" s="24"/>
      <c r="V3719" s="24"/>
      <c r="W3719" s="24"/>
      <c r="X3719" s="24">
        <v>45345</v>
      </c>
      <c r="Y3719" s="23" t="str">
        <f ca="1">IF(LEFT(B3719) = "P",
        IF(OR(ISBLANK(I3719), I3719 = ""), TODAY() - F3719 &amp; CHAR(10) &amp; "(preapproval)", I3719 - F3719 &amp; CHAR(10) &amp; "(PFL filed)"),
       IF(OR(ISBLANK(Z3719), Z3719 = ""), TODAY() - J3719, X3719 - J3719 &amp; CHAR(10) &amp; "(closed)"))</f>
        <v>56
(closed)</v>
      </c>
      <c r="Z3719" s="6" t="str">
        <f>IF(ISBLANK(X3719), "", "Yes")</f>
        <v>Yes</v>
      </c>
    </row>
    <row r="3720" spans="1:26" ht="28.8" hidden="1" x14ac:dyDescent="0.3">
      <c r="A3720" s="29" t="s">
        <v>185</v>
      </c>
      <c r="B3720" s="29">
        <v>2023000366</v>
      </c>
      <c r="C3720" s="31" t="s">
        <v>858</v>
      </c>
      <c r="D3720" s="29" t="s">
        <v>176</v>
      </c>
      <c r="E3720" s="31" t="s">
        <v>857</v>
      </c>
      <c r="F3720" s="43"/>
      <c r="G3720" s="32"/>
      <c r="H3720" s="24" t="s">
        <v>230</v>
      </c>
      <c r="I3720" s="24"/>
      <c r="J3720" s="24">
        <v>45289</v>
      </c>
      <c r="K3720" s="28">
        <v>9038.8700000000008</v>
      </c>
      <c r="L3720" s="44">
        <v>475.73</v>
      </c>
      <c r="M3720" s="28">
        <v>0</v>
      </c>
      <c r="N3720" s="28">
        <v>0</v>
      </c>
      <c r="O3720" s="27">
        <f>IF(ISBLANK(J3720), "", IF(LEFT(B3720) = "P", J3720+60, J3720+90))</f>
        <v>45379</v>
      </c>
      <c r="P3720" s="27" t="s">
        <v>230</v>
      </c>
      <c r="Q3720" s="27" t="s">
        <v>230</v>
      </c>
      <c r="R3720" s="25" t="s">
        <v>195</v>
      </c>
      <c r="S3720" s="25"/>
      <c r="T3720" s="42"/>
      <c r="U3720" s="24"/>
      <c r="V3720" s="24"/>
      <c r="W3720" s="24"/>
      <c r="X3720" s="24">
        <v>45345</v>
      </c>
      <c r="Y3720" s="23" t="str">
        <f ca="1">IF(LEFT(B3720) = "P",
        IF(OR(ISBLANK(I3720), I3720 = ""), TODAY() - F3720 &amp; CHAR(10) &amp; "(preapproval)", I3720 - F3720 &amp; CHAR(10) &amp; "(PFL filed)"),
       IF(OR(ISBLANK(Z3720), Z3720 = ""), TODAY() - J3720, X3720 - J3720 &amp; CHAR(10) &amp; "(closed)"))</f>
        <v>56
(closed)</v>
      </c>
      <c r="Z3720" s="6" t="str">
        <f>IF(ISBLANK(X3720), "", "Yes")</f>
        <v>Yes</v>
      </c>
    </row>
    <row r="3721" spans="1:26" ht="28.8" hidden="1" x14ac:dyDescent="0.3">
      <c r="A3721" s="29" t="s">
        <v>185</v>
      </c>
      <c r="B3721" s="29">
        <v>2023000367</v>
      </c>
      <c r="C3721" s="31" t="s">
        <v>445</v>
      </c>
      <c r="D3721" s="29" t="s">
        <v>176</v>
      </c>
      <c r="E3721" s="31" t="s">
        <v>856</v>
      </c>
      <c r="F3721" s="43"/>
      <c r="G3721" s="32"/>
      <c r="H3721" s="24" t="s">
        <v>230</v>
      </c>
      <c r="I3721" s="24"/>
      <c r="J3721" s="24">
        <v>45289</v>
      </c>
      <c r="K3721" s="28">
        <v>6425.42</v>
      </c>
      <c r="L3721" s="44">
        <v>338.18</v>
      </c>
      <c r="M3721" s="28">
        <v>0</v>
      </c>
      <c r="N3721" s="28">
        <v>0</v>
      </c>
      <c r="O3721" s="27">
        <f>IF(ISBLANK(J3721), "", IF(LEFT(B3721) = "P", J3721+60, J3721+90))</f>
        <v>45379</v>
      </c>
      <c r="P3721" s="27" t="s">
        <v>230</v>
      </c>
      <c r="Q3721" s="27" t="s">
        <v>230</v>
      </c>
      <c r="R3721" s="25" t="s">
        <v>195</v>
      </c>
      <c r="S3721" s="25"/>
      <c r="T3721" s="42"/>
      <c r="U3721" s="24"/>
      <c r="V3721" s="24"/>
      <c r="W3721" s="24"/>
      <c r="X3721" s="24">
        <v>45345</v>
      </c>
      <c r="Y3721" s="23" t="str">
        <f ca="1">IF(LEFT(B3721) = "P",
        IF(OR(ISBLANK(I3721), I3721 = ""), TODAY() - F3721 &amp; CHAR(10) &amp; "(preapproval)", I3721 - F3721 &amp; CHAR(10) &amp; "(PFL filed)"),
       IF(OR(ISBLANK(Z3721), Z3721 = ""), TODAY() - J3721, X3721 - J3721 &amp; CHAR(10) &amp; "(closed)"))</f>
        <v>56
(closed)</v>
      </c>
      <c r="Z3721" s="6" t="str">
        <f>IF(ISBLANK(X3721), "", "Yes")</f>
        <v>Yes</v>
      </c>
    </row>
    <row r="3722" spans="1:26" ht="28.8" hidden="1" x14ac:dyDescent="0.3">
      <c r="A3722" s="29" t="s">
        <v>185</v>
      </c>
      <c r="B3722" s="29">
        <v>2023000368</v>
      </c>
      <c r="C3722" s="31" t="s">
        <v>445</v>
      </c>
      <c r="D3722" s="29" t="s">
        <v>176</v>
      </c>
      <c r="E3722" s="31" t="s">
        <v>855</v>
      </c>
      <c r="F3722" s="43"/>
      <c r="G3722" s="32"/>
      <c r="H3722" s="24" t="s">
        <v>230</v>
      </c>
      <c r="I3722" s="24"/>
      <c r="J3722" s="24">
        <v>45289</v>
      </c>
      <c r="K3722" s="28">
        <v>6037.92</v>
      </c>
      <c r="L3722" s="44">
        <v>355.44</v>
      </c>
      <c r="M3722" s="28">
        <v>0</v>
      </c>
      <c r="N3722" s="28">
        <v>0</v>
      </c>
      <c r="O3722" s="27">
        <f>IF(ISBLANK(J3722), "", IF(LEFT(B3722) = "P", J3722+60, J3722+90))</f>
        <v>45379</v>
      </c>
      <c r="P3722" s="27" t="s">
        <v>230</v>
      </c>
      <c r="Q3722" s="27" t="s">
        <v>230</v>
      </c>
      <c r="R3722" s="25" t="s">
        <v>195</v>
      </c>
      <c r="S3722" s="25"/>
      <c r="T3722" s="42"/>
      <c r="U3722" s="24"/>
      <c r="V3722" s="24"/>
      <c r="W3722" s="24"/>
      <c r="X3722" s="24">
        <v>45345</v>
      </c>
      <c r="Y3722" s="23" t="str">
        <f ca="1">IF(LEFT(B3722) = "P",
        IF(OR(ISBLANK(I3722), I3722 = ""), TODAY() - F3722 &amp; CHAR(10) &amp; "(preapproval)", I3722 - F3722 &amp; CHAR(10) &amp; "(PFL filed)"),
       IF(OR(ISBLANK(Z3722), Z3722 = ""), TODAY() - J3722, X3722 - J3722 &amp; CHAR(10) &amp; "(closed)"))</f>
        <v>56
(closed)</v>
      </c>
      <c r="Z3722" s="6" t="str">
        <f>IF(ISBLANK(X3722), "", "Yes")</f>
        <v>Yes</v>
      </c>
    </row>
    <row r="3723" spans="1:26" ht="28.8" hidden="1" x14ac:dyDescent="0.3">
      <c r="A3723" s="29" t="s">
        <v>185</v>
      </c>
      <c r="B3723" s="29">
        <v>2023000369</v>
      </c>
      <c r="C3723" s="31" t="s">
        <v>445</v>
      </c>
      <c r="D3723" s="29" t="s">
        <v>176</v>
      </c>
      <c r="E3723" s="31" t="s">
        <v>854</v>
      </c>
      <c r="F3723" s="43"/>
      <c r="G3723" s="32"/>
      <c r="H3723" s="24" t="s">
        <v>230</v>
      </c>
      <c r="I3723" s="24"/>
      <c r="J3723" s="24">
        <v>45289</v>
      </c>
      <c r="K3723" s="28">
        <v>4683.51</v>
      </c>
      <c r="L3723" s="44">
        <v>0</v>
      </c>
      <c r="M3723" s="28">
        <v>0</v>
      </c>
      <c r="N3723" s="28">
        <v>0</v>
      </c>
      <c r="O3723" s="27">
        <f>IF(ISBLANK(J3723), "", IF(LEFT(B3723) = "P", J3723+60, J3723+90))</f>
        <v>45379</v>
      </c>
      <c r="P3723" s="27" t="s">
        <v>230</v>
      </c>
      <c r="Q3723" s="27" t="s">
        <v>230</v>
      </c>
      <c r="R3723" s="25" t="s">
        <v>195</v>
      </c>
      <c r="S3723" s="25"/>
      <c r="T3723" s="42"/>
      <c r="U3723" s="24"/>
      <c r="V3723" s="24"/>
      <c r="W3723" s="24"/>
      <c r="X3723" s="24">
        <v>45345</v>
      </c>
      <c r="Y3723" s="23" t="str">
        <f ca="1">IF(LEFT(B3723) = "P",
        IF(OR(ISBLANK(I3723), I3723 = ""), TODAY() - F3723 &amp; CHAR(10) &amp; "(preapproval)", I3723 - F3723 &amp; CHAR(10) &amp; "(PFL filed)"),
       IF(OR(ISBLANK(Z3723), Z3723 = ""), TODAY() - J3723, X3723 - J3723 &amp; CHAR(10) &amp; "(closed)"))</f>
        <v>56
(closed)</v>
      </c>
      <c r="Z3723" s="6" t="str">
        <f>IF(ISBLANK(X3723), "", "Yes")</f>
        <v>Yes</v>
      </c>
    </row>
    <row r="3724" spans="1:26" ht="28.8" hidden="1" x14ac:dyDescent="0.3">
      <c r="A3724" s="29" t="s">
        <v>185</v>
      </c>
      <c r="B3724" s="29">
        <v>2023000370</v>
      </c>
      <c r="C3724" s="31" t="s">
        <v>445</v>
      </c>
      <c r="D3724" s="29" t="s">
        <v>176</v>
      </c>
      <c r="E3724" s="31" t="s">
        <v>853</v>
      </c>
      <c r="F3724" s="43"/>
      <c r="G3724" s="32"/>
      <c r="H3724" s="24" t="s">
        <v>230</v>
      </c>
      <c r="I3724" s="24"/>
      <c r="J3724" s="24">
        <v>45289</v>
      </c>
      <c r="K3724" s="28">
        <v>6210.6</v>
      </c>
      <c r="L3724" s="44">
        <v>210.95</v>
      </c>
      <c r="M3724" s="28">
        <v>0</v>
      </c>
      <c r="N3724" s="28">
        <v>0</v>
      </c>
      <c r="O3724" s="27">
        <f>IF(ISBLANK(J3724), "", IF(LEFT(B3724) = "P", J3724+60, J3724+90))</f>
        <v>45379</v>
      </c>
      <c r="P3724" s="27" t="s">
        <v>230</v>
      </c>
      <c r="Q3724" s="27" t="s">
        <v>230</v>
      </c>
      <c r="R3724" s="25" t="s">
        <v>195</v>
      </c>
      <c r="S3724" s="25"/>
      <c r="T3724" s="42"/>
      <c r="U3724" s="24"/>
      <c r="V3724" s="24"/>
      <c r="W3724" s="24"/>
      <c r="X3724" s="24">
        <v>45345</v>
      </c>
      <c r="Y3724" s="23" t="str">
        <f ca="1">IF(LEFT(B3724) = "P",
        IF(OR(ISBLANK(I3724), I3724 = ""), TODAY() - F3724 &amp; CHAR(10) &amp; "(preapproval)", I3724 - F3724 &amp; CHAR(10) &amp; "(PFL filed)"),
       IF(OR(ISBLANK(Z3724), Z3724 = ""), TODAY() - J3724, X3724 - J3724 &amp; CHAR(10) &amp; "(closed)"))</f>
        <v>56
(closed)</v>
      </c>
      <c r="Z3724" s="6" t="str">
        <f>IF(ISBLANK(X3724), "", "Yes")</f>
        <v>Yes</v>
      </c>
    </row>
    <row r="3725" spans="1:26" ht="28.8" hidden="1" x14ac:dyDescent="0.3">
      <c r="A3725" s="29" t="s">
        <v>185</v>
      </c>
      <c r="B3725" s="29">
        <v>2023000371</v>
      </c>
      <c r="C3725" s="31" t="s">
        <v>445</v>
      </c>
      <c r="D3725" s="29" t="s">
        <v>176</v>
      </c>
      <c r="E3725" s="31" t="s">
        <v>852</v>
      </c>
      <c r="F3725" s="43"/>
      <c r="G3725" s="32"/>
      <c r="H3725" s="24" t="s">
        <v>230</v>
      </c>
      <c r="I3725" s="24"/>
      <c r="J3725" s="24">
        <v>45289</v>
      </c>
      <c r="K3725" s="28">
        <v>5816.97</v>
      </c>
      <c r="L3725" s="44">
        <v>250.57</v>
      </c>
      <c r="M3725" s="28">
        <v>0</v>
      </c>
      <c r="N3725" s="28">
        <v>0</v>
      </c>
      <c r="O3725" s="27">
        <f>IF(ISBLANK(J3725), "", IF(LEFT(B3725) = "P", J3725+60, J3725+90))</f>
        <v>45379</v>
      </c>
      <c r="P3725" s="27" t="s">
        <v>230</v>
      </c>
      <c r="Q3725" s="27" t="s">
        <v>230</v>
      </c>
      <c r="R3725" s="25" t="s">
        <v>195</v>
      </c>
      <c r="S3725" s="25"/>
      <c r="T3725" s="42"/>
      <c r="U3725" s="24"/>
      <c r="V3725" s="24"/>
      <c r="W3725" s="24"/>
      <c r="X3725" s="24">
        <v>45345</v>
      </c>
      <c r="Y3725" s="23" t="str">
        <f ca="1">IF(LEFT(B3725) = "P",
        IF(OR(ISBLANK(I3725), I3725 = ""), TODAY() - F3725 &amp; CHAR(10) &amp; "(preapproval)", I3725 - F3725 &amp; CHAR(10) &amp; "(PFL filed)"),
       IF(OR(ISBLANK(Z3725), Z3725 = ""), TODAY() - J3725, X3725 - J3725 &amp; CHAR(10) &amp; "(closed)"))</f>
        <v>56
(closed)</v>
      </c>
      <c r="Z3725" s="6" t="str">
        <f>IF(ISBLANK(X3725), "", "Yes")</f>
        <v>Yes</v>
      </c>
    </row>
    <row r="3726" spans="1:26" ht="28.8" hidden="1" x14ac:dyDescent="0.3">
      <c r="A3726" s="29" t="s">
        <v>185</v>
      </c>
      <c r="B3726" s="29">
        <v>2023000372</v>
      </c>
      <c r="C3726" s="31" t="s">
        <v>250</v>
      </c>
      <c r="D3726" s="29" t="s">
        <v>176</v>
      </c>
      <c r="E3726" s="31" t="s">
        <v>551</v>
      </c>
      <c r="F3726" s="43"/>
      <c r="G3726" s="32"/>
      <c r="H3726" s="24" t="s">
        <v>230</v>
      </c>
      <c r="I3726" s="24"/>
      <c r="J3726" s="24">
        <v>45288</v>
      </c>
      <c r="K3726" s="28">
        <v>229248</v>
      </c>
      <c r="L3726" s="44">
        <v>0</v>
      </c>
      <c r="M3726" s="28">
        <v>214344</v>
      </c>
      <c r="N3726" s="28">
        <v>0</v>
      </c>
      <c r="O3726" s="27">
        <f>IF(ISBLANK(J3726), "", IF(LEFT(B3726) = "P", J3726+60, J3726+90))</f>
        <v>45378</v>
      </c>
      <c r="P3726" s="27">
        <v>45377</v>
      </c>
      <c r="Q3726" s="27">
        <f>IF(NOT(ISNUMBER(P3726)),"",P3726+15)</f>
        <v>45392</v>
      </c>
      <c r="R3726" s="25" t="s">
        <v>195</v>
      </c>
      <c r="S3726" s="25"/>
      <c r="T3726" s="42"/>
      <c r="U3726" s="24"/>
      <c r="V3726" s="24"/>
      <c r="W3726" s="24"/>
      <c r="X3726" s="24">
        <v>45393</v>
      </c>
      <c r="Y3726" s="23" t="str">
        <f ca="1">IF(LEFT(B3726) = "P",
        IF(OR(ISBLANK(I3726), I3726 = ""), TODAY() - F3726 &amp; CHAR(10) &amp; "(preapproval)", I3726 - F3726 &amp; CHAR(10) &amp; "(PFL filed)"),
       IF(OR(ISBLANK(Z3726), Z3726 = ""), TODAY() - J3726, X3726 - J3726 &amp; CHAR(10) &amp; "(closed)"))</f>
        <v>105
(closed)</v>
      </c>
      <c r="Z3726" s="6" t="str">
        <f>IF(ISBLANK(X3726), "", "Yes")</f>
        <v>Yes</v>
      </c>
    </row>
    <row r="3727" spans="1:26" ht="28.8" hidden="1" x14ac:dyDescent="0.3">
      <c r="A3727" s="33" t="s">
        <v>185</v>
      </c>
      <c r="B3727" s="33">
        <v>2024000001</v>
      </c>
      <c r="C3727" s="50" t="s">
        <v>193</v>
      </c>
      <c r="D3727" s="29" t="s">
        <v>176</v>
      </c>
      <c r="E3727" s="50" t="s">
        <v>851</v>
      </c>
      <c r="F3727" s="49"/>
      <c r="G3727" s="48"/>
      <c r="H3727" s="34" t="s">
        <v>849</v>
      </c>
      <c r="I3727" s="34"/>
      <c r="J3727" s="34">
        <v>45300</v>
      </c>
      <c r="K3727" s="38">
        <v>1412.26</v>
      </c>
      <c r="L3727" s="47">
        <v>710</v>
      </c>
      <c r="M3727" s="38">
        <v>1412.26</v>
      </c>
      <c r="N3727" s="38">
        <v>710</v>
      </c>
      <c r="O3727" s="35">
        <f>IF(ISBLANK(J3727), "", IF(LEFT(B3727) = "P", J3727+60, J3727+90))</f>
        <v>45390</v>
      </c>
      <c r="P3727" s="35">
        <v>45364</v>
      </c>
      <c r="Q3727" s="35">
        <f>IF(NOT(ISNUMBER(P3727)),"",P3727+15)</f>
        <v>45379</v>
      </c>
      <c r="R3727" s="36" t="s">
        <v>673</v>
      </c>
      <c r="S3727" s="36"/>
      <c r="T3727" s="46"/>
      <c r="U3727" s="34"/>
      <c r="V3727" s="34"/>
      <c r="W3727" s="34"/>
      <c r="X3727" s="34">
        <v>45380</v>
      </c>
      <c r="Y3727" s="45" t="str">
        <f ca="1">IF(LEFT(B3727) = "P",
        IF(OR(ISBLANK(I3727), I3727 = ""), TODAY() - F3727 &amp; CHAR(10) &amp; "(preapproval)", I3727 - F3727 &amp; CHAR(10) &amp; "(PFL filed)"),
       IF(OR(ISBLANK(Z3727), Z3727 = ""), TODAY() - J3727, X3727 - J3727 &amp; CHAR(10) &amp; "(closed)"))</f>
        <v>80
(closed)</v>
      </c>
      <c r="Z3727" s="66" t="str">
        <f>IF(ISBLANK(X3727), "", "Yes")</f>
        <v>Yes</v>
      </c>
    </row>
    <row r="3728" spans="1:26" ht="28.8" hidden="1" x14ac:dyDescent="0.3">
      <c r="A3728" s="33" t="s">
        <v>185</v>
      </c>
      <c r="B3728" s="33">
        <v>2024000002</v>
      </c>
      <c r="C3728" s="50" t="s">
        <v>193</v>
      </c>
      <c r="D3728" s="29" t="s">
        <v>179</v>
      </c>
      <c r="E3728" s="50" t="s">
        <v>850</v>
      </c>
      <c r="F3728" s="49"/>
      <c r="G3728" s="48"/>
      <c r="H3728" s="34" t="s">
        <v>849</v>
      </c>
      <c r="I3728" s="34"/>
      <c r="J3728" s="34">
        <v>45300</v>
      </c>
      <c r="K3728" s="38">
        <v>2450.6</v>
      </c>
      <c r="L3728" s="47">
        <v>528</v>
      </c>
      <c r="M3728" s="38">
        <v>2450.6</v>
      </c>
      <c r="N3728" s="38">
        <v>528</v>
      </c>
      <c r="O3728" s="35">
        <f>IF(ISBLANK(J3728), "", IF(LEFT(B3728) = "P", J3728+60, J3728+90))</f>
        <v>45390</v>
      </c>
      <c r="P3728" s="35">
        <v>45364</v>
      </c>
      <c r="Q3728" s="35">
        <f>IF(NOT(ISNUMBER(P3728)),"",P3728+15)</f>
        <v>45379</v>
      </c>
      <c r="R3728" s="36" t="s">
        <v>673</v>
      </c>
      <c r="S3728" s="36"/>
      <c r="T3728" s="46"/>
      <c r="U3728" s="34"/>
      <c r="V3728" s="34"/>
      <c r="W3728" s="34"/>
      <c r="X3728" s="34">
        <v>45380</v>
      </c>
      <c r="Y3728" s="45" t="str">
        <f ca="1">IF(LEFT(B3728) = "P",
        IF(OR(ISBLANK(I3728), I3728 = ""), TODAY() - F3728 &amp; CHAR(10) &amp; "(preapproval)", I3728 - F3728 &amp; CHAR(10) &amp; "(PFL filed)"),
       IF(OR(ISBLANK(Z3728), Z3728 = ""), TODAY() - J3728, X3728 - J3728 &amp; CHAR(10) &amp; "(closed)"))</f>
        <v>80
(closed)</v>
      </c>
      <c r="Z3728" s="66" t="str">
        <f>IF(ISBLANK(X3728), "", "Yes")</f>
        <v>Yes</v>
      </c>
    </row>
    <row r="3729" spans="1:26" ht="28.8" hidden="1" x14ac:dyDescent="0.3">
      <c r="A3729" s="29" t="s">
        <v>185</v>
      </c>
      <c r="B3729" s="29">
        <v>2024000003</v>
      </c>
      <c r="C3729" s="31" t="s">
        <v>193</v>
      </c>
      <c r="D3729" s="29" t="s">
        <v>179</v>
      </c>
      <c r="E3729" s="31" t="s">
        <v>848</v>
      </c>
      <c r="F3729" s="43"/>
      <c r="G3729" s="32"/>
      <c r="H3729" s="24" t="s">
        <v>230</v>
      </c>
      <c r="I3729" s="24"/>
      <c r="J3729" s="24">
        <v>45300</v>
      </c>
      <c r="K3729" s="28">
        <v>2764.2</v>
      </c>
      <c r="L3729" s="44">
        <v>448</v>
      </c>
      <c r="M3729" s="28">
        <v>2764.2</v>
      </c>
      <c r="N3729" s="28">
        <v>448</v>
      </c>
      <c r="O3729" s="27">
        <f>IF(ISBLANK(J3729), "", IF(LEFT(B3729) = "P", J3729+60, J3729+90))</f>
        <v>45390</v>
      </c>
      <c r="P3729" s="27">
        <v>45384</v>
      </c>
      <c r="Q3729" s="27">
        <f>IF(NOT(ISNUMBER(P3729)),"",P3729+15)</f>
        <v>45399</v>
      </c>
      <c r="R3729" s="25" t="s">
        <v>195</v>
      </c>
      <c r="S3729" s="25"/>
      <c r="T3729" s="42"/>
      <c r="U3729" s="24"/>
      <c r="V3729" s="24"/>
      <c r="W3729" s="24"/>
      <c r="X3729" s="24">
        <v>45400</v>
      </c>
      <c r="Y3729" s="23" t="str">
        <f ca="1">IF(LEFT(B3729) = "P",
        IF(OR(ISBLANK(I3729), I3729 = ""), TODAY() - F3729 &amp; CHAR(10) &amp; "(preapproval)", I3729 - F3729 &amp; CHAR(10) &amp; "(PFL filed)"),
       IF(OR(ISBLANK(Z3729), Z3729 = ""), TODAY() - J3729, X3729 - J3729 &amp; CHAR(10) &amp; "(closed)"))</f>
        <v>100
(closed)</v>
      </c>
      <c r="Z3729" s="6" t="str">
        <f>IF(ISBLANK(X3729), "", "Yes")</f>
        <v>Yes</v>
      </c>
    </row>
    <row r="3730" spans="1:26" ht="28.8" hidden="1" x14ac:dyDescent="0.3">
      <c r="A3730" s="29" t="s">
        <v>185</v>
      </c>
      <c r="B3730" s="29">
        <v>2024000004</v>
      </c>
      <c r="C3730" s="31" t="s">
        <v>193</v>
      </c>
      <c r="D3730" s="29" t="s">
        <v>179</v>
      </c>
      <c r="E3730" s="31" t="s">
        <v>847</v>
      </c>
      <c r="F3730" s="43"/>
      <c r="G3730" s="32"/>
      <c r="H3730" s="24" t="s">
        <v>230</v>
      </c>
      <c r="I3730" s="24"/>
      <c r="J3730" s="24">
        <v>45300</v>
      </c>
      <c r="K3730" s="28">
        <v>2266.4499999999998</v>
      </c>
      <c r="L3730" s="44">
        <v>470</v>
      </c>
      <c r="M3730" s="28">
        <v>2266.4499999999998</v>
      </c>
      <c r="N3730" s="28">
        <v>470</v>
      </c>
      <c r="O3730" s="27">
        <f>IF(ISBLANK(J3730), "", IF(LEFT(B3730) = "P", J3730+60, J3730+90))</f>
        <v>45390</v>
      </c>
      <c r="P3730" s="27">
        <v>45385</v>
      </c>
      <c r="Q3730" s="27">
        <f>IF(NOT(ISNUMBER(P3730)),"",P3730+15)</f>
        <v>45400</v>
      </c>
      <c r="R3730" s="25" t="s">
        <v>195</v>
      </c>
      <c r="S3730" s="25"/>
      <c r="T3730" s="42"/>
      <c r="U3730" s="24"/>
      <c r="V3730" s="24"/>
      <c r="W3730" s="24"/>
      <c r="X3730" s="24">
        <v>45401</v>
      </c>
      <c r="Y3730" s="23" t="str">
        <f ca="1">IF(LEFT(B3730) = "P",
        IF(OR(ISBLANK(I3730), I3730 = ""), TODAY() - F3730 &amp; CHAR(10) &amp; "(preapproval)", I3730 - F3730 &amp; CHAR(10) &amp; "(PFL filed)"),
       IF(OR(ISBLANK(Z3730), Z3730 = ""), TODAY() - J3730, X3730 - J3730 &amp; CHAR(10) &amp; "(closed)"))</f>
        <v>101
(closed)</v>
      </c>
      <c r="Z3730" s="6" t="str">
        <f>IF(ISBLANK(X3730), "", "Yes")</f>
        <v>Yes</v>
      </c>
    </row>
    <row r="3731" spans="1:26" ht="28.8" hidden="1" x14ac:dyDescent="0.3">
      <c r="A3731" s="29" t="s">
        <v>185</v>
      </c>
      <c r="B3731" s="29">
        <v>2024000005</v>
      </c>
      <c r="C3731" s="31" t="s">
        <v>574</v>
      </c>
      <c r="D3731" s="29" t="s">
        <v>174</v>
      </c>
      <c r="E3731" s="50" t="s">
        <v>587</v>
      </c>
      <c r="F3731" s="43"/>
      <c r="G3731" s="32"/>
      <c r="H3731" s="24" t="s">
        <v>230</v>
      </c>
      <c r="I3731" s="24"/>
      <c r="J3731" s="24">
        <v>45302</v>
      </c>
      <c r="K3731" s="28">
        <v>398565</v>
      </c>
      <c r="L3731" s="44">
        <v>0</v>
      </c>
      <c r="M3731" s="28">
        <v>370134.26</v>
      </c>
      <c r="N3731" s="28">
        <v>0</v>
      </c>
      <c r="O3731" s="27">
        <f>IF(ISBLANK(J3731), "", IF(LEFT(B3731) = "P", J3731+60, J3731+90))</f>
        <v>45392</v>
      </c>
      <c r="P3731" s="27">
        <v>45349</v>
      </c>
      <c r="Q3731" s="27">
        <f>IF(NOT(ISNUMBER(P3731)),"",P3731+15)</f>
        <v>45364</v>
      </c>
      <c r="R3731" s="25" t="s">
        <v>195</v>
      </c>
      <c r="S3731" s="25"/>
      <c r="T3731" s="42"/>
      <c r="U3731" s="24"/>
      <c r="V3731" s="24"/>
      <c r="W3731" s="24"/>
      <c r="X3731" s="24">
        <v>45365</v>
      </c>
      <c r="Y3731" s="23" t="str">
        <f ca="1">IF(LEFT(B3731) = "P",
        IF(OR(ISBLANK(I3731), I3731 = ""), TODAY() - F3731 &amp; CHAR(10) &amp; "(preapproval)", I3731 - F3731 &amp; CHAR(10) &amp; "(PFL filed)"),
       IF(OR(ISBLANK(Z3731), Z3731 = ""), TODAY() - J3731, X3731 - J3731 &amp; CHAR(10) &amp; "(closed)"))</f>
        <v>63
(closed)</v>
      </c>
      <c r="Z3731" s="6" t="str">
        <f>IF(ISBLANK(X3731), "", "Yes")</f>
        <v>Yes</v>
      </c>
    </row>
    <row r="3732" spans="1:26" ht="28.8" hidden="1" x14ac:dyDescent="0.3">
      <c r="A3732" s="29" t="s">
        <v>185</v>
      </c>
      <c r="B3732" s="29">
        <v>2024000006</v>
      </c>
      <c r="C3732" s="50" t="s">
        <v>616</v>
      </c>
      <c r="D3732" s="33" t="s">
        <v>11</v>
      </c>
      <c r="E3732" s="50" t="s">
        <v>615</v>
      </c>
      <c r="F3732" s="49"/>
      <c r="G3732" s="48"/>
      <c r="H3732" s="34" t="s">
        <v>230</v>
      </c>
      <c r="I3732" s="34"/>
      <c r="J3732" s="34">
        <v>45303</v>
      </c>
      <c r="K3732" s="38">
        <v>0</v>
      </c>
      <c r="L3732" s="47">
        <v>0</v>
      </c>
      <c r="M3732" s="28">
        <v>0</v>
      </c>
      <c r="N3732" s="44">
        <v>0</v>
      </c>
      <c r="O3732" s="35">
        <f>IF(ISBLANK(J3732), "", IF(LEFT(B3732) = "P", J3732+60, J3732+90))</f>
        <v>45393</v>
      </c>
      <c r="P3732" s="27" t="s">
        <v>230</v>
      </c>
      <c r="Q3732" s="27" t="s">
        <v>230</v>
      </c>
      <c r="R3732" s="25" t="s">
        <v>195</v>
      </c>
      <c r="S3732" s="25"/>
      <c r="T3732" s="42"/>
      <c r="U3732" s="24">
        <v>45316</v>
      </c>
      <c r="V3732" s="24"/>
      <c r="W3732" s="24"/>
      <c r="X3732" s="24">
        <v>45358</v>
      </c>
      <c r="Y3732" s="23" t="str">
        <f ca="1">IF(LEFT(B3732) = "P",
        IF(OR(ISBLANK(I3732), I3732 = ""), TODAY() - F3732 &amp; CHAR(10) &amp; "(preapproval)", I3732 - F3732 &amp; CHAR(10) &amp; "(PFL filed)"),
       IF(OR(ISBLANK(Z3732), Z3732 = ""), TODAY() - J3732, X3732 - J3732 &amp; CHAR(10) &amp; "(closed)"))</f>
        <v>55
(closed)</v>
      </c>
      <c r="Z3732" s="6" t="str">
        <f>IF(ISBLANK(X3732), "", "Yes")</f>
        <v>Yes</v>
      </c>
    </row>
    <row r="3733" spans="1:26" ht="30.75" hidden="1" customHeight="1" x14ac:dyDescent="0.3">
      <c r="A3733" s="29" t="s">
        <v>185</v>
      </c>
      <c r="B3733" s="29">
        <v>2024000007</v>
      </c>
      <c r="C3733" s="31" t="s">
        <v>193</v>
      </c>
      <c r="D3733" s="29" t="s">
        <v>176</v>
      </c>
      <c r="E3733" s="30" t="s">
        <v>809</v>
      </c>
      <c r="F3733" s="43"/>
      <c r="G3733" s="32"/>
      <c r="H3733" s="24" t="s">
        <v>230</v>
      </c>
      <c r="I3733" s="24"/>
      <c r="J3733" s="24">
        <v>45303</v>
      </c>
      <c r="K3733" s="28">
        <v>1511.29</v>
      </c>
      <c r="L3733" s="44">
        <v>1964.9</v>
      </c>
      <c r="M3733" s="28">
        <v>1511.26</v>
      </c>
      <c r="N3733" s="28">
        <v>1964.9</v>
      </c>
      <c r="O3733" s="27">
        <f>IF(ISBLANK(J3733), "", IF(LEFT(B3733) = "P", J3733+60, J3733+90))</f>
        <v>45393</v>
      </c>
      <c r="P3733" s="27">
        <v>45371</v>
      </c>
      <c r="Q3733" s="27">
        <f>IF(NOT(ISNUMBER(P3733)),"",P3733+15)</f>
        <v>45386</v>
      </c>
      <c r="R3733" s="25" t="s">
        <v>195</v>
      </c>
      <c r="S3733" s="25"/>
      <c r="T3733" s="42"/>
      <c r="U3733" s="24"/>
      <c r="V3733" s="24"/>
      <c r="W3733" s="24"/>
      <c r="X3733" s="24">
        <v>45387</v>
      </c>
      <c r="Y3733" s="23" t="str">
        <f ca="1">IF(LEFT(B3733) = "P",
        IF(OR(ISBLANK(I3733), I3733 = ""), TODAY() - F3733 &amp; CHAR(10) &amp; "(preapproval)", I3733 - F3733 &amp; CHAR(10) &amp; "(PFL filed)"),
       IF(OR(ISBLANK(Z3733), Z3733 = ""), TODAY() - J3733, X3733 - J3733 &amp; CHAR(10) &amp; "(closed)"))</f>
        <v>84
(closed)</v>
      </c>
      <c r="Z3733" s="6" t="str">
        <f>IF(ISBLANK(X3733), "", "Yes")</f>
        <v>Yes</v>
      </c>
    </row>
    <row r="3734" spans="1:26" ht="28.8" hidden="1" x14ac:dyDescent="0.3">
      <c r="A3734" s="33" t="s">
        <v>185</v>
      </c>
      <c r="B3734" s="33">
        <v>2024000008</v>
      </c>
      <c r="C3734" s="50" t="s">
        <v>238</v>
      </c>
      <c r="D3734" s="29" t="s">
        <v>177</v>
      </c>
      <c r="E3734" s="50" t="s">
        <v>846</v>
      </c>
      <c r="F3734" s="49"/>
      <c r="G3734" s="48"/>
      <c r="H3734" s="34" t="s">
        <v>230</v>
      </c>
      <c r="I3734" s="34"/>
      <c r="J3734" s="34">
        <v>45303</v>
      </c>
      <c r="K3734" s="38">
        <v>1150.8</v>
      </c>
      <c r="L3734" s="47">
        <v>191.8</v>
      </c>
      <c r="M3734" s="38">
        <v>1150.8</v>
      </c>
      <c r="N3734" s="38">
        <v>191.8</v>
      </c>
      <c r="O3734" s="35">
        <f>IF(ISBLANK(J3734), "", IF(LEFT(B3734) = "P", J3734+60, J3734+90))</f>
        <v>45393</v>
      </c>
      <c r="P3734" s="35">
        <v>45371</v>
      </c>
      <c r="Q3734" s="35">
        <f>IF(NOT(ISNUMBER(P3734)),"",P3734+15)</f>
        <v>45386</v>
      </c>
      <c r="R3734" s="36" t="s">
        <v>673</v>
      </c>
      <c r="S3734" s="36"/>
      <c r="T3734" s="46"/>
      <c r="U3734" s="34"/>
      <c r="V3734" s="34"/>
      <c r="W3734" s="34"/>
      <c r="X3734" s="34">
        <v>45387</v>
      </c>
      <c r="Y3734" s="45" t="str">
        <f ca="1">IF(LEFT(B3734) = "P",
        IF(OR(ISBLANK(I3734), I3734 = ""), TODAY() - F3734 &amp; CHAR(10) &amp; "(preapproval)", I3734 - F3734 &amp; CHAR(10) &amp; "(PFL filed)"),
       IF(OR(ISBLANK(Z3734), Z3734 = ""), TODAY() - J3734, X3734 - J3734 &amp; CHAR(10) &amp; "(closed)"))</f>
        <v>84
(closed)</v>
      </c>
      <c r="Z3734" s="66" t="str">
        <f>IF(ISBLANK(X3734), "", "Yes")</f>
        <v>Yes</v>
      </c>
    </row>
    <row r="3735" spans="1:26" ht="28.8" hidden="1" x14ac:dyDescent="0.3">
      <c r="A3735" s="29" t="s">
        <v>185</v>
      </c>
      <c r="B3735" s="29">
        <v>2024000009</v>
      </c>
      <c r="C3735" s="31" t="s">
        <v>193</v>
      </c>
      <c r="D3735" s="29" t="s">
        <v>177</v>
      </c>
      <c r="E3735" s="31" t="s">
        <v>845</v>
      </c>
      <c r="F3735" s="43"/>
      <c r="G3735" s="32"/>
      <c r="H3735" s="24" t="s">
        <v>230</v>
      </c>
      <c r="I3735" s="24"/>
      <c r="J3735" s="24">
        <v>45303</v>
      </c>
      <c r="K3735" s="28">
        <v>2400.25</v>
      </c>
      <c r="L3735" s="44">
        <v>724</v>
      </c>
      <c r="M3735" s="28">
        <v>2400.25</v>
      </c>
      <c r="N3735" s="28">
        <v>724</v>
      </c>
      <c r="O3735" s="27">
        <f>IF(ISBLANK(J3735), "", IF(LEFT(B3735) = "P", J3735+60, J3735+90))</f>
        <v>45393</v>
      </c>
      <c r="P3735" s="27">
        <v>45371</v>
      </c>
      <c r="Q3735" s="27">
        <f>IF(NOT(ISNUMBER(P3735)),"",P3735+15)</f>
        <v>45386</v>
      </c>
      <c r="R3735" s="25" t="s">
        <v>195</v>
      </c>
      <c r="S3735" s="25"/>
      <c r="T3735" s="42"/>
      <c r="U3735" s="24"/>
      <c r="V3735" s="24"/>
      <c r="W3735" s="24"/>
      <c r="X3735" s="24">
        <v>45387</v>
      </c>
      <c r="Y3735" s="23" t="str">
        <f ca="1">IF(LEFT(B3735) = "P",
        IF(OR(ISBLANK(I3735), I3735 = ""), TODAY() - F3735 &amp; CHAR(10) &amp; "(preapproval)", I3735 - F3735 &amp; CHAR(10) &amp; "(PFL filed)"),
       IF(OR(ISBLANK(Z3735), Z3735 = ""), TODAY() - J3735, X3735 - J3735 &amp; CHAR(10) &amp; "(closed)"))</f>
        <v>84
(closed)</v>
      </c>
      <c r="Z3735" s="6" t="str">
        <f>IF(ISBLANK(X3735), "", "Yes")</f>
        <v>Yes</v>
      </c>
    </row>
    <row r="3736" spans="1:26" ht="28.8" hidden="1" x14ac:dyDescent="0.3">
      <c r="A3736" s="29" t="s">
        <v>185</v>
      </c>
      <c r="B3736" s="29">
        <v>2024000010</v>
      </c>
      <c r="C3736" s="31" t="s">
        <v>193</v>
      </c>
      <c r="D3736" s="29" t="s">
        <v>177</v>
      </c>
      <c r="E3736" s="31" t="s">
        <v>844</v>
      </c>
      <c r="F3736" s="43"/>
      <c r="G3736" s="32"/>
      <c r="H3736" s="24" t="s">
        <v>230</v>
      </c>
      <c r="I3736" s="24"/>
      <c r="J3736" s="24">
        <v>45303</v>
      </c>
      <c r="K3736" s="28">
        <v>1776</v>
      </c>
      <c r="L3736" s="44">
        <v>296</v>
      </c>
      <c r="M3736" s="28">
        <v>1776</v>
      </c>
      <c r="N3736" s="28">
        <v>296</v>
      </c>
      <c r="O3736" s="27">
        <f>IF(ISBLANK(J3736), "", IF(LEFT(B3736) = "P", J3736+60, J3736+90))</f>
        <v>45393</v>
      </c>
      <c r="P3736" s="27">
        <v>45371</v>
      </c>
      <c r="Q3736" s="27">
        <f>IF(NOT(ISNUMBER(P3736)),"",P3736+15)</f>
        <v>45386</v>
      </c>
      <c r="R3736" s="25" t="s">
        <v>195</v>
      </c>
      <c r="S3736" s="25"/>
      <c r="T3736" s="42"/>
      <c r="U3736" s="24"/>
      <c r="V3736" s="24"/>
      <c r="W3736" s="24"/>
      <c r="X3736" s="24">
        <v>45387</v>
      </c>
      <c r="Y3736" s="23" t="str">
        <f ca="1">IF(LEFT(B3736) = "P",
        IF(OR(ISBLANK(I3736), I3736 = ""), TODAY() - F3736 &amp; CHAR(10) &amp; "(preapproval)", I3736 - F3736 &amp; CHAR(10) &amp; "(PFL filed)"),
       IF(OR(ISBLANK(Z3736), Z3736 = ""), TODAY() - J3736, X3736 - J3736 &amp; CHAR(10) &amp; "(closed)"))</f>
        <v>84
(closed)</v>
      </c>
      <c r="Z3736" s="6" t="str">
        <f>IF(ISBLANK(X3736), "", "Yes")</f>
        <v>Yes</v>
      </c>
    </row>
    <row r="3737" spans="1:26" ht="28.8" hidden="1" x14ac:dyDescent="0.3">
      <c r="A3737" s="29" t="s">
        <v>185</v>
      </c>
      <c r="B3737" s="29">
        <v>2024000011</v>
      </c>
      <c r="C3737" s="31" t="s">
        <v>193</v>
      </c>
      <c r="D3737" s="29" t="s">
        <v>177</v>
      </c>
      <c r="E3737" s="50" t="s">
        <v>843</v>
      </c>
      <c r="F3737" s="43"/>
      <c r="G3737" s="32"/>
      <c r="H3737" s="24" t="s">
        <v>230</v>
      </c>
      <c r="I3737" s="24"/>
      <c r="J3737" s="24">
        <v>45303</v>
      </c>
      <c r="K3737" s="28">
        <v>3451.07</v>
      </c>
      <c r="L3737" s="44">
        <v>189</v>
      </c>
      <c r="M3737" s="28">
        <v>3451.07</v>
      </c>
      <c r="N3737" s="28">
        <v>189</v>
      </c>
      <c r="O3737" s="27">
        <f>IF(ISBLANK(J3737), "", IF(LEFT(B3737) = "P", J3737+60, J3737+90))</f>
        <v>45393</v>
      </c>
      <c r="P3737" s="27">
        <v>45392</v>
      </c>
      <c r="Q3737" s="27">
        <f>IF(NOT(ISNUMBER(P3737)),"",P3737+15)</f>
        <v>45407</v>
      </c>
      <c r="R3737" s="25" t="s">
        <v>195</v>
      </c>
      <c r="S3737" s="25"/>
      <c r="T3737" s="42"/>
      <c r="U3737" s="24"/>
      <c r="V3737" s="24"/>
      <c r="W3737" s="24"/>
      <c r="X3737" s="24">
        <v>45408</v>
      </c>
      <c r="Y3737" s="23" t="str">
        <f ca="1">IF(LEFT(B3737) = "P",
        IF(OR(ISBLANK(I3737), I3737 = ""), TODAY() - F3737 &amp; CHAR(10) &amp; "(preapproval)", I3737 - F3737 &amp; CHAR(10) &amp; "(PFL filed)"),
       IF(OR(ISBLANK(Z3737), Z3737 = ""), TODAY() - J3737, X3737 - J3737 &amp; CHAR(10) &amp; "(closed)"))</f>
        <v>105
(closed)</v>
      </c>
      <c r="Z3737" s="6" t="str">
        <f>IF(ISBLANK(X3737), "", "Yes")</f>
        <v>Yes</v>
      </c>
    </row>
    <row r="3738" spans="1:26" ht="28.8" hidden="1" x14ac:dyDescent="0.3">
      <c r="A3738" s="29" t="s">
        <v>185</v>
      </c>
      <c r="B3738" s="29">
        <v>2024000012</v>
      </c>
      <c r="C3738" s="31" t="s">
        <v>193</v>
      </c>
      <c r="D3738" s="29" t="s">
        <v>179</v>
      </c>
      <c r="E3738" s="31" t="s">
        <v>842</v>
      </c>
      <c r="F3738" s="43"/>
      <c r="G3738" s="32"/>
      <c r="H3738" s="24" t="s">
        <v>230</v>
      </c>
      <c r="I3738" s="24"/>
      <c r="J3738" s="24">
        <v>45317</v>
      </c>
      <c r="K3738" s="28">
        <v>840</v>
      </c>
      <c r="L3738" s="44">
        <v>140</v>
      </c>
      <c r="M3738" s="28">
        <v>840</v>
      </c>
      <c r="N3738" s="44">
        <v>140</v>
      </c>
      <c r="O3738" s="27">
        <f>IF(ISBLANK(J3738), "", IF(LEFT(B3738) = "P", J3738+60, J3738+90))</f>
        <v>45407</v>
      </c>
      <c r="P3738" s="27">
        <v>45372</v>
      </c>
      <c r="Q3738" s="27">
        <f>IF(NOT(ISNUMBER(P3738)),"",P3738+15)</f>
        <v>45387</v>
      </c>
      <c r="R3738" s="25" t="s">
        <v>195</v>
      </c>
      <c r="S3738" s="25"/>
      <c r="T3738" s="42"/>
      <c r="U3738" s="24"/>
      <c r="V3738" s="24"/>
      <c r="W3738" s="24"/>
      <c r="X3738" s="24">
        <v>45390</v>
      </c>
      <c r="Y3738" s="23" t="str">
        <f ca="1">IF(LEFT(B3738) = "P",
        IF(OR(ISBLANK(I3738), I3738 = ""), TODAY() - F3738 &amp; CHAR(10) &amp; "(preapproval)", I3738 - F3738 &amp; CHAR(10) &amp; "(PFL filed)"),
       IF(OR(ISBLANK(Z3738), Z3738 = ""), TODAY() - J3738, X3738 - J3738 &amp; CHAR(10) &amp; "(closed)"))</f>
        <v>73
(closed)</v>
      </c>
      <c r="Z3738" s="6" t="str">
        <f>IF(ISBLANK(X3738), "", "Yes")</f>
        <v>Yes</v>
      </c>
    </row>
    <row r="3739" spans="1:26" ht="28.8" hidden="1" x14ac:dyDescent="0.3">
      <c r="A3739" s="29" t="s">
        <v>185</v>
      </c>
      <c r="B3739" s="29">
        <v>2024000013</v>
      </c>
      <c r="C3739" s="31" t="s">
        <v>193</v>
      </c>
      <c r="D3739" s="29" t="s">
        <v>179</v>
      </c>
      <c r="E3739" s="31" t="s">
        <v>841</v>
      </c>
      <c r="F3739" s="43"/>
      <c r="G3739" s="32"/>
      <c r="H3739" s="24" t="s">
        <v>230</v>
      </c>
      <c r="I3739" s="24"/>
      <c r="J3739" s="24">
        <v>45317</v>
      </c>
      <c r="K3739" s="28">
        <v>11118.71</v>
      </c>
      <c r="L3739" s="44">
        <v>1810</v>
      </c>
      <c r="M3739" s="28">
        <v>11118.71</v>
      </c>
      <c r="N3739" s="28">
        <v>1810</v>
      </c>
      <c r="O3739" s="27">
        <f>IF(ISBLANK(J3739), "", IF(LEFT(B3739) = "P", J3739+60, J3739+90))</f>
        <v>45407</v>
      </c>
      <c r="P3739" s="27">
        <v>45372</v>
      </c>
      <c r="Q3739" s="27">
        <f>IF(NOT(ISNUMBER(P3739)),"",P3739+15)</f>
        <v>45387</v>
      </c>
      <c r="R3739" s="25" t="s">
        <v>195</v>
      </c>
      <c r="S3739" s="25"/>
      <c r="T3739" s="42"/>
      <c r="U3739" s="24"/>
      <c r="V3739" s="24"/>
      <c r="W3739" s="24"/>
      <c r="X3739" s="24">
        <v>45390</v>
      </c>
      <c r="Y3739" s="23" t="str">
        <f ca="1">IF(LEFT(B3739) = "P",
        IF(OR(ISBLANK(I3739), I3739 = ""), TODAY() - F3739 &amp; CHAR(10) &amp; "(preapproval)", I3739 - F3739 &amp; CHAR(10) &amp; "(PFL filed)"),
       IF(OR(ISBLANK(Z3739), Z3739 = ""), TODAY() - J3739, X3739 - J3739 &amp; CHAR(10) &amp; "(closed)"))</f>
        <v>73
(closed)</v>
      </c>
      <c r="Z3739" s="6" t="str">
        <f>IF(ISBLANK(X3739), "", "Yes")</f>
        <v>Yes</v>
      </c>
    </row>
    <row r="3740" spans="1:26" ht="28.8" hidden="1" x14ac:dyDescent="0.3">
      <c r="A3740" s="29" t="s">
        <v>185</v>
      </c>
      <c r="B3740" s="29">
        <v>2024000014</v>
      </c>
      <c r="C3740" s="31" t="s">
        <v>291</v>
      </c>
      <c r="D3740" s="29" t="s">
        <v>176</v>
      </c>
      <c r="E3740" s="31" t="s">
        <v>840</v>
      </c>
      <c r="F3740" s="43"/>
      <c r="G3740" s="32"/>
      <c r="H3740" s="24" t="s">
        <v>230</v>
      </c>
      <c r="I3740" s="24"/>
      <c r="J3740" s="24">
        <v>45320</v>
      </c>
      <c r="K3740" s="28">
        <v>6974.45</v>
      </c>
      <c r="L3740" s="44">
        <v>1293</v>
      </c>
      <c r="M3740" s="28">
        <v>6974.45</v>
      </c>
      <c r="N3740" s="44">
        <v>1293</v>
      </c>
      <c r="O3740" s="27">
        <f>IF(ISBLANK(J3740), "", IF(LEFT(B3740) = "P", J3740+60, J3740+90))</f>
        <v>45410</v>
      </c>
      <c r="P3740" s="27">
        <v>45406</v>
      </c>
      <c r="Q3740" s="27">
        <f>IF(NOT(ISNUMBER(P3740)),"",P3740+15)</f>
        <v>45421</v>
      </c>
      <c r="R3740" s="25" t="s">
        <v>195</v>
      </c>
      <c r="S3740" s="25"/>
      <c r="T3740" s="42"/>
      <c r="U3740" s="24"/>
      <c r="V3740" s="24"/>
      <c r="W3740" s="24"/>
      <c r="X3740" s="24">
        <v>45422</v>
      </c>
      <c r="Y3740" s="23" t="str">
        <f ca="1">IF(LEFT(B3740) = "P",
        IF(OR(ISBLANK(I3740), I3740 = ""), TODAY() - F3740 &amp; CHAR(10) &amp; "(preapproval)", I3740 - F3740 &amp; CHAR(10) &amp; "(PFL filed)"),
       IF(OR(ISBLANK(Z3740), Z3740 = ""), TODAY() - J3740, X3740 - J3740 &amp; CHAR(10) &amp; "(closed)"))</f>
        <v>102
(closed)</v>
      </c>
      <c r="Z3740" s="6" t="str">
        <f>IF(ISBLANK(X3740), "", "Yes")</f>
        <v>Yes</v>
      </c>
    </row>
    <row r="3741" spans="1:26" ht="28.8" hidden="1" x14ac:dyDescent="0.3">
      <c r="A3741" s="29" t="s">
        <v>185</v>
      </c>
      <c r="B3741" s="29">
        <v>2024000015</v>
      </c>
      <c r="C3741" s="31" t="s">
        <v>415</v>
      </c>
      <c r="D3741" s="29" t="s">
        <v>179</v>
      </c>
      <c r="E3741" s="31" t="s">
        <v>423</v>
      </c>
      <c r="F3741" s="43"/>
      <c r="G3741" s="32"/>
      <c r="H3741" s="24" t="s">
        <v>230</v>
      </c>
      <c r="I3741" s="24"/>
      <c r="J3741" s="24">
        <v>45323</v>
      </c>
      <c r="K3741" s="28">
        <v>541.88</v>
      </c>
      <c r="L3741" s="44">
        <v>541.88</v>
      </c>
      <c r="M3741" s="28">
        <v>541.88</v>
      </c>
      <c r="N3741" s="28">
        <v>541.88</v>
      </c>
      <c r="O3741" s="27">
        <f>IF(ISBLANK(J3741), "", IF(LEFT(B3741) = "P", J3741+60, J3741+90))</f>
        <v>45413</v>
      </c>
      <c r="P3741" s="27">
        <v>45372</v>
      </c>
      <c r="Q3741" s="27">
        <f>IF(NOT(ISNUMBER(P3741)),"",P3741+15)</f>
        <v>45387</v>
      </c>
      <c r="R3741" s="25" t="s">
        <v>195</v>
      </c>
      <c r="S3741" s="25"/>
      <c r="T3741" s="42"/>
      <c r="U3741" s="24"/>
      <c r="V3741" s="24"/>
      <c r="W3741" s="24"/>
      <c r="X3741" s="24">
        <v>45390</v>
      </c>
      <c r="Y3741" s="23" t="str">
        <f ca="1">IF(LEFT(B3741) = "P",
        IF(OR(ISBLANK(I3741), I3741 = ""), TODAY() - F3741 &amp; CHAR(10) &amp; "(preapproval)", I3741 - F3741 &amp; CHAR(10) &amp; "(PFL filed)"),
       IF(OR(ISBLANK(Z3741), Z3741 = ""), TODAY() - J3741, X3741 - J3741 &amp; CHAR(10) &amp; "(closed)"))</f>
        <v>67
(closed)</v>
      </c>
      <c r="Z3741" s="6" t="str">
        <f>IF(ISBLANK(X3741), "", "Yes")</f>
        <v>Yes</v>
      </c>
    </row>
    <row r="3742" spans="1:26" ht="28.8" hidden="1" x14ac:dyDescent="0.3">
      <c r="A3742" s="29" t="s">
        <v>185</v>
      </c>
      <c r="B3742" s="29">
        <v>2024000016</v>
      </c>
      <c r="C3742" s="31" t="s">
        <v>193</v>
      </c>
      <c r="D3742" s="29" t="s">
        <v>176</v>
      </c>
      <c r="E3742" s="31" t="s">
        <v>839</v>
      </c>
      <c r="F3742" s="43"/>
      <c r="G3742" s="32"/>
      <c r="H3742" s="24" t="s">
        <v>230</v>
      </c>
      <c r="I3742" s="24"/>
      <c r="J3742" s="24">
        <v>45324</v>
      </c>
      <c r="K3742" s="28">
        <v>24987.42</v>
      </c>
      <c r="L3742" s="44">
        <v>1630</v>
      </c>
      <c r="M3742" s="28">
        <v>20391.29</v>
      </c>
      <c r="N3742" s="28">
        <v>1630</v>
      </c>
      <c r="O3742" s="27">
        <f>IF(ISBLANK(J3742), "", IF(LEFT(B3742) = "P", J3742+60, J3742+90))</f>
        <v>45414</v>
      </c>
      <c r="P3742" s="27">
        <v>45398</v>
      </c>
      <c r="Q3742" s="27">
        <f>IF(NOT(ISNUMBER(P3742)),"",P3742+15)</f>
        <v>45413</v>
      </c>
      <c r="R3742" s="25" t="s">
        <v>195</v>
      </c>
      <c r="S3742" s="25"/>
      <c r="T3742" s="42"/>
      <c r="U3742" s="24"/>
      <c r="V3742" s="24"/>
      <c r="W3742" s="24"/>
      <c r="X3742" s="24">
        <v>45414</v>
      </c>
      <c r="Y3742" s="23" t="str">
        <f ca="1">IF(LEFT(B3742) = "P",
        IF(OR(ISBLANK(I3742), I3742 = ""), TODAY() - F3742 &amp; CHAR(10) &amp; "(preapproval)", I3742 - F3742 &amp; CHAR(10) &amp; "(PFL filed)"),
       IF(OR(ISBLANK(Z3742), Z3742 = ""), TODAY() - J3742, X3742 - J3742 &amp; CHAR(10) &amp; "(closed)"))</f>
        <v>90
(closed)</v>
      </c>
      <c r="Z3742" s="6" t="str">
        <f>IF(ISBLANK(X3742), "", "Yes")</f>
        <v>Yes</v>
      </c>
    </row>
    <row r="3743" spans="1:26" ht="28.8" hidden="1" x14ac:dyDescent="0.3">
      <c r="A3743" s="33" t="s">
        <v>185</v>
      </c>
      <c r="B3743" s="33">
        <v>2024000017</v>
      </c>
      <c r="C3743" s="50" t="s">
        <v>193</v>
      </c>
      <c r="D3743" s="29" t="s">
        <v>179</v>
      </c>
      <c r="E3743" s="50" t="s">
        <v>838</v>
      </c>
      <c r="F3743" s="49"/>
      <c r="G3743" s="48"/>
      <c r="H3743" s="34" t="s">
        <v>230</v>
      </c>
      <c r="I3743" s="34"/>
      <c r="J3743" s="34">
        <v>45324</v>
      </c>
      <c r="K3743" s="38">
        <v>1867</v>
      </c>
      <c r="L3743" s="47">
        <v>0</v>
      </c>
      <c r="M3743" s="38">
        <v>1867</v>
      </c>
      <c r="N3743" s="38">
        <v>0</v>
      </c>
      <c r="O3743" s="35">
        <f>IF(ISBLANK(J3743), "", IF(LEFT(B3743) = "P", J3743+60, J3743+90))</f>
        <v>45414</v>
      </c>
      <c r="P3743" s="35">
        <v>45372</v>
      </c>
      <c r="Q3743" s="35">
        <f>IF(NOT(ISNUMBER(P3743)),"",P3743+15)</f>
        <v>45387</v>
      </c>
      <c r="R3743" s="36" t="s">
        <v>673</v>
      </c>
      <c r="S3743" s="36"/>
      <c r="T3743" s="46"/>
      <c r="U3743" s="34"/>
      <c r="V3743" s="34"/>
      <c r="W3743" s="34"/>
      <c r="X3743" s="34">
        <v>45390</v>
      </c>
      <c r="Y3743" s="45" t="str">
        <f ca="1">IF(LEFT(B3743) = "P",
        IF(OR(ISBLANK(I3743), I3743 = ""), TODAY() - F3743 &amp; CHAR(10) &amp; "(preapproval)", I3743 - F3743 &amp; CHAR(10) &amp; "(PFL filed)"),
       IF(OR(ISBLANK(Z3743), Z3743 = ""), TODAY() - J3743, X3743 - J3743 &amp; CHAR(10) &amp; "(closed)"))</f>
        <v>66
(closed)</v>
      </c>
      <c r="Z3743" s="66" t="str">
        <f>IF(ISBLANK(X3743), "", "Yes")</f>
        <v>Yes</v>
      </c>
    </row>
    <row r="3744" spans="1:26" ht="28.8" hidden="1" x14ac:dyDescent="0.3">
      <c r="A3744" s="33" t="s">
        <v>185</v>
      </c>
      <c r="B3744" s="33">
        <v>2024000018</v>
      </c>
      <c r="C3744" s="50" t="s">
        <v>193</v>
      </c>
      <c r="D3744" s="29" t="s">
        <v>179</v>
      </c>
      <c r="E3744" s="50" t="s">
        <v>837</v>
      </c>
      <c r="F3744" s="49"/>
      <c r="G3744" s="48"/>
      <c r="H3744" s="34" t="s">
        <v>230</v>
      </c>
      <c r="I3744" s="34"/>
      <c r="J3744" s="34">
        <v>45324</v>
      </c>
      <c r="K3744" s="38">
        <v>2793</v>
      </c>
      <c r="L3744" s="47">
        <v>399</v>
      </c>
      <c r="M3744" s="38">
        <v>2793</v>
      </c>
      <c r="N3744" s="38">
        <v>399</v>
      </c>
      <c r="O3744" s="35">
        <f>IF(ISBLANK(J3744), "", IF(LEFT(B3744) = "P", J3744+60, J3744+90))</f>
        <v>45414</v>
      </c>
      <c r="P3744" s="35">
        <v>45372</v>
      </c>
      <c r="Q3744" s="35">
        <f>IF(NOT(ISNUMBER(P3744)),"",P3744+15)</f>
        <v>45387</v>
      </c>
      <c r="R3744" s="36" t="s">
        <v>673</v>
      </c>
      <c r="S3744" s="36"/>
      <c r="T3744" s="46"/>
      <c r="U3744" s="34"/>
      <c r="V3744" s="34"/>
      <c r="W3744" s="34"/>
      <c r="X3744" s="34">
        <v>45390</v>
      </c>
      <c r="Y3744" s="45" t="str">
        <f ca="1">IF(LEFT(B3744) = "P",
        IF(OR(ISBLANK(I3744), I3744 = ""), TODAY() - F3744 &amp; CHAR(10) &amp; "(preapproval)", I3744 - F3744 &amp; CHAR(10) &amp; "(PFL filed)"),
       IF(OR(ISBLANK(Z3744), Z3744 = ""), TODAY() - J3744, X3744 - J3744 &amp; CHAR(10) &amp; "(closed)"))</f>
        <v>66
(closed)</v>
      </c>
      <c r="Z3744" s="66" t="str">
        <f>IF(ISBLANK(X3744), "", "Yes")</f>
        <v>Yes</v>
      </c>
    </row>
    <row r="3745" spans="1:26" ht="28.8" hidden="1" x14ac:dyDescent="0.3">
      <c r="A3745" s="29" t="s">
        <v>185</v>
      </c>
      <c r="B3745" s="29">
        <v>2024000019</v>
      </c>
      <c r="C3745" s="31" t="s">
        <v>193</v>
      </c>
      <c r="D3745" s="29" t="s">
        <v>176</v>
      </c>
      <c r="E3745" s="67" t="s">
        <v>809</v>
      </c>
      <c r="F3745" s="43"/>
      <c r="G3745" s="32"/>
      <c r="H3745" s="24" t="s">
        <v>230</v>
      </c>
      <c r="I3745" s="24"/>
      <c r="J3745" s="24">
        <v>45324</v>
      </c>
      <c r="K3745" s="28">
        <v>824.88</v>
      </c>
      <c r="L3745" s="44">
        <v>1992.9</v>
      </c>
      <c r="M3745" s="28">
        <v>824.88</v>
      </c>
      <c r="N3745" s="28">
        <v>1992.9</v>
      </c>
      <c r="O3745" s="27">
        <f>IF(ISBLANK(J3745), "", IF(LEFT(B3745) = "P", J3745+60, J3745+90))</f>
        <v>45414</v>
      </c>
      <c r="P3745" s="27">
        <v>45384</v>
      </c>
      <c r="Q3745" s="27">
        <f>IF(NOT(ISNUMBER(P3745)),"",P3745+15)</f>
        <v>45399</v>
      </c>
      <c r="R3745" s="25" t="s">
        <v>195</v>
      </c>
      <c r="S3745" s="25"/>
      <c r="T3745" s="42"/>
      <c r="U3745" s="24"/>
      <c r="V3745" s="24"/>
      <c r="W3745" s="24"/>
      <c r="X3745" s="24">
        <v>45400</v>
      </c>
      <c r="Y3745" s="23" t="str">
        <f ca="1">IF(LEFT(B3745) = "P",
        IF(OR(ISBLANK(I3745), I3745 = ""), TODAY() - F3745 &amp; CHAR(10) &amp; "(preapproval)", I3745 - F3745 &amp; CHAR(10) &amp; "(PFL filed)"),
       IF(OR(ISBLANK(Z3745), Z3745 = ""), TODAY() - J3745, X3745 - J3745 &amp; CHAR(10) &amp; "(closed)"))</f>
        <v>76
(closed)</v>
      </c>
      <c r="Z3745" s="6" t="str">
        <f>IF(ISBLANK(X3745), "", "Yes")</f>
        <v>Yes</v>
      </c>
    </row>
    <row r="3746" spans="1:26" ht="28.8" hidden="1" x14ac:dyDescent="0.3">
      <c r="A3746" s="29" t="s">
        <v>185</v>
      </c>
      <c r="B3746" s="29">
        <v>2024000020</v>
      </c>
      <c r="C3746" s="31" t="s">
        <v>256</v>
      </c>
      <c r="D3746" s="29" t="s">
        <v>179</v>
      </c>
      <c r="E3746" s="31" t="s">
        <v>836</v>
      </c>
      <c r="F3746" s="43"/>
      <c r="G3746" s="32"/>
      <c r="H3746" s="24" t="s">
        <v>230</v>
      </c>
      <c r="I3746" s="24"/>
      <c r="J3746" s="24">
        <v>45324</v>
      </c>
      <c r="K3746" s="28">
        <v>360</v>
      </c>
      <c r="L3746" s="44">
        <v>0</v>
      </c>
      <c r="M3746" s="28">
        <v>333</v>
      </c>
      <c r="N3746" s="28">
        <v>0</v>
      </c>
      <c r="O3746" s="27">
        <f>IF(ISBLANK(J3746), "", IF(LEFT(B3746) = "P", J3746+60, J3746+90))</f>
        <v>45414</v>
      </c>
      <c r="P3746" s="27">
        <v>45384</v>
      </c>
      <c r="Q3746" s="27">
        <f>IF(NOT(ISNUMBER(P3746)),"",P3746+15)</f>
        <v>45399</v>
      </c>
      <c r="R3746" s="25" t="s">
        <v>195</v>
      </c>
      <c r="S3746" s="25"/>
      <c r="T3746" s="42"/>
      <c r="U3746" s="24"/>
      <c r="V3746" s="24"/>
      <c r="W3746" s="24"/>
      <c r="X3746" s="24">
        <v>45400</v>
      </c>
      <c r="Y3746" s="23" t="str">
        <f ca="1">IF(LEFT(B3746) = "P",
        IF(OR(ISBLANK(I3746), I3746 = ""), TODAY() - F3746 &amp; CHAR(10) &amp; "(preapproval)", I3746 - F3746 &amp; CHAR(10) &amp; "(PFL filed)"),
       IF(OR(ISBLANK(Z3746), Z3746 = ""), TODAY() - J3746, X3746 - J3746 &amp; CHAR(10) &amp; "(closed)"))</f>
        <v>76
(closed)</v>
      </c>
      <c r="Z3746" s="6" t="str">
        <f>IF(ISBLANK(X3746), "", "Yes")</f>
        <v>Yes</v>
      </c>
    </row>
    <row r="3747" spans="1:26" ht="28.8" hidden="1" x14ac:dyDescent="0.3">
      <c r="A3747" s="29" t="s">
        <v>185</v>
      </c>
      <c r="B3747" s="29">
        <v>2024000021</v>
      </c>
      <c r="C3747" s="30" t="s">
        <v>804</v>
      </c>
      <c r="D3747" s="29" t="s">
        <v>176</v>
      </c>
      <c r="E3747" s="31" t="s">
        <v>835</v>
      </c>
      <c r="F3747" s="43"/>
      <c r="G3747" s="32"/>
      <c r="H3747" s="24" t="s">
        <v>230</v>
      </c>
      <c r="I3747" s="24"/>
      <c r="J3747" s="24">
        <v>45327</v>
      </c>
      <c r="K3747" s="28">
        <v>19250.080000000002</v>
      </c>
      <c r="L3747" s="44">
        <v>1203.1300000000001</v>
      </c>
      <c r="M3747" s="28">
        <v>19250.080000000002</v>
      </c>
      <c r="N3747" s="44">
        <v>1203.1300000000001</v>
      </c>
      <c r="O3747" s="27">
        <f>IF(ISBLANK(J3747), "", IF(LEFT(B3747) = "P", J3747+60, J3747+90))</f>
        <v>45417</v>
      </c>
      <c r="P3747" s="27">
        <v>45384</v>
      </c>
      <c r="Q3747" s="27">
        <f>IF(NOT(ISNUMBER(P3747)),"",P3747+15)</f>
        <v>45399</v>
      </c>
      <c r="R3747" s="25" t="s">
        <v>195</v>
      </c>
      <c r="S3747" s="25"/>
      <c r="T3747" s="42"/>
      <c r="U3747" s="24"/>
      <c r="V3747" s="24"/>
      <c r="W3747" s="24"/>
      <c r="X3747" s="24">
        <v>45400</v>
      </c>
      <c r="Y3747" s="23" t="str">
        <f ca="1">IF(LEFT(B3747) = "P",
        IF(OR(ISBLANK(I3747), I3747 = ""), TODAY() - F3747 &amp; CHAR(10) &amp; "(preapproval)", I3747 - F3747 &amp; CHAR(10) &amp; "(PFL filed)"),
       IF(OR(ISBLANK(Z3747), Z3747 = ""), TODAY() - J3747, X3747 - J3747 &amp; CHAR(10) &amp; "(closed)"))</f>
        <v>73
(closed)</v>
      </c>
      <c r="Z3747" s="6" t="str">
        <f>IF(ISBLANK(X3747), "", "Yes")</f>
        <v>Yes</v>
      </c>
    </row>
    <row r="3748" spans="1:26" ht="28.8" hidden="1" x14ac:dyDescent="0.3">
      <c r="A3748" s="29" t="s">
        <v>185</v>
      </c>
      <c r="B3748" s="29">
        <v>2024000022</v>
      </c>
      <c r="C3748" s="31" t="s">
        <v>193</v>
      </c>
      <c r="D3748" s="29" t="s">
        <v>179</v>
      </c>
      <c r="E3748" s="31" t="s">
        <v>308</v>
      </c>
      <c r="F3748" s="43"/>
      <c r="G3748" s="32"/>
      <c r="H3748" s="24" t="s">
        <v>230</v>
      </c>
      <c r="I3748" s="24"/>
      <c r="J3748" s="24">
        <v>45331</v>
      </c>
      <c r="K3748" s="28">
        <v>2533.4</v>
      </c>
      <c r="L3748" s="44">
        <v>150</v>
      </c>
      <c r="M3748" s="28">
        <v>2533.4</v>
      </c>
      <c r="N3748" s="28">
        <v>150</v>
      </c>
      <c r="O3748" s="27">
        <f>IF(ISBLANK(J3748), "", IF(LEFT(B3748) = "P", J3748+60, J3748+90))</f>
        <v>45421</v>
      </c>
      <c r="P3748" s="27">
        <v>45384</v>
      </c>
      <c r="Q3748" s="27">
        <f>IF(NOT(ISNUMBER(P3748)),"",P3748+15)</f>
        <v>45399</v>
      </c>
      <c r="R3748" s="25" t="s">
        <v>195</v>
      </c>
      <c r="S3748" s="25"/>
      <c r="T3748" s="42"/>
      <c r="U3748" s="24"/>
      <c r="V3748" s="24"/>
      <c r="W3748" s="24"/>
      <c r="X3748" s="24">
        <v>45400</v>
      </c>
      <c r="Y3748" s="23" t="str">
        <f ca="1">IF(LEFT(B3748) = "P",
        IF(OR(ISBLANK(I3748), I3748 = ""), TODAY() - F3748 &amp; CHAR(10) &amp; "(preapproval)", I3748 - F3748 &amp; CHAR(10) &amp; "(PFL filed)"),
       IF(OR(ISBLANK(Z3748), Z3748 = ""), TODAY() - J3748, X3748 - J3748 &amp; CHAR(10) &amp; "(closed)"))</f>
        <v>69
(closed)</v>
      </c>
      <c r="Z3748" s="6" t="str">
        <f>IF(ISBLANK(X3748), "", "Yes")</f>
        <v>Yes</v>
      </c>
    </row>
    <row r="3749" spans="1:26" ht="28.8" hidden="1" x14ac:dyDescent="0.3">
      <c r="A3749" s="29" t="s">
        <v>185</v>
      </c>
      <c r="B3749" s="29">
        <v>2024000023</v>
      </c>
      <c r="C3749" s="31" t="s">
        <v>193</v>
      </c>
      <c r="D3749" s="29" t="s">
        <v>177</v>
      </c>
      <c r="E3749" s="31" t="s">
        <v>834</v>
      </c>
      <c r="F3749" s="43"/>
      <c r="G3749" s="32"/>
      <c r="H3749" s="24" t="s">
        <v>230</v>
      </c>
      <c r="I3749" s="24"/>
      <c r="J3749" s="24">
        <v>45331</v>
      </c>
      <c r="K3749" s="28">
        <v>1846.6</v>
      </c>
      <c r="L3749" s="44">
        <v>263.8</v>
      </c>
      <c r="M3749" s="28">
        <v>1846.6</v>
      </c>
      <c r="N3749" s="28">
        <v>263.8</v>
      </c>
      <c r="O3749" s="27">
        <f>IF(ISBLANK(J3749), "", IF(LEFT(B3749) = "P", J3749+60, J3749+90))</f>
        <v>45421</v>
      </c>
      <c r="P3749" s="27">
        <v>45392</v>
      </c>
      <c r="Q3749" s="27">
        <f>IF(NOT(ISNUMBER(P3749)),"",P3749+15)</f>
        <v>45407</v>
      </c>
      <c r="R3749" s="25" t="s">
        <v>195</v>
      </c>
      <c r="S3749" s="25"/>
      <c r="T3749" s="42"/>
      <c r="U3749" s="24"/>
      <c r="V3749" s="24"/>
      <c r="W3749" s="24"/>
      <c r="X3749" s="24">
        <v>45408</v>
      </c>
      <c r="Y3749" s="23" t="str">
        <f ca="1">IF(LEFT(B3749) = "P",
        IF(OR(ISBLANK(I3749), I3749 = ""), TODAY() - F3749 &amp; CHAR(10) &amp; "(preapproval)", I3749 - F3749 &amp; CHAR(10) &amp; "(PFL filed)"),
       IF(OR(ISBLANK(Z3749), Z3749 = ""), TODAY() - J3749, X3749 - J3749 &amp; CHAR(10) &amp; "(closed)"))</f>
        <v>77
(closed)</v>
      </c>
      <c r="Z3749" s="6" t="str">
        <f>IF(ISBLANK(X3749), "", "Yes")</f>
        <v>Yes</v>
      </c>
    </row>
    <row r="3750" spans="1:26" ht="28.8" hidden="1" x14ac:dyDescent="0.3">
      <c r="A3750" s="33" t="s">
        <v>185</v>
      </c>
      <c r="B3750" s="33">
        <v>2024000024</v>
      </c>
      <c r="C3750" s="50" t="s">
        <v>193</v>
      </c>
      <c r="D3750" s="29" t="s">
        <v>179</v>
      </c>
      <c r="E3750" s="50" t="s">
        <v>833</v>
      </c>
      <c r="F3750" s="49"/>
      <c r="G3750" s="48"/>
      <c r="H3750" s="34" t="s">
        <v>230</v>
      </c>
      <c r="I3750" s="34"/>
      <c r="J3750" s="34">
        <v>45331</v>
      </c>
      <c r="K3750" s="38">
        <v>581</v>
      </c>
      <c r="L3750" s="47">
        <v>83</v>
      </c>
      <c r="M3750" s="38">
        <v>581</v>
      </c>
      <c r="N3750" s="38">
        <v>83</v>
      </c>
      <c r="O3750" s="35">
        <f>IF(ISBLANK(J3750), "", IF(LEFT(B3750) = "P", J3750+60, J3750+90))</f>
        <v>45421</v>
      </c>
      <c r="P3750" s="35">
        <v>45385</v>
      </c>
      <c r="Q3750" s="35">
        <f>IF(NOT(ISNUMBER(P3750)),"",P3750+15)</f>
        <v>45400</v>
      </c>
      <c r="R3750" s="36" t="s">
        <v>673</v>
      </c>
      <c r="S3750" s="36"/>
      <c r="T3750" s="46"/>
      <c r="U3750" s="34"/>
      <c r="V3750" s="34"/>
      <c r="W3750" s="34"/>
      <c r="X3750" s="34">
        <v>45401</v>
      </c>
      <c r="Y3750" s="45" t="str">
        <f ca="1">IF(LEFT(B3750) = "P",
        IF(OR(ISBLANK(I3750), I3750 = ""), TODAY() - F3750 &amp; CHAR(10) &amp; "(preapproval)", I3750 - F3750 &amp; CHAR(10) &amp; "(PFL filed)"),
       IF(OR(ISBLANK(Z3750), Z3750 = ""), TODAY() - J3750, X3750 - J3750 &amp; CHAR(10) &amp; "(closed)"))</f>
        <v>70
(closed)</v>
      </c>
      <c r="Z3750" s="66" t="str">
        <f>IF(ISBLANK(X3750), "", "Yes")</f>
        <v>Yes</v>
      </c>
    </row>
    <row r="3751" spans="1:26" ht="28.8" hidden="1" x14ac:dyDescent="0.3">
      <c r="A3751" s="29" t="s">
        <v>185</v>
      </c>
      <c r="B3751" s="29">
        <v>2024000025</v>
      </c>
      <c r="C3751" s="31" t="s">
        <v>333</v>
      </c>
      <c r="D3751" s="29" t="s">
        <v>179</v>
      </c>
      <c r="E3751" s="31" t="s">
        <v>832</v>
      </c>
      <c r="F3751" s="43"/>
      <c r="G3751" s="32"/>
      <c r="H3751" s="24" t="s">
        <v>230</v>
      </c>
      <c r="I3751" s="24"/>
      <c r="J3751" s="24">
        <v>45337</v>
      </c>
      <c r="K3751" s="28">
        <v>366.4</v>
      </c>
      <c r="L3751" s="44">
        <v>45.8</v>
      </c>
      <c r="M3751" s="28">
        <v>366.4</v>
      </c>
      <c r="N3751" s="44">
        <v>45.8</v>
      </c>
      <c r="O3751" s="27">
        <f>IF(ISBLANK(J3751), "", IF(LEFT(B3751) = "P", J3751+60, J3751+90))</f>
        <v>45427</v>
      </c>
      <c r="P3751" s="27">
        <v>45385</v>
      </c>
      <c r="Q3751" s="27">
        <f>IF(NOT(ISNUMBER(P3751)),"",P3751+15)</f>
        <v>45400</v>
      </c>
      <c r="R3751" s="25" t="s">
        <v>195</v>
      </c>
      <c r="S3751" s="25"/>
      <c r="T3751" s="42"/>
      <c r="U3751" s="24"/>
      <c r="V3751" s="24"/>
      <c r="W3751" s="24"/>
      <c r="X3751" s="24">
        <v>45401</v>
      </c>
      <c r="Y3751" s="23" t="str">
        <f ca="1">IF(LEFT(B3751) = "P",
        IF(OR(ISBLANK(I3751), I3751 = ""), TODAY() - F3751 &amp; CHAR(10) &amp; "(preapproval)", I3751 - F3751 &amp; CHAR(10) &amp; "(PFL filed)"),
       IF(OR(ISBLANK(Z3751), Z3751 = ""), TODAY() - J3751, X3751 - J3751 &amp; CHAR(10) &amp; "(closed)"))</f>
        <v>64
(closed)</v>
      </c>
      <c r="Z3751" s="6" t="str">
        <f>IF(ISBLANK(X3751), "", "Yes")</f>
        <v>Yes</v>
      </c>
    </row>
    <row r="3752" spans="1:26" ht="28.8" hidden="1" x14ac:dyDescent="0.3">
      <c r="A3752" s="29" t="s">
        <v>185</v>
      </c>
      <c r="B3752" s="29">
        <v>2024000026</v>
      </c>
      <c r="C3752" s="31" t="s">
        <v>193</v>
      </c>
      <c r="D3752" s="29" t="s">
        <v>179</v>
      </c>
      <c r="E3752" s="31" t="s">
        <v>831</v>
      </c>
      <c r="F3752" s="43"/>
      <c r="G3752" s="32"/>
      <c r="H3752" s="24" t="s">
        <v>230</v>
      </c>
      <c r="I3752" s="24"/>
      <c r="J3752" s="24">
        <v>45338</v>
      </c>
      <c r="K3752" s="28">
        <v>5733</v>
      </c>
      <c r="L3752" s="44">
        <v>819</v>
      </c>
      <c r="M3752" s="28">
        <v>3852.17</v>
      </c>
      <c r="N3752" s="28">
        <v>550.30999999999995</v>
      </c>
      <c r="O3752" s="27">
        <f>IF(ISBLANK(J3752), "", IF(LEFT(B3752) = "P", J3752+60, J3752+90))</f>
        <v>45428</v>
      </c>
      <c r="P3752" s="27">
        <v>45385</v>
      </c>
      <c r="Q3752" s="27">
        <f>IF(NOT(ISNUMBER(P3752)),"",P3752+15)</f>
        <v>45400</v>
      </c>
      <c r="R3752" s="25" t="s">
        <v>195</v>
      </c>
      <c r="S3752" s="25"/>
      <c r="T3752" s="42"/>
      <c r="U3752" s="24"/>
      <c r="V3752" s="24"/>
      <c r="W3752" s="24"/>
      <c r="X3752" s="24">
        <v>45401</v>
      </c>
      <c r="Y3752" s="23" t="str">
        <f ca="1">IF(LEFT(B3752) = "P",
        IF(OR(ISBLANK(I3752), I3752 = ""), TODAY() - F3752 &amp; CHAR(10) &amp; "(preapproval)", I3752 - F3752 &amp; CHAR(10) &amp; "(PFL filed)"),
       IF(OR(ISBLANK(Z3752), Z3752 = ""), TODAY() - J3752, X3752 - J3752 &amp; CHAR(10) &amp; "(closed)"))</f>
        <v>63
(closed)</v>
      </c>
      <c r="Z3752" s="6" t="str">
        <f>IF(ISBLANK(X3752), "", "Yes")</f>
        <v>Yes</v>
      </c>
    </row>
    <row r="3753" spans="1:26" ht="28.8" hidden="1" x14ac:dyDescent="0.3">
      <c r="A3753" s="29" t="s">
        <v>185</v>
      </c>
      <c r="B3753" s="29">
        <v>2024000027</v>
      </c>
      <c r="C3753" s="31" t="s">
        <v>193</v>
      </c>
      <c r="D3753" s="29" t="s">
        <v>179</v>
      </c>
      <c r="E3753" s="31" t="s">
        <v>830</v>
      </c>
      <c r="F3753" s="43"/>
      <c r="G3753" s="32"/>
      <c r="H3753" s="24" t="s">
        <v>230</v>
      </c>
      <c r="I3753" s="24"/>
      <c r="J3753" s="24">
        <v>45338</v>
      </c>
      <c r="K3753" s="28">
        <v>1232</v>
      </c>
      <c r="L3753" s="44">
        <v>176</v>
      </c>
      <c r="M3753" s="28">
        <v>1169</v>
      </c>
      <c r="N3753" s="28">
        <v>167</v>
      </c>
      <c r="O3753" s="27">
        <f>IF(ISBLANK(J3753), "", IF(LEFT(B3753) = "P", J3753+60, J3753+90))</f>
        <v>45428</v>
      </c>
      <c r="P3753" s="27">
        <v>45419</v>
      </c>
      <c r="Q3753" s="27">
        <f>IF(NOT(ISNUMBER(P3753)),"",P3753+15)</f>
        <v>45434</v>
      </c>
      <c r="R3753" s="25" t="s">
        <v>195</v>
      </c>
      <c r="S3753" s="25"/>
      <c r="T3753" s="42"/>
      <c r="U3753" s="24"/>
      <c r="V3753" s="24"/>
      <c r="W3753" s="24" t="s">
        <v>230</v>
      </c>
      <c r="X3753" s="24">
        <v>45435</v>
      </c>
      <c r="Y3753" s="23" t="str">
        <f ca="1">IF(LEFT(B3753) = "P",
        IF(OR(ISBLANK(I3753), I3753 = ""), TODAY() - F3753 &amp; CHAR(10) &amp; "(preapproval)", I3753 - F3753 &amp; CHAR(10) &amp; "(PFL filed)"),
       IF(OR(ISBLANK(Z3753), Z3753 = ""), TODAY() - J3753, X3753 - J3753 &amp; CHAR(10) &amp; "(closed)"))</f>
        <v>97
(closed)</v>
      </c>
      <c r="Z3753" s="6" t="str">
        <f>IF(ISBLANK(X3753), "", "Yes")</f>
        <v>Yes</v>
      </c>
    </row>
    <row r="3754" spans="1:26" ht="28.8" hidden="1" x14ac:dyDescent="0.3">
      <c r="A3754" s="29" t="s">
        <v>185</v>
      </c>
      <c r="B3754" s="29">
        <v>2024000028</v>
      </c>
      <c r="C3754" s="50" t="s">
        <v>106</v>
      </c>
      <c r="D3754" s="29" t="s">
        <v>179</v>
      </c>
      <c r="E3754" s="50" t="s">
        <v>829</v>
      </c>
      <c r="F3754" s="43"/>
      <c r="G3754" s="32"/>
      <c r="H3754" s="24" t="s">
        <v>230</v>
      </c>
      <c r="I3754" s="24"/>
      <c r="J3754" s="24">
        <v>45338</v>
      </c>
      <c r="K3754" s="28">
        <v>829.96</v>
      </c>
      <c r="L3754" s="44">
        <v>247.5</v>
      </c>
      <c r="M3754" s="28">
        <v>0</v>
      </c>
      <c r="N3754" s="28">
        <v>0</v>
      </c>
      <c r="O3754" s="27">
        <f>IF(ISBLANK(J3754), "", IF(LEFT(B3754) = "P", J3754+60, J3754+90))</f>
        <v>45428</v>
      </c>
      <c r="P3754" s="27" t="s">
        <v>230</v>
      </c>
      <c r="Q3754" s="27" t="s">
        <v>230</v>
      </c>
      <c r="R3754" s="25" t="s">
        <v>195</v>
      </c>
      <c r="S3754" s="25"/>
      <c r="T3754" s="42"/>
      <c r="U3754" s="24"/>
      <c r="V3754" s="24"/>
      <c r="W3754" s="24"/>
      <c r="X3754" s="24">
        <v>45338</v>
      </c>
      <c r="Y3754" s="23" t="str">
        <f ca="1">IF(LEFT(B3754) = "P",
        IF(OR(ISBLANK(I3754), I3754 = ""), TODAY() - F3754 &amp; CHAR(10) &amp; "(preapproval)", I3754 - F3754 &amp; CHAR(10) &amp; "(PFL filed)"),
       IF(OR(ISBLANK(Z3754), Z3754 = ""), TODAY() - J3754, X3754 - J3754 &amp; CHAR(10) &amp; "(closed)"))</f>
        <v>0
(closed)</v>
      </c>
      <c r="Z3754" s="6" t="str">
        <f>IF(ISBLANK(X3754), "", "Yes")</f>
        <v>Yes</v>
      </c>
    </row>
    <row r="3755" spans="1:26" ht="28.8" hidden="1" x14ac:dyDescent="0.3">
      <c r="A3755" s="29" t="s">
        <v>185</v>
      </c>
      <c r="B3755" s="29">
        <v>2024000029</v>
      </c>
      <c r="C3755" s="31" t="s">
        <v>106</v>
      </c>
      <c r="D3755" s="29" t="s">
        <v>179</v>
      </c>
      <c r="E3755" s="31" t="s">
        <v>829</v>
      </c>
      <c r="F3755" s="43"/>
      <c r="G3755" s="32"/>
      <c r="H3755" s="24" t="s">
        <v>230</v>
      </c>
      <c r="I3755" s="24"/>
      <c r="J3755" s="24">
        <v>45338</v>
      </c>
      <c r="K3755" s="28">
        <v>829.96</v>
      </c>
      <c r="L3755" s="44">
        <v>247.5</v>
      </c>
      <c r="M3755" s="28">
        <v>829.96</v>
      </c>
      <c r="N3755" s="28">
        <v>247.5</v>
      </c>
      <c r="O3755" s="27">
        <f>IF(ISBLANK(J3755), "", IF(LEFT(B3755) = "P", J3755+60, J3755+90))</f>
        <v>45428</v>
      </c>
      <c r="P3755" s="27">
        <v>45398</v>
      </c>
      <c r="Q3755" s="27">
        <f>IF(NOT(ISNUMBER(P3755)),"",P3755+15)</f>
        <v>45413</v>
      </c>
      <c r="R3755" s="25" t="s">
        <v>195</v>
      </c>
      <c r="S3755" s="25"/>
      <c r="T3755" s="42"/>
      <c r="U3755" s="24"/>
      <c r="V3755" s="24"/>
      <c r="W3755" s="24"/>
      <c r="X3755" s="24">
        <v>45414</v>
      </c>
      <c r="Y3755" s="23" t="str">
        <f ca="1">IF(LEFT(B3755) = "P",
        IF(OR(ISBLANK(I3755), I3755 = ""), TODAY() - F3755 &amp; CHAR(10) &amp; "(preapproval)", I3755 - F3755 &amp; CHAR(10) &amp; "(PFL filed)"),
       IF(OR(ISBLANK(Z3755), Z3755 = ""), TODAY() - J3755, X3755 - J3755 &amp; CHAR(10) &amp; "(closed)"))</f>
        <v>76
(closed)</v>
      </c>
      <c r="Z3755" s="6" t="str">
        <f>IF(ISBLANK(X3755), "", "Yes")</f>
        <v>Yes</v>
      </c>
    </row>
    <row r="3756" spans="1:26" ht="28.8" hidden="1" x14ac:dyDescent="0.3">
      <c r="A3756" s="29" t="s">
        <v>185</v>
      </c>
      <c r="B3756" s="29">
        <v>2024000030</v>
      </c>
      <c r="C3756" s="31" t="s">
        <v>299</v>
      </c>
      <c r="D3756" s="29" t="s">
        <v>174</v>
      </c>
      <c r="E3756" s="31" t="s">
        <v>352</v>
      </c>
      <c r="F3756" s="43"/>
      <c r="G3756" s="32"/>
      <c r="H3756" s="24" t="s">
        <v>230</v>
      </c>
      <c r="I3756" s="24"/>
      <c r="J3756" s="24">
        <v>45342</v>
      </c>
      <c r="K3756" s="28">
        <v>214647</v>
      </c>
      <c r="L3756" s="44">
        <v>0</v>
      </c>
      <c r="M3756" s="28">
        <v>214647</v>
      </c>
      <c r="N3756" s="28">
        <v>0</v>
      </c>
      <c r="O3756" s="27">
        <f>IF(ISBLANK(J3756), "", IF(LEFT(B3756) = "P", J3756+60, J3756+90))</f>
        <v>45432</v>
      </c>
      <c r="P3756" s="27">
        <v>45408</v>
      </c>
      <c r="Q3756" s="27">
        <f>IF(NOT(ISNUMBER(P3756)),"",P3756+15)</f>
        <v>45423</v>
      </c>
      <c r="R3756" s="25" t="s">
        <v>195</v>
      </c>
      <c r="S3756" s="25"/>
      <c r="T3756" s="42"/>
      <c r="U3756" s="24"/>
      <c r="V3756" s="24"/>
      <c r="W3756" s="24"/>
      <c r="X3756" s="24">
        <v>45426</v>
      </c>
      <c r="Y3756" s="23" t="str">
        <f ca="1">IF(LEFT(B3756) = "P",
        IF(OR(ISBLANK(I3756), I3756 = ""), TODAY() - F3756 &amp; CHAR(10) &amp; "(preapproval)", I3756 - F3756 &amp; CHAR(10) &amp; "(PFL filed)"),
       IF(OR(ISBLANK(Z3756), Z3756 = ""), TODAY() - J3756, X3756 - J3756 &amp; CHAR(10) &amp; "(closed)"))</f>
        <v>84
(closed)</v>
      </c>
      <c r="Z3756" s="6" t="str">
        <f>IF(ISBLANK(X3756), "", "Yes")</f>
        <v>Yes</v>
      </c>
    </row>
    <row r="3757" spans="1:26" ht="28.8" hidden="1" x14ac:dyDescent="0.3">
      <c r="A3757" s="29" t="s">
        <v>185</v>
      </c>
      <c r="B3757" s="29">
        <v>2024000031</v>
      </c>
      <c r="C3757" s="31" t="s">
        <v>804</v>
      </c>
      <c r="D3757" s="29" t="s">
        <v>179</v>
      </c>
      <c r="E3757" s="31" t="s">
        <v>757</v>
      </c>
      <c r="F3757" s="43"/>
      <c r="G3757" s="32"/>
      <c r="H3757" s="24" t="s">
        <v>230</v>
      </c>
      <c r="I3757" s="24"/>
      <c r="J3757" s="24">
        <v>45349</v>
      </c>
      <c r="K3757" s="28">
        <v>4970.26</v>
      </c>
      <c r="L3757" s="44">
        <v>472.24</v>
      </c>
      <c r="M3757" s="28">
        <v>4970.26</v>
      </c>
      <c r="N3757" s="28">
        <v>472.24</v>
      </c>
      <c r="O3757" s="27">
        <f>IF(ISBLANK(J3757), "", IF(LEFT(B3757) = "P", J3757+60, J3757+90))</f>
        <v>45439</v>
      </c>
      <c r="P3757" s="27">
        <v>45419</v>
      </c>
      <c r="Q3757" s="27">
        <f>IF(NOT(ISNUMBER(P3757)),"",P3757+15)</f>
        <v>45434</v>
      </c>
      <c r="R3757" s="25" t="s">
        <v>195</v>
      </c>
      <c r="S3757" s="25"/>
      <c r="T3757" s="42"/>
      <c r="U3757" s="24"/>
      <c r="V3757" s="24"/>
      <c r="W3757" s="24"/>
      <c r="X3757" s="24">
        <v>45435</v>
      </c>
      <c r="Y3757" s="23" t="str">
        <f ca="1">IF(LEFT(B3757) = "P",
        IF(OR(ISBLANK(I3757), I3757 = ""), TODAY() - F3757 &amp; CHAR(10) &amp; "(preapproval)", I3757 - F3757 &amp; CHAR(10) &amp; "(PFL filed)"),
       IF(OR(ISBLANK(Z3757), Z3757 = ""), TODAY() - J3757, X3757 - J3757 &amp; CHAR(10) &amp; "(closed)"))</f>
        <v>86
(closed)</v>
      </c>
      <c r="Z3757" s="6" t="str">
        <f>IF(ISBLANK(X3757), "", "Yes")</f>
        <v>Yes</v>
      </c>
    </row>
    <row r="3758" spans="1:26" ht="28.8" hidden="1" x14ac:dyDescent="0.3">
      <c r="A3758" s="29" t="s">
        <v>185</v>
      </c>
      <c r="B3758" s="29">
        <v>2024000032</v>
      </c>
      <c r="C3758" s="31" t="s">
        <v>238</v>
      </c>
      <c r="D3758" s="29" t="s">
        <v>179</v>
      </c>
      <c r="E3758" s="31" t="s">
        <v>828</v>
      </c>
      <c r="F3758" s="43"/>
      <c r="G3758" s="32"/>
      <c r="H3758" s="24" t="s">
        <v>230</v>
      </c>
      <c r="I3758" s="24"/>
      <c r="J3758" s="24">
        <v>45350</v>
      </c>
      <c r="K3758" s="28">
        <v>9656.5</v>
      </c>
      <c r="L3758" s="44">
        <v>1379.5</v>
      </c>
      <c r="M3758" s="28">
        <v>9656.5</v>
      </c>
      <c r="N3758" s="28">
        <v>1379.5</v>
      </c>
      <c r="O3758" s="27">
        <f>IF(ISBLANK(J3758), "", IF(LEFT(B3758) = "P", J3758+60, J3758+90))</f>
        <v>45440</v>
      </c>
      <c r="P3758" s="27">
        <v>45419</v>
      </c>
      <c r="Q3758" s="27">
        <f>IF(NOT(ISNUMBER(P3758)),"",P3758+15)</f>
        <v>45434</v>
      </c>
      <c r="R3758" s="36" t="s">
        <v>673</v>
      </c>
      <c r="S3758" s="25"/>
      <c r="T3758" s="42"/>
      <c r="U3758" s="24"/>
      <c r="V3758" s="24"/>
      <c r="W3758" s="24"/>
      <c r="X3758" s="24">
        <v>45435</v>
      </c>
      <c r="Y3758" s="23" t="str">
        <f ca="1">IF(LEFT(B3758) = "P",
        IF(OR(ISBLANK(I3758), I3758 = ""), TODAY() - F3758 &amp; CHAR(10) &amp; "(preapproval)", I3758 - F3758 &amp; CHAR(10) &amp; "(PFL filed)"),
       IF(OR(ISBLANK(Z3758), Z3758 = ""), TODAY() - J3758, X3758 - J3758 &amp; CHAR(10) &amp; "(closed)"))</f>
        <v>85
(closed)</v>
      </c>
      <c r="Z3758" s="6" t="str">
        <f>IF(ISBLANK(X3758), "", "Yes")</f>
        <v>Yes</v>
      </c>
    </row>
    <row r="3759" spans="1:26" ht="28.8" hidden="1" x14ac:dyDescent="0.3">
      <c r="A3759" s="33" t="s">
        <v>185</v>
      </c>
      <c r="B3759" s="33">
        <v>2024000033</v>
      </c>
      <c r="C3759" s="50" t="s">
        <v>238</v>
      </c>
      <c r="D3759" s="29" t="s">
        <v>179</v>
      </c>
      <c r="E3759" s="50" t="s">
        <v>827</v>
      </c>
      <c r="F3759" s="43"/>
      <c r="G3759" s="32"/>
      <c r="H3759" s="34" t="s">
        <v>230</v>
      </c>
      <c r="I3759" s="34"/>
      <c r="J3759" s="34">
        <v>45350</v>
      </c>
      <c r="K3759" s="54">
        <v>3724</v>
      </c>
      <c r="L3759" s="47">
        <v>532</v>
      </c>
      <c r="M3759" s="38">
        <v>3724</v>
      </c>
      <c r="N3759" s="38">
        <v>532</v>
      </c>
      <c r="O3759" s="35">
        <f>IF(ISBLANK(J3759), "", IF(LEFT(B3759) = "P", J3759+60, J3759+90))</f>
        <v>45440</v>
      </c>
      <c r="P3759" s="35">
        <v>45385</v>
      </c>
      <c r="Q3759" s="35">
        <f>IF(NOT(ISNUMBER(P3759)),"",P3759+15)</f>
        <v>45400</v>
      </c>
      <c r="R3759" s="36" t="s">
        <v>673</v>
      </c>
      <c r="S3759" s="36"/>
      <c r="T3759" s="46"/>
      <c r="U3759" s="34"/>
      <c r="V3759" s="34"/>
      <c r="W3759" s="34"/>
      <c r="X3759" s="34">
        <v>45401</v>
      </c>
      <c r="Y3759" s="45" t="str">
        <f ca="1">IF(LEFT(B3759) = "P",
        IF(OR(ISBLANK(I3759), I3759 = ""), TODAY() - F3759 &amp; CHAR(10) &amp; "(preapproval)", I3759 - F3759 &amp; CHAR(10) &amp; "(PFL filed)"),
       IF(OR(ISBLANK(Z3759), Z3759 = ""), TODAY() - J3759, X3759 - J3759 &amp; CHAR(10) &amp; "(closed)"))</f>
        <v>51
(closed)</v>
      </c>
      <c r="Z3759" s="66" t="str">
        <f>IF(ISBLANK(X3759), "", "Yes")</f>
        <v>Yes</v>
      </c>
    </row>
    <row r="3760" spans="1:26" ht="28.8" hidden="1" x14ac:dyDescent="0.3">
      <c r="A3760" s="29" t="s">
        <v>185</v>
      </c>
      <c r="B3760" s="29">
        <v>2024000034</v>
      </c>
      <c r="C3760" s="31" t="s">
        <v>193</v>
      </c>
      <c r="D3760" s="29" t="s">
        <v>177</v>
      </c>
      <c r="E3760" s="31" t="s">
        <v>826</v>
      </c>
      <c r="F3760" s="43"/>
      <c r="G3760" s="32"/>
      <c r="H3760" s="24" t="s">
        <v>230</v>
      </c>
      <c r="I3760" s="24"/>
      <c r="J3760" s="24">
        <v>45350</v>
      </c>
      <c r="K3760" s="28">
        <v>1496.6</v>
      </c>
      <c r="L3760" s="44">
        <v>213.8</v>
      </c>
      <c r="M3760" s="28">
        <v>1496.6</v>
      </c>
      <c r="N3760" s="28">
        <v>213.8</v>
      </c>
      <c r="O3760" s="27">
        <f>IF(ISBLANK(J3760), "", IF(LEFT(B3760) = "P", J3760+60, J3760+90))</f>
        <v>45440</v>
      </c>
      <c r="P3760" s="27">
        <v>45398</v>
      </c>
      <c r="Q3760" s="27">
        <f>IF(NOT(ISNUMBER(P3760)),"",P3760+15)</f>
        <v>45413</v>
      </c>
      <c r="R3760" s="25" t="s">
        <v>195</v>
      </c>
      <c r="S3760" s="25"/>
      <c r="T3760" s="42"/>
      <c r="U3760" s="24"/>
      <c r="V3760" s="24"/>
      <c r="W3760" s="24"/>
      <c r="X3760" s="24">
        <v>45414</v>
      </c>
      <c r="Y3760" s="23" t="str">
        <f ca="1">IF(LEFT(B3760) = "P",
        IF(OR(ISBLANK(I3760), I3760 = ""), TODAY() - F3760 &amp; CHAR(10) &amp; "(preapproval)", I3760 - F3760 &amp; CHAR(10) &amp; "(PFL filed)"),
       IF(OR(ISBLANK(Z3760), Z3760 = ""), TODAY() - J3760, X3760 - J3760 &amp; CHAR(10) &amp; "(closed)"))</f>
        <v>64
(closed)</v>
      </c>
      <c r="Z3760" s="6" t="str">
        <f>IF(ISBLANK(X3760), "", "Yes")</f>
        <v>Yes</v>
      </c>
    </row>
    <row r="3761" spans="1:26" ht="28.8" hidden="1" x14ac:dyDescent="0.3">
      <c r="A3761" s="29" t="s">
        <v>185</v>
      </c>
      <c r="B3761" s="29">
        <v>2024000035</v>
      </c>
      <c r="C3761" s="31" t="s">
        <v>193</v>
      </c>
      <c r="D3761" s="29" t="s">
        <v>177</v>
      </c>
      <c r="E3761" s="31" t="s">
        <v>825</v>
      </c>
      <c r="F3761" s="43"/>
      <c r="G3761" s="32"/>
      <c r="H3761" s="24" t="s">
        <v>230</v>
      </c>
      <c r="I3761" s="24"/>
      <c r="J3761" s="24">
        <v>45350</v>
      </c>
      <c r="K3761" s="28">
        <v>1442</v>
      </c>
      <c r="L3761" s="44">
        <v>206</v>
      </c>
      <c r="M3761" s="28">
        <v>1442</v>
      </c>
      <c r="N3761" s="28">
        <v>206</v>
      </c>
      <c r="O3761" s="27">
        <f>IF(ISBLANK(J3761), "", IF(LEFT(B3761) = "P", J3761+60, J3761+90))</f>
        <v>45440</v>
      </c>
      <c r="P3761" s="27">
        <v>45398</v>
      </c>
      <c r="Q3761" s="27">
        <f>IF(NOT(ISNUMBER(P3761)),"",P3761+15)</f>
        <v>45413</v>
      </c>
      <c r="R3761" s="25" t="s">
        <v>195</v>
      </c>
      <c r="S3761" s="25"/>
      <c r="T3761" s="42"/>
      <c r="U3761" s="24"/>
      <c r="V3761" s="24"/>
      <c r="W3761" s="24"/>
      <c r="X3761" s="24">
        <v>45414</v>
      </c>
      <c r="Y3761" s="23" t="str">
        <f ca="1">IF(LEFT(B3761) = "P",
        IF(OR(ISBLANK(I3761), I3761 = ""), TODAY() - F3761 &amp; CHAR(10) &amp; "(preapproval)", I3761 - F3761 &amp; CHAR(10) &amp; "(PFL filed)"),
       IF(OR(ISBLANK(Z3761), Z3761 = ""), TODAY() - J3761, X3761 - J3761 &amp; CHAR(10) &amp; "(closed)"))</f>
        <v>64
(closed)</v>
      </c>
      <c r="Z3761" s="6" t="str">
        <f>IF(ISBLANK(X3761), "", "Yes")</f>
        <v>Yes</v>
      </c>
    </row>
    <row r="3762" spans="1:26" ht="28.8" hidden="1" x14ac:dyDescent="0.3">
      <c r="A3762" s="29" t="s">
        <v>185</v>
      </c>
      <c r="B3762" s="29">
        <v>2024000036</v>
      </c>
      <c r="C3762" s="31" t="s">
        <v>824</v>
      </c>
      <c r="D3762" s="29" t="s">
        <v>179</v>
      </c>
      <c r="E3762" s="31" t="s">
        <v>823</v>
      </c>
      <c r="F3762" s="43"/>
      <c r="G3762" s="32"/>
      <c r="H3762" s="24" t="s">
        <v>230</v>
      </c>
      <c r="I3762" s="24"/>
      <c r="J3762" s="24">
        <v>45350</v>
      </c>
      <c r="K3762" s="28">
        <v>1960</v>
      </c>
      <c r="L3762" s="44">
        <v>280</v>
      </c>
      <c r="M3762" s="28">
        <v>1960</v>
      </c>
      <c r="N3762" s="28">
        <v>280</v>
      </c>
      <c r="O3762" s="27">
        <f>IF(ISBLANK(J3762), "", IF(LEFT(B3762) = "P", J3762+60, J3762+90))</f>
        <v>45440</v>
      </c>
      <c r="P3762" s="27">
        <v>45399</v>
      </c>
      <c r="Q3762" s="27">
        <f>IF(NOT(ISNUMBER(P3762)),"",P3762+15)</f>
        <v>45414</v>
      </c>
      <c r="R3762" s="25" t="s">
        <v>195</v>
      </c>
      <c r="S3762" s="25"/>
      <c r="T3762" s="42"/>
      <c r="U3762" s="24"/>
      <c r="V3762" s="24"/>
      <c r="W3762" s="24"/>
      <c r="X3762" s="24">
        <v>45415</v>
      </c>
      <c r="Y3762" s="23" t="str">
        <f ca="1">IF(LEFT(B3762) = "P",
        IF(OR(ISBLANK(I3762), I3762 = ""), TODAY() - F3762 &amp; CHAR(10) &amp; "(preapproval)", I3762 - F3762 &amp; CHAR(10) &amp; "(PFL filed)"),
       IF(OR(ISBLANK(Z3762), Z3762 = ""), TODAY() - J3762, X3762 - J3762 &amp; CHAR(10) &amp; "(closed)"))</f>
        <v>65
(closed)</v>
      </c>
      <c r="Z3762" s="6" t="str">
        <f>IF(ISBLANK(X3762), "", "Yes")</f>
        <v>Yes</v>
      </c>
    </row>
    <row r="3763" spans="1:26" ht="28.8" hidden="1" x14ac:dyDescent="0.3">
      <c r="A3763" s="29" t="s">
        <v>185</v>
      </c>
      <c r="B3763" s="29">
        <v>2024000037</v>
      </c>
      <c r="C3763" s="31" t="s">
        <v>193</v>
      </c>
      <c r="D3763" s="29" t="s">
        <v>177</v>
      </c>
      <c r="E3763" s="31" t="s">
        <v>822</v>
      </c>
      <c r="F3763" s="43"/>
      <c r="G3763" s="32"/>
      <c r="H3763" s="24" t="s">
        <v>230</v>
      </c>
      <c r="I3763" s="24"/>
      <c r="J3763" s="24">
        <v>45356</v>
      </c>
      <c r="K3763" s="28">
        <v>4286.3999999999996</v>
      </c>
      <c r="L3763" s="44">
        <v>535.79999999999995</v>
      </c>
      <c r="M3763" s="28">
        <v>4286.3999999999996</v>
      </c>
      <c r="N3763" s="28">
        <v>535.79999999999995</v>
      </c>
      <c r="O3763" s="27">
        <f>IF(ISBLANK(J3763), "", IF(LEFT(B3763) = "P", J3763+60, J3763+90))</f>
        <v>45446</v>
      </c>
      <c r="P3763" s="27">
        <v>45399</v>
      </c>
      <c r="Q3763" s="27">
        <f>IF(NOT(ISNUMBER(P3763)),"",P3763+15)</f>
        <v>45414</v>
      </c>
      <c r="R3763" s="25" t="s">
        <v>195</v>
      </c>
      <c r="S3763" s="25"/>
      <c r="T3763" s="42"/>
      <c r="U3763" s="24"/>
      <c r="V3763" s="24"/>
      <c r="W3763" s="24"/>
      <c r="X3763" s="24">
        <v>45415</v>
      </c>
      <c r="Y3763" s="23" t="str">
        <f ca="1">IF(LEFT(B3763) = "P",
        IF(OR(ISBLANK(I3763), I3763 = ""), TODAY() - F3763 &amp; CHAR(10) &amp; "(preapproval)", I3763 - F3763 &amp; CHAR(10) &amp; "(PFL filed)"),
       IF(OR(ISBLANK(Z3763), Z3763 = ""), TODAY() - J3763, X3763 - J3763 &amp; CHAR(10) &amp; "(closed)"))</f>
        <v>59
(closed)</v>
      </c>
      <c r="Z3763" s="6" t="str">
        <f>IF(ISBLANK(X3763), "", "Yes")</f>
        <v>Yes</v>
      </c>
    </row>
    <row r="3764" spans="1:26" ht="28.8" hidden="1" x14ac:dyDescent="0.3">
      <c r="A3764" s="29" t="s">
        <v>185</v>
      </c>
      <c r="B3764" s="29">
        <v>2024000038</v>
      </c>
      <c r="C3764" s="31" t="s">
        <v>193</v>
      </c>
      <c r="D3764" s="29" t="s">
        <v>177</v>
      </c>
      <c r="E3764" s="31" t="s">
        <v>591</v>
      </c>
      <c r="F3764" s="43"/>
      <c r="G3764" s="32"/>
      <c r="H3764" s="24" t="s">
        <v>230</v>
      </c>
      <c r="I3764" s="24"/>
      <c r="J3764" s="24">
        <v>45356</v>
      </c>
      <c r="K3764" s="28">
        <v>1438.4</v>
      </c>
      <c r="L3764" s="44">
        <v>179.8</v>
      </c>
      <c r="M3764" s="28">
        <v>1438.4</v>
      </c>
      <c r="N3764" s="28">
        <v>179.8</v>
      </c>
      <c r="O3764" s="27">
        <f>IF(ISBLANK(J3764), "", IF(LEFT(B3764) = "P", J3764+60, J3764+90))</f>
        <v>45446</v>
      </c>
      <c r="P3764" s="27">
        <v>45399</v>
      </c>
      <c r="Q3764" s="27">
        <f>IF(NOT(ISNUMBER(P3764)),"",P3764+15)</f>
        <v>45414</v>
      </c>
      <c r="R3764" s="25" t="s">
        <v>195</v>
      </c>
      <c r="S3764" s="25"/>
      <c r="T3764" s="42"/>
      <c r="U3764" s="24"/>
      <c r="V3764" s="24"/>
      <c r="W3764" s="24"/>
      <c r="X3764" s="24">
        <v>45415</v>
      </c>
      <c r="Y3764" s="23" t="str">
        <f ca="1">IF(LEFT(B3764) = "P",
        IF(OR(ISBLANK(I3764), I3764 = ""), TODAY() - F3764 &amp; CHAR(10) &amp; "(preapproval)", I3764 - F3764 &amp; CHAR(10) &amp; "(PFL filed)"),
       IF(OR(ISBLANK(Z3764), Z3764 = ""), TODAY() - J3764, X3764 - J3764 &amp; CHAR(10) &amp; "(closed)"))</f>
        <v>59
(closed)</v>
      </c>
      <c r="Z3764" s="6" t="str">
        <f>IF(ISBLANK(X3764), "", "Yes")</f>
        <v>Yes</v>
      </c>
    </row>
    <row r="3765" spans="1:26" ht="16.5" hidden="1" customHeight="1" x14ac:dyDescent="0.3">
      <c r="A3765" s="29" t="s">
        <v>185</v>
      </c>
      <c r="B3765" s="29">
        <v>2024000039</v>
      </c>
      <c r="C3765" s="31" t="s">
        <v>193</v>
      </c>
      <c r="D3765" s="29" t="s">
        <v>177</v>
      </c>
      <c r="E3765" s="31" t="s">
        <v>590</v>
      </c>
      <c r="F3765" s="43"/>
      <c r="G3765" s="32"/>
      <c r="H3765" s="24" t="s">
        <v>230</v>
      </c>
      <c r="I3765" s="24"/>
      <c r="J3765" s="24">
        <v>45356</v>
      </c>
      <c r="K3765" s="28">
        <v>1470.4</v>
      </c>
      <c r="L3765" s="44">
        <v>183.8</v>
      </c>
      <c r="M3765" s="28">
        <v>1470.4</v>
      </c>
      <c r="N3765" s="28">
        <v>183.8</v>
      </c>
      <c r="O3765" s="27">
        <f>IF(ISBLANK(J3765), "", IF(LEFT(B3765) = "P", J3765+60, J3765+90))</f>
        <v>45446</v>
      </c>
      <c r="P3765" s="27">
        <v>45399</v>
      </c>
      <c r="Q3765" s="27">
        <f>IF(NOT(ISNUMBER(P3765)),"",P3765+15)</f>
        <v>45414</v>
      </c>
      <c r="R3765" s="25" t="s">
        <v>195</v>
      </c>
      <c r="S3765" s="25"/>
      <c r="T3765" s="42"/>
      <c r="U3765" s="24"/>
      <c r="V3765" s="24"/>
      <c r="W3765" s="24"/>
      <c r="X3765" s="24">
        <v>45415</v>
      </c>
      <c r="Y3765" s="23" t="str">
        <f ca="1">IF(LEFT(B3765) = "P",
        IF(OR(ISBLANK(I3765), I3765 = ""), TODAY() - F3765 &amp; CHAR(10) &amp; "(preapproval)", I3765 - F3765 &amp; CHAR(10) &amp; "(PFL filed)"),
       IF(OR(ISBLANK(Z3765), Z3765 = ""), TODAY() - J3765, X3765 - J3765 &amp; CHAR(10) &amp; "(closed)"))</f>
        <v>59
(closed)</v>
      </c>
      <c r="Z3765" s="6" t="str">
        <f>IF(ISBLANK(X3765), "", "Yes")</f>
        <v>Yes</v>
      </c>
    </row>
    <row r="3766" spans="1:26" ht="28.8" hidden="1" x14ac:dyDescent="0.3">
      <c r="A3766" s="29" t="s">
        <v>185</v>
      </c>
      <c r="B3766" s="29">
        <v>2024000040</v>
      </c>
      <c r="C3766" s="31" t="s">
        <v>193</v>
      </c>
      <c r="D3766" s="29" t="s">
        <v>177</v>
      </c>
      <c r="E3766" s="31" t="s">
        <v>821</v>
      </c>
      <c r="F3766" s="43"/>
      <c r="G3766" s="32"/>
      <c r="H3766" s="24" t="s">
        <v>230</v>
      </c>
      <c r="I3766" s="24"/>
      <c r="J3766" s="24">
        <v>45356</v>
      </c>
      <c r="K3766" s="28">
        <v>1470.4</v>
      </c>
      <c r="L3766" s="44">
        <v>183.8</v>
      </c>
      <c r="M3766" s="28">
        <v>1470.4</v>
      </c>
      <c r="N3766" s="28">
        <v>183.8</v>
      </c>
      <c r="O3766" s="27">
        <f>IF(ISBLANK(J3766), "", IF(LEFT(B3766) = "P", J3766+60, J3766+90))</f>
        <v>45446</v>
      </c>
      <c r="P3766" s="27">
        <v>45419</v>
      </c>
      <c r="Q3766" s="27">
        <f>IF(NOT(ISNUMBER(P3766)),"",P3766+15)</f>
        <v>45434</v>
      </c>
      <c r="R3766" s="36" t="s">
        <v>673</v>
      </c>
      <c r="S3766" s="25"/>
      <c r="T3766" s="42"/>
      <c r="U3766" s="24"/>
      <c r="V3766" s="24"/>
      <c r="W3766" s="24"/>
      <c r="X3766" s="24">
        <v>45435</v>
      </c>
      <c r="Y3766" s="23" t="str">
        <f ca="1">IF(LEFT(B3766) = "P",
        IF(OR(ISBLANK(I3766), I3766 = ""), TODAY() - F3766 &amp; CHAR(10) &amp; "(preapproval)", I3766 - F3766 &amp; CHAR(10) &amp; "(PFL filed)"),
       IF(OR(ISBLANK(Z3766), Z3766 = ""), TODAY() - J3766, X3766 - J3766 &amp; CHAR(10) &amp; "(closed)"))</f>
        <v>79
(closed)</v>
      </c>
      <c r="Z3766" s="6" t="str">
        <f>IF(ISBLANK(X3766), "", "Yes")</f>
        <v>Yes</v>
      </c>
    </row>
    <row r="3767" spans="1:26" ht="28.8" hidden="1" x14ac:dyDescent="0.3">
      <c r="A3767" s="29" t="s">
        <v>185</v>
      </c>
      <c r="B3767" s="29">
        <v>2024000041</v>
      </c>
      <c r="C3767" s="31" t="s">
        <v>193</v>
      </c>
      <c r="D3767" s="29" t="s">
        <v>177</v>
      </c>
      <c r="E3767" s="31" t="s">
        <v>820</v>
      </c>
      <c r="F3767" s="43"/>
      <c r="G3767" s="32"/>
      <c r="H3767" s="24" t="s">
        <v>230</v>
      </c>
      <c r="I3767" s="24"/>
      <c r="J3767" s="24">
        <v>45356</v>
      </c>
      <c r="K3767" s="28">
        <v>1166.4000000000001</v>
      </c>
      <c r="L3767" s="44">
        <v>145.80000000000001</v>
      </c>
      <c r="M3767" s="28">
        <v>1166.4000000000001</v>
      </c>
      <c r="N3767" s="44">
        <v>145.80000000000001</v>
      </c>
      <c r="O3767" s="27">
        <f>IF(ISBLANK(J3767), "", IF(LEFT(B3767) = "P", J3767+60, J3767+90))</f>
        <v>45446</v>
      </c>
      <c r="P3767" s="27">
        <v>45419</v>
      </c>
      <c r="Q3767" s="27">
        <f>IF(NOT(ISNUMBER(P3767)),"",P3767+15)</f>
        <v>45434</v>
      </c>
      <c r="R3767" s="25" t="s">
        <v>195</v>
      </c>
      <c r="S3767" s="25"/>
      <c r="T3767" s="42"/>
      <c r="U3767" s="24"/>
      <c r="V3767" s="24"/>
      <c r="W3767" s="24"/>
      <c r="X3767" s="24">
        <v>45435</v>
      </c>
      <c r="Y3767" s="23" t="str">
        <f ca="1">IF(LEFT(B3767) = "P",
        IF(OR(ISBLANK(I3767), I3767 = ""), TODAY() - F3767 &amp; CHAR(10) &amp; "(preapproval)", I3767 - F3767 &amp; CHAR(10) &amp; "(PFL filed)"),
       IF(OR(ISBLANK(Z3767), Z3767 = ""), TODAY() - J3767, X3767 - J3767 &amp; CHAR(10) &amp; "(closed)"))</f>
        <v>79
(closed)</v>
      </c>
      <c r="Z3767" s="6" t="str">
        <f>IF(ISBLANK(X3767), "", "Yes")</f>
        <v>Yes</v>
      </c>
    </row>
    <row r="3768" spans="1:26" ht="28.8" hidden="1" x14ac:dyDescent="0.3">
      <c r="A3768" s="29" t="s">
        <v>185</v>
      </c>
      <c r="B3768" s="29">
        <v>2024000042</v>
      </c>
      <c r="C3768" s="31" t="s">
        <v>193</v>
      </c>
      <c r="D3768" s="29" t="s">
        <v>177</v>
      </c>
      <c r="E3768" s="31" t="s">
        <v>819</v>
      </c>
      <c r="F3768" s="43"/>
      <c r="G3768" s="32"/>
      <c r="H3768" s="24" t="s">
        <v>230</v>
      </c>
      <c r="I3768" s="24"/>
      <c r="J3768" s="24">
        <v>45356</v>
      </c>
      <c r="K3768" s="28">
        <v>1470.4</v>
      </c>
      <c r="L3768" s="44">
        <v>183.8</v>
      </c>
      <c r="M3768" s="28">
        <v>1470.4</v>
      </c>
      <c r="N3768" s="28">
        <v>183.8</v>
      </c>
      <c r="O3768" s="27">
        <f>IF(ISBLANK(J3768), "", IF(LEFT(B3768) = "P", J3768+60, J3768+90))</f>
        <v>45446</v>
      </c>
      <c r="P3768" s="27">
        <v>45420</v>
      </c>
      <c r="Q3768" s="27">
        <f>IF(NOT(ISNUMBER(P3768)),"",P3768+15)</f>
        <v>45435</v>
      </c>
      <c r="R3768" s="25" t="s">
        <v>195</v>
      </c>
      <c r="S3768" s="25"/>
      <c r="T3768" s="42"/>
      <c r="U3768" s="24"/>
      <c r="V3768" s="24"/>
      <c r="W3768" s="24"/>
      <c r="X3768" s="24">
        <v>45436</v>
      </c>
      <c r="Y3768" s="23" t="str">
        <f ca="1">IF(LEFT(B3768) = "P",
        IF(OR(ISBLANK(I3768), I3768 = ""), TODAY() - F3768 &amp; CHAR(10) &amp; "(preapproval)", I3768 - F3768 &amp; CHAR(10) &amp; "(PFL filed)"),
       IF(OR(ISBLANK(Z3768), Z3768 = ""), TODAY() - J3768, X3768 - J3768 &amp; CHAR(10) &amp; "(closed)"))</f>
        <v>80
(closed)</v>
      </c>
      <c r="Z3768" s="6" t="str">
        <f>IF(ISBLANK(X3768), "", "Yes")</f>
        <v>Yes</v>
      </c>
    </row>
    <row r="3769" spans="1:26" ht="28.8" hidden="1" x14ac:dyDescent="0.3">
      <c r="A3769" s="29" t="s">
        <v>185</v>
      </c>
      <c r="B3769" s="29">
        <v>2024000043</v>
      </c>
      <c r="C3769" s="31" t="s">
        <v>193</v>
      </c>
      <c r="D3769" s="29" t="s">
        <v>177</v>
      </c>
      <c r="E3769" s="31" t="s">
        <v>818</v>
      </c>
      <c r="F3769" s="43"/>
      <c r="G3769" s="32"/>
      <c r="H3769" s="24" t="s">
        <v>230</v>
      </c>
      <c r="I3769" s="24"/>
      <c r="J3769" s="24">
        <v>45356</v>
      </c>
      <c r="K3769" s="28">
        <v>1886.4</v>
      </c>
      <c r="L3769" s="44">
        <v>235.8</v>
      </c>
      <c r="M3769" s="28">
        <v>1886.4</v>
      </c>
      <c r="N3769" s="28">
        <v>235.8</v>
      </c>
      <c r="O3769" s="27">
        <f>IF(ISBLANK(J3769), "", IF(LEFT(B3769) = "P", J3769+60, J3769+90))</f>
        <v>45446</v>
      </c>
      <c r="P3769" s="27">
        <v>45420</v>
      </c>
      <c r="Q3769" s="27">
        <f>IF(NOT(ISNUMBER(P3769)),"",P3769+15)</f>
        <v>45435</v>
      </c>
      <c r="R3769" s="36" t="s">
        <v>673</v>
      </c>
      <c r="S3769" s="25"/>
      <c r="T3769" s="42"/>
      <c r="U3769" s="24"/>
      <c r="V3769" s="24"/>
      <c r="W3769" s="24"/>
      <c r="X3769" s="24">
        <v>45436</v>
      </c>
      <c r="Y3769" s="23" t="str">
        <f ca="1">IF(LEFT(B3769) = "P",
        IF(OR(ISBLANK(I3769), I3769 = ""), TODAY() - F3769 &amp; CHAR(10) &amp; "(preapproval)", I3769 - F3769 &amp; CHAR(10) &amp; "(PFL filed)"),
       IF(OR(ISBLANK(Z3769), Z3769 = ""), TODAY() - J3769, X3769 - J3769 &amp; CHAR(10) &amp; "(closed)"))</f>
        <v>80
(closed)</v>
      </c>
      <c r="Z3769" s="6" t="str">
        <f>IF(ISBLANK(X3769), "", "Yes")</f>
        <v>Yes</v>
      </c>
    </row>
    <row r="3770" spans="1:26" ht="28.8" hidden="1" x14ac:dyDescent="0.3">
      <c r="A3770" s="29" t="s">
        <v>185</v>
      </c>
      <c r="B3770" s="29">
        <v>2024000044</v>
      </c>
      <c r="C3770" s="31" t="s">
        <v>817</v>
      </c>
      <c r="D3770" s="29" t="s">
        <v>174</v>
      </c>
      <c r="E3770" s="31" t="s">
        <v>292</v>
      </c>
      <c r="F3770" s="43"/>
      <c r="G3770" s="32"/>
      <c r="H3770" s="24" t="s">
        <v>230</v>
      </c>
      <c r="I3770" s="24"/>
      <c r="J3770" s="24">
        <v>45357</v>
      </c>
      <c r="K3770" s="28">
        <v>3876000</v>
      </c>
      <c r="L3770" s="44">
        <v>0</v>
      </c>
      <c r="M3770" s="28">
        <v>3993072.54</v>
      </c>
      <c r="N3770" s="28">
        <v>0</v>
      </c>
      <c r="O3770" s="27">
        <f>IF(ISBLANK(J3770), "", IF(LEFT(B3770) = "P", J3770+60, J3770+90))</f>
        <v>45447</v>
      </c>
      <c r="P3770" s="27">
        <v>45441</v>
      </c>
      <c r="Q3770" s="27">
        <f>IF(NOT(ISNUMBER(P3770)),"",P3770+15)</f>
        <v>45456</v>
      </c>
      <c r="R3770" s="25" t="s">
        <v>195</v>
      </c>
      <c r="S3770" s="25"/>
      <c r="T3770" s="42"/>
      <c r="U3770" s="24"/>
      <c r="V3770" s="24"/>
      <c r="W3770" s="24"/>
      <c r="X3770" s="24">
        <v>45457</v>
      </c>
      <c r="Y3770" s="23" t="str">
        <f ca="1">IF(LEFT(B3770) = "P",
        IF(OR(ISBLANK(I3770), I3770 = ""), TODAY() - F3770 &amp; CHAR(10) &amp; "(preapproval)", I3770 - F3770 &amp; CHAR(10) &amp; "(PFL filed)"),
       IF(OR(ISBLANK(Z3770), Z3770 = ""), TODAY() - J3770, X3770 - J3770 &amp; CHAR(10) &amp; "(closed)"))</f>
        <v>100
(closed)</v>
      </c>
      <c r="Z3770" s="6" t="str">
        <f>IF(ISBLANK(X3770), "", "Yes")</f>
        <v>Yes</v>
      </c>
    </row>
    <row r="3771" spans="1:26" ht="28.8" hidden="1" x14ac:dyDescent="0.3">
      <c r="A3771" s="29" t="s">
        <v>185</v>
      </c>
      <c r="B3771" s="29">
        <v>2024000045</v>
      </c>
      <c r="C3771" s="31" t="s">
        <v>675</v>
      </c>
      <c r="D3771" s="29" t="s">
        <v>176</v>
      </c>
      <c r="E3771" s="31" t="s">
        <v>816</v>
      </c>
      <c r="F3771" s="43"/>
      <c r="G3771" s="32"/>
      <c r="H3771" s="24" t="s">
        <v>230</v>
      </c>
      <c r="I3771" s="24"/>
      <c r="J3771" s="24">
        <v>45358</v>
      </c>
      <c r="K3771" s="28">
        <v>7375.68</v>
      </c>
      <c r="L3771" s="44">
        <v>248.34</v>
      </c>
      <c r="M3771" s="28">
        <v>21073.360000000001</v>
      </c>
      <c r="N3771" s="28">
        <v>709.54</v>
      </c>
      <c r="O3771" s="27">
        <f>IF(ISBLANK(J3771), "", IF(LEFT(B3771) = "P", J3771+60, J3771+90))</f>
        <v>45448</v>
      </c>
      <c r="P3771" s="27">
        <v>45420</v>
      </c>
      <c r="Q3771" s="27">
        <f>IF(NOT(ISNUMBER(P3771)),"",P3771+15)</f>
        <v>45435</v>
      </c>
      <c r="R3771" s="25" t="s">
        <v>195</v>
      </c>
      <c r="S3771" s="25"/>
      <c r="T3771" s="42"/>
      <c r="U3771" s="24"/>
      <c r="V3771" s="24"/>
      <c r="W3771" s="24"/>
      <c r="X3771" s="24">
        <v>45436</v>
      </c>
      <c r="Y3771" s="23" t="str">
        <f ca="1">IF(LEFT(B3771) = "P",
        IF(OR(ISBLANK(I3771), I3771 = ""), TODAY() - F3771 &amp; CHAR(10) &amp; "(preapproval)", I3771 - F3771 &amp; CHAR(10) &amp; "(PFL filed)"),
       IF(OR(ISBLANK(Z3771), Z3771 = ""), TODAY() - J3771, X3771 - J3771 &amp; CHAR(10) &amp; "(closed)"))</f>
        <v>78
(closed)</v>
      </c>
      <c r="Z3771" s="6" t="str">
        <f>IF(ISBLANK(X3771), "", "Yes")</f>
        <v>Yes</v>
      </c>
    </row>
    <row r="3772" spans="1:26" ht="28.8" hidden="1" x14ac:dyDescent="0.3">
      <c r="A3772" s="29" t="s">
        <v>185</v>
      </c>
      <c r="B3772" s="29">
        <v>2024000046</v>
      </c>
      <c r="C3772" s="31" t="s">
        <v>193</v>
      </c>
      <c r="D3772" s="29" t="s">
        <v>177</v>
      </c>
      <c r="E3772" s="31" t="s">
        <v>815</v>
      </c>
      <c r="F3772" s="43"/>
      <c r="G3772" s="32"/>
      <c r="H3772" s="24" t="s">
        <v>230</v>
      </c>
      <c r="I3772" s="24"/>
      <c r="J3772" s="24">
        <v>45359</v>
      </c>
      <c r="K3772" s="28">
        <v>648</v>
      </c>
      <c r="L3772" s="44">
        <v>81</v>
      </c>
      <c r="M3772" s="28">
        <v>572.79999999999995</v>
      </c>
      <c r="N3772" s="28">
        <v>71.599999999999994</v>
      </c>
      <c r="O3772" s="27">
        <f>IF(ISBLANK(J3772), "", IF(LEFT(B3772) = "P", J3772+60, J3772+90))</f>
        <v>45449</v>
      </c>
      <c r="P3772" s="27">
        <v>45420</v>
      </c>
      <c r="Q3772" s="27">
        <f>IF(NOT(ISNUMBER(P3772)),"",P3772+15)</f>
        <v>45435</v>
      </c>
      <c r="R3772" s="25" t="s">
        <v>195</v>
      </c>
      <c r="S3772" s="25"/>
      <c r="T3772" s="42"/>
      <c r="U3772" s="24"/>
      <c r="V3772" s="24"/>
      <c r="W3772" s="24"/>
      <c r="X3772" s="24">
        <v>45436</v>
      </c>
      <c r="Y3772" s="23" t="str">
        <f ca="1">IF(LEFT(B3772) = "P",
        IF(OR(ISBLANK(I3772), I3772 = ""), TODAY() - F3772 &amp; CHAR(10) &amp; "(preapproval)", I3772 - F3772 &amp; CHAR(10) &amp; "(PFL filed)"),
       IF(OR(ISBLANK(Z3772), Z3772 = ""), TODAY() - J3772, X3772 - J3772 &amp; CHAR(10) &amp; "(closed)"))</f>
        <v>77
(closed)</v>
      </c>
      <c r="Z3772" s="6" t="str">
        <f>IF(ISBLANK(X3772), "", "Yes")</f>
        <v>Yes</v>
      </c>
    </row>
    <row r="3773" spans="1:26" ht="28.8" hidden="1" x14ac:dyDescent="0.3">
      <c r="A3773" s="29" t="s">
        <v>185</v>
      </c>
      <c r="B3773" s="29">
        <v>2024000047</v>
      </c>
      <c r="C3773" s="31" t="s">
        <v>193</v>
      </c>
      <c r="D3773" s="29" t="s">
        <v>177</v>
      </c>
      <c r="E3773" s="31" t="s">
        <v>814</v>
      </c>
      <c r="F3773" s="43"/>
      <c r="G3773" s="32"/>
      <c r="H3773" s="24" t="s">
        <v>230</v>
      </c>
      <c r="I3773" s="24"/>
      <c r="J3773" s="24">
        <v>45359</v>
      </c>
      <c r="K3773" s="28">
        <v>1470.4</v>
      </c>
      <c r="L3773" s="44">
        <v>183.8</v>
      </c>
      <c r="M3773" s="28">
        <v>1470.4</v>
      </c>
      <c r="N3773" s="28">
        <v>183.8</v>
      </c>
      <c r="O3773" s="27">
        <f>IF(ISBLANK(J3773), "", IF(LEFT(B3773) = "P", J3773+60, J3773+90))</f>
        <v>45449</v>
      </c>
      <c r="P3773" s="27">
        <v>45441</v>
      </c>
      <c r="Q3773" s="27">
        <f>IF(NOT(ISNUMBER(P3773)),"",P3773+15)</f>
        <v>45456</v>
      </c>
      <c r="R3773" s="36" t="s">
        <v>673</v>
      </c>
      <c r="S3773" s="25"/>
      <c r="T3773" s="42"/>
      <c r="U3773" s="24"/>
      <c r="V3773" s="24"/>
      <c r="W3773" s="24"/>
      <c r="X3773" s="24">
        <v>45457</v>
      </c>
      <c r="Y3773" s="23" t="str">
        <f ca="1">IF(LEFT(B3773) = "P",
        IF(OR(ISBLANK(I3773), I3773 = ""), TODAY() - F3773 &amp; CHAR(10) &amp; "(preapproval)", I3773 - F3773 &amp; CHAR(10) &amp; "(PFL filed)"),
       IF(OR(ISBLANK(Z3773), Z3773 = ""), TODAY() - J3773, X3773 - J3773 &amp; CHAR(10) &amp; "(closed)"))</f>
        <v>98
(closed)</v>
      </c>
      <c r="Z3773" s="6" t="str">
        <f>IF(ISBLANK(X3773), "", "Yes")</f>
        <v>Yes</v>
      </c>
    </row>
    <row r="3774" spans="1:26" ht="28.8" hidden="1" x14ac:dyDescent="0.3">
      <c r="A3774" s="29" t="s">
        <v>185</v>
      </c>
      <c r="B3774" s="29">
        <v>2024000048</v>
      </c>
      <c r="C3774" s="31" t="s">
        <v>193</v>
      </c>
      <c r="D3774" s="29" t="s">
        <v>177</v>
      </c>
      <c r="E3774" s="31" t="s">
        <v>582</v>
      </c>
      <c r="F3774" s="43"/>
      <c r="G3774" s="32"/>
      <c r="H3774" s="24" t="s">
        <v>230</v>
      </c>
      <c r="I3774" s="24"/>
      <c r="J3774" s="24">
        <v>45359</v>
      </c>
      <c r="K3774" s="28">
        <v>1630.4</v>
      </c>
      <c r="L3774" s="44">
        <v>203.8</v>
      </c>
      <c r="M3774" s="28">
        <v>1630.4</v>
      </c>
      <c r="N3774" s="28">
        <v>203.8</v>
      </c>
      <c r="O3774" s="27">
        <f>IF(ISBLANK(J3774), "", IF(LEFT(B3774) = "P", J3774+60, J3774+90))</f>
        <v>45449</v>
      </c>
      <c r="P3774" s="27">
        <v>45441</v>
      </c>
      <c r="Q3774" s="27">
        <f>IF(NOT(ISNUMBER(P3774)),"",P3774+15)</f>
        <v>45456</v>
      </c>
      <c r="R3774" s="25" t="s">
        <v>195</v>
      </c>
      <c r="S3774" s="25"/>
      <c r="T3774" s="42"/>
      <c r="U3774" s="24"/>
      <c r="V3774" s="24"/>
      <c r="W3774" s="24"/>
      <c r="X3774" s="24">
        <v>45457</v>
      </c>
      <c r="Y3774" s="23" t="str">
        <f ca="1">IF(LEFT(B3774) = "P",
        IF(OR(ISBLANK(I3774), I3774 = ""), TODAY() - F3774 &amp; CHAR(10) &amp; "(preapproval)", I3774 - F3774 &amp; CHAR(10) &amp; "(PFL filed)"),
       IF(OR(ISBLANK(Z3774), Z3774 = ""), TODAY() - J3774, X3774 - J3774 &amp; CHAR(10) &amp; "(closed)"))</f>
        <v>98
(closed)</v>
      </c>
      <c r="Z3774" s="6" t="str">
        <f>IF(ISBLANK(X3774), "", "Yes")</f>
        <v>Yes</v>
      </c>
    </row>
    <row r="3775" spans="1:26" ht="28.8" hidden="1" x14ac:dyDescent="0.3">
      <c r="A3775" s="29" t="s">
        <v>185</v>
      </c>
      <c r="B3775" s="29">
        <v>2024000049</v>
      </c>
      <c r="C3775" s="31" t="s">
        <v>193</v>
      </c>
      <c r="D3775" s="29" t="s">
        <v>177</v>
      </c>
      <c r="E3775" s="31" t="s">
        <v>813</v>
      </c>
      <c r="F3775" s="43"/>
      <c r="G3775" s="32"/>
      <c r="H3775" s="24" t="s">
        <v>230</v>
      </c>
      <c r="I3775" s="24"/>
      <c r="J3775" s="24">
        <v>45359</v>
      </c>
      <c r="K3775" s="28">
        <v>1166.4000000000001</v>
      </c>
      <c r="L3775" s="44">
        <v>145.80000000000001</v>
      </c>
      <c r="M3775" s="28">
        <v>1166.4000000000001</v>
      </c>
      <c r="N3775" s="28">
        <v>145.80000000000001</v>
      </c>
      <c r="O3775" s="27">
        <f>IF(ISBLANK(J3775), "", IF(LEFT(B3775) = "P", J3775+60, J3775+90))</f>
        <v>45449</v>
      </c>
      <c r="P3775" s="27">
        <v>45441</v>
      </c>
      <c r="Q3775" s="27">
        <f>IF(NOT(ISNUMBER(P3775)),"",P3775+15)</f>
        <v>45456</v>
      </c>
      <c r="R3775" s="25" t="s">
        <v>195</v>
      </c>
      <c r="S3775" s="25"/>
      <c r="T3775" s="42"/>
      <c r="U3775" s="24"/>
      <c r="V3775" s="24"/>
      <c r="W3775" s="24"/>
      <c r="X3775" s="24">
        <v>45457</v>
      </c>
      <c r="Y3775" s="23" t="str">
        <f ca="1">IF(LEFT(B3775) = "P",
        IF(OR(ISBLANK(I3775), I3775 = ""), TODAY() - F3775 &amp; CHAR(10) &amp; "(preapproval)", I3775 - F3775 &amp; CHAR(10) &amp; "(PFL filed)"),
       IF(OR(ISBLANK(Z3775), Z3775 = ""), TODAY() - J3775, X3775 - J3775 &amp; CHAR(10) &amp; "(closed)"))</f>
        <v>98
(closed)</v>
      </c>
      <c r="Z3775" s="6" t="str">
        <f>IF(ISBLANK(X3775), "", "Yes")</f>
        <v>Yes</v>
      </c>
    </row>
    <row r="3776" spans="1:26" ht="28.8" hidden="1" x14ac:dyDescent="0.3">
      <c r="A3776" s="29" t="s">
        <v>185</v>
      </c>
      <c r="B3776" s="29">
        <v>2024000050</v>
      </c>
      <c r="C3776" s="31" t="s">
        <v>193</v>
      </c>
      <c r="D3776" s="29" t="s">
        <v>177</v>
      </c>
      <c r="E3776" s="31" t="s">
        <v>812</v>
      </c>
      <c r="F3776" s="43"/>
      <c r="G3776" s="32"/>
      <c r="H3776" s="24" t="s">
        <v>230</v>
      </c>
      <c r="I3776" s="24"/>
      <c r="J3776" s="24">
        <v>45359</v>
      </c>
      <c r="K3776" s="28">
        <v>1406.4</v>
      </c>
      <c r="L3776" s="44">
        <v>175.8</v>
      </c>
      <c r="M3776" s="28">
        <v>1406.4</v>
      </c>
      <c r="N3776" s="28">
        <v>175.8</v>
      </c>
      <c r="O3776" s="27">
        <f>IF(ISBLANK(J3776), "", IF(LEFT(B3776) = "P", J3776+60, J3776+90))</f>
        <v>45449</v>
      </c>
      <c r="P3776" s="27">
        <v>45441</v>
      </c>
      <c r="Q3776" s="27">
        <f>IF(NOT(ISNUMBER(P3776)),"",P3776+15)</f>
        <v>45456</v>
      </c>
      <c r="R3776" s="25" t="s">
        <v>195</v>
      </c>
      <c r="S3776" s="25"/>
      <c r="T3776" s="42"/>
      <c r="U3776" s="24"/>
      <c r="V3776" s="24"/>
      <c r="W3776" s="24"/>
      <c r="X3776" s="24">
        <v>45457</v>
      </c>
      <c r="Y3776" s="23" t="str">
        <f ca="1">IF(LEFT(B3776) = "P",
        IF(OR(ISBLANK(I3776), I3776 = ""), TODAY() - F3776 &amp; CHAR(10) &amp; "(preapproval)", I3776 - F3776 &amp; CHAR(10) &amp; "(PFL filed)"),
       IF(OR(ISBLANK(Z3776), Z3776 = ""), TODAY() - J3776, X3776 - J3776 &amp; CHAR(10) &amp; "(closed)"))</f>
        <v>98
(closed)</v>
      </c>
      <c r="Z3776" s="6" t="str">
        <f>IF(ISBLANK(X3776), "", "Yes")</f>
        <v>Yes</v>
      </c>
    </row>
    <row r="3777" spans="1:26" ht="28.8" hidden="1" x14ac:dyDescent="0.3">
      <c r="A3777" s="29" t="s">
        <v>185</v>
      </c>
      <c r="B3777" s="29">
        <v>2024000051</v>
      </c>
      <c r="C3777" s="31" t="s">
        <v>193</v>
      </c>
      <c r="D3777" s="29" t="s">
        <v>177</v>
      </c>
      <c r="E3777" s="31" t="s">
        <v>588</v>
      </c>
      <c r="F3777" s="43"/>
      <c r="G3777" s="32"/>
      <c r="H3777" s="24" t="s">
        <v>230</v>
      </c>
      <c r="I3777" s="24"/>
      <c r="J3777" s="24">
        <v>45359</v>
      </c>
      <c r="K3777" s="28">
        <v>1310.4000000000001</v>
      </c>
      <c r="L3777" s="44">
        <v>163.80000000000001</v>
      </c>
      <c r="M3777" s="28">
        <v>1310.4000000000001</v>
      </c>
      <c r="N3777" s="28">
        <v>163.80000000000001</v>
      </c>
      <c r="O3777" s="27">
        <f>IF(ISBLANK(J3777), "", IF(LEFT(B3777) = "P", J3777+60, J3777+90))</f>
        <v>45449</v>
      </c>
      <c r="P3777" s="27">
        <v>45441</v>
      </c>
      <c r="Q3777" s="27">
        <f>IF(NOT(ISNUMBER(P3777)),"",P3777+15)</f>
        <v>45456</v>
      </c>
      <c r="R3777" s="25" t="s">
        <v>195</v>
      </c>
      <c r="S3777" s="25"/>
      <c r="T3777" s="42"/>
      <c r="U3777" s="24"/>
      <c r="V3777" s="24"/>
      <c r="W3777" s="24"/>
      <c r="X3777" s="24">
        <v>45457</v>
      </c>
      <c r="Y3777" s="23" t="str">
        <f ca="1">IF(LEFT(B3777) = "P",
        IF(OR(ISBLANK(I3777), I3777 = ""), TODAY() - F3777 &amp; CHAR(10) &amp; "(preapproval)", I3777 - F3777 &amp; CHAR(10) &amp; "(PFL filed)"),
       IF(OR(ISBLANK(Z3777), Z3777 = ""), TODAY() - J3777, X3777 - J3777 &amp; CHAR(10) &amp; "(closed)"))</f>
        <v>98
(closed)</v>
      </c>
      <c r="Z3777" s="6" t="str">
        <f>IF(ISBLANK(X3777), "", "Yes")</f>
        <v>Yes</v>
      </c>
    </row>
    <row r="3778" spans="1:26" ht="28.8" hidden="1" x14ac:dyDescent="0.3">
      <c r="A3778" s="29" t="s">
        <v>185</v>
      </c>
      <c r="B3778" s="29">
        <v>2024000052</v>
      </c>
      <c r="C3778" s="31" t="s">
        <v>193</v>
      </c>
      <c r="D3778" s="29" t="s">
        <v>177</v>
      </c>
      <c r="E3778" s="31" t="s">
        <v>811</v>
      </c>
      <c r="F3778" s="43"/>
      <c r="G3778" s="32"/>
      <c r="H3778" s="24" t="s">
        <v>230</v>
      </c>
      <c r="I3778" s="24"/>
      <c r="J3778" s="24">
        <v>45359</v>
      </c>
      <c r="K3778" s="28">
        <v>2030.4</v>
      </c>
      <c r="L3778" s="44">
        <v>253.8</v>
      </c>
      <c r="M3778" s="28">
        <v>2030.4</v>
      </c>
      <c r="N3778" s="28">
        <v>253.8</v>
      </c>
      <c r="O3778" s="27">
        <f>IF(ISBLANK(J3778), "", IF(LEFT(B3778) = "P", J3778+60, J3778+90))</f>
        <v>45449</v>
      </c>
      <c r="P3778" s="27">
        <v>45442</v>
      </c>
      <c r="Q3778" s="27">
        <f>IF(NOT(ISNUMBER(P3778)),"",P3778+15)</f>
        <v>45457</v>
      </c>
      <c r="R3778" s="25" t="s">
        <v>195</v>
      </c>
      <c r="S3778" s="25"/>
      <c r="T3778" s="42"/>
      <c r="U3778" s="24"/>
      <c r="V3778" s="24"/>
      <c r="W3778" s="24"/>
      <c r="X3778" s="24">
        <v>45460</v>
      </c>
      <c r="Y3778" s="23" t="str">
        <f ca="1">IF(LEFT(B3778) = "P",
        IF(OR(ISBLANK(I3778), I3778 = ""), TODAY() - F3778 &amp; CHAR(10) &amp; "(preapproval)", I3778 - F3778 &amp; CHAR(10) &amp; "(PFL filed)"),
       IF(OR(ISBLANK(Z3778), Z3778 = ""), TODAY() - J3778, X3778 - J3778 &amp; CHAR(10) &amp; "(closed)"))</f>
        <v>101
(closed)</v>
      </c>
      <c r="Z3778" s="6" t="str">
        <f>IF(ISBLANK(X3778), "", "Yes")</f>
        <v>Yes</v>
      </c>
    </row>
    <row r="3779" spans="1:26" ht="28.8" hidden="1" x14ac:dyDescent="0.3">
      <c r="A3779" s="29" t="s">
        <v>185</v>
      </c>
      <c r="B3779" s="29">
        <v>2024000053</v>
      </c>
      <c r="C3779" s="31" t="s">
        <v>575</v>
      </c>
      <c r="D3779" s="29" t="s">
        <v>174</v>
      </c>
      <c r="E3779" s="31" t="s">
        <v>349</v>
      </c>
      <c r="F3779" s="43"/>
      <c r="G3779" s="32"/>
      <c r="H3779" s="24" t="s">
        <v>230</v>
      </c>
      <c r="I3779" s="24"/>
      <c r="J3779" s="24">
        <v>45369</v>
      </c>
      <c r="K3779" s="28">
        <v>1535353</v>
      </c>
      <c r="L3779" s="44">
        <v>0</v>
      </c>
      <c r="M3779" s="28">
        <v>1462338.9</v>
      </c>
      <c r="N3779" s="28">
        <v>0</v>
      </c>
      <c r="O3779" s="27">
        <f>IF(ISBLANK(J3779), "", IF(LEFT(B3779) = "P", J3779+60, J3779+90))</f>
        <v>45459</v>
      </c>
      <c r="P3779" s="27">
        <v>45449</v>
      </c>
      <c r="Q3779" s="27">
        <f>IF(NOT(ISNUMBER(P3779)),"",P3779+15)</f>
        <v>45464</v>
      </c>
      <c r="R3779" s="25" t="s">
        <v>195</v>
      </c>
      <c r="S3779" s="25"/>
      <c r="T3779" s="42"/>
      <c r="U3779" s="24"/>
      <c r="V3779" s="24"/>
      <c r="W3779" s="24"/>
      <c r="X3779" s="24">
        <v>45467</v>
      </c>
      <c r="Y3779" s="23" t="str">
        <f ca="1">IF(LEFT(B3779) = "P",
        IF(OR(ISBLANK(I3779), I3779 = ""), TODAY() - F3779 &amp; CHAR(10) &amp; "(preapproval)", I3779 - F3779 &amp; CHAR(10) &amp; "(PFL filed)"),
       IF(OR(ISBLANK(Z3779), Z3779 = ""), TODAY() - J3779, X3779 - J3779 &amp; CHAR(10) &amp; "(closed)"))</f>
        <v>98
(closed)</v>
      </c>
      <c r="Z3779" s="6" t="str">
        <f>IF(ISBLANK(X3779), "", "Yes")</f>
        <v>Yes</v>
      </c>
    </row>
    <row r="3780" spans="1:26" ht="28.8" hidden="1" x14ac:dyDescent="0.3">
      <c r="A3780" s="29" t="s">
        <v>185</v>
      </c>
      <c r="B3780" s="29">
        <v>2024000056</v>
      </c>
      <c r="C3780" s="31" t="s">
        <v>291</v>
      </c>
      <c r="D3780" s="29" t="s">
        <v>176</v>
      </c>
      <c r="E3780" s="31" t="s">
        <v>810</v>
      </c>
      <c r="F3780" s="43"/>
      <c r="G3780" s="32"/>
      <c r="H3780" s="24" t="s">
        <v>230</v>
      </c>
      <c r="I3780" s="24"/>
      <c r="J3780" s="24">
        <v>45384</v>
      </c>
      <c r="K3780" s="28">
        <v>43621.71</v>
      </c>
      <c r="L3780" s="44">
        <v>6676.95</v>
      </c>
      <c r="M3780" s="28">
        <v>0</v>
      </c>
      <c r="N3780" s="28">
        <v>0</v>
      </c>
      <c r="O3780" s="27">
        <f>IF(ISBLANK(J3780), "", IF(LEFT(B3780) = "P", J3780+60, J3780+90))</f>
        <v>45474</v>
      </c>
      <c r="P3780" s="27" t="s">
        <v>230</v>
      </c>
      <c r="Q3780" s="27" t="s">
        <v>230</v>
      </c>
      <c r="R3780" s="25" t="s">
        <v>195</v>
      </c>
      <c r="S3780" s="25"/>
      <c r="T3780" s="42"/>
      <c r="U3780" s="24"/>
      <c r="V3780" s="24"/>
      <c r="W3780" s="24"/>
      <c r="X3780" s="24">
        <v>45467</v>
      </c>
      <c r="Y3780" s="23" t="str">
        <f ca="1">IF(LEFT(B3780) = "P",
        IF(OR(ISBLANK(I3780), I3780 = ""), TODAY() - F3780 &amp; CHAR(10) &amp; "(preapproval)", I3780 - F3780 &amp; CHAR(10) &amp; "(PFL filed)"),
       IF(OR(ISBLANK(Z3780), Z3780 = ""), TODAY() - J3780, X3780 - J3780 &amp; CHAR(10) &amp; "(closed)"))</f>
        <v>83
(closed)</v>
      </c>
      <c r="Z3780" s="6" t="str">
        <f>IF(ISBLANK(X3780), "", "Yes")</f>
        <v>Yes</v>
      </c>
    </row>
    <row r="3781" spans="1:26" ht="28.8" hidden="1" x14ac:dyDescent="0.3">
      <c r="A3781" s="29" t="s">
        <v>185</v>
      </c>
      <c r="B3781" s="29">
        <v>2024000057</v>
      </c>
      <c r="C3781" s="31" t="s">
        <v>193</v>
      </c>
      <c r="D3781" s="29" t="s">
        <v>176</v>
      </c>
      <c r="E3781" s="30" t="s">
        <v>809</v>
      </c>
      <c r="F3781" s="43"/>
      <c r="G3781" s="32"/>
      <c r="H3781" s="24" t="s">
        <v>230</v>
      </c>
      <c r="I3781" s="24"/>
      <c r="J3781" s="24">
        <v>45384</v>
      </c>
      <c r="K3781" s="28">
        <v>1099.72</v>
      </c>
      <c r="L3781" s="44">
        <v>1275.75</v>
      </c>
      <c r="M3781" s="28">
        <v>1099.72</v>
      </c>
      <c r="N3781" s="28">
        <v>1275.75</v>
      </c>
      <c r="O3781" s="27">
        <f>IF(ISBLANK(J3781), "", IF(LEFT(B3781) = "P", J3781+60, J3781+90))</f>
        <v>45474</v>
      </c>
      <c r="P3781" s="27">
        <v>45442</v>
      </c>
      <c r="Q3781" s="27">
        <f>IF(NOT(ISNUMBER(P3781)),"",P3781+15)</f>
        <v>45457</v>
      </c>
      <c r="R3781" s="25" t="s">
        <v>195</v>
      </c>
      <c r="S3781" s="25"/>
      <c r="T3781" s="42"/>
      <c r="U3781" s="24"/>
      <c r="V3781" s="24"/>
      <c r="W3781" s="24"/>
      <c r="X3781" s="24">
        <v>45460</v>
      </c>
      <c r="Y3781" s="23" t="str">
        <f ca="1">IF(LEFT(B3781) = "P",
        IF(OR(ISBLANK(I3781), I3781 = ""), TODAY() - F3781 &amp; CHAR(10) &amp; "(preapproval)", I3781 - F3781 &amp; CHAR(10) &amp; "(PFL filed)"),
       IF(OR(ISBLANK(Z3781), Z3781 = ""), TODAY() - J3781, X3781 - J3781 &amp; CHAR(10) &amp; "(closed)"))</f>
        <v>76
(closed)</v>
      </c>
      <c r="Z3781" s="6" t="str">
        <f>IF(ISBLANK(X3781), "", "Yes")</f>
        <v>Yes</v>
      </c>
    </row>
    <row r="3782" spans="1:26" ht="28.8" hidden="1" x14ac:dyDescent="0.3">
      <c r="A3782" s="33" t="s">
        <v>185</v>
      </c>
      <c r="B3782" s="33">
        <v>2024000058</v>
      </c>
      <c r="C3782" s="50" t="s">
        <v>238</v>
      </c>
      <c r="D3782" s="29" t="s">
        <v>179</v>
      </c>
      <c r="E3782" s="50" t="s">
        <v>808</v>
      </c>
      <c r="F3782" s="49"/>
      <c r="G3782" s="48"/>
      <c r="H3782" s="24" t="s">
        <v>230</v>
      </c>
      <c r="I3782" s="34"/>
      <c r="J3782" s="34">
        <v>45384</v>
      </c>
      <c r="K3782" s="38">
        <v>2858.13</v>
      </c>
      <c r="L3782" s="47">
        <v>694</v>
      </c>
      <c r="M3782" s="38">
        <v>2858.13</v>
      </c>
      <c r="N3782" s="38">
        <v>694</v>
      </c>
      <c r="O3782" s="35">
        <f>IF(ISBLANK(J3782), "", IF(LEFT(B3782) = "P", J3782+60, J3782+90))</f>
        <v>45474</v>
      </c>
      <c r="P3782" s="35">
        <v>45442</v>
      </c>
      <c r="Q3782" s="35">
        <f>IF(NOT(ISNUMBER(P3782)),"",P3782+15)</f>
        <v>45457</v>
      </c>
      <c r="R3782" s="36" t="s">
        <v>673</v>
      </c>
      <c r="S3782" s="36"/>
      <c r="T3782" s="46"/>
      <c r="U3782" s="34"/>
      <c r="V3782" s="34"/>
      <c r="W3782" s="34"/>
      <c r="X3782" s="34">
        <v>45460</v>
      </c>
      <c r="Y3782" s="45" t="str">
        <f ca="1">IF(LEFT(B3782) = "P",
        IF(OR(ISBLANK(I3782), I3782 = ""), TODAY() - F3782 &amp; CHAR(10) &amp; "(preapproval)", I3782 - F3782 &amp; CHAR(10) &amp; "(PFL filed)"),
       IF(OR(ISBLANK(Z3782), Z3782 = ""), TODAY() - J3782, X3782 - J3782 &amp; CHAR(10) &amp; "(closed)"))</f>
        <v>76
(closed)</v>
      </c>
      <c r="Z3782" s="66" t="str">
        <f>IF(ISBLANK(X3782), "", "Yes")</f>
        <v>Yes</v>
      </c>
    </row>
    <row r="3783" spans="1:26" ht="37.5" hidden="1" customHeight="1" x14ac:dyDescent="0.3">
      <c r="A3783" s="33" t="s">
        <v>185</v>
      </c>
      <c r="B3783" s="33">
        <v>2024000059</v>
      </c>
      <c r="C3783" s="50" t="s">
        <v>238</v>
      </c>
      <c r="D3783" s="29" t="s">
        <v>177</v>
      </c>
      <c r="E3783" s="50" t="s">
        <v>807</v>
      </c>
      <c r="F3783" s="49"/>
      <c r="G3783" s="48"/>
      <c r="H3783" s="24" t="s">
        <v>230</v>
      </c>
      <c r="I3783" s="34"/>
      <c r="J3783" s="34">
        <v>45384</v>
      </c>
      <c r="K3783" s="38">
        <v>3598.64</v>
      </c>
      <c r="L3783" s="47">
        <v>618</v>
      </c>
      <c r="M3783" s="38">
        <v>3598.64</v>
      </c>
      <c r="N3783" s="38">
        <v>618</v>
      </c>
      <c r="O3783" s="35">
        <f>IF(ISBLANK(J3783), "", IF(LEFT(B3783) = "P", J3783+60, J3783+90))</f>
        <v>45474</v>
      </c>
      <c r="P3783" s="35">
        <v>45447</v>
      </c>
      <c r="Q3783" s="35">
        <f>IF(NOT(ISNUMBER(P3783)),"",P3783+15)</f>
        <v>45462</v>
      </c>
      <c r="R3783" s="36" t="s">
        <v>673</v>
      </c>
      <c r="S3783" s="36"/>
      <c r="T3783" s="46"/>
      <c r="U3783" s="34"/>
      <c r="V3783" s="34"/>
      <c r="W3783" s="34"/>
      <c r="X3783" s="34">
        <v>45463</v>
      </c>
      <c r="Y3783" s="45" t="str">
        <f ca="1">IF(LEFT(B3783) = "P",
        IF(OR(ISBLANK(I3783), I3783 = ""), TODAY() - F3783 &amp; CHAR(10) &amp; "(preapproval)", I3783 - F3783 &amp; CHAR(10) &amp; "(PFL filed)"),
       IF(OR(ISBLANK(Z3783), Z3783 = ""), TODAY() - J3783, X3783 - J3783 &amp; CHAR(10) &amp; "(closed)"))</f>
        <v>79
(closed)</v>
      </c>
      <c r="Z3783" s="66" t="str">
        <f>IF(ISBLANK(X3783), "", "Yes")</f>
        <v>Yes</v>
      </c>
    </row>
    <row r="3784" spans="1:26" ht="28.8" hidden="1" x14ac:dyDescent="0.3">
      <c r="A3784" s="29" t="s">
        <v>185</v>
      </c>
      <c r="B3784" s="29">
        <v>2024000060</v>
      </c>
      <c r="C3784" s="31" t="s">
        <v>238</v>
      </c>
      <c r="D3784" s="29" t="s">
        <v>179</v>
      </c>
      <c r="E3784" s="31" t="s">
        <v>806</v>
      </c>
      <c r="F3784" s="43"/>
      <c r="G3784" s="32"/>
      <c r="H3784" s="24" t="s">
        <v>230</v>
      </c>
      <c r="I3784" s="24"/>
      <c r="J3784" s="24">
        <v>45384</v>
      </c>
      <c r="K3784" s="28">
        <v>1845</v>
      </c>
      <c r="L3784" s="44">
        <v>205</v>
      </c>
      <c r="M3784" s="28">
        <v>1845</v>
      </c>
      <c r="N3784" s="28">
        <v>205</v>
      </c>
      <c r="O3784" s="27">
        <f>IF(ISBLANK(J3784), "", IF(LEFT(B3784) = "P", J3784+60, J3784+90))</f>
        <v>45474</v>
      </c>
      <c r="P3784" s="27">
        <v>45463</v>
      </c>
      <c r="Q3784" s="27">
        <f>IF(NOT(ISNUMBER(P3784)),"",P3784+15)</f>
        <v>45478</v>
      </c>
      <c r="R3784" s="25" t="s">
        <v>195</v>
      </c>
      <c r="S3784" s="25"/>
      <c r="T3784" s="42"/>
      <c r="U3784" s="24"/>
      <c r="V3784" s="24"/>
      <c r="W3784" s="24"/>
      <c r="X3784" s="24">
        <v>45481</v>
      </c>
      <c r="Y3784" s="23" t="str">
        <f ca="1">IF(LEFT(B3784) = "P",
        IF(OR(ISBLANK(I3784), I3784 = ""), TODAY() - F3784 &amp; CHAR(10) &amp; "(preapproval)", I3784 - F3784 &amp; CHAR(10) &amp; "(PFL filed)"),
       IF(OR(ISBLANK(Z3784), Z3784 = ""), TODAY() - J3784, X3784 - J3784 &amp; CHAR(10) &amp; "(closed)"))</f>
        <v>97
(closed)</v>
      </c>
      <c r="Z3784" s="6" t="str">
        <f>IF(ISBLANK(X3784), "", "Yes")</f>
        <v>Yes</v>
      </c>
    </row>
    <row r="3785" spans="1:26" ht="28.8" hidden="1" x14ac:dyDescent="0.3">
      <c r="A3785" s="29" t="s">
        <v>185</v>
      </c>
      <c r="B3785" s="29">
        <v>2024000061</v>
      </c>
      <c r="C3785" s="30" t="s">
        <v>804</v>
      </c>
      <c r="D3785" s="29" t="s">
        <v>179</v>
      </c>
      <c r="E3785" s="31" t="s">
        <v>805</v>
      </c>
      <c r="F3785" s="43"/>
      <c r="G3785" s="32"/>
      <c r="H3785" s="24" t="s">
        <v>230</v>
      </c>
      <c r="I3785" s="24"/>
      <c r="J3785" s="24">
        <v>45384</v>
      </c>
      <c r="K3785" s="28">
        <v>9125.48</v>
      </c>
      <c r="L3785" s="44">
        <v>1303.6400000000001</v>
      </c>
      <c r="M3785" s="28">
        <v>7700</v>
      </c>
      <c r="N3785" s="28">
        <v>1100</v>
      </c>
      <c r="O3785" s="27">
        <f>IF(ISBLANK(J3785), "", IF(LEFT(B3785) = "P", J3785+60, J3785+90))</f>
        <v>45474</v>
      </c>
      <c r="P3785" s="27">
        <v>45463</v>
      </c>
      <c r="Q3785" s="27">
        <f>IF(NOT(ISNUMBER(P3785)),"",P3785+15)</f>
        <v>45478</v>
      </c>
      <c r="R3785" s="25" t="s">
        <v>195</v>
      </c>
      <c r="S3785" s="25"/>
      <c r="T3785" s="42"/>
      <c r="U3785" s="24"/>
      <c r="V3785" s="24"/>
      <c r="W3785" s="24"/>
      <c r="X3785" s="24">
        <v>45481</v>
      </c>
      <c r="Y3785" s="23" t="str">
        <f ca="1">IF(LEFT(B3785) = "P",
        IF(OR(ISBLANK(I3785), I3785 = ""), TODAY() - F3785 &amp; CHAR(10) &amp; "(preapproval)", I3785 - F3785 &amp; CHAR(10) &amp; "(PFL filed)"),
       IF(OR(ISBLANK(Z3785), Z3785 = ""), TODAY() - J3785, X3785 - J3785 &amp; CHAR(10) &amp; "(closed)"))</f>
        <v>97
(closed)</v>
      </c>
      <c r="Z3785" s="6" t="str">
        <f>IF(ISBLANK(X3785), "", "Yes")</f>
        <v>Yes</v>
      </c>
    </row>
    <row r="3786" spans="1:26" ht="28.8" hidden="1" x14ac:dyDescent="0.3">
      <c r="A3786" s="29" t="s">
        <v>185</v>
      </c>
      <c r="B3786" s="29">
        <v>2024000062</v>
      </c>
      <c r="C3786" s="31" t="s">
        <v>333</v>
      </c>
      <c r="D3786" s="29" t="s">
        <v>179</v>
      </c>
      <c r="E3786" s="31" t="s">
        <v>784</v>
      </c>
      <c r="F3786" s="43"/>
      <c r="G3786" s="32"/>
      <c r="H3786" s="24" t="s">
        <v>230</v>
      </c>
      <c r="I3786" s="24"/>
      <c r="J3786" s="24">
        <v>45386</v>
      </c>
      <c r="K3786" s="28">
        <v>8992.7999999999993</v>
      </c>
      <c r="L3786" s="44">
        <v>999.2</v>
      </c>
      <c r="M3786" s="28">
        <v>6300</v>
      </c>
      <c r="N3786" s="28">
        <v>700</v>
      </c>
      <c r="O3786" s="27">
        <f>IF(ISBLANK(J3786), "", IF(LEFT(B3786) = "P", J3786+60, J3786+90))</f>
        <v>45476</v>
      </c>
      <c r="P3786" s="27">
        <v>45463</v>
      </c>
      <c r="Q3786" s="27">
        <f>IF(NOT(ISNUMBER(P3786)),"",P3786+15)</f>
        <v>45478</v>
      </c>
      <c r="R3786" s="25" t="s">
        <v>195</v>
      </c>
      <c r="S3786" s="25"/>
      <c r="T3786" s="42"/>
      <c r="U3786" s="24"/>
      <c r="V3786" s="24"/>
      <c r="W3786" s="24"/>
      <c r="X3786" s="24">
        <v>45481</v>
      </c>
      <c r="Y3786" s="23" t="str">
        <f ca="1">IF(LEFT(B3786) = "P",
        IF(OR(ISBLANK(I3786), I3786 = ""), TODAY() - F3786 &amp; CHAR(10) &amp; "(preapproval)", I3786 - F3786 &amp; CHAR(10) &amp; "(PFL filed)"),
       IF(OR(ISBLANK(Z3786), Z3786 = ""), TODAY() - J3786, X3786 - J3786 &amp; CHAR(10) &amp; "(closed)"))</f>
        <v>95
(closed)</v>
      </c>
      <c r="Z3786" s="6" t="str">
        <f>IF(ISBLANK(X3786), "", "Yes")</f>
        <v>Yes</v>
      </c>
    </row>
    <row r="3787" spans="1:26" ht="28.8" hidden="1" x14ac:dyDescent="0.3">
      <c r="A3787" s="29" t="s">
        <v>185</v>
      </c>
      <c r="B3787" s="29">
        <v>2024000063</v>
      </c>
      <c r="C3787" s="31" t="s">
        <v>536</v>
      </c>
      <c r="D3787" s="29" t="s">
        <v>179</v>
      </c>
      <c r="E3787" s="31" t="s">
        <v>461</v>
      </c>
      <c r="F3787" s="43"/>
      <c r="G3787" s="32"/>
      <c r="H3787" s="24" t="s">
        <v>230</v>
      </c>
      <c r="I3787" s="24"/>
      <c r="J3787" s="24">
        <v>45387</v>
      </c>
      <c r="K3787" s="28">
        <v>14574.08</v>
      </c>
      <c r="L3787" s="44">
        <v>9829.1200000000008</v>
      </c>
      <c r="M3787" s="28">
        <v>14118.64</v>
      </c>
      <c r="N3787" s="28">
        <v>9521.9599999999991</v>
      </c>
      <c r="O3787" s="27">
        <f>IF(ISBLANK(J3787), "", IF(LEFT(B3787) = "P", J3787+60, J3787+90))</f>
        <v>45477</v>
      </c>
      <c r="P3787" s="27">
        <v>45474</v>
      </c>
      <c r="Q3787" s="27">
        <f>IF(NOT(ISNUMBER(P3787)),"",P3787+15)</f>
        <v>45489</v>
      </c>
      <c r="R3787" s="25" t="s">
        <v>195</v>
      </c>
      <c r="S3787" s="25"/>
      <c r="T3787" s="42"/>
      <c r="U3787" s="24"/>
      <c r="V3787" s="24"/>
      <c r="W3787" s="24"/>
      <c r="X3787" s="24">
        <v>45490</v>
      </c>
      <c r="Y3787" s="23" t="str">
        <f ca="1">IF(LEFT(B3787) = "P",
        IF(OR(ISBLANK(I3787), I3787 = ""), TODAY() - F3787 &amp; CHAR(10) &amp; "(preapproval)", I3787 - F3787 &amp; CHAR(10) &amp; "(PFL filed)"),
       IF(OR(ISBLANK(Z3787), Z3787 = ""), TODAY() - J3787, X3787 - J3787 &amp; CHAR(10) &amp; "(closed)"))</f>
        <v>103
(closed)</v>
      </c>
      <c r="Z3787" s="6" t="str">
        <f>IF(ISBLANK(X3787), "", "Yes")</f>
        <v>Yes</v>
      </c>
    </row>
    <row r="3788" spans="1:26" ht="28.8" hidden="1" x14ac:dyDescent="0.3">
      <c r="A3788" s="29" t="s">
        <v>185</v>
      </c>
      <c r="B3788" s="29">
        <v>2024000064</v>
      </c>
      <c r="C3788" s="31" t="s">
        <v>313</v>
      </c>
      <c r="D3788" s="29" t="s">
        <v>179</v>
      </c>
      <c r="E3788" s="31" t="s">
        <v>727</v>
      </c>
      <c r="F3788" s="43"/>
      <c r="G3788" s="32"/>
      <c r="H3788" s="24" t="s">
        <v>230</v>
      </c>
      <c r="I3788" s="24"/>
      <c r="J3788" s="24">
        <v>45390</v>
      </c>
      <c r="K3788" s="28">
        <v>504.84</v>
      </c>
      <c r="L3788" s="44">
        <v>65.28</v>
      </c>
      <c r="M3788" s="28">
        <v>504.84</v>
      </c>
      <c r="N3788" s="28">
        <v>65.25</v>
      </c>
      <c r="O3788" s="27">
        <f>IF(ISBLANK(J3788), "", IF(LEFT(B3788) = "P", J3788+60, J3788+90))</f>
        <v>45480</v>
      </c>
      <c r="P3788" s="27">
        <v>45463</v>
      </c>
      <c r="Q3788" s="27">
        <f>IF(NOT(ISNUMBER(P3788)),"",P3788+15)</f>
        <v>45478</v>
      </c>
      <c r="R3788" s="25" t="s">
        <v>195</v>
      </c>
      <c r="S3788" s="25"/>
      <c r="T3788" s="42"/>
      <c r="U3788" s="24"/>
      <c r="V3788" s="24"/>
      <c r="W3788" s="24"/>
      <c r="X3788" s="24">
        <v>45481</v>
      </c>
      <c r="Y3788" s="23" t="str">
        <f ca="1">IF(LEFT(B3788) = "P",
        IF(OR(ISBLANK(I3788), I3788 = ""), TODAY() - F3788 &amp; CHAR(10) &amp; "(preapproval)", I3788 - F3788 &amp; CHAR(10) &amp; "(PFL filed)"),
       IF(OR(ISBLANK(Z3788), Z3788 = ""), TODAY() - J3788, X3788 - J3788 &amp; CHAR(10) &amp; "(closed)"))</f>
        <v>91
(closed)</v>
      </c>
      <c r="Z3788" s="6" t="str">
        <f>IF(ISBLANK(X3788), "", "Yes")</f>
        <v>Yes</v>
      </c>
    </row>
    <row r="3789" spans="1:26" ht="28.8" hidden="1" x14ac:dyDescent="0.3">
      <c r="A3789" s="29" t="s">
        <v>185</v>
      </c>
      <c r="B3789" s="29">
        <v>2024000065</v>
      </c>
      <c r="C3789" s="30" t="s">
        <v>804</v>
      </c>
      <c r="D3789" s="29" t="s">
        <v>176</v>
      </c>
      <c r="E3789" s="30" t="s">
        <v>803</v>
      </c>
      <c r="F3789" s="43"/>
      <c r="G3789" s="32"/>
      <c r="H3789" s="24" t="s">
        <v>230</v>
      </c>
      <c r="I3789" s="24"/>
      <c r="J3789" s="24">
        <v>45390</v>
      </c>
      <c r="K3789" s="28">
        <v>8417.2800000000007</v>
      </c>
      <c r="L3789" s="44">
        <v>1315.2</v>
      </c>
      <c r="M3789" s="28">
        <v>5194.37</v>
      </c>
      <c r="N3789" s="28">
        <v>813.26</v>
      </c>
      <c r="O3789" s="27">
        <f>IF(ISBLANK(J3789), "", IF(LEFT(B3789) = "P", J3789+60, J3789+90))</f>
        <v>45480</v>
      </c>
      <c r="P3789" s="27">
        <v>45467</v>
      </c>
      <c r="Q3789" s="27">
        <f>IF(NOT(ISNUMBER(P3789)),"",P3789+15)</f>
        <v>45482</v>
      </c>
      <c r="R3789" s="25" t="s">
        <v>195</v>
      </c>
      <c r="S3789" s="25"/>
      <c r="T3789" s="42"/>
      <c r="U3789" s="24"/>
      <c r="V3789" s="24"/>
      <c r="W3789" s="24"/>
      <c r="X3789" s="24">
        <v>45483</v>
      </c>
      <c r="Y3789" s="23" t="str">
        <f ca="1">IF(LEFT(B3789) = "P",
        IF(OR(ISBLANK(I3789), I3789 = ""), TODAY() - F3789 &amp; CHAR(10) &amp; "(preapproval)", I3789 - F3789 &amp; CHAR(10) &amp; "(PFL filed)"),
       IF(OR(ISBLANK(Z3789), Z3789 = ""), TODAY() - J3789, X3789 - J3789 &amp; CHAR(10) &amp; "(closed)"))</f>
        <v>93
(closed)</v>
      </c>
      <c r="Z3789" s="6" t="str">
        <f>IF(ISBLANK(X3789), "", "Yes")</f>
        <v>Yes</v>
      </c>
    </row>
    <row r="3790" spans="1:26" ht="28.8" hidden="1" x14ac:dyDescent="0.3">
      <c r="A3790" s="29" t="s">
        <v>185</v>
      </c>
      <c r="B3790" s="29">
        <v>2024000066</v>
      </c>
      <c r="C3790" s="31" t="s">
        <v>534</v>
      </c>
      <c r="D3790" s="29" t="s">
        <v>179</v>
      </c>
      <c r="E3790" s="31" t="s">
        <v>802</v>
      </c>
      <c r="F3790" s="43"/>
      <c r="G3790" s="32"/>
      <c r="H3790" s="24" t="s">
        <v>230</v>
      </c>
      <c r="I3790" s="24"/>
      <c r="J3790" s="24">
        <v>45391</v>
      </c>
      <c r="K3790" s="28">
        <v>2760</v>
      </c>
      <c r="L3790" s="44">
        <v>460</v>
      </c>
      <c r="M3790" s="28">
        <v>2760</v>
      </c>
      <c r="N3790" s="44">
        <v>460</v>
      </c>
      <c r="O3790" s="27">
        <f>IF(ISBLANK(J3790), "", IF(LEFT(B3790) = "P", J3790+60, J3790+90))</f>
        <v>45481</v>
      </c>
      <c r="P3790" s="27">
        <v>45467</v>
      </c>
      <c r="Q3790" s="27">
        <f>IF(NOT(ISNUMBER(P3790)),"",P3790+15)</f>
        <v>45482</v>
      </c>
      <c r="R3790" s="25" t="s">
        <v>195</v>
      </c>
      <c r="S3790" s="25"/>
      <c r="T3790" s="42"/>
      <c r="U3790" s="24"/>
      <c r="V3790" s="24"/>
      <c r="W3790" s="24"/>
      <c r="X3790" s="24">
        <v>45483</v>
      </c>
      <c r="Y3790" s="23" t="str">
        <f ca="1">IF(LEFT(B3790) = "P",
        IF(OR(ISBLANK(I3790), I3790 = ""), TODAY() - F3790 &amp; CHAR(10) &amp; "(preapproval)", I3790 - F3790 &amp; CHAR(10) &amp; "(PFL filed)"),
       IF(OR(ISBLANK(Z3790), Z3790 = ""), TODAY() - J3790, X3790 - J3790 &amp; CHAR(10) &amp; "(closed)"))</f>
        <v>92
(closed)</v>
      </c>
      <c r="Z3790" s="6" t="str">
        <f>IF(ISBLANK(X3790), "", "Yes")</f>
        <v>Yes</v>
      </c>
    </row>
    <row r="3791" spans="1:26" ht="28.8" hidden="1" x14ac:dyDescent="0.3">
      <c r="A3791" s="29" t="s">
        <v>185</v>
      </c>
      <c r="B3791" s="29">
        <v>2024000067</v>
      </c>
      <c r="C3791" s="31" t="s">
        <v>313</v>
      </c>
      <c r="D3791" s="29" t="s">
        <v>179</v>
      </c>
      <c r="E3791" s="31" t="s">
        <v>801</v>
      </c>
      <c r="F3791" s="43"/>
      <c r="G3791" s="32"/>
      <c r="H3791" s="24" t="s">
        <v>230</v>
      </c>
      <c r="I3791" s="24"/>
      <c r="J3791" s="24">
        <v>45391</v>
      </c>
      <c r="K3791" s="28">
        <v>1722.53</v>
      </c>
      <c r="L3791" s="44">
        <v>32.4</v>
      </c>
      <c r="M3791" s="28">
        <v>1722.53</v>
      </c>
      <c r="N3791" s="28">
        <v>32.4</v>
      </c>
      <c r="O3791" s="27">
        <f>IF(ISBLANK(J3791), "", IF(LEFT(B3791) = "P", J3791+60, J3791+90))</f>
        <v>45481</v>
      </c>
      <c r="P3791" s="27">
        <v>45474</v>
      </c>
      <c r="Q3791" s="27">
        <f>IF(NOT(ISNUMBER(P3791)),"",P3791+15)</f>
        <v>45489</v>
      </c>
      <c r="R3791" s="25" t="s">
        <v>195</v>
      </c>
      <c r="S3791" s="25"/>
      <c r="T3791" s="42"/>
      <c r="U3791" s="24"/>
      <c r="V3791" s="24"/>
      <c r="W3791" s="24"/>
      <c r="X3791" s="24">
        <v>45490</v>
      </c>
      <c r="Y3791" s="23" t="str">
        <f ca="1">IF(LEFT(B3791) = "P",
        IF(OR(ISBLANK(I3791), I3791 = ""), TODAY() - F3791 &amp; CHAR(10) &amp; "(preapproval)", I3791 - F3791 &amp; CHAR(10) &amp; "(PFL filed)"),
       IF(OR(ISBLANK(Z3791), Z3791 = ""), TODAY() - J3791, X3791 - J3791 &amp; CHAR(10) &amp; "(closed)"))</f>
        <v>99
(closed)</v>
      </c>
      <c r="Z3791" s="6" t="str">
        <f>IF(ISBLANK(X3791), "", "Yes")</f>
        <v>Yes</v>
      </c>
    </row>
    <row r="3792" spans="1:26" ht="28.8" hidden="1" x14ac:dyDescent="0.3">
      <c r="A3792" s="29" t="s">
        <v>185</v>
      </c>
      <c r="B3792" s="29">
        <v>2024000068</v>
      </c>
      <c r="C3792" s="31" t="s">
        <v>193</v>
      </c>
      <c r="D3792" s="29" t="s">
        <v>179</v>
      </c>
      <c r="E3792" s="31" t="s">
        <v>800</v>
      </c>
      <c r="F3792" s="43"/>
      <c r="G3792" s="32"/>
      <c r="H3792" s="24" t="s">
        <v>230</v>
      </c>
      <c r="I3792" s="24"/>
      <c r="J3792" s="24">
        <v>45394</v>
      </c>
      <c r="K3792" s="28">
        <v>388.74</v>
      </c>
      <c r="L3792" s="44">
        <v>0</v>
      </c>
      <c r="M3792" s="28">
        <v>388.74</v>
      </c>
      <c r="N3792" s="28">
        <v>0</v>
      </c>
      <c r="O3792" s="27">
        <f>IF(ISBLANK(J3792), "", IF(LEFT(B3792) = "P", J3792+60, J3792+90))</f>
        <v>45484</v>
      </c>
      <c r="P3792" s="27">
        <v>45467</v>
      </c>
      <c r="Q3792" s="27">
        <f>IF(NOT(ISNUMBER(P3792)),"",P3792+15)</f>
        <v>45482</v>
      </c>
      <c r="R3792" s="25" t="s">
        <v>195</v>
      </c>
      <c r="S3792" s="25"/>
      <c r="T3792" s="42"/>
      <c r="U3792" s="24"/>
      <c r="V3792" s="24"/>
      <c r="W3792" s="24"/>
      <c r="X3792" s="24">
        <v>45483</v>
      </c>
      <c r="Y3792" s="23" t="str">
        <f ca="1">IF(LEFT(B3792) = "P",
        IF(OR(ISBLANK(I3792), I3792 = ""), TODAY() - F3792 &amp; CHAR(10) &amp; "(preapproval)", I3792 - F3792 &amp; CHAR(10) &amp; "(PFL filed)"),
       IF(OR(ISBLANK(Z3792), Z3792 = ""), TODAY() - J3792, X3792 - J3792 &amp; CHAR(10) &amp; "(closed)"))</f>
        <v>89
(closed)</v>
      </c>
      <c r="Z3792" s="6" t="str">
        <f>IF(ISBLANK(X3792), "", "Yes")</f>
        <v>Yes</v>
      </c>
    </row>
    <row r="3793" spans="1:26" ht="28.8" hidden="1" x14ac:dyDescent="0.3">
      <c r="A3793" s="29" t="s">
        <v>185</v>
      </c>
      <c r="B3793" s="29">
        <v>2024000069</v>
      </c>
      <c r="C3793" s="31" t="s">
        <v>238</v>
      </c>
      <c r="D3793" s="29" t="s">
        <v>179</v>
      </c>
      <c r="E3793" s="31" t="s">
        <v>799</v>
      </c>
      <c r="F3793" s="43"/>
      <c r="G3793" s="32"/>
      <c r="H3793" s="24" t="s">
        <v>230</v>
      </c>
      <c r="I3793" s="24"/>
      <c r="J3793" s="24">
        <v>45394</v>
      </c>
      <c r="K3793" s="28">
        <v>1124.43</v>
      </c>
      <c r="L3793" s="44">
        <v>0</v>
      </c>
      <c r="M3793" s="28">
        <v>688.71</v>
      </c>
      <c r="N3793" s="28">
        <v>0</v>
      </c>
      <c r="O3793" s="27">
        <f>IF(ISBLANK(J3793), "", IF(LEFT(B3793) = "P", J3793+60, J3793+90))</f>
        <v>45484</v>
      </c>
      <c r="P3793" s="27">
        <v>45474</v>
      </c>
      <c r="Q3793" s="27">
        <f>IF(NOT(ISNUMBER(P3793)),"",P3793+15)</f>
        <v>45489</v>
      </c>
      <c r="R3793" s="25" t="s">
        <v>195</v>
      </c>
      <c r="S3793" s="25"/>
      <c r="T3793" s="42"/>
      <c r="U3793" s="24"/>
      <c r="V3793" s="24"/>
      <c r="W3793" s="24"/>
      <c r="X3793" s="24">
        <v>45490</v>
      </c>
      <c r="Y3793" s="23" t="str">
        <f ca="1">IF(LEFT(B3793) = "P",
        IF(OR(ISBLANK(I3793), I3793 = ""), TODAY() - F3793 &amp; CHAR(10) &amp; "(preapproval)", I3793 - F3793 &amp; CHAR(10) &amp; "(PFL filed)"),
       IF(OR(ISBLANK(Z3793), Z3793 = ""), TODAY() - J3793, X3793 - J3793 &amp; CHAR(10) &amp; "(closed)"))</f>
        <v>96
(closed)</v>
      </c>
      <c r="Z3793" s="6" t="str">
        <f>IF(ISBLANK(X3793), "", "Yes")</f>
        <v>Yes</v>
      </c>
    </row>
    <row r="3794" spans="1:26" ht="28.8" hidden="1" x14ac:dyDescent="0.3">
      <c r="A3794" s="29" t="s">
        <v>185</v>
      </c>
      <c r="B3794" s="29">
        <v>2024000070</v>
      </c>
      <c r="C3794" s="31" t="s">
        <v>238</v>
      </c>
      <c r="D3794" s="29" t="s">
        <v>179</v>
      </c>
      <c r="E3794" s="31" t="s">
        <v>798</v>
      </c>
      <c r="F3794" s="43"/>
      <c r="G3794" s="32"/>
      <c r="H3794" s="24" t="s">
        <v>230</v>
      </c>
      <c r="I3794" s="24"/>
      <c r="J3794" s="24">
        <v>45394</v>
      </c>
      <c r="K3794" s="28">
        <v>13401</v>
      </c>
      <c r="L3794" s="44">
        <v>1489</v>
      </c>
      <c r="M3794" s="28">
        <v>12839.04</v>
      </c>
      <c r="N3794" s="28">
        <v>1426.56</v>
      </c>
      <c r="O3794" s="27">
        <f>IF(ISBLANK(J3794), "", IF(LEFT(B3794) = "P", J3794+60, J3794+90))</f>
        <v>45484</v>
      </c>
      <c r="P3794" s="27">
        <v>45474</v>
      </c>
      <c r="Q3794" s="27">
        <f>IF(NOT(ISNUMBER(P3794)),"",P3794+15)</f>
        <v>45489</v>
      </c>
      <c r="R3794" s="25" t="s">
        <v>195</v>
      </c>
      <c r="S3794" s="25"/>
      <c r="T3794" s="42"/>
      <c r="U3794" s="24"/>
      <c r="V3794" s="24"/>
      <c r="W3794" s="24"/>
      <c r="X3794" s="24">
        <v>45490</v>
      </c>
      <c r="Y3794" s="23" t="str">
        <f ca="1">IF(LEFT(B3794) = "P",
        IF(OR(ISBLANK(I3794), I3794 = ""), TODAY() - F3794 &amp; CHAR(10) &amp; "(preapproval)", I3794 - F3794 &amp; CHAR(10) &amp; "(PFL filed)"),
       IF(OR(ISBLANK(Z3794), Z3794 = ""), TODAY() - J3794, X3794 - J3794 &amp; CHAR(10) &amp; "(closed)"))</f>
        <v>96
(closed)</v>
      </c>
      <c r="Z3794" s="6" t="str">
        <f>IF(ISBLANK(X3794), "", "Yes")</f>
        <v>Yes</v>
      </c>
    </row>
    <row r="3795" spans="1:26" ht="28.8" hidden="1" x14ac:dyDescent="0.3">
      <c r="A3795" s="29" t="s">
        <v>185</v>
      </c>
      <c r="B3795" s="29">
        <v>2024000071</v>
      </c>
      <c r="C3795" s="31" t="s">
        <v>238</v>
      </c>
      <c r="D3795" s="29" t="s">
        <v>179</v>
      </c>
      <c r="E3795" s="31" t="s">
        <v>253</v>
      </c>
      <c r="F3795" s="43"/>
      <c r="G3795" s="32"/>
      <c r="H3795" s="24" t="s">
        <v>230</v>
      </c>
      <c r="I3795" s="24"/>
      <c r="J3795" s="24">
        <v>45394</v>
      </c>
      <c r="K3795" s="28">
        <v>1711.58</v>
      </c>
      <c r="L3795" s="44">
        <v>247.8</v>
      </c>
      <c r="M3795" s="28">
        <v>1711.58</v>
      </c>
      <c r="N3795" s="28">
        <v>247.8</v>
      </c>
      <c r="O3795" s="27">
        <f>IF(ISBLANK(J3795), "", IF(LEFT(B3795) = "P", J3795+60, J3795+90))</f>
        <v>45484</v>
      </c>
      <c r="P3795" s="27">
        <v>45474</v>
      </c>
      <c r="Q3795" s="27">
        <f>IF(NOT(ISNUMBER(P3795)),"",P3795+15)</f>
        <v>45489</v>
      </c>
      <c r="R3795" s="25" t="s">
        <v>195</v>
      </c>
      <c r="S3795" s="25"/>
      <c r="T3795" s="42"/>
      <c r="U3795" s="24"/>
      <c r="V3795" s="24"/>
      <c r="W3795" s="24"/>
      <c r="X3795" s="24">
        <v>45490</v>
      </c>
      <c r="Y3795" s="23" t="str">
        <f ca="1">IF(LEFT(B3795) = "P",
        IF(OR(ISBLANK(I3795), I3795 = ""), TODAY() - F3795 &amp; CHAR(10) &amp; "(preapproval)", I3795 - F3795 &amp; CHAR(10) &amp; "(PFL filed)"),
       IF(OR(ISBLANK(Z3795), Z3795 = ""), TODAY() - J3795, X3795 - J3795 &amp; CHAR(10) &amp; "(closed)"))</f>
        <v>96
(closed)</v>
      </c>
      <c r="Z3795" s="6" t="str">
        <f>IF(ISBLANK(X3795), "", "Yes")</f>
        <v>Yes</v>
      </c>
    </row>
    <row r="3796" spans="1:26" ht="16.5" hidden="1" customHeight="1" x14ac:dyDescent="0.3">
      <c r="A3796" s="29" t="s">
        <v>185</v>
      </c>
      <c r="B3796" s="29">
        <v>2024000072</v>
      </c>
      <c r="C3796" s="31" t="s">
        <v>193</v>
      </c>
      <c r="D3796" s="29" t="s">
        <v>179</v>
      </c>
      <c r="E3796" s="31" t="s">
        <v>480</v>
      </c>
      <c r="F3796" s="43"/>
      <c r="G3796" s="32"/>
      <c r="H3796" s="24" t="s">
        <v>230</v>
      </c>
      <c r="I3796" s="24"/>
      <c r="J3796" s="24">
        <v>45394</v>
      </c>
      <c r="K3796" s="28">
        <v>3757.8</v>
      </c>
      <c r="L3796" s="44">
        <v>776</v>
      </c>
      <c r="M3796" s="28">
        <v>3757.8</v>
      </c>
      <c r="N3796" s="28">
        <v>776</v>
      </c>
      <c r="O3796" s="27">
        <f>IF(ISBLANK(J3796), "", IF(LEFT(B3796) = "P", J3796+60, J3796+90))</f>
        <v>45484</v>
      </c>
      <c r="P3796" s="27">
        <v>45474</v>
      </c>
      <c r="Q3796" s="27">
        <f>IF(NOT(ISNUMBER(P3796)),"",P3796+15)</f>
        <v>45489</v>
      </c>
      <c r="R3796" s="65" t="s">
        <v>195</v>
      </c>
      <c r="S3796" s="25"/>
      <c r="T3796" s="42"/>
      <c r="U3796" s="24"/>
      <c r="V3796" s="24"/>
      <c r="W3796" s="24"/>
      <c r="X3796" s="24">
        <v>45490</v>
      </c>
      <c r="Y3796" s="23" t="str">
        <f ca="1">IF(LEFT(B3796) = "P",
        IF(OR(ISBLANK(I3796), I3796 = ""), TODAY() - F3796 &amp; CHAR(10) &amp; "(preapproval)", I3796 - F3796 &amp; CHAR(10) &amp; "(PFL filed)"),
       IF(OR(ISBLANK(Z3796), Z3796 = ""), TODAY() - J3796, X3796 - J3796 &amp; CHAR(10) &amp; "(closed)"))</f>
        <v>96
(closed)</v>
      </c>
      <c r="Z3796" s="6" t="str">
        <f>IF(ISBLANK(X3796), "", "Yes")</f>
        <v>Yes</v>
      </c>
    </row>
    <row r="3797" spans="1:26" ht="28.8" hidden="1" x14ac:dyDescent="0.3">
      <c r="A3797" s="29" t="s">
        <v>185</v>
      </c>
      <c r="B3797" s="29">
        <v>2024000073</v>
      </c>
      <c r="C3797" s="31" t="s">
        <v>333</v>
      </c>
      <c r="D3797" s="29" t="s">
        <v>179</v>
      </c>
      <c r="E3797" s="31" t="s">
        <v>609</v>
      </c>
      <c r="F3797" s="43"/>
      <c r="G3797" s="32"/>
      <c r="H3797" s="24" t="s">
        <v>230</v>
      </c>
      <c r="I3797" s="24"/>
      <c r="J3797" s="24">
        <v>45397</v>
      </c>
      <c r="K3797" s="28">
        <v>1917.87</v>
      </c>
      <c r="L3797" s="44">
        <v>179.8</v>
      </c>
      <c r="M3797" s="28">
        <v>1917.87</v>
      </c>
      <c r="N3797" s="28">
        <v>179.8</v>
      </c>
      <c r="O3797" s="27">
        <f>IF(ISBLANK(J3797), "", IF(LEFT(B3797) = "P", J3797+60, J3797+90))</f>
        <v>45487</v>
      </c>
      <c r="P3797" s="27">
        <v>45475</v>
      </c>
      <c r="Q3797" s="27">
        <f>IF(NOT(ISNUMBER(P3797)),"",P3797+15)</f>
        <v>45490</v>
      </c>
      <c r="R3797" s="25" t="s">
        <v>195</v>
      </c>
      <c r="S3797" s="25"/>
      <c r="T3797" s="42"/>
      <c r="U3797" s="24"/>
      <c r="V3797" s="24"/>
      <c r="W3797" s="24"/>
      <c r="X3797" s="24">
        <v>45491</v>
      </c>
      <c r="Y3797" s="23" t="str">
        <f ca="1">IF(LEFT(B3797) = "P",
        IF(OR(ISBLANK(I3797), I3797 = ""), TODAY() - F3797 &amp; CHAR(10) &amp; "(preapproval)", I3797 - F3797 &amp; CHAR(10) &amp; "(PFL filed)"),
       IF(OR(ISBLANK(Z3797), Z3797 = ""), TODAY() - J3797, X3797 - J3797 &amp; CHAR(10) &amp; "(closed)"))</f>
        <v>94
(closed)</v>
      </c>
      <c r="Z3797" s="6" t="str">
        <f>IF(ISBLANK(X3797), "", "Yes")</f>
        <v>Yes</v>
      </c>
    </row>
    <row r="3798" spans="1:26" ht="15" hidden="1" customHeight="1" x14ac:dyDescent="0.3">
      <c r="A3798" s="29" t="s">
        <v>185</v>
      </c>
      <c r="B3798" s="29">
        <v>2024000074</v>
      </c>
      <c r="C3798" s="31" t="s">
        <v>193</v>
      </c>
      <c r="D3798" s="29" t="s">
        <v>179</v>
      </c>
      <c r="E3798" s="31" t="s">
        <v>520</v>
      </c>
      <c r="F3798" s="43"/>
      <c r="G3798" s="32"/>
      <c r="H3798" s="24" t="s">
        <v>230</v>
      </c>
      <c r="I3798" s="24"/>
      <c r="J3798" s="24">
        <v>45401</v>
      </c>
      <c r="K3798" s="28">
        <v>3947.37</v>
      </c>
      <c r="L3798" s="44">
        <v>0</v>
      </c>
      <c r="M3798" s="28">
        <v>3947.37</v>
      </c>
      <c r="N3798" s="44">
        <v>0</v>
      </c>
      <c r="O3798" s="27">
        <f>IF(ISBLANK(J3798), "", IF(LEFT(B3798) = "P", J3798+60, J3798+90))</f>
        <v>45491</v>
      </c>
      <c r="P3798" s="27">
        <v>45475</v>
      </c>
      <c r="Q3798" s="27">
        <f>IF(NOT(ISNUMBER(P3798)),"",P3798+15)</f>
        <v>45490</v>
      </c>
      <c r="R3798" s="25" t="s">
        <v>195</v>
      </c>
      <c r="S3798" s="25"/>
      <c r="T3798" s="42"/>
      <c r="U3798" s="24"/>
      <c r="V3798" s="24"/>
      <c r="W3798" s="24"/>
      <c r="X3798" s="24">
        <v>45491</v>
      </c>
      <c r="Y3798" s="23" t="str">
        <f ca="1">IF(LEFT(B3798) = "P",
        IF(OR(ISBLANK(I3798), I3798 = ""), TODAY() - F3798 &amp; CHAR(10) &amp; "(preapproval)", I3798 - F3798 &amp; CHAR(10) &amp; "(PFL filed)"),
       IF(OR(ISBLANK(Z3798), Z3798 = ""), TODAY() - J3798, X3798 - J3798 &amp; CHAR(10) &amp; "(closed)"))</f>
        <v>90
(closed)</v>
      </c>
      <c r="Z3798" s="6" t="str">
        <f>IF(ISBLANK(X3798), "", "Yes")</f>
        <v>Yes</v>
      </c>
    </row>
    <row r="3799" spans="1:26" ht="28.8" hidden="1" x14ac:dyDescent="0.3">
      <c r="A3799" s="29" t="s">
        <v>185</v>
      </c>
      <c r="B3799" s="29">
        <v>2024000075</v>
      </c>
      <c r="C3799" s="31" t="s">
        <v>797</v>
      </c>
      <c r="D3799" s="29" t="s">
        <v>179</v>
      </c>
      <c r="E3799" s="31" t="s">
        <v>796</v>
      </c>
      <c r="F3799" s="43"/>
      <c r="G3799" s="32"/>
      <c r="H3799" s="24" t="s">
        <v>230</v>
      </c>
      <c r="I3799" s="24"/>
      <c r="J3799" s="24">
        <v>45404</v>
      </c>
      <c r="K3799" s="28">
        <v>3402</v>
      </c>
      <c r="L3799" s="44">
        <v>378</v>
      </c>
      <c r="M3799" s="28">
        <v>3402</v>
      </c>
      <c r="N3799" s="28">
        <v>378</v>
      </c>
      <c r="O3799" s="27">
        <f>IF(ISBLANK(J3799), "", IF(LEFT(B3799) = "P", J3799+60, J3799+90))</f>
        <v>45494</v>
      </c>
      <c r="P3799" s="27">
        <v>45475</v>
      </c>
      <c r="Q3799" s="27">
        <f>IF(NOT(ISNUMBER(P3799)),"",P3799+15)</f>
        <v>45490</v>
      </c>
      <c r="R3799" s="25" t="s">
        <v>195</v>
      </c>
      <c r="S3799" s="25"/>
      <c r="T3799" s="42"/>
      <c r="U3799" s="24"/>
      <c r="V3799" s="24"/>
      <c r="W3799" s="24"/>
      <c r="X3799" s="24">
        <v>45491</v>
      </c>
      <c r="Y3799" s="23" t="str">
        <f ca="1">IF(LEFT(B3799) = "P",
        IF(OR(ISBLANK(I3799), I3799 = ""), TODAY() - F3799 &amp; CHAR(10) &amp; "(preapproval)", I3799 - F3799 &amp; CHAR(10) &amp; "(PFL filed)"),
       IF(OR(ISBLANK(Z3799), Z3799 = ""), TODAY() - J3799, X3799 - J3799 &amp; CHAR(10) &amp; "(closed)"))</f>
        <v>87
(closed)</v>
      </c>
      <c r="Z3799" s="6" t="str">
        <f>IF(ISBLANK(X3799), "", "Yes")</f>
        <v>Yes</v>
      </c>
    </row>
    <row r="3800" spans="1:26" ht="28.8" hidden="1" x14ac:dyDescent="0.3">
      <c r="A3800" s="29" t="s">
        <v>185</v>
      </c>
      <c r="B3800" s="29">
        <v>2024000076</v>
      </c>
      <c r="C3800" s="31" t="s">
        <v>291</v>
      </c>
      <c r="D3800" s="29" t="s">
        <v>179</v>
      </c>
      <c r="E3800" s="31" t="s">
        <v>795</v>
      </c>
      <c r="F3800" s="43"/>
      <c r="G3800" s="32"/>
      <c r="H3800" s="24" t="s">
        <v>230</v>
      </c>
      <c r="I3800" s="24"/>
      <c r="J3800" s="24">
        <v>45405</v>
      </c>
      <c r="K3800" s="28">
        <v>8280</v>
      </c>
      <c r="L3800" s="44">
        <v>1035</v>
      </c>
      <c r="M3800" s="28">
        <v>8280</v>
      </c>
      <c r="N3800" s="28">
        <v>1035</v>
      </c>
      <c r="O3800" s="27">
        <f>IF(ISBLANK(J3800), "", IF(LEFT(B3800) = "P", J3800+60, J3800+90))</f>
        <v>45495</v>
      </c>
      <c r="P3800" s="27">
        <v>45475</v>
      </c>
      <c r="Q3800" s="27">
        <f>IF(NOT(ISNUMBER(P3800)),"",P3800+15)</f>
        <v>45490</v>
      </c>
      <c r="R3800" s="25" t="s">
        <v>195</v>
      </c>
      <c r="S3800" s="25"/>
      <c r="T3800" s="42"/>
      <c r="U3800" s="24"/>
      <c r="V3800" s="24"/>
      <c r="W3800" s="24"/>
      <c r="X3800" s="24">
        <v>45491</v>
      </c>
      <c r="Y3800" s="23" t="str">
        <f ca="1">IF(LEFT(B3800) = "P",
        IF(OR(ISBLANK(I3800), I3800 = ""), TODAY() - F3800 &amp; CHAR(10) &amp; "(preapproval)", I3800 - F3800 &amp; CHAR(10) &amp; "(PFL filed)"),
       IF(OR(ISBLANK(Z3800), Z3800 = ""), TODAY() - J3800, X3800 - J3800 &amp; CHAR(10) &amp; "(closed)"))</f>
        <v>86
(closed)</v>
      </c>
      <c r="Z3800" s="6" t="str">
        <f>IF(ISBLANK(X3800), "", "Yes")</f>
        <v>Yes</v>
      </c>
    </row>
    <row r="3801" spans="1:26" ht="28.8" hidden="1" x14ac:dyDescent="0.3">
      <c r="A3801" s="29" t="s">
        <v>185</v>
      </c>
      <c r="B3801" s="29">
        <v>2024000077</v>
      </c>
      <c r="C3801" s="31" t="s">
        <v>291</v>
      </c>
      <c r="D3801" s="29" t="s">
        <v>179</v>
      </c>
      <c r="E3801" s="31" t="s">
        <v>794</v>
      </c>
      <c r="F3801" s="43"/>
      <c r="G3801" s="32"/>
      <c r="H3801" s="24" t="s">
        <v>230</v>
      </c>
      <c r="I3801" s="24"/>
      <c r="J3801" s="24">
        <v>45413</v>
      </c>
      <c r="K3801" s="28">
        <v>15200</v>
      </c>
      <c r="L3801" s="44">
        <v>1900</v>
      </c>
      <c r="M3801" s="28">
        <v>15200</v>
      </c>
      <c r="N3801" s="28">
        <v>1900</v>
      </c>
      <c r="O3801" s="27">
        <f>IF(ISBLANK(J3801), "", IF(LEFT(B3801) = "P", J3801+60, J3801+90))</f>
        <v>45503</v>
      </c>
      <c r="P3801" s="27">
        <v>45489</v>
      </c>
      <c r="Q3801" s="27">
        <f>IF(NOT(ISNUMBER(P3801)),"",P3801+15)</f>
        <v>45504</v>
      </c>
      <c r="R3801" s="25" t="s">
        <v>195</v>
      </c>
      <c r="S3801" s="25"/>
      <c r="T3801" s="42"/>
      <c r="U3801" s="24"/>
      <c r="V3801" s="24"/>
      <c r="W3801" s="24"/>
      <c r="X3801" s="24">
        <v>45505</v>
      </c>
      <c r="Y3801" s="23" t="str">
        <f ca="1">IF(LEFT(B3801) = "P",
        IF(OR(ISBLANK(I3801), I3801 = ""), TODAY() - F3801 &amp; CHAR(10) &amp; "(preapproval)", I3801 - F3801 &amp; CHAR(10) &amp; "(PFL filed)"),
       IF(OR(ISBLANK(Z3801), Z3801 = ""), TODAY() - J3801, X3801 - J3801 &amp; CHAR(10) &amp; "(closed)"))</f>
        <v>92
(closed)</v>
      </c>
      <c r="Z3801" s="6" t="str">
        <f>IF(ISBLANK(X3801), "", "Yes")</f>
        <v>Yes</v>
      </c>
    </row>
    <row r="3802" spans="1:26" ht="28.8" hidden="1" x14ac:dyDescent="0.3">
      <c r="A3802" s="29" t="s">
        <v>185</v>
      </c>
      <c r="B3802" s="29">
        <v>2024000078</v>
      </c>
      <c r="C3802" s="31" t="s">
        <v>353</v>
      </c>
      <c r="D3802" s="29" t="s">
        <v>174</v>
      </c>
      <c r="E3802" s="31" t="s">
        <v>587</v>
      </c>
      <c r="F3802" s="43"/>
      <c r="G3802" s="32"/>
      <c r="H3802" s="24" t="s">
        <v>230</v>
      </c>
      <c r="I3802" s="24"/>
      <c r="J3802" s="24">
        <v>45414</v>
      </c>
      <c r="K3802" s="28">
        <v>470857</v>
      </c>
      <c r="L3802" s="44">
        <v>0</v>
      </c>
      <c r="M3802" s="28">
        <v>465677.1</v>
      </c>
      <c r="N3802" s="28">
        <v>0</v>
      </c>
      <c r="O3802" s="27">
        <f>IF(ISBLANK(J3802), "", IF(LEFT(B3802) = "P", J3802+60, J3802+90))</f>
        <v>45504</v>
      </c>
      <c r="P3802" s="27">
        <v>45471</v>
      </c>
      <c r="Q3802" s="27">
        <f>IF(NOT(ISNUMBER(P3802)),"",P3802+15)</f>
        <v>45486</v>
      </c>
      <c r="R3802" s="25" t="s">
        <v>195</v>
      </c>
      <c r="S3802" s="25"/>
      <c r="T3802" s="42"/>
      <c r="U3802" s="24"/>
      <c r="V3802" s="24"/>
      <c r="W3802" s="24"/>
      <c r="X3802" s="24">
        <v>45489</v>
      </c>
      <c r="Y3802" s="23" t="str">
        <f ca="1">IF(LEFT(B3802) = "P",
        IF(OR(ISBLANK(I3802), I3802 = ""), TODAY() - F3802 &amp; CHAR(10) &amp; "(preapproval)", I3802 - F3802 &amp; CHAR(10) &amp; "(PFL filed)"),
       IF(OR(ISBLANK(Z3802), Z3802 = ""), TODAY() - J3802, X3802 - J3802 &amp; CHAR(10) &amp; "(closed)"))</f>
        <v>75
(closed)</v>
      </c>
      <c r="Z3802" s="6" t="str">
        <f>IF(ISBLANK(X3802), "", "Yes")</f>
        <v>Yes</v>
      </c>
    </row>
    <row r="3803" spans="1:26" ht="28.8" hidden="1" x14ac:dyDescent="0.3">
      <c r="A3803" s="29" t="s">
        <v>185</v>
      </c>
      <c r="B3803" s="29">
        <v>2024000079</v>
      </c>
      <c r="C3803" s="31" t="s">
        <v>291</v>
      </c>
      <c r="D3803" s="29" t="s">
        <v>179</v>
      </c>
      <c r="E3803" s="31" t="s">
        <v>793</v>
      </c>
      <c r="F3803" s="43"/>
      <c r="G3803" s="32"/>
      <c r="H3803" s="24" t="s">
        <v>230</v>
      </c>
      <c r="I3803" s="24"/>
      <c r="J3803" s="24">
        <v>45418</v>
      </c>
      <c r="K3803" s="28">
        <v>6612</v>
      </c>
      <c r="L3803" s="44">
        <v>826.5</v>
      </c>
      <c r="M3803" s="28">
        <v>2592</v>
      </c>
      <c r="N3803" s="28">
        <v>324</v>
      </c>
      <c r="O3803" s="27">
        <f>IF(ISBLANK(J3803), "", IF(LEFT(B3803) = "P", J3803+60, J3803+90))</f>
        <v>45508</v>
      </c>
      <c r="P3803" s="27">
        <v>45503</v>
      </c>
      <c r="Q3803" s="27">
        <f>IF(NOT(ISNUMBER(P3803)),"",P3803+15)</f>
        <v>45518</v>
      </c>
      <c r="R3803" s="25" t="s">
        <v>195</v>
      </c>
      <c r="S3803" s="25"/>
      <c r="T3803" s="42"/>
      <c r="U3803" s="24"/>
      <c r="V3803" s="24"/>
      <c r="W3803" s="24"/>
      <c r="X3803" s="24">
        <v>45519</v>
      </c>
      <c r="Y3803" s="23" t="str">
        <f ca="1">IF(LEFT(B3803) = "P",
        IF(OR(ISBLANK(I3803), I3803 = ""), TODAY() - F3803 &amp; CHAR(10) &amp; "(preapproval)", I3803 - F3803 &amp; CHAR(10) &amp; "(PFL filed)"),
       IF(OR(ISBLANK(Z3803), Z3803 = ""), TODAY() - J3803, X3803 - J3803 &amp; CHAR(10) &amp; "(closed)"))</f>
        <v>101
(closed)</v>
      </c>
      <c r="Z3803" s="6" t="str">
        <f>IF(ISBLANK(X3803), "", "Yes")</f>
        <v>Yes</v>
      </c>
    </row>
    <row r="3804" spans="1:26" ht="28.8" hidden="1" x14ac:dyDescent="0.3">
      <c r="A3804" s="29" t="s">
        <v>185</v>
      </c>
      <c r="B3804" s="29">
        <v>2024000080</v>
      </c>
      <c r="C3804" s="31" t="s">
        <v>238</v>
      </c>
      <c r="D3804" s="29" t="s">
        <v>179</v>
      </c>
      <c r="E3804" s="31" t="s">
        <v>792</v>
      </c>
      <c r="F3804" s="43"/>
      <c r="G3804" s="32"/>
      <c r="H3804" s="24" t="s">
        <v>230</v>
      </c>
      <c r="I3804" s="24"/>
      <c r="J3804" s="24">
        <v>45419</v>
      </c>
      <c r="K3804" s="28">
        <v>7818.28</v>
      </c>
      <c r="L3804" s="44">
        <v>1307.2</v>
      </c>
      <c r="M3804" s="28">
        <v>7818.28</v>
      </c>
      <c r="N3804" s="28">
        <v>1307.2</v>
      </c>
      <c r="O3804" s="27">
        <f>IF(ISBLANK(J3804), "", IF(LEFT(B3804) = "P", J3804+60, J3804+90))</f>
        <v>45509</v>
      </c>
      <c r="P3804" s="27">
        <v>45475</v>
      </c>
      <c r="Q3804" s="27">
        <f>IF(NOT(ISNUMBER(P3804)),"",P3804+15)</f>
        <v>45490</v>
      </c>
      <c r="R3804" s="25" t="s">
        <v>195</v>
      </c>
      <c r="S3804" s="25"/>
      <c r="T3804" s="42"/>
      <c r="U3804" s="24"/>
      <c r="V3804" s="24"/>
      <c r="W3804" s="24"/>
      <c r="X3804" s="24">
        <v>45491</v>
      </c>
      <c r="Y3804" s="23" t="str">
        <f ca="1">IF(LEFT(B3804) = "P",
        IF(OR(ISBLANK(I3804), I3804 = ""), TODAY() - F3804 &amp; CHAR(10) &amp; "(preapproval)", I3804 - F3804 &amp; CHAR(10) &amp; "(PFL filed)"),
       IF(OR(ISBLANK(Z3804), Z3804 = ""), TODAY() - J3804, X3804 - J3804 &amp; CHAR(10) &amp; "(closed)"))</f>
        <v>72
(closed)</v>
      </c>
      <c r="Z3804" s="6" t="str">
        <f>IF(ISBLANK(X3804), "", "Yes")</f>
        <v>Yes</v>
      </c>
    </row>
    <row r="3805" spans="1:26" ht="28.8" hidden="1" x14ac:dyDescent="0.3">
      <c r="A3805" s="29" t="s">
        <v>185</v>
      </c>
      <c r="B3805" s="29">
        <v>2024000081</v>
      </c>
      <c r="C3805" s="31" t="s">
        <v>250</v>
      </c>
      <c r="D3805" s="29" t="s">
        <v>179</v>
      </c>
      <c r="E3805" s="31" t="s">
        <v>711</v>
      </c>
      <c r="F3805" s="43"/>
      <c r="G3805" s="32"/>
      <c r="H3805" s="24" t="s">
        <v>230</v>
      </c>
      <c r="I3805" s="24"/>
      <c r="J3805" s="24">
        <v>45420</v>
      </c>
      <c r="K3805" s="28">
        <v>4017</v>
      </c>
      <c r="L3805" s="44">
        <v>401.7</v>
      </c>
      <c r="M3805" s="28">
        <v>4017</v>
      </c>
      <c r="N3805" s="28">
        <v>401.7</v>
      </c>
      <c r="O3805" s="27">
        <f>IF(ISBLANK(J3805), "", IF(LEFT(B3805) = "P", J3805+60, J3805+90))</f>
        <v>45510</v>
      </c>
      <c r="P3805" s="27">
        <v>45489</v>
      </c>
      <c r="Q3805" s="27">
        <f>IF(NOT(ISNUMBER(P3805)),"",P3805+15)</f>
        <v>45504</v>
      </c>
      <c r="R3805" s="25" t="s">
        <v>195</v>
      </c>
      <c r="S3805" s="25"/>
      <c r="T3805" s="42"/>
      <c r="U3805" s="24"/>
      <c r="V3805" s="24"/>
      <c r="W3805" s="24"/>
      <c r="X3805" s="24">
        <v>45505</v>
      </c>
      <c r="Y3805" s="23" t="str">
        <f ca="1">IF(LEFT(B3805) = "P",
        IF(OR(ISBLANK(I3805), I3805 = ""), TODAY() - F3805 &amp; CHAR(10) &amp; "(preapproval)", I3805 - F3805 &amp; CHAR(10) &amp; "(PFL filed)"),
       IF(OR(ISBLANK(Z3805), Z3805 = ""), TODAY() - J3805, X3805 - J3805 &amp; CHAR(10) &amp; "(closed)"))</f>
        <v>85
(closed)</v>
      </c>
      <c r="Z3805" s="6" t="str">
        <f>IF(ISBLANK(X3805), "", "Yes")</f>
        <v>Yes</v>
      </c>
    </row>
    <row r="3806" spans="1:26" ht="28.8" hidden="1" x14ac:dyDescent="0.3">
      <c r="A3806" s="29" t="s">
        <v>185</v>
      </c>
      <c r="B3806" s="29">
        <v>2024000082</v>
      </c>
      <c r="C3806" s="31" t="s">
        <v>791</v>
      </c>
      <c r="D3806" s="29" t="s">
        <v>174</v>
      </c>
      <c r="E3806" s="31" t="s">
        <v>352</v>
      </c>
      <c r="F3806" s="43"/>
      <c r="G3806" s="32"/>
      <c r="H3806" s="24" t="s">
        <v>230</v>
      </c>
      <c r="I3806" s="24"/>
      <c r="J3806" s="24">
        <v>45434</v>
      </c>
      <c r="K3806" s="28">
        <v>3389666</v>
      </c>
      <c r="L3806" s="44">
        <v>0</v>
      </c>
      <c r="M3806" s="28">
        <v>3371392.46</v>
      </c>
      <c r="N3806" s="28">
        <v>0</v>
      </c>
      <c r="O3806" s="27">
        <f>IF(ISBLANK(J3806), "", IF(LEFT(B3806) = "P", J3806+60, J3806+90))</f>
        <v>45524</v>
      </c>
      <c r="P3806" s="27">
        <v>45498</v>
      </c>
      <c r="Q3806" s="27">
        <f>IF(NOT(ISNUMBER(P3806)),"",P3806+15)</f>
        <v>45513</v>
      </c>
      <c r="R3806" s="25" t="s">
        <v>195</v>
      </c>
      <c r="S3806" s="25"/>
      <c r="T3806" s="42"/>
      <c r="U3806" s="24"/>
      <c r="V3806" s="24"/>
      <c r="W3806" s="24"/>
      <c r="X3806" s="24">
        <v>45516</v>
      </c>
      <c r="Y3806" s="23" t="str">
        <f ca="1">IF(LEFT(B3806) = "P",
        IF(OR(ISBLANK(I3806), I3806 = ""), TODAY() - F3806 &amp; CHAR(10) &amp; "(preapproval)", I3806 - F3806 &amp; CHAR(10) &amp; "(PFL filed)"),
       IF(OR(ISBLANK(Z3806), Z3806 = ""), TODAY() - J3806, X3806 - J3806 &amp; CHAR(10) &amp; "(closed)"))</f>
        <v>82
(closed)</v>
      </c>
      <c r="Z3806" s="6" t="str">
        <f>IF(ISBLANK(X3806), "", "Yes")</f>
        <v>Yes</v>
      </c>
    </row>
    <row r="3807" spans="1:26" ht="28.8" hidden="1" x14ac:dyDescent="0.3">
      <c r="A3807" s="29" t="s">
        <v>185</v>
      </c>
      <c r="B3807" s="29">
        <v>2024000083</v>
      </c>
      <c r="C3807" s="31" t="s">
        <v>250</v>
      </c>
      <c r="D3807" s="29" t="s">
        <v>179</v>
      </c>
      <c r="E3807" s="31" t="s">
        <v>790</v>
      </c>
      <c r="F3807" s="43"/>
      <c r="G3807" s="32"/>
      <c r="H3807" s="24" t="s">
        <v>230</v>
      </c>
      <c r="I3807" s="24"/>
      <c r="J3807" s="24">
        <v>45435</v>
      </c>
      <c r="K3807" s="28">
        <v>3417.06</v>
      </c>
      <c r="L3807" s="44">
        <v>352.2</v>
      </c>
      <c r="M3807" s="28">
        <v>9441.24</v>
      </c>
      <c r="N3807" s="28">
        <v>1056.5999999999999</v>
      </c>
      <c r="O3807" s="27">
        <f>IF(ISBLANK(J3807), "", IF(LEFT(B3807) = "P", J3807+60, J3807+90))</f>
        <v>45525</v>
      </c>
      <c r="P3807" s="27">
        <v>45489</v>
      </c>
      <c r="Q3807" s="27">
        <f>IF(NOT(ISNUMBER(P3807)),"",P3807+15)</f>
        <v>45504</v>
      </c>
      <c r="R3807" s="25" t="s">
        <v>195</v>
      </c>
      <c r="S3807" s="25"/>
      <c r="T3807" s="42"/>
      <c r="U3807" s="24"/>
      <c r="V3807" s="24"/>
      <c r="W3807" s="24"/>
      <c r="X3807" s="24">
        <v>45505</v>
      </c>
      <c r="Y3807" s="23" t="str">
        <f ca="1">IF(LEFT(B3807) = "P",
        IF(OR(ISBLANK(I3807), I3807 = ""), TODAY() - F3807 &amp; CHAR(10) &amp; "(preapproval)", I3807 - F3807 &amp; CHAR(10) &amp; "(PFL filed)"),
       IF(OR(ISBLANK(Z3807), Z3807 = ""), TODAY() - J3807, X3807 - J3807 &amp; CHAR(10) &amp; "(closed)"))</f>
        <v>70
(closed)</v>
      </c>
      <c r="Z3807" s="6" t="str">
        <f>IF(ISBLANK(X3807), "", "Yes")</f>
        <v>Yes</v>
      </c>
    </row>
    <row r="3808" spans="1:26" ht="28.8" hidden="1" x14ac:dyDescent="0.3">
      <c r="A3808" s="29" t="s">
        <v>185</v>
      </c>
      <c r="B3808" s="29">
        <v>2024000084</v>
      </c>
      <c r="C3808" s="31" t="s">
        <v>574</v>
      </c>
      <c r="D3808" s="29" t="s">
        <v>174</v>
      </c>
      <c r="E3808" s="31" t="s">
        <v>349</v>
      </c>
      <c r="F3808" s="43"/>
      <c r="G3808" s="32"/>
      <c r="H3808" s="24" t="s">
        <v>230</v>
      </c>
      <c r="I3808" s="24"/>
      <c r="J3808" s="24">
        <v>45440</v>
      </c>
      <c r="K3808" s="28">
        <v>234528</v>
      </c>
      <c r="L3808" s="44">
        <v>0</v>
      </c>
      <c r="M3808" s="28">
        <v>226989.02</v>
      </c>
      <c r="N3808" s="28">
        <v>0</v>
      </c>
      <c r="O3808" s="27">
        <f>IF(ISBLANK(J3808), "", IF(LEFT(B3808) = "P", J3808+60, J3808+90))</f>
        <v>45530</v>
      </c>
      <c r="P3808" s="27">
        <v>45520</v>
      </c>
      <c r="Q3808" s="27">
        <f>IF(NOT(ISNUMBER(P3808)),"",P3808+15)</f>
        <v>45535</v>
      </c>
      <c r="R3808" s="25" t="s">
        <v>195</v>
      </c>
      <c r="S3808" s="25"/>
      <c r="T3808" s="42"/>
      <c r="U3808" s="24"/>
      <c r="V3808" s="24"/>
      <c r="W3808" s="24"/>
      <c r="X3808" s="24">
        <v>45539</v>
      </c>
      <c r="Y3808" s="23" t="str">
        <f ca="1">IF(LEFT(B3808) = "P",
        IF(OR(ISBLANK(I3808), I3808 = ""), TODAY() - F3808 &amp; CHAR(10) &amp; "(preapproval)", I3808 - F3808 &amp; CHAR(10) &amp; "(PFL filed)"),
       IF(OR(ISBLANK(Z3808), Z3808 = ""), TODAY() - J3808, X3808 - J3808 &amp; CHAR(10) &amp; "(closed)"))</f>
        <v>99
(closed)</v>
      </c>
      <c r="Z3808" s="6" t="str">
        <f>IF(ISBLANK(X3808), "", "Yes")</f>
        <v>Yes</v>
      </c>
    </row>
    <row r="3809" spans="1:26" ht="28.8" hidden="1" x14ac:dyDescent="0.3">
      <c r="A3809" s="29" t="s">
        <v>185</v>
      </c>
      <c r="B3809" s="29">
        <v>2024000085</v>
      </c>
      <c r="C3809" s="31" t="s">
        <v>299</v>
      </c>
      <c r="D3809" s="29" t="s">
        <v>179</v>
      </c>
      <c r="E3809" s="31" t="s">
        <v>377</v>
      </c>
      <c r="F3809" s="43"/>
      <c r="G3809" s="32"/>
      <c r="H3809" s="24" t="s">
        <v>230</v>
      </c>
      <c r="I3809" s="24"/>
      <c r="J3809" s="24">
        <v>45443</v>
      </c>
      <c r="K3809" s="28">
        <v>2360</v>
      </c>
      <c r="L3809" s="44">
        <v>40</v>
      </c>
      <c r="M3809" s="28">
        <v>2360</v>
      </c>
      <c r="N3809" s="28">
        <v>40</v>
      </c>
      <c r="O3809" s="27">
        <f>IF(ISBLANK(J3809), "", IF(LEFT(B3809) = "P", J3809+60, J3809+90))</f>
        <v>45533</v>
      </c>
      <c r="P3809" s="27">
        <v>45490</v>
      </c>
      <c r="Q3809" s="27">
        <f>IF(NOT(ISNUMBER(P3809)),"",P3809+15)</f>
        <v>45505</v>
      </c>
      <c r="R3809" s="25" t="s">
        <v>195</v>
      </c>
      <c r="S3809" s="25"/>
      <c r="T3809" s="42"/>
      <c r="U3809" s="24"/>
      <c r="V3809" s="24"/>
      <c r="W3809" s="24"/>
      <c r="X3809" s="24">
        <v>45506</v>
      </c>
      <c r="Y3809" s="23" t="str">
        <f ca="1">IF(LEFT(B3809) = "P",
        IF(OR(ISBLANK(I3809), I3809 = ""), TODAY() - F3809 &amp; CHAR(10) &amp; "(preapproval)", I3809 - F3809 &amp; CHAR(10) &amp; "(PFL filed)"),
       IF(OR(ISBLANK(Z3809), Z3809 = ""), TODAY() - J3809, X3809 - J3809 &amp; CHAR(10) &amp; "(closed)"))</f>
        <v>63
(closed)</v>
      </c>
      <c r="Z3809" s="6" t="str">
        <f>IF(ISBLANK(X3809), "", "Yes")</f>
        <v>Yes</v>
      </c>
    </row>
    <row r="3810" spans="1:26" ht="28.8" hidden="1" x14ac:dyDescent="0.3">
      <c r="A3810" s="29" t="s">
        <v>185</v>
      </c>
      <c r="B3810" s="29">
        <v>2024000086</v>
      </c>
      <c r="C3810" s="31" t="s">
        <v>238</v>
      </c>
      <c r="D3810" s="29" t="s">
        <v>179</v>
      </c>
      <c r="E3810" s="31" t="s">
        <v>789</v>
      </c>
      <c r="F3810" s="43"/>
      <c r="G3810" s="32"/>
      <c r="H3810" s="24" t="s">
        <v>230</v>
      </c>
      <c r="I3810" s="24"/>
      <c r="J3810" s="24">
        <v>45446</v>
      </c>
      <c r="K3810" s="28">
        <v>514.66999999999996</v>
      </c>
      <c r="L3810" s="44">
        <v>573.79999999999995</v>
      </c>
      <c r="M3810" s="28">
        <v>514.66999999999996</v>
      </c>
      <c r="N3810" s="28">
        <v>573.79999999999995</v>
      </c>
      <c r="O3810" s="27">
        <f>IF(ISBLANK(J3810), "", IF(LEFT(B3810) = "P", J3810+60, J3810+90))</f>
        <v>45536</v>
      </c>
      <c r="P3810" s="27">
        <v>45490</v>
      </c>
      <c r="Q3810" s="27">
        <f>IF(NOT(ISNUMBER(P3810)),"",P3810+15)</f>
        <v>45505</v>
      </c>
      <c r="R3810" s="25" t="s">
        <v>195</v>
      </c>
      <c r="S3810" s="25"/>
      <c r="T3810" s="42"/>
      <c r="U3810" s="24"/>
      <c r="V3810" s="24"/>
      <c r="W3810" s="24"/>
      <c r="X3810" s="24">
        <v>45506</v>
      </c>
      <c r="Y3810" s="23" t="str">
        <f ca="1">IF(LEFT(B3810) = "P",
        IF(OR(ISBLANK(I3810), I3810 = ""), TODAY() - F3810 &amp; CHAR(10) &amp; "(preapproval)", I3810 - F3810 &amp; CHAR(10) &amp; "(PFL filed)"),
       IF(OR(ISBLANK(Z3810), Z3810 = ""), TODAY() - J3810, X3810 - J3810 &amp; CHAR(10) &amp; "(closed)"))</f>
        <v>60
(closed)</v>
      </c>
      <c r="Z3810" s="6" t="str">
        <f>IF(ISBLANK(X3810), "", "Yes")</f>
        <v>Yes</v>
      </c>
    </row>
    <row r="3811" spans="1:26" ht="28.8" hidden="1" x14ac:dyDescent="0.3">
      <c r="A3811" s="29" t="s">
        <v>185</v>
      </c>
      <c r="B3811" s="29">
        <v>2024000087</v>
      </c>
      <c r="C3811" s="31" t="s">
        <v>238</v>
      </c>
      <c r="D3811" s="29" t="s">
        <v>179</v>
      </c>
      <c r="E3811" s="31" t="s">
        <v>788</v>
      </c>
      <c r="F3811" s="43"/>
      <c r="G3811" s="32"/>
      <c r="H3811" s="24" t="s">
        <v>230</v>
      </c>
      <c r="I3811" s="24"/>
      <c r="J3811" s="24">
        <v>45446</v>
      </c>
      <c r="K3811" s="28">
        <v>4947.6400000000003</v>
      </c>
      <c r="L3811" s="44">
        <v>251.9</v>
      </c>
      <c r="M3811" s="28">
        <v>4947.6400000000003</v>
      </c>
      <c r="N3811" s="28">
        <v>251.9</v>
      </c>
      <c r="O3811" s="27">
        <f>IF(ISBLANK(J3811), "", IF(LEFT(B3811) = "P", J3811+60, J3811+90))</f>
        <v>45536</v>
      </c>
      <c r="P3811" s="27">
        <v>45531</v>
      </c>
      <c r="Q3811" s="27">
        <f>IF(NOT(ISNUMBER(P3811)),"",P3811+15)</f>
        <v>45546</v>
      </c>
      <c r="R3811" s="25" t="s">
        <v>195</v>
      </c>
      <c r="S3811" s="25"/>
      <c r="T3811" s="42"/>
      <c r="U3811" s="24"/>
      <c r="V3811" s="24"/>
      <c r="W3811" s="24"/>
      <c r="X3811" s="24">
        <v>45547</v>
      </c>
      <c r="Y3811" s="23" t="str">
        <f ca="1">IF(LEFT(B3811) = "P",
        IF(OR(ISBLANK(I3811), I3811 = ""), TODAY() - F3811 &amp; CHAR(10) &amp; "(preapproval)", I3811 - F3811 &amp; CHAR(10) &amp; "(PFL filed)"),
       IF(OR(ISBLANK(Z3811), Z3811 = ""), TODAY() - J3811, X3811 - J3811 &amp; CHAR(10) &amp; "(closed)"))</f>
        <v>101
(closed)</v>
      </c>
      <c r="Z3811" s="6" t="str">
        <f>IF(ISBLANK(X3811), "", "Yes")</f>
        <v>Yes</v>
      </c>
    </row>
    <row r="3812" spans="1:26" ht="28.8" hidden="1" x14ac:dyDescent="0.3">
      <c r="A3812" s="29" t="s">
        <v>185</v>
      </c>
      <c r="B3812" s="29">
        <v>2024000088</v>
      </c>
      <c r="C3812" s="31" t="s">
        <v>238</v>
      </c>
      <c r="D3812" s="29" t="s">
        <v>179</v>
      </c>
      <c r="E3812" s="31" t="s">
        <v>787</v>
      </c>
      <c r="F3812" s="43"/>
      <c r="G3812" s="32"/>
      <c r="H3812" s="24" t="s">
        <v>230</v>
      </c>
      <c r="I3812" s="24"/>
      <c r="J3812" s="24">
        <v>45446</v>
      </c>
      <c r="K3812" s="28">
        <v>3887.42</v>
      </c>
      <c r="L3812" s="44">
        <v>719.6</v>
      </c>
      <c r="M3812" s="28">
        <v>3851.42</v>
      </c>
      <c r="N3812" s="28">
        <v>657.6</v>
      </c>
      <c r="O3812" s="27">
        <f>IF(ISBLANK(J3812), "", IF(LEFT(B3812) = "P", J3812+60, J3812+90))</f>
        <v>45536</v>
      </c>
      <c r="P3812" s="27">
        <v>45531</v>
      </c>
      <c r="Q3812" s="27">
        <f>IF(NOT(ISNUMBER(P3812)),"",P3812+15)</f>
        <v>45546</v>
      </c>
      <c r="R3812" s="25" t="s">
        <v>673</v>
      </c>
      <c r="S3812" s="25"/>
      <c r="T3812" s="42"/>
      <c r="U3812" s="24"/>
      <c r="V3812" s="24"/>
      <c r="W3812" s="24"/>
      <c r="X3812" s="24">
        <v>45547</v>
      </c>
      <c r="Y3812" s="23" t="str">
        <f ca="1">IF(LEFT(B3812) = "P",
        IF(OR(ISBLANK(I3812), I3812 = ""), TODAY() - F3812 &amp; CHAR(10) &amp; "(preapproval)", I3812 - F3812 &amp; CHAR(10) &amp; "(PFL filed)"),
       IF(OR(ISBLANK(Z3812), Z3812 = ""), TODAY() - J3812, X3812 - J3812 &amp; CHAR(10) &amp; "(closed)"))</f>
        <v>101
(closed)</v>
      </c>
      <c r="Z3812" s="6" t="str">
        <f>IF(ISBLANK(X3812), "", "Yes")</f>
        <v>Yes</v>
      </c>
    </row>
    <row r="3813" spans="1:26" ht="28.8" hidden="1" x14ac:dyDescent="0.3">
      <c r="A3813" s="29" t="s">
        <v>786</v>
      </c>
      <c r="B3813" s="29">
        <v>2024000089</v>
      </c>
      <c r="C3813" s="31" t="s">
        <v>238</v>
      </c>
      <c r="D3813" s="29" t="s">
        <v>179</v>
      </c>
      <c r="E3813" s="31" t="s">
        <v>785</v>
      </c>
      <c r="F3813" s="43"/>
      <c r="G3813" s="32"/>
      <c r="H3813" s="24" t="s">
        <v>230</v>
      </c>
      <c r="I3813" s="24"/>
      <c r="J3813" s="24">
        <v>45446</v>
      </c>
      <c r="K3813" s="28">
        <v>2505.3000000000002</v>
      </c>
      <c r="L3813" s="44">
        <v>261.8</v>
      </c>
      <c r="M3813" s="28">
        <v>2505.3000000000002</v>
      </c>
      <c r="N3813" s="28">
        <v>261.8</v>
      </c>
      <c r="O3813" s="27">
        <f>IF(ISBLANK(J3813), "", IF(LEFT(B3813) = "P", J3813+60, J3813+90))</f>
        <v>45536</v>
      </c>
      <c r="P3813" s="27">
        <v>45490</v>
      </c>
      <c r="Q3813" s="27">
        <f>IF(NOT(ISNUMBER(P3813)),"",P3813+15)</f>
        <v>45505</v>
      </c>
      <c r="R3813" s="25" t="s">
        <v>195</v>
      </c>
      <c r="S3813" s="25"/>
      <c r="T3813" s="42"/>
      <c r="U3813" s="24"/>
      <c r="V3813" s="24"/>
      <c r="W3813" s="24"/>
      <c r="X3813" s="24">
        <v>45506</v>
      </c>
      <c r="Y3813" s="23" t="str">
        <f ca="1">IF(LEFT(B3813) = "P",
        IF(OR(ISBLANK(I3813), I3813 = ""), TODAY() - F3813 &amp; CHAR(10) &amp; "(preapproval)", I3813 - F3813 &amp; CHAR(10) &amp; "(PFL filed)"),
       IF(OR(ISBLANK(Z3813), Z3813 = ""), TODAY() - J3813, X3813 - J3813 &amp; CHAR(10) &amp; "(closed)"))</f>
        <v>60
(closed)</v>
      </c>
      <c r="Z3813" s="6" t="str">
        <f>IF(ISBLANK(X3813), "", "Yes")</f>
        <v>Yes</v>
      </c>
    </row>
    <row r="3814" spans="1:26" ht="28.8" hidden="1" x14ac:dyDescent="0.3">
      <c r="A3814" s="29" t="s">
        <v>185</v>
      </c>
      <c r="B3814" s="29">
        <v>2024000090</v>
      </c>
      <c r="C3814" s="31" t="s">
        <v>238</v>
      </c>
      <c r="D3814" s="29" t="s">
        <v>179</v>
      </c>
      <c r="E3814" s="31" t="s">
        <v>784</v>
      </c>
      <c r="F3814" s="43"/>
      <c r="G3814" s="32"/>
      <c r="H3814" s="24" t="s">
        <v>230</v>
      </c>
      <c r="I3814" s="24"/>
      <c r="J3814" s="24">
        <v>45446</v>
      </c>
      <c r="K3814" s="28">
        <v>4046.47</v>
      </c>
      <c r="L3814" s="44">
        <v>458</v>
      </c>
      <c r="M3814" s="28">
        <v>3543.68</v>
      </c>
      <c r="N3814" s="28">
        <v>212.5</v>
      </c>
      <c r="O3814" s="27">
        <f>IF(ISBLANK(J3814), "", IF(LEFT(B3814) = "P", J3814+60, J3814+90))</f>
        <v>45536</v>
      </c>
      <c r="P3814" s="27">
        <v>45531</v>
      </c>
      <c r="Q3814" s="27">
        <f>IF(NOT(ISNUMBER(P3814)),"",P3814+15)</f>
        <v>45546</v>
      </c>
      <c r="R3814" s="25" t="s">
        <v>673</v>
      </c>
      <c r="S3814" s="25"/>
      <c r="T3814" s="42"/>
      <c r="U3814" s="24"/>
      <c r="V3814" s="24"/>
      <c r="W3814" s="24"/>
      <c r="X3814" s="24">
        <v>45547</v>
      </c>
      <c r="Y3814" s="23" t="str">
        <f ca="1">IF(LEFT(B3814) = "P",
        IF(OR(ISBLANK(I3814), I3814 = ""), TODAY() - F3814 &amp; CHAR(10) &amp; "(preapproval)", I3814 - F3814 &amp; CHAR(10) &amp; "(PFL filed)"),
       IF(OR(ISBLANK(Z3814), Z3814 = ""), TODAY() - J3814, X3814 - J3814 &amp; CHAR(10) &amp; "(closed)"))</f>
        <v>101
(closed)</v>
      </c>
      <c r="Z3814" s="6" t="str">
        <f>IF(ISBLANK(X3814), "", "Yes")</f>
        <v>Yes</v>
      </c>
    </row>
    <row r="3815" spans="1:26" ht="28.8" hidden="1" x14ac:dyDescent="0.3">
      <c r="A3815" s="29" t="s">
        <v>185</v>
      </c>
      <c r="B3815" s="29">
        <v>2024000092</v>
      </c>
      <c r="C3815" s="31" t="s">
        <v>350</v>
      </c>
      <c r="D3815" s="29" t="s">
        <v>174</v>
      </c>
      <c r="E3815" s="31" t="s">
        <v>767</v>
      </c>
      <c r="F3815" s="43"/>
      <c r="G3815" s="32"/>
      <c r="H3815" s="24" t="s">
        <v>230</v>
      </c>
      <c r="I3815" s="24"/>
      <c r="J3815" s="24">
        <v>45454</v>
      </c>
      <c r="K3815" s="28">
        <v>1378549</v>
      </c>
      <c r="L3815" s="44">
        <v>0</v>
      </c>
      <c r="M3815" s="28">
        <v>1301228.8600000001</v>
      </c>
      <c r="N3815" s="28">
        <v>0</v>
      </c>
      <c r="O3815" s="27">
        <f>IF(ISBLANK(J3815), "", IF(LEFT(B3815) = "P", J3815+60, J3815+90))</f>
        <v>45544</v>
      </c>
      <c r="P3815" s="27">
        <v>45530</v>
      </c>
      <c r="Q3815" s="27">
        <f>IF(NOT(ISNUMBER(P3815)),"",P3815+15)</f>
        <v>45545</v>
      </c>
      <c r="R3815" s="25" t="s">
        <v>195</v>
      </c>
      <c r="S3815" s="25"/>
      <c r="T3815" s="42"/>
      <c r="U3815" s="24"/>
      <c r="V3815" s="24"/>
      <c r="W3815" s="24"/>
      <c r="X3815" s="24">
        <v>45546</v>
      </c>
      <c r="Y3815" s="23" t="str">
        <f ca="1">IF(LEFT(B3815) = "P",
        IF(OR(ISBLANK(I3815), I3815 = ""), TODAY() - F3815 &amp; CHAR(10) &amp; "(preapproval)", I3815 - F3815 &amp; CHAR(10) &amp; "(PFL filed)"),
       IF(OR(ISBLANK(Z3815), Z3815 = ""), TODAY() - J3815, X3815 - J3815 &amp; CHAR(10) &amp; "(closed)"))</f>
        <v>92
(closed)</v>
      </c>
      <c r="Z3815" s="6" t="str">
        <f>IF(ISBLANK(X3815), "", "Yes")</f>
        <v>Yes</v>
      </c>
    </row>
    <row r="3816" spans="1:26" ht="28.8" hidden="1" x14ac:dyDescent="0.3">
      <c r="A3816" s="29" t="s">
        <v>185</v>
      </c>
      <c r="B3816" s="29">
        <v>2024000093</v>
      </c>
      <c r="C3816" s="31" t="s">
        <v>299</v>
      </c>
      <c r="D3816" s="29" t="s">
        <v>179</v>
      </c>
      <c r="E3816" s="31" t="s">
        <v>783</v>
      </c>
      <c r="F3816" s="43"/>
      <c r="G3816" s="32"/>
      <c r="H3816" s="24" t="s">
        <v>230</v>
      </c>
      <c r="I3816" s="24"/>
      <c r="J3816" s="24">
        <v>45455</v>
      </c>
      <c r="K3816" s="28">
        <v>1152</v>
      </c>
      <c r="L3816" s="44">
        <v>96</v>
      </c>
      <c r="M3816" s="28">
        <v>1152</v>
      </c>
      <c r="N3816" s="28">
        <v>96</v>
      </c>
      <c r="O3816" s="27">
        <f>IF(ISBLANK(J3816), "", IF(LEFT(B3816) = "P", J3816+60, J3816+90))</f>
        <v>45545</v>
      </c>
      <c r="P3816" s="27">
        <v>45534</v>
      </c>
      <c r="Q3816" s="27">
        <f>IF(NOT(ISNUMBER(P3816)),"",P3816+15)</f>
        <v>45549</v>
      </c>
      <c r="R3816" s="25" t="s">
        <v>195</v>
      </c>
      <c r="S3816" s="25"/>
      <c r="T3816" s="42"/>
      <c r="U3816" s="24"/>
      <c r="V3816" s="24"/>
      <c r="W3816" s="24"/>
      <c r="X3816" s="24">
        <v>45552</v>
      </c>
      <c r="Y3816" s="23" t="str">
        <f ca="1">IF(LEFT(B3816) = "P",
        IF(OR(ISBLANK(I3816), I3816 = ""), TODAY() - F3816 &amp; CHAR(10) &amp; "(preapproval)", I3816 - F3816 &amp; CHAR(10) &amp; "(PFL filed)"),
       IF(OR(ISBLANK(Z3816), Z3816 = ""), TODAY() - J3816, X3816 - J3816 &amp; CHAR(10) &amp; "(closed)"))</f>
        <v>97
(closed)</v>
      </c>
      <c r="Z3816" s="6" t="str">
        <f>IF(ISBLANK(X3816), "", "Yes")</f>
        <v>Yes</v>
      </c>
    </row>
    <row r="3817" spans="1:26" ht="28.8" hidden="1" x14ac:dyDescent="0.3">
      <c r="A3817" s="29" t="s">
        <v>185</v>
      </c>
      <c r="B3817" s="29">
        <v>2024000094</v>
      </c>
      <c r="C3817" s="30" t="s">
        <v>242</v>
      </c>
      <c r="D3817" s="29" t="s">
        <v>179</v>
      </c>
      <c r="E3817" s="31" t="s">
        <v>782</v>
      </c>
      <c r="F3817" s="43"/>
      <c r="G3817" s="32"/>
      <c r="H3817" s="24" t="s">
        <v>230</v>
      </c>
      <c r="I3817" s="24"/>
      <c r="J3817" s="24">
        <v>45462</v>
      </c>
      <c r="K3817" s="28">
        <v>22080</v>
      </c>
      <c r="L3817" s="44">
        <v>960</v>
      </c>
      <c r="M3817" s="28">
        <v>22080</v>
      </c>
      <c r="N3817" s="44">
        <v>960</v>
      </c>
      <c r="O3817" s="27">
        <f>IF(ISBLANK(J3817), "", IF(LEFT(B3817) = "P", J3817+60, J3817+90))</f>
        <v>45552</v>
      </c>
      <c r="P3817" s="27">
        <v>45531</v>
      </c>
      <c r="Q3817" s="27">
        <f>IF(NOT(ISNUMBER(P3817)),"",P3817+15)</f>
        <v>45546</v>
      </c>
      <c r="R3817" s="25" t="s">
        <v>195</v>
      </c>
      <c r="S3817" s="25"/>
      <c r="T3817" s="42"/>
      <c r="U3817" s="24"/>
      <c r="V3817" s="24"/>
      <c r="W3817" s="24"/>
      <c r="X3817" s="24">
        <v>45547</v>
      </c>
      <c r="Y3817" s="23" t="str">
        <f ca="1">IF(LEFT(B3817) = "P",
        IF(OR(ISBLANK(I3817), I3817 = ""), TODAY() - F3817 &amp; CHAR(10) &amp; "(preapproval)", I3817 - F3817 &amp; CHAR(10) &amp; "(PFL filed)"),
       IF(OR(ISBLANK(Z3817), Z3817 = ""), TODAY() - J3817, X3817 - J3817 &amp; CHAR(10) &amp; "(closed)"))</f>
        <v>85
(closed)</v>
      </c>
      <c r="Z3817" s="6" t="str">
        <f>IF(ISBLANK(X3817), "", "Yes")</f>
        <v>Yes</v>
      </c>
    </row>
    <row r="3818" spans="1:26" ht="28.8" hidden="1" x14ac:dyDescent="0.3">
      <c r="A3818" s="29" t="s">
        <v>185</v>
      </c>
      <c r="B3818" s="29">
        <v>2024000095</v>
      </c>
      <c r="C3818" s="30" t="s">
        <v>242</v>
      </c>
      <c r="D3818" s="29" t="s">
        <v>179</v>
      </c>
      <c r="E3818" s="31" t="s">
        <v>480</v>
      </c>
      <c r="F3818" s="43"/>
      <c r="G3818" s="32"/>
      <c r="H3818" s="24" t="s">
        <v>230</v>
      </c>
      <c r="I3818" s="24"/>
      <c r="J3818" s="24">
        <v>45462</v>
      </c>
      <c r="K3818" s="28">
        <v>16430.04</v>
      </c>
      <c r="L3818" s="44">
        <v>960</v>
      </c>
      <c r="M3818" s="28">
        <v>16430.04</v>
      </c>
      <c r="N3818" s="44">
        <v>960</v>
      </c>
      <c r="O3818" s="27">
        <f>IF(ISBLANK(J3818), "", IF(LEFT(B3818) = "P", J3818+60, J3818+90))</f>
        <v>45552</v>
      </c>
      <c r="P3818" s="27">
        <v>45531</v>
      </c>
      <c r="Q3818" s="27">
        <f>IF(NOT(ISNUMBER(P3818)),"",P3818+15)</f>
        <v>45546</v>
      </c>
      <c r="R3818" s="25" t="s">
        <v>195</v>
      </c>
      <c r="S3818" s="25"/>
      <c r="T3818" s="42"/>
      <c r="U3818" s="24"/>
      <c r="V3818" s="24"/>
      <c r="W3818" s="24"/>
      <c r="X3818" s="24">
        <v>45547</v>
      </c>
      <c r="Y3818" s="23" t="str">
        <f ca="1">IF(LEFT(B3818) = "P",
        IF(OR(ISBLANK(I3818), I3818 = ""), TODAY() - F3818 &amp; CHAR(10) &amp; "(preapproval)", I3818 - F3818 &amp; CHAR(10) &amp; "(PFL filed)"),
       IF(OR(ISBLANK(Z3818), Z3818 = ""), TODAY() - J3818, X3818 - J3818 &amp; CHAR(10) &amp; "(closed)"))</f>
        <v>85
(closed)</v>
      </c>
      <c r="Z3818" s="6" t="str">
        <f>IF(ISBLANK(X3818), "", "Yes")</f>
        <v>Yes</v>
      </c>
    </row>
    <row r="3819" spans="1:26" ht="28.8" hidden="1" x14ac:dyDescent="0.3">
      <c r="A3819" s="29" t="s">
        <v>185</v>
      </c>
      <c r="B3819" s="29">
        <v>2024000096</v>
      </c>
      <c r="C3819" s="31" t="s">
        <v>781</v>
      </c>
      <c r="D3819" s="29" t="s">
        <v>177</v>
      </c>
      <c r="E3819" s="31" t="s">
        <v>780</v>
      </c>
      <c r="F3819" s="43"/>
      <c r="G3819" s="32"/>
      <c r="H3819" s="24" t="s">
        <v>230</v>
      </c>
      <c r="I3819" s="24"/>
      <c r="J3819" s="24">
        <v>45463</v>
      </c>
      <c r="K3819" s="28">
        <v>3573.58</v>
      </c>
      <c r="L3819" s="44">
        <v>167.85</v>
      </c>
      <c r="M3819" s="28">
        <v>3573.58</v>
      </c>
      <c r="N3819" s="28">
        <v>167.85</v>
      </c>
      <c r="O3819" s="27">
        <f>IF(ISBLANK(J3819), "", IF(LEFT(B3819) = "P", J3819+60, J3819+90))</f>
        <v>45553</v>
      </c>
      <c r="P3819" s="27">
        <v>45540</v>
      </c>
      <c r="Q3819" s="27">
        <f>IF(NOT(ISNUMBER(P3819)),"",P3819+15)</f>
        <v>45555</v>
      </c>
      <c r="R3819" s="25" t="s">
        <v>195</v>
      </c>
      <c r="S3819" s="25"/>
      <c r="T3819" s="42"/>
      <c r="U3819" s="24"/>
      <c r="V3819" s="24"/>
      <c r="W3819" s="24" t="s">
        <v>230</v>
      </c>
      <c r="X3819" s="24">
        <v>45558</v>
      </c>
      <c r="Y3819" s="23" t="str">
        <f ca="1">IF(LEFT(B3819) = "P",
        IF(OR(ISBLANK(I3819), I3819 = ""), TODAY() - F3819 &amp; CHAR(10) &amp; "(preapproval)", I3819 - F3819 &amp; CHAR(10) &amp; "(PFL filed)"),
       IF(OR(ISBLANK(Z3819), Z3819 = ""), TODAY() - J3819, X3819 - J3819 &amp; CHAR(10) &amp; "(closed)"))</f>
        <v>95
(closed)</v>
      </c>
      <c r="Z3819" s="6" t="s">
        <v>360</v>
      </c>
    </row>
    <row r="3820" spans="1:26" ht="28.8" hidden="1" x14ac:dyDescent="0.3">
      <c r="A3820" s="29" t="s">
        <v>185</v>
      </c>
      <c r="B3820" s="29">
        <v>2024000097</v>
      </c>
      <c r="C3820" s="31" t="s">
        <v>242</v>
      </c>
      <c r="D3820" s="29" t="s">
        <v>179</v>
      </c>
      <c r="E3820" s="31" t="s">
        <v>451</v>
      </c>
      <c r="F3820" s="43"/>
      <c r="G3820" s="32"/>
      <c r="H3820" s="24" t="s">
        <v>230</v>
      </c>
      <c r="I3820" s="24"/>
      <c r="J3820" s="24">
        <v>45475</v>
      </c>
      <c r="K3820" s="28">
        <v>1600</v>
      </c>
      <c r="L3820" s="44">
        <v>100</v>
      </c>
      <c r="M3820" s="28">
        <v>1700</v>
      </c>
      <c r="N3820" s="28">
        <v>100</v>
      </c>
      <c r="O3820" s="27">
        <f>IF(ISBLANK(J3820), "", IF(LEFT(B3820) = "P", J3820+60, J3820+90))</f>
        <v>45565</v>
      </c>
      <c r="P3820" s="27">
        <v>45534</v>
      </c>
      <c r="Q3820" s="27">
        <f>IF(NOT(ISNUMBER(P3820)),"",P3820+15)</f>
        <v>45549</v>
      </c>
      <c r="R3820" s="25" t="s">
        <v>195</v>
      </c>
      <c r="S3820" s="25"/>
      <c r="T3820" s="42"/>
      <c r="U3820" s="24"/>
      <c r="V3820" s="24"/>
      <c r="W3820" s="24"/>
      <c r="X3820" s="24">
        <v>45552</v>
      </c>
      <c r="Y3820" s="23" t="str">
        <f ca="1">IF(LEFT(B3820) = "P",
        IF(OR(ISBLANK(I3820), I3820 = ""), TODAY() - F3820 &amp; CHAR(10) &amp; "(preapproval)", I3820 - F3820 &amp; CHAR(10) &amp; "(PFL filed)"),
       IF(OR(ISBLANK(Z3820), Z3820 = ""), TODAY() - J3820, X3820 - J3820 &amp; CHAR(10) &amp; "(closed)"))</f>
        <v>77
(closed)</v>
      </c>
      <c r="Z3820" s="6" t="str">
        <f>IF(ISBLANK(X3820), "", "Yes")</f>
        <v>Yes</v>
      </c>
    </row>
    <row r="3821" spans="1:26" ht="28.8" hidden="1" x14ac:dyDescent="0.3">
      <c r="A3821" s="29" t="s">
        <v>185</v>
      </c>
      <c r="B3821" s="29">
        <v>2024000098</v>
      </c>
      <c r="C3821" s="31" t="s">
        <v>261</v>
      </c>
      <c r="D3821" s="29" t="s">
        <v>179</v>
      </c>
      <c r="E3821" s="31" t="s">
        <v>779</v>
      </c>
      <c r="F3821" s="43"/>
      <c r="G3821" s="32"/>
      <c r="H3821" s="24" t="s">
        <v>230</v>
      </c>
      <c r="I3821" s="24"/>
      <c r="J3821" s="24">
        <v>45488</v>
      </c>
      <c r="K3821" s="28">
        <v>1253.72</v>
      </c>
      <c r="L3821" s="44">
        <v>241.1</v>
      </c>
      <c r="M3821" s="28">
        <v>1253.72</v>
      </c>
      <c r="N3821" s="44">
        <v>241.1</v>
      </c>
      <c r="O3821" s="27">
        <f>IF(ISBLANK(J3821), "", IF(LEFT(B3821) = "P", J3821+60, J3821+90))</f>
        <v>45578</v>
      </c>
      <c r="P3821" s="27">
        <v>45552</v>
      </c>
      <c r="Q3821" s="27">
        <f>IF(NOT(ISNUMBER(P3821)),"",P3821+15)</f>
        <v>45567</v>
      </c>
      <c r="R3821" s="25" t="s">
        <v>195</v>
      </c>
      <c r="S3821" s="25"/>
      <c r="T3821" s="42"/>
      <c r="U3821" s="24"/>
      <c r="V3821" s="24"/>
      <c r="W3821" s="24"/>
      <c r="X3821" s="24">
        <v>45568</v>
      </c>
      <c r="Y3821" s="23" t="str">
        <f ca="1">IF(LEFT(B3821) = "P",
        IF(OR(ISBLANK(I3821), I3821 = ""), TODAY() - F3821 &amp; CHAR(10) &amp; "(preapproval)", I3821 - F3821 &amp; CHAR(10) &amp; "(PFL filed)"),
       IF(OR(ISBLANK(Z3821), Z3821 = ""), TODAY() - J3821, X3821 - J3821 &amp; CHAR(10) &amp; "(closed)"))</f>
        <v>80
(closed)</v>
      </c>
      <c r="Z3821" s="6" t="str">
        <f>IF(ISBLANK(X3821), "", "Yes")</f>
        <v>Yes</v>
      </c>
    </row>
    <row r="3822" spans="1:26" ht="28.8" hidden="1" x14ac:dyDescent="0.3">
      <c r="A3822" s="29" t="s">
        <v>185</v>
      </c>
      <c r="B3822" s="29">
        <v>2024000099</v>
      </c>
      <c r="C3822" s="31" t="s">
        <v>778</v>
      </c>
      <c r="D3822" s="29" t="s">
        <v>179</v>
      </c>
      <c r="E3822" s="31" t="s">
        <v>777</v>
      </c>
      <c r="F3822" s="43"/>
      <c r="G3822" s="32"/>
      <c r="H3822" s="24" t="s">
        <v>230</v>
      </c>
      <c r="I3822" s="24"/>
      <c r="J3822" s="24">
        <v>45489</v>
      </c>
      <c r="K3822" s="28">
        <v>954</v>
      </c>
      <c r="L3822" s="44">
        <v>79.5</v>
      </c>
      <c r="M3822" s="28">
        <v>954</v>
      </c>
      <c r="N3822" s="28">
        <v>79.5</v>
      </c>
      <c r="O3822" s="27">
        <f>IF(ISBLANK(J3822), "", IF(LEFT(B3822) = "P", J3822+60, J3822+90))</f>
        <v>45579</v>
      </c>
      <c r="P3822" s="27">
        <v>45534</v>
      </c>
      <c r="Q3822" s="27">
        <f>IF(NOT(ISNUMBER(P3822)),"",P3822+15)</f>
        <v>45549</v>
      </c>
      <c r="R3822" s="25" t="s">
        <v>195</v>
      </c>
      <c r="S3822" s="25"/>
      <c r="T3822" s="42"/>
      <c r="U3822" s="24"/>
      <c r="V3822" s="24"/>
      <c r="W3822" s="24"/>
      <c r="X3822" s="24">
        <v>45552</v>
      </c>
      <c r="Y3822" s="23" t="str">
        <f ca="1">IF(LEFT(B3822) = "P",
        IF(OR(ISBLANK(I3822), I3822 = ""), TODAY() - F3822 &amp; CHAR(10) &amp; "(preapproval)", I3822 - F3822 &amp; CHAR(10) &amp; "(PFL filed)"),
       IF(OR(ISBLANK(Z3822), Z3822 = ""), TODAY() - J3822, X3822 - J3822 &amp; CHAR(10) &amp; "(closed)"))</f>
        <v>63
(closed)</v>
      </c>
      <c r="Z3822" s="6" t="str">
        <f>IF(ISBLANK(X3822), "", "Yes")</f>
        <v>Yes</v>
      </c>
    </row>
    <row r="3823" spans="1:26" ht="28.8" hidden="1" x14ac:dyDescent="0.3">
      <c r="A3823" s="29" t="s">
        <v>185</v>
      </c>
      <c r="B3823" s="29">
        <v>2024000100</v>
      </c>
      <c r="C3823" s="31" t="s">
        <v>256</v>
      </c>
      <c r="D3823" s="29" t="s">
        <v>179</v>
      </c>
      <c r="E3823" s="31" t="s">
        <v>255</v>
      </c>
      <c r="F3823" s="43"/>
      <c r="G3823" s="32"/>
      <c r="H3823" s="24" t="s">
        <v>230</v>
      </c>
      <c r="I3823" s="24"/>
      <c r="J3823" s="24">
        <v>45491</v>
      </c>
      <c r="K3823" s="28">
        <v>360</v>
      </c>
      <c r="L3823" s="44">
        <v>0</v>
      </c>
      <c r="M3823" s="28">
        <v>360</v>
      </c>
      <c r="N3823" s="28">
        <v>0</v>
      </c>
      <c r="O3823" s="27">
        <f>IF(ISBLANK(J3823), "", IF(LEFT(B3823) = "P", J3823+60, J3823+90))</f>
        <v>45581</v>
      </c>
      <c r="P3823" s="27">
        <v>45534</v>
      </c>
      <c r="Q3823" s="27">
        <f>IF(NOT(ISNUMBER(P3823)),"",P3823+15)</f>
        <v>45549</v>
      </c>
      <c r="R3823" s="25" t="s">
        <v>195</v>
      </c>
      <c r="S3823" s="25"/>
      <c r="T3823" s="42"/>
      <c r="U3823" s="24"/>
      <c r="V3823" s="24"/>
      <c r="W3823" s="24"/>
      <c r="X3823" s="24">
        <v>45552</v>
      </c>
      <c r="Y3823" s="23" t="str">
        <f ca="1">IF(LEFT(B3823) = "P",
        IF(OR(ISBLANK(I3823), I3823 = ""), TODAY() - F3823 &amp; CHAR(10) &amp; "(preapproval)", I3823 - F3823 &amp; CHAR(10) &amp; "(PFL filed)"),
       IF(OR(ISBLANK(Z3823), Z3823 = ""), TODAY() - J3823, X3823 - J3823 &amp; CHAR(10) &amp; "(closed)"))</f>
        <v>61
(closed)</v>
      </c>
      <c r="Z3823" s="6" t="str">
        <f>IF(ISBLANK(X3823), "", "Yes")</f>
        <v>Yes</v>
      </c>
    </row>
    <row r="3824" spans="1:26" ht="28.8" hidden="1" x14ac:dyDescent="0.3">
      <c r="A3824" s="29" t="s">
        <v>185</v>
      </c>
      <c r="B3824" s="29">
        <v>2024000101</v>
      </c>
      <c r="C3824" s="31" t="s">
        <v>776</v>
      </c>
      <c r="D3824" s="29" t="s">
        <v>174</v>
      </c>
      <c r="E3824" s="31" t="s">
        <v>767</v>
      </c>
      <c r="F3824" s="43"/>
      <c r="G3824" s="32"/>
      <c r="H3824" s="24" t="s">
        <v>230</v>
      </c>
      <c r="I3824" s="24"/>
      <c r="J3824" s="24">
        <v>45495</v>
      </c>
      <c r="K3824" s="28">
        <v>876056</v>
      </c>
      <c r="L3824" s="44">
        <v>0</v>
      </c>
      <c r="M3824" s="28">
        <v>876997.44</v>
      </c>
      <c r="N3824" s="28">
        <v>0</v>
      </c>
      <c r="O3824" s="27">
        <f>IF(ISBLANK(J3824), "", IF(LEFT(B3824) = "P", J3824+60, J3824+90))</f>
        <v>45585</v>
      </c>
      <c r="P3824" s="27">
        <v>45581</v>
      </c>
      <c r="Q3824" s="27">
        <f>IF(NOT(ISNUMBER(P3824)),"",P3824+15)</f>
        <v>45596</v>
      </c>
      <c r="R3824" s="25" t="s">
        <v>195</v>
      </c>
      <c r="S3824" s="25"/>
      <c r="T3824" s="42"/>
      <c r="U3824" s="24"/>
      <c r="V3824" s="24"/>
      <c r="W3824" s="24"/>
      <c r="X3824" s="24">
        <v>45597</v>
      </c>
      <c r="Y3824" s="23" t="str">
        <f ca="1">IF(LEFT(B3824) = "P",
        IF(OR(ISBLANK(I3824), I3824 = ""), TODAY() - F3824 &amp; CHAR(10) &amp; "(preapproval)", I3824 - F3824 &amp; CHAR(10) &amp; "(PFL filed)"),
       IF(OR(ISBLANK(Z3824), Z3824 = ""), TODAY() - J3824, X3824 - J3824 &amp; CHAR(10) &amp; "(closed)"))</f>
        <v>102
(closed)</v>
      </c>
      <c r="Z3824" s="6" t="str">
        <f>IF(ISBLANK(X3824), "", "Yes")</f>
        <v>Yes</v>
      </c>
    </row>
    <row r="3825" spans="1:26" ht="28.8" hidden="1" x14ac:dyDescent="0.3">
      <c r="A3825" s="29" t="s">
        <v>185</v>
      </c>
      <c r="B3825" s="29">
        <v>2024000102</v>
      </c>
      <c r="C3825" s="31" t="s">
        <v>776</v>
      </c>
      <c r="D3825" s="29" t="s">
        <v>174</v>
      </c>
      <c r="E3825" s="31" t="s">
        <v>587</v>
      </c>
      <c r="F3825" s="43"/>
      <c r="G3825" s="32"/>
      <c r="H3825" s="24" t="s">
        <v>230</v>
      </c>
      <c r="I3825" s="24"/>
      <c r="J3825" s="24">
        <v>45495</v>
      </c>
      <c r="K3825" s="28">
        <v>1140016</v>
      </c>
      <c r="L3825" s="44">
        <v>0</v>
      </c>
      <c r="M3825" s="28">
        <v>1147896.96</v>
      </c>
      <c r="N3825" s="28">
        <v>0</v>
      </c>
      <c r="O3825" s="27">
        <f>IF(ISBLANK(J3825), "", IF(LEFT(B3825) = "P", J3825+60, J3825+90))</f>
        <v>45585</v>
      </c>
      <c r="P3825" s="27">
        <v>45581</v>
      </c>
      <c r="Q3825" s="27">
        <f>IF(NOT(ISNUMBER(P3825)),"",P3825+15)</f>
        <v>45596</v>
      </c>
      <c r="R3825" s="25" t="s">
        <v>195</v>
      </c>
      <c r="S3825" s="25"/>
      <c r="T3825" s="42"/>
      <c r="U3825" s="24"/>
      <c r="V3825" s="24"/>
      <c r="W3825" s="24"/>
      <c r="X3825" s="24">
        <v>45597</v>
      </c>
      <c r="Y3825" s="23" t="str">
        <f ca="1">IF(LEFT(B3825) = "P",
        IF(OR(ISBLANK(I3825), I3825 = ""), TODAY() - F3825 &amp; CHAR(10) &amp; "(preapproval)", I3825 - F3825 &amp; CHAR(10) &amp; "(PFL filed)"),
       IF(OR(ISBLANK(Z3825), Z3825 = ""), TODAY() - J3825, X3825 - J3825 &amp; CHAR(10) &amp; "(closed)"))</f>
        <v>102
(closed)</v>
      </c>
      <c r="Z3825" s="6" t="str">
        <f>IF(ISBLANK(X3825), "", "Yes")</f>
        <v>Yes</v>
      </c>
    </row>
    <row r="3826" spans="1:26" ht="28.8" hidden="1" x14ac:dyDescent="0.3">
      <c r="A3826" s="29" t="s">
        <v>185</v>
      </c>
      <c r="B3826" s="29">
        <v>2024000103</v>
      </c>
      <c r="C3826" s="31" t="s">
        <v>776</v>
      </c>
      <c r="D3826" s="29" t="s">
        <v>174</v>
      </c>
      <c r="E3826" s="31" t="s">
        <v>349</v>
      </c>
      <c r="F3826" s="43"/>
      <c r="G3826" s="32"/>
      <c r="H3826" s="24" t="s">
        <v>230</v>
      </c>
      <c r="I3826" s="24"/>
      <c r="J3826" s="24">
        <v>45495</v>
      </c>
      <c r="K3826" s="28">
        <v>928055</v>
      </c>
      <c r="L3826" s="44">
        <v>0</v>
      </c>
      <c r="M3826" s="28">
        <v>934053.83</v>
      </c>
      <c r="N3826" s="28">
        <v>0</v>
      </c>
      <c r="O3826" s="27">
        <f>IF(ISBLANK(J3826), "", IF(LEFT(B3826) = "P", J3826+60, J3826+90))</f>
        <v>45585</v>
      </c>
      <c r="P3826" s="27">
        <v>45581</v>
      </c>
      <c r="Q3826" s="27">
        <f>IF(NOT(ISNUMBER(P3826)),"",P3826+15)</f>
        <v>45596</v>
      </c>
      <c r="R3826" s="25" t="s">
        <v>195</v>
      </c>
      <c r="S3826" s="25"/>
      <c r="T3826" s="42"/>
      <c r="U3826" s="24"/>
      <c r="V3826" s="24"/>
      <c r="W3826" s="24"/>
      <c r="X3826" s="24">
        <v>45597</v>
      </c>
      <c r="Y3826" s="23" t="str">
        <f ca="1">IF(LEFT(B3826) = "P",
        IF(OR(ISBLANK(I3826), I3826 = ""), TODAY() - F3826 &amp; CHAR(10) &amp; "(preapproval)", I3826 - F3826 &amp; CHAR(10) &amp; "(PFL filed)"),
       IF(OR(ISBLANK(Z3826), Z3826 = ""), TODAY() - J3826, X3826 - J3826 &amp; CHAR(10) &amp; "(closed)"))</f>
        <v>102
(closed)</v>
      </c>
      <c r="Z3826" s="6" t="str">
        <f>IF(ISBLANK(X3826), "", "Yes")</f>
        <v>Yes</v>
      </c>
    </row>
    <row r="3827" spans="1:26" ht="28.8" hidden="1" x14ac:dyDescent="0.3">
      <c r="A3827" s="29" t="s">
        <v>185</v>
      </c>
      <c r="B3827" s="29">
        <v>2024000104</v>
      </c>
      <c r="C3827" s="31" t="s">
        <v>776</v>
      </c>
      <c r="D3827" s="29" t="s">
        <v>174</v>
      </c>
      <c r="E3827" s="31" t="s">
        <v>352</v>
      </c>
      <c r="F3827" s="43"/>
      <c r="G3827" s="32"/>
      <c r="H3827" s="24" t="s">
        <v>230</v>
      </c>
      <c r="I3827" s="24"/>
      <c r="J3827" s="24">
        <v>45495</v>
      </c>
      <c r="K3827" s="28">
        <v>1164516</v>
      </c>
      <c r="L3827" s="44">
        <v>0</v>
      </c>
      <c r="M3827" s="28">
        <v>1169560.77</v>
      </c>
      <c r="N3827" s="28">
        <v>0</v>
      </c>
      <c r="O3827" s="27">
        <f>IF(ISBLANK(J3827), "", IF(LEFT(B3827) = "P", J3827+60, J3827+90))</f>
        <v>45585</v>
      </c>
      <c r="P3827" s="27">
        <v>45581</v>
      </c>
      <c r="Q3827" s="27">
        <f>IF(NOT(ISNUMBER(P3827)),"",P3827+15)</f>
        <v>45596</v>
      </c>
      <c r="R3827" s="25" t="s">
        <v>195</v>
      </c>
      <c r="S3827" s="25"/>
      <c r="T3827" s="42"/>
      <c r="U3827" s="24"/>
      <c r="V3827" s="24"/>
      <c r="W3827" s="24"/>
      <c r="X3827" s="24">
        <v>45597</v>
      </c>
      <c r="Y3827" s="23" t="str">
        <f ca="1">IF(LEFT(B3827) = "P",
        IF(OR(ISBLANK(I3827), I3827 = ""), TODAY() - F3827 &amp; CHAR(10) &amp; "(preapproval)", I3827 - F3827 &amp; CHAR(10) &amp; "(PFL filed)"),
       IF(OR(ISBLANK(Z3827), Z3827 = ""), TODAY() - J3827, X3827 - J3827 &amp; CHAR(10) &amp; "(closed)"))</f>
        <v>102
(closed)</v>
      </c>
      <c r="Z3827" s="6" t="str">
        <f>IF(ISBLANK(X3827), "", "Yes")</f>
        <v>Yes</v>
      </c>
    </row>
    <row r="3828" spans="1:26" ht="28.8" hidden="1" x14ac:dyDescent="0.3">
      <c r="A3828" s="29" t="s">
        <v>185</v>
      </c>
      <c r="B3828" s="29">
        <v>2024000105</v>
      </c>
      <c r="C3828" s="31" t="s">
        <v>261</v>
      </c>
      <c r="D3828" s="29" t="s">
        <v>176</v>
      </c>
      <c r="E3828" s="31" t="s">
        <v>775</v>
      </c>
      <c r="F3828" s="43"/>
      <c r="G3828" s="32"/>
      <c r="H3828" s="24" t="s">
        <v>230</v>
      </c>
      <c r="I3828" s="24"/>
      <c r="J3828" s="24">
        <v>45496</v>
      </c>
      <c r="K3828" s="28">
        <v>7902.17</v>
      </c>
      <c r="L3828" s="44">
        <v>728</v>
      </c>
      <c r="M3828" s="28">
        <v>7902.17</v>
      </c>
      <c r="N3828" s="28">
        <v>728</v>
      </c>
      <c r="O3828" s="27">
        <f>IF(ISBLANK(J3828), "", IF(LEFT(B3828) = "P", J3828+60, J3828+90))</f>
        <v>45586</v>
      </c>
      <c r="P3828" s="27">
        <v>45581</v>
      </c>
      <c r="Q3828" s="27">
        <f>IF(NOT(ISNUMBER(P3828)),"",P3828+15)</f>
        <v>45596</v>
      </c>
      <c r="R3828" s="25" t="s">
        <v>195</v>
      </c>
      <c r="S3828" s="25"/>
      <c r="T3828" s="42"/>
      <c r="U3828" s="24"/>
      <c r="V3828" s="24"/>
      <c r="W3828" s="24"/>
      <c r="X3828" s="24">
        <v>45597</v>
      </c>
      <c r="Y3828" s="23" t="str">
        <f ca="1">IF(LEFT(B3828) = "P",
        IF(OR(ISBLANK(I3828), I3828 = ""), TODAY() - F3828 &amp; CHAR(10) &amp; "(preapproval)", I3828 - F3828 &amp; CHAR(10) &amp; "(PFL filed)"),
       IF(OR(ISBLANK(Z3828), Z3828 = ""), TODAY() - J3828, X3828 - J3828 &amp; CHAR(10) &amp; "(closed)"))</f>
        <v>101
(closed)</v>
      </c>
      <c r="Z3828" s="6" t="str">
        <f>IF(ISBLANK(X3828), "", "Yes")</f>
        <v>Yes</v>
      </c>
    </row>
    <row r="3829" spans="1:26" ht="28.8" hidden="1" x14ac:dyDescent="0.3">
      <c r="A3829" s="29" t="s">
        <v>185</v>
      </c>
      <c r="B3829" s="29">
        <v>2024000106</v>
      </c>
      <c r="C3829" s="31" t="s">
        <v>261</v>
      </c>
      <c r="D3829" s="29" t="s">
        <v>176</v>
      </c>
      <c r="E3829" s="31" t="s">
        <v>774</v>
      </c>
      <c r="F3829" s="43"/>
      <c r="G3829" s="32"/>
      <c r="H3829" s="24" t="s">
        <v>230</v>
      </c>
      <c r="I3829" s="24"/>
      <c r="J3829" s="24">
        <v>45496</v>
      </c>
      <c r="K3829" s="28">
        <v>2765.76</v>
      </c>
      <c r="L3829" s="44">
        <v>254.8</v>
      </c>
      <c r="M3829" s="28">
        <v>2765.76</v>
      </c>
      <c r="N3829" s="44">
        <v>254.8</v>
      </c>
      <c r="O3829" s="27">
        <f>IF(ISBLANK(J3829), "", IF(LEFT(B3829) = "P", J3829+60, J3829+90))</f>
        <v>45586</v>
      </c>
      <c r="P3829" s="27">
        <v>45581</v>
      </c>
      <c r="Q3829" s="27">
        <f>IF(NOT(ISNUMBER(P3829)),"",P3829+15)</f>
        <v>45596</v>
      </c>
      <c r="R3829" s="25" t="s">
        <v>195</v>
      </c>
      <c r="S3829" s="25"/>
      <c r="T3829" s="42"/>
      <c r="U3829" s="24"/>
      <c r="V3829" s="24"/>
      <c r="W3829" s="24"/>
      <c r="X3829" s="24">
        <v>45597</v>
      </c>
      <c r="Y3829" s="23" t="str">
        <f ca="1">IF(LEFT(B3829) = "P",
        IF(OR(ISBLANK(I3829), I3829 = ""), TODAY() - F3829 &amp; CHAR(10) &amp; "(preapproval)", I3829 - F3829 &amp; CHAR(10) &amp; "(PFL filed)"),
       IF(OR(ISBLANK(Z3829), Z3829 = ""), TODAY() - J3829, X3829 - J3829 &amp; CHAR(10) &amp; "(closed)"))</f>
        <v>101
(closed)</v>
      </c>
      <c r="Z3829" s="6" t="str">
        <f>IF(ISBLANK(X3829), "", "Yes")</f>
        <v>Yes</v>
      </c>
    </row>
    <row r="3830" spans="1:26" ht="28.8" hidden="1" x14ac:dyDescent="0.3">
      <c r="A3830" s="29" t="s">
        <v>185</v>
      </c>
      <c r="B3830" s="29">
        <v>2024000107</v>
      </c>
      <c r="C3830" s="31" t="s">
        <v>261</v>
      </c>
      <c r="D3830" s="29" t="s">
        <v>176</v>
      </c>
      <c r="E3830" s="31" t="s">
        <v>773</v>
      </c>
      <c r="F3830" s="43"/>
      <c r="G3830" s="32"/>
      <c r="H3830" s="24" t="s">
        <v>230</v>
      </c>
      <c r="I3830" s="24"/>
      <c r="J3830" s="24">
        <v>45496</v>
      </c>
      <c r="K3830" s="28">
        <v>7902.17</v>
      </c>
      <c r="L3830" s="44">
        <v>728</v>
      </c>
      <c r="M3830" s="28">
        <v>7902.17</v>
      </c>
      <c r="N3830" s="28">
        <v>728</v>
      </c>
      <c r="O3830" s="27">
        <f>IF(ISBLANK(J3830), "", IF(LEFT(B3830) = "P", J3830+60, J3830+90))</f>
        <v>45586</v>
      </c>
      <c r="P3830" s="27">
        <v>45581</v>
      </c>
      <c r="Q3830" s="27">
        <f>IF(NOT(ISNUMBER(P3830)),"",P3830+15)</f>
        <v>45596</v>
      </c>
      <c r="R3830" s="25" t="s">
        <v>195</v>
      </c>
      <c r="S3830" s="25"/>
      <c r="T3830" s="42"/>
      <c r="U3830" s="24"/>
      <c r="V3830" s="24"/>
      <c r="W3830" s="24"/>
      <c r="X3830" s="24">
        <v>45597</v>
      </c>
      <c r="Y3830" s="23" t="str">
        <f ca="1">IF(LEFT(B3830) = "P",
        IF(OR(ISBLANK(I3830), I3830 = ""), TODAY() - F3830 &amp; CHAR(10) &amp; "(preapproval)", I3830 - F3830 &amp; CHAR(10) &amp; "(PFL filed)"),
       IF(OR(ISBLANK(Z3830), Z3830 = ""), TODAY() - J3830, X3830 - J3830 &amp; CHAR(10) &amp; "(closed)"))</f>
        <v>101
(closed)</v>
      </c>
      <c r="Z3830" s="6" t="str">
        <f>IF(ISBLANK(X3830), "", "Yes")</f>
        <v>Yes</v>
      </c>
    </row>
    <row r="3831" spans="1:26" ht="28.8" hidden="1" x14ac:dyDescent="0.3">
      <c r="A3831" s="29" t="s">
        <v>185</v>
      </c>
      <c r="B3831" s="29">
        <v>2024000108</v>
      </c>
      <c r="C3831" s="31" t="s">
        <v>261</v>
      </c>
      <c r="D3831" s="29" t="s">
        <v>176</v>
      </c>
      <c r="E3831" s="31" t="s">
        <v>772</v>
      </c>
      <c r="F3831" s="43"/>
      <c r="G3831" s="32"/>
      <c r="H3831" s="24" t="s">
        <v>230</v>
      </c>
      <c r="I3831" s="24"/>
      <c r="J3831" s="24">
        <v>45496</v>
      </c>
      <c r="K3831" s="28">
        <v>3737.58</v>
      </c>
      <c r="L3831" s="44">
        <v>728</v>
      </c>
      <c r="M3831" s="28">
        <v>3737.58</v>
      </c>
      <c r="N3831" s="28">
        <v>254.8</v>
      </c>
      <c r="O3831" s="27">
        <f>IF(ISBLANK(J3831), "", IF(LEFT(B3831) = "P", J3831+60, J3831+90))</f>
        <v>45586</v>
      </c>
      <c r="P3831" s="27">
        <v>45582</v>
      </c>
      <c r="Q3831" s="27">
        <f>IF(NOT(ISNUMBER(P3831)),"",P3831+15)</f>
        <v>45597</v>
      </c>
      <c r="R3831" s="25" t="s">
        <v>195</v>
      </c>
      <c r="S3831" s="25"/>
      <c r="T3831" s="42"/>
      <c r="U3831" s="24"/>
      <c r="V3831" s="24"/>
      <c r="W3831" s="24"/>
      <c r="X3831" s="24">
        <v>45600</v>
      </c>
      <c r="Y3831" s="23" t="str">
        <f ca="1">IF(LEFT(B3831) = "P",
        IF(OR(ISBLANK(I3831), I3831 = ""), TODAY() - F3831 &amp; CHAR(10) &amp; "(preapproval)", I3831 - F3831 &amp; CHAR(10) &amp; "(PFL filed)"),
       IF(OR(ISBLANK(Z3831), Z3831 = ""), TODAY() - J3831, X3831 - J3831 &amp; CHAR(10) &amp; "(closed)"))</f>
        <v>104
(closed)</v>
      </c>
      <c r="Z3831" s="6" t="str">
        <f>IF(ISBLANK(X3831), "", "Yes")</f>
        <v>Yes</v>
      </c>
    </row>
    <row r="3832" spans="1:26" ht="28.8" hidden="1" x14ac:dyDescent="0.3">
      <c r="A3832" s="29" t="s">
        <v>185</v>
      </c>
      <c r="B3832" s="29">
        <v>2024000109</v>
      </c>
      <c r="C3832" s="31" t="s">
        <v>261</v>
      </c>
      <c r="D3832" s="29" t="s">
        <v>176</v>
      </c>
      <c r="E3832" s="31" t="s">
        <v>771</v>
      </c>
      <c r="F3832" s="43"/>
      <c r="G3832" s="32"/>
      <c r="H3832" s="24" t="s">
        <v>230</v>
      </c>
      <c r="I3832" s="24"/>
      <c r="J3832" s="24">
        <v>45496</v>
      </c>
      <c r="K3832" s="28">
        <v>12348.45</v>
      </c>
      <c r="L3832" s="44">
        <v>1185</v>
      </c>
      <c r="M3832" s="28">
        <v>12348.45</v>
      </c>
      <c r="N3832" s="44">
        <v>1185</v>
      </c>
      <c r="O3832" s="27">
        <f>IF(ISBLANK(J3832), "", IF(LEFT(B3832) = "P", J3832+60, J3832+90))</f>
        <v>45586</v>
      </c>
      <c r="P3832" s="27">
        <v>45581</v>
      </c>
      <c r="Q3832" s="27">
        <f>IF(NOT(ISNUMBER(P3832)),"",P3832+15)</f>
        <v>45596</v>
      </c>
      <c r="R3832" s="25" t="s">
        <v>195</v>
      </c>
      <c r="S3832" s="25"/>
      <c r="T3832" s="42"/>
      <c r="U3832" s="24"/>
      <c r="V3832" s="24"/>
      <c r="W3832" s="24"/>
      <c r="X3832" s="24">
        <v>45597</v>
      </c>
      <c r="Y3832" s="23" t="str">
        <f ca="1">IF(LEFT(B3832) = "P",
        IF(OR(ISBLANK(I3832), I3832 = ""), TODAY() - F3832 &amp; CHAR(10) &amp; "(preapproval)", I3832 - F3832 &amp; CHAR(10) &amp; "(PFL filed)"),
       IF(OR(ISBLANK(Z3832), Z3832 = ""), TODAY() - J3832, X3832 - J3832 &amp; CHAR(10) &amp; "(closed)"))</f>
        <v>101
(closed)</v>
      </c>
      <c r="Z3832" s="6" t="str">
        <f>IF(ISBLANK(X3832), "", "Yes")</f>
        <v>Yes</v>
      </c>
    </row>
    <row r="3833" spans="1:26" ht="28.8" hidden="1" x14ac:dyDescent="0.3">
      <c r="A3833" s="29" t="s">
        <v>185</v>
      </c>
      <c r="B3833" s="29">
        <v>2024000110</v>
      </c>
      <c r="C3833" s="31" t="s">
        <v>770</v>
      </c>
      <c r="D3833" s="29" t="s">
        <v>176</v>
      </c>
      <c r="E3833" s="31" t="s">
        <v>769</v>
      </c>
      <c r="F3833" s="43"/>
      <c r="G3833" s="32"/>
      <c r="H3833" s="24" t="s">
        <v>230</v>
      </c>
      <c r="I3833" s="24"/>
      <c r="J3833" s="24">
        <v>45496</v>
      </c>
      <c r="K3833" s="28">
        <v>4452.96</v>
      </c>
      <c r="L3833" s="44">
        <v>414.75</v>
      </c>
      <c r="M3833" s="28">
        <v>4452.96</v>
      </c>
      <c r="N3833" s="44">
        <v>414.75</v>
      </c>
      <c r="O3833" s="27">
        <f>IF(ISBLANK(J3833), "", IF(LEFT(B3833) = "P", J3833+60, J3833+90))</f>
        <v>45586</v>
      </c>
      <c r="P3833" s="27">
        <v>45581</v>
      </c>
      <c r="Q3833" s="27">
        <f>IF(NOT(ISNUMBER(P3833)),"",P3833+15)</f>
        <v>45596</v>
      </c>
      <c r="R3833" s="25" t="s">
        <v>195</v>
      </c>
      <c r="S3833" s="25"/>
      <c r="T3833" s="42"/>
      <c r="U3833" s="24"/>
      <c r="V3833" s="24"/>
      <c r="W3833" s="24"/>
      <c r="X3833" s="24">
        <v>45597</v>
      </c>
      <c r="Y3833" s="23" t="str">
        <f ca="1">IF(LEFT(B3833) = "P",
        IF(OR(ISBLANK(I3833), I3833 = ""), TODAY() - F3833 &amp; CHAR(10) &amp; "(preapproval)", I3833 - F3833 &amp; CHAR(10) &amp; "(PFL filed)"),
       IF(OR(ISBLANK(Z3833), Z3833 = ""), TODAY() - J3833, X3833 - J3833 &amp; CHAR(10) &amp; "(closed)"))</f>
        <v>101
(closed)</v>
      </c>
      <c r="Z3833" s="6" t="str">
        <f>IF(ISBLANK(X3833), "", "Yes")</f>
        <v>Yes</v>
      </c>
    </row>
    <row r="3834" spans="1:26" ht="28.8" hidden="1" x14ac:dyDescent="0.3">
      <c r="A3834" s="29" t="s">
        <v>185</v>
      </c>
      <c r="B3834" s="29">
        <v>2024000111</v>
      </c>
      <c r="C3834" s="31" t="s">
        <v>695</v>
      </c>
      <c r="D3834" s="29" t="s">
        <v>176</v>
      </c>
      <c r="E3834" s="31" t="s">
        <v>768</v>
      </c>
      <c r="F3834" s="43"/>
      <c r="G3834" s="32"/>
      <c r="H3834" s="24" t="s">
        <v>230</v>
      </c>
      <c r="I3834" s="24"/>
      <c r="J3834" s="24">
        <v>45497</v>
      </c>
      <c r="K3834" s="28">
        <v>5514.98</v>
      </c>
      <c r="L3834" s="44">
        <v>360.48</v>
      </c>
      <c r="M3834" s="28">
        <v>5205.99</v>
      </c>
      <c r="N3834" s="28">
        <v>360.48</v>
      </c>
      <c r="O3834" s="27">
        <f>IF(ISBLANK(J3834), "", IF(LEFT(B3834) = "P", J3834+60, J3834+90))</f>
        <v>45587</v>
      </c>
      <c r="P3834" s="27">
        <v>45534</v>
      </c>
      <c r="Q3834" s="27">
        <f>IF(NOT(ISNUMBER(P3834)),"",P3834+15)</f>
        <v>45549</v>
      </c>
      <c r="R3834" s="25" t="s">
        <v>195</v>
      </c>
      <c r="S3834" s="25"/>
      <c r="T3834" s="42"/>
      <c r="U3834" s="24"/>
      <c r="V3834" s="24"/>
      <c r="W3834" s="24"/>
      <c r="X3834" s="24">
        <v>45552</v>
      </c>
      <c r="Y3834" s="23" t="str">
        <f ca="1">IF(LEFT(B3834) = "P",
        IF(OR(ISBLANK(I3834), I3834 = ""), TODAY() - F3834 &amp; CHAR(10) &amp; "(preapproval)", I3834 - F3834 &amp; CHAR(10) &amp; "(PFL filed)"),
       IF(OR(ISBLANK(Z3834), Z3834 = ""), TODAY() - J3834, X3834 - J3834 &amp; CHAR(10) &amp; "(closed)"))</f>
        <v>55
(closed)</v>
      </c>
      <c r="Z3834" s="6" t="str">
        <f>IF(ISBLANK(X3834), "", "Yes")</f>
        <v>Yes</v>
      </c>
    </row>
    <row r="3835" spans="1:26" ht="28.8" hidden="1" x14ac:dyDescent="0.3">
      <c r="A3835" s="29" t="s">
        <v>185</v>
      </c>
      <c r="B3835" s="29">
        <v>2024000112</v>
      </c>
      <c r="C3835" s="31" t="s">
        <v>276</v>
      </c>
      <c r="D3835" s="29" t="s">
        <v>174</v>
      </c>
      <c r="E3835" s="31" t="s">
        <v>767</v>
      </c>
      <c r="F3835" s="43"/>
      <c r="G3835" s="32"/>
      <c r="H3835" s="24" t="s">
        <v>230</v>
      </c>
      <c r="I3835" s="24"/>
      <c r="J3835" s="24">
        <v>45502</v>
      </c>
      <c r="K3835" s="28">
        <v>2850167</v>
      </c>
      <c r="L3835" s="44">
        <v>0</v>
      </c>
      <c r="M3835" s="28">
        <v>2846538.49</v>
      </c>
      <c r="N3835" s="28">
        <v>0</v>
      </c>
      <c r="O3835" s="27">
        <f>IF(ISBLANK(J3835), "", IF(LEFT(B3835) = "P", J3835+60, J3835+90))</f>
        <v>45592</v>
      </c>
      <c r="P3835" s="27">
        <v>45587</v>
      </c>
      <c r="Q3835" s="27">
        <f>IF(NOT(ISNUMBER(P3835)),"",P3835+15)</f>
        <v>45602</v>
      </c>
      <c r="R3835" s="25" t="s">
        <v>195</v>
      </c>
      <c r="S3835" s="25"/>
      <c r="T3835" s="42"/>
      <c r="U3835" s="24"/>
      <c r="V3835" s="24"/>
      <c r="W3835" s="24"/>
      <c r="X3835" s="24">
        <v>45603</v>
      </c>
      <c r="Y3835" s="23" t="str">
        <f ca="1">IF(LEFT(B3835) = "P",
        IF(OR(ISBLANK(I3835), I3835 = ""), TODAY() - F3835 &amp; CHAR(10) &amp; "(preapproval)", I3835 - F3835 &amp; CHAR(10) &amp; "(PFL filed)"),
       IF(OR(ISBLANK(Z3835), Z3835 = ""), TODAY() - J3835, X3835 - J3835 &amp; CHAR(10) &amp; "(closed)"))</f>
        <v>101
(closed)</v>
      </c>
      <c r="Z3835" s="6" t="str">
        <f>IF(ISBLANK(X3835), "", "Yes")</f>
        <v>Yes</v>
      </c>
    </row>
    <row r="3836" spans="1:26" ht="15.75" hidden="1" customHeight="1" x14ac:dyDescent="0.3">
      <c r="A3836" s="29" t="s">
        <v>185</v>
      </c>
      <c r="B3836" s="29">
        <v>2024000113</v>
      </c>
      <c r="C3836" s="31" t="s">
        <v>607</v>
      </c>
      <c r="D3836" s="29" t="s">
        <v>179</v>
      </c>
      <c r="E3836" s="31" t="s">
        <v>766</v>
      </c>
      <c r="F3836" s="43"/>
      <c r="G3836" s="32"/>
      <c r="H3836" s="24" t="s">
        <v>230</v>
      </c>
      <c r="I3836" s="24"/>
      <c r="J3836" s="24">
        <v>45503</v>
      </c>
      <c r="K3836" s="28">
        <v>103.5</v>
      </c>
      <c r="L3836" s="44">
        <v>95.5</v>
      </c>
      <c r="M3836" s="28">
        <v>103.5</v>
      </c>
      <c r="N3836" s="28">
        <v>95.5</v>
      </c>
      <c r="O3836" s="27">
        <f>IF(ISBLANK(J3836), "", IF(LEFT(B3836) = "P", J3836+60, J3836+90))</f>
        <v>45593</v>
      </c>
      <c r="P3836" s="27">
        <v>45539</v>
      </c>
      <c r="Q3836" s="27">
        <f>IF(NOT(ISNUMBER(P3836)),"",P3836+15)</f>
        <v>45554</v>
      </c>
      <c r="R3836" s="25" t="s">
        <v>195</v>
      </c>
      <c r="S3836" s="25"/>
      <c r="T3836" s="42"/>
      <c r="U3836" s="24"/>
      <c r="V3836" s="24"/>
      <c r="W3836" s="24"/>
      <c r="X3836" s="24">
        <v>45555</v>
      </c>
      <c r="Y3836" s="23" t="str">
        <f ca="1">IF(LEFT(B3836) = "P",
        IF(OR(ISBLANK(I3836), I3836 = ""), TODAY() - F3836 &amp; CHAR(10) &amp; "(preapproval)", I3836 - F3836 &amp; CHAR(10) &amp; "(PFL filed)"),
       IF(OR(ISBLANK(Z3836), Z3836 = ""), TODAY() - J3836, X3836 - J3836 &amp; CHAR(10) &amp; "(closed)"))</f>
        <v>52
(closed)</v>
      </c>
      <c r="Z3836" s="6" t="str">
        <f>IF(ISBLANK(X3836), "", "Yes")</f>
        <v>Yes</v>
      </c>
    </row>
    <row r="3837" spans="1:26" ht="30" hidden="1" customHeight="1" x14ac:dyDescent="0.3">
      <c r="A3837" s="29" t="s">
        <v>185</v>
      </c>
      <c r="B3837" s="29">
        <v>2024000114</v>
      </c>
      <c r="C3837" s="31" t="s">
        <v>467</v>
      </c>
      <c r="D3837" s="29" t="s">
        <v>174</v>
      </c>
      <c r="E3837" s="31" t="s">
        <v>352</v>
      </c>
      <c r="F3837" s="43"/>
      <c r="G3837" s="32"/>
      <c r="H3837" s="24" t="s">
        <v>230</v>
      </c>
      <c r="I3837" s="24"/>
      <c r="J3837" s="24">
        <v>45506</v>
      </c>
      <c r="K3837" s="28">
        <v>4567299</v>
      </c>
      <c r="L3837" s="44">
        <v>0</v>
      </c>
      <c r="M3837" s="28">
        <v>4553835.43</v>
      </c>
      <c r="N3837" s="28">
        <v>0</v>
      </c>
      <c r="O3837" s="27">
        <f>IF(ISBLANK(J3837), "", IF(LEFT(B3837) = "P", J3837+60, J3837+90))</f>
        <v>45596</v>
      </c>
      <c r="P3837" s="27">
        <v>45582</v>
      </c>
      <c r="Q3837" s="27">
        <f>IF(NOT(ISNUMBER(P3837)),"",P3837+15)</f>
        <v>45597</v>
      </c>
      <c r="R3837" s="25" t="s">
        <v>195</v>
      </c>
      <c r="S3837" s="25"/>
      <c r="T3837" s="42"/>
      <c r="U3837" s="24"/>
      <c r="V3837" s="24"/>
      <c r="W3837" s="24"/>
      <c r="X3837" s="24">
        <v>45600</v>
      </c>
      <c r="Y3837" s="23" t="str">
        <f ca="1">IF(LEFT(B3837) = "P",
        IF(OR(ISBLANK(I3837), I3837 = ""), TODAY() - F3837 &amp; CHAR(10) &amp; "(preapproval)", I3837 - F3837 &amp; CHAR(10) &amp; "(PFL filed)"),
       IF(OR(ISBLANK(Z3837), Z3837 = ""), TODAY() - J3837, X3837 - J3837 &amp; CHAR(10) &amp; "(closed)"))</f>
        <v>94
(closed)</v>
      </c>
      <c r="Z3837" s="6" t="str">
        <f>IF(ISBLANK(X3837), "", "Yes")</f>
        <v>Yes</v>
      </c>
    </row>
    <row r="3838" spans="1:26" ht="15.75" hidden="1" customHeight="1" x14ac:dyDescent="0.3">
      <c r="A3838" s="29" t="s">
        <v>185</v>
      </c>
      <c r="B3838" s="29">
        <v>2024000115</v>
      </c>
      <c r="C3838" s="31" t="s">
        <v>193</v>
      </c>
      <c r="D3838" s="29" t="s">
        <v>179</v>
      </c>
      <c r="E3838" s="31" t="s">
        <v>765</v>
      </c>
      <c r="F3838" s="43"/>
      <c r="G3838" s="32"/>
      <c r="H3838" s="24" t="s">
        <v>230</v>
      </c>
      <c r="I3838" s="24"/>
      <c r="J3838" s="24">
        <v>45506</v>
      </c>
      <c r="K3838" s="28">
        <v>223.8</v>
      </c>
      <c r="L3838" s="44">
        <v>223.8</v>
      </c>
      <c r="M3838" s="28">
        <v>223.8</v>
      </c>
      <c r="N3838" s="28">
        <v>223.8</v>
      </c>
      <c r="O3838" s="27">
        <f>IF(ISBLANK(J3838), "", IF(LEFT(B3838) = "P", J3838+60, J3838+90))</f>
        <v>45596</v>
      </c>
      <c r="P3838" s="27">
        <v>45539</v>
      </c>
      <c r="Q3838" s="27">
        <f>IF(NOT(ISNUMBER(P3838)),"",P3838+15)</f>
        <v>45554</v>
      </c>
      <c r="R3838" s="25" t="s">
        <v>195</v>
      </c>
      <c r="S3838" s="25"/>
      <c r="T3838" s="42"/>
      <c r="U3838" s="24"/>
      <c r="V3838" s="24"/>
      <c r="W3838" s="24"/>
      <c r="X3838" s="24">
        <v>45555</v>
      </c>
      <c r="Y3838" s="23" t="str">
        <f ca="1">IF(LEFT(B3838) = "P",
        IF(OR(ISBLANK(I3838), I3838 = ""), TODAY() - F3838 &amp; CHAR(10) &amp; "(preapproval)", I3838 - F3838 &amp; CHAR(10) &amp; "(PFL filed)"),
       IF(OR(ISBLANK(Z3838), Z3838 = ""), TODAY() - J3838, X3838 - J3838 &amp; CHAR(10) &amp; "(closed)"))</f>
        <v>49
(closed)</v>
      </c>
      <c r="Z3838" s="6" t="str">
        <f>IF(ISBLANK(X3838), "", "Yes")</f>
        <v>Yes</v>
      </c>
    </row>
    <row r="3839" spans="1:26" ht="15.75" hidden="1" customHeight="1" x14ac:dyDescent="0.3">
      <c r="A3839" s="29" t="s">
        <v>185</v>
      </c>
      <c r="B3839" s="29">
        <v>2024000116</v>
      </c>
      <c r="C3839" s="31" t="s">
        <v>193</v>
      </c>
      <c r="D3839" s="29" t="s">
        <v>179</v>
      </c>
      <c r="E3839" s="31" t="s">
        <v>764</v>
      </c>
      <c r="F3839" s="43"/>
      <c r="G3839" s="32"/>
      <c r="H3839" s="24" t="s">
        <v>230</v>
      </c>
      <c r="I3839" s="24"/>
      <c r="J3839" s="24">
        <v>45506</v>
      </c>
      <c r="K3839" s="28">
        <v>158</v>
      </c>
      <c r="L3839" s="44">
        <v>158</v>
      </c>
      <c r="M3839" s="28">
        <v>158</v>
      </c>
      <c r="N3839" s="28">
        <v>158</v>
      </c>
      <c r="O3839" s="27">
        <f>IF(ISBLANK(J3839), "", IF(LEFT(B3839) = "P", J3839+60, J3839+90))</f>
        <v>45596</v>
      </c>
      <c r="P3839" s="27">
        <v>45552</v>
      </c>
      <c r="Q3839" s="27">
        <f>IF(NOT(ISNUMBER(P3839)),"",P3839+15)</f>
        <v>45567</v>
      </c>
      <c r="R3839" s="25" t="s">
        <v>195</v>
      </c>
      <c r="S3839" s="25"/>
      <c r="T3839" s="42"/>
      <c r="U3839" s="24"/>
      <c r="V3839" s="24"/>
      <c r="W3839" s="24"/>
      <c r="X3839" s="24">
        <v>45568</v>
      </c>
      <c r="Y3839" s="23" t="str">
        <f ca="1">IF(LEFT(B3839) = "P",
        IF(OR(ISBLANK(I3839), I3839 = ""), TODAY() - F3839 &amp; CHAR(10) &amp; "(preapproval)", I3839 - F3839 &amp; CHAR(10) &amp; "(PFL filed)"),
       IF(OR(ISBLANK(Z3839), Z3839 = ""), TODAY() - J3839, X3839 - J3839 &amp; CHAR(10) &amp; "(closed)"))</f>
        <v>62
(closed)</v>
      </c>
      <c r="Z3839" s="6" t="str">
        <f>IF(ISBLANK(X3839), "", "Yes")</f>
        <v>Yes</v>
      </c>
    </row>
    <row r="3840" spans="1:26" ht="15.75" hidden="1" customHeight="1" x14ac:dyDescent="0.3">
      <c r="A3840" s="29" t="s">
        <v>185</v>
      </c>
      <c r="B3840" s="29">
        <v>2024000117</v>
      </c>
      <c r="C3840" s="31" t="s">
        <v>193</v>
      </c>
      <c r="D3840" s="29" t="s">
        <v>179</v>
      </c>
      <c r="E3840" s="31" t="s">
        <v>763</v>
      </c>
      <c r="F3840" s="43"/>
      <c r="G3840" s="32"/>
      <c r="H3840" s="24" t="s">
        <v>230</v>
      </c>
      <c r="I3840" s="24"/>
      <c r="J3840" s="24">
        <v>45506</v>
      </c>
      <c r="K3840" s="28">
        <v>144</v>
      </c>
      <c r="L3840" s="44">
        <v>144</v>
      </c>
      <c r="M3840" s="28">
        <v>144</v>
      </c>
      <c r="N3840" s="28">
        <v>144</v>
      </c>
      <c r="O3840" s="27">
        <f>IF(ISBLANK(J3840), "", IF(LEFT(B3840) = "P", J3840+60, J3840+90))</f>
        <v>45596</v>
      </c>
      <c r="P3840" s="27">
        <v>45594</v>
      </c>
      <c r="Q3840" s="27">
        <f>IF(NOT(ISNUMBER(P3840)),"",P3840+15)</f>
        <v>45609</v>
      </c>
      <c r="R3840" s="25" t="s">
        <v>195</v>
      </c>
      <c r="S3840" s="25"/>
      <c r="T3840" s="42"/>
      <c r="U3840" s="24"/>
      <c r="V3840" s="24"/>
      <c r="W3840" s="24"/>
      <c r="X3840" s="24">
        <v>45610</v>
      </c>
      <c r="Y3840" s="23" t="str">
        <f ca="1">IF(LEFT(B3840) = "P",
        IF(OR(ISBLANK(I3840), I3840 = ""), TODAY() - F3840 &amp; CHAR(10) &amp; "(preapproval)", I3840 - F3840 &amp; CHAR(10) &amp; "(PFL filed)"),
       IF(OR(ISBLANK(Z3840), Z3840 = ""), TODAY() - J3840, X3840 - J3840 &amp; CHAR(10) &amp; "(closed)"))</f>
        <v>104
(closed)</v>
      </c>
      <c r="Z3840" s="6" t="str">
        <f>IF(ISBLANK(X3840), "", "Yes")</f>
        <v>Yes</v>
      </c>
    </row>
    <row r="3841" spans="1:26" ht="15.75" hidden="1" customHeight="1" x14ac:dyDescent="0.3">
      <c r="A3841" s="29" t="s">
        <v>185</v>
      </c>
      <c r="B3841" s="29">
        <v>2024000118</v>
      </c>
      <c r="C3841" s="31" t="s">
        <v>238</v>
      </c>
      <c r="D3841" s="29" t="s">
        <v>179</v>
      </c>
      <c r="E3841" s="31" t="s">
        <v>762</v>
      </c>
      <c r="F3841" s="43"/>
      <c r="G3841" s="32"/>
      <c r="H3841" s="24" t="s">
        <v>230</v>
      </c>
      <c r="I3841" s="24"/>
      <c r="J3841" s="24">
        <v>45506</v>
      </c>
      <c r="K3841" s="28">
        <v>295.8</v>
      </c>
      <c r="L3841" s="44">
        <v>295.8</v>
      </c>
      <c r="M3841" s="28">
        <v>295.8</v>
      </c>
      <c r="N3841" s="28">
        <v>295.8</v>
      </c>
      <c r="O3841" s="27">
        <f>IF(ISBLANK(J3841), "", IF(LEFT(B3841) = "P", J3841+60, J3841+90))</f>
        <v>45596</v>
      </c>
      <c r="P3841" s="27">
        <v>45539</v>
      </c>
      <c r="Q3841" s="27">
        <f>IF(NOT(ISNUMBER(P3841)),"",P3841+15)</f>
        <v>45554</v>
      </c>
      <c r="R3841" s="25" t="s">
        <v>195</v>
      </c>
      <c r="S3841" s="25"/>
      <c r="T3841" s="42"/>
      <c r="U3841" s="24"/>
      <c r="V3841" s="24"/>
      <c r="W3841" s="24"/>
      <c r="X3841" s="24">
        <v>45555</v>
      </c>
      <c r="Y3841" s="23" t="str">
        <f ca="1">IF(LEFT(B3841) = "P",
        IF(OR(ISBLANK(I3841), I3841 = ""), TODAY() - F3841 &amp; CHAR(10) &amp; "(preapproval)", I3841 - F3841 &amp; CHAR(10) &amp; "(PFL filed)"),
       IF(OR(ISBLANK(Z3841), Z3841 = ""), TODAY() - J3841, X3841 - J3841 &amp; CHAR(10) &amp; "(closed)"))</f>
        <v>49
(closed)</v>
      </c>
      <c r="Z3841" s="6" t="str">
        <f>IF(ISBLANK(X3841), "", "Yes")</f>
        <v>Yes</v>
      </c>
    </row>
    <row r="3842" spans="1:26" ht="15.75" hidden="1" customHeight="1" x14ac:dyDescent="0.3">
      <c r="A3842" s="29" t="s">
        <v>185</v>
      </c>
      <c r="B3842" s="29">
        <v>2024000119</v>
      </c>
      <c r="C3842" s="31" t="s">
        <v>238</v>
      </c>
      <c r="D3842" s="29" t="s">
        <v>179</v>
      </c>
      <c r="E3842" s="31" t="s">
        <v>393</v>
      </c>
      <c r="F3842" s="43"/>
      <c r="G3842" s="32"/>
      <c r="H3842" s="24" t="s">
        <v>230</v>
      </c>
      <c r="I3842" s="24"/>
      <c r="J3842" s="24">
        <v>45506</v>
      </c>
      <c r="K3842" s="28">
        <v>252</v>
      </c>
      <c r="L3842" s="44">
        <v>252</v>
      </c>
      <c r="M3842" s="28">
        <v>252</v>
      </c>
      <c r="N3842" s="28">
        <v>252</v>
      </c>
      <c r="O3842" s="27">
        <f>IF(ISBLANK(J3842), "", IF(LEFT(B3842) = "P", J3842+60, J3842+90))</f>
        <v>45596</v>
      </c>
      <c r="P3842" s="27">
        <v>45567</v>
      </c>
      <c r="Q3842" s="27">
        <f>IF(NOT(ISNUMBER(P3842)),"",P3842+15)</f>
        <v>45582</v>
      </c>
      <c r="R3842" s="25" t="s">
        <v>195</v>
      </c>
      <c r="S3842" s="25"/>
      <c r="T3842" s="42"/>
      <c r="U3842" s="24"/>
      <c r="V3842" s="24"/>
      <c r="W3842" s="24"/>
      <c r="X3842" s="24">
        <v>45583</v>
      </c>
      <c r="Y3842" s="23" t="str">
        <f ca="1">IF(LEFT(B3842) = "P",
        IF(OR(ISBLANK(I3842), I3842 = ""), TODAY() - F3842 &amp; CHAR(10) &amp; "(preapproval)", I3842 - F3842 &amp; CHAR(10) &amp; "(PFL filed)"),
       IF(OR(ISBLANK(Z3842), Z3842 = ""), TODAY() - J3842, X3842 - J3842 &amp; CHAR(10) &amp; "(closed)"))</f>
        <v>77
(closed)</v>
      </c>
      <c r="Z3842" s="6" t="str">
        <f>IF(ISBLANK(X3842), "", "Yes")</f>
        <v>Yes</v>
      </c>
    </row>
    <row r="3843" spans="1:26" ht="15.75" hidden="1" customHeight="1" x14ac:dyDescent="0.3">
      <c r="A3843" s="29" t="s">
        <v>185</v>
      </c>
      <c r="B3843" s="29">
        <v>2024000120</v>
      </c>
      <c r="C3843" s="31" t="s">
        <v>238</v>
      </c>
      <c r="D3843" s="29" t="s">
        <v>177</v>
      </c>
      <c r="E3843" s="31" t="s">
        <v>761</v>
      </c>
      <c r="F3843" s="43"/>
      <c r="G3843" s="32"/>
      <c r="H3843" s="24" t="s">
        <v>230</v>
      </c>
      <c r="I3843" s="24"/>
      <c r="J3843" s="24">
        <v>45506</v>
      </c>
      <c r="K3843" s="28">
        <v>406</v>
      </c>
      <c r="L3843" s="44">
        <v>206</v>
      </c>
      <c r="M3843" s="28">
        <v>406</v>
      </c>
      <c r="N3843" s="28">
        <v>206</v>
      </c>
      <c r="O3843" s="27">
        <f>IF(ISBLANK(J3843), "", IF(LEFT(B3843) = "P", J3843+60, J3843+90))</f>
        <v>45596</v>
      </c>
      <c r="P3843" s="27">
        <v>45567</v>
      </c>
      <c r="Q3843" s="27">
        <f>IF(NOT(ISNUMBER(P3843)),"",P3843+15)</f>
        <v>45582</v>
      </c>
      <c r="R3843" s="25" t="s">
        <v>195</v>
      </c>
      <c r="S3843" s="25"/>
      <c r="T3843" s="42"/>
      <c r="U3843" s="24"/>
      <c r="V3843" s="24"/>
      <c r="W3843" s="24"/>
      <c r="X3843" s="24">
        <v>45583</v>
      </c>
      <c r="Y3843" s="23" t="str">
        <f ca="1">IF(LEFT(B3843) = "P",
        IF(OR(ISBLANK(I3843), I3843 = ""), TODAY() - F3843 &amp; CHAR(10) &amp; "(preapproval)", I3843 - F3843 &amp; CHAR(10) &amp; "(PFL filed)"),
       IF(OR(ISBLANK(Z3843), Z3843 = ""), TODAY() - J3843, X3843 - J3843 &amp; CHAR(10) &amp; "(closed)"))</f>
        <v>77
(closed)</v>
      </c>
      <c r="Z3843" s="6" t="str">
        <f>IF(ISBLANK(X3843), "", "Yes")</f>
        <v>Yes</v>
      </c>
    </row>
    <row r="3844" spans="1:26" ht="15.75" hidden="1" customHeight="1" x14ac:dyDescent="0.3">
      <c r="A3844" s="29" t="s">
        <v>185</v>
      </c>
      <c r="B3844" s="29">
        <v>2024000121</v>
      </c>
      <c r="C3844" s="31" t="s">
        <v>238</v>
      </c>
      <c r="D3844" s="29" t="s">
        <v>179</v>
      </c>
      <c r="E3844" s="31" t="s">
        <v>760</v>
      </c>
      <c r="F3844" s="43"/>
      <c r="G3844" s="32"/>
      <c r="H3844" s="24" t="s">
        <v>230</v>
      </c>
      <c r="I3844" s="24"/>
      <c r="J3844" s="24">
        <v>45506</v>
      </c>
      <c r="K3844" s="28">
        <v>276</v>
      </c>
      <c r="L3844" s="44">
        <v>276</v>
      </c>
      <c r="M3844" s="28">
        <v>276</v>
      </c>
      <c r="N3844" s="44">
        <v>276</v>
      </c>
      <c r="O3844" s="27">
        <f>IF(ISBLANK(J3844), "", IF(LEFT(B3844) = "P", J3844+60, J3844+90))</f>
        <v>45596</v>
      </c>
      <c r="P3844" s="27">
        <v>45539</v>
      </c>
      <c r="Q3844" s="27">
        <f>IF(NOT(ISNUMBER(P3844)),"",P3844+15)</f>
        <v>45554</v>
      </c>
      <c r="R3844" s="25" t="s">
        <v>195</v>
      </c>
      <c r="S3844" s="25"/>
      <c r="T3844" s="42"/>
      <c r="U3844" s="24"/>
      <c r="V3844" s="24"/>
      <c r="W3844" s="24"/>
      <c r="X3844" s="24">
        <v>45555</v>
      </c>
      <c r="Y3844" s="23" t="str">
        <f ca="1">IF(LEFT(B3844) = "P",
        IF(OR(ISBLANK(I3844), I3844 = ""), TODAY() - F3844 &amp; CHAR(10) &amp; "(preapproval)", I3844 - F3844 &amp; CHAR(10) &amp; "(PFL filed)"),
       IF(OR(ISBLANK(Z3844), Z3844 = ""), TODAY() - J3844, X3844 - J3844 &amp; CHAR(10) &amp; "(closed)"))</f>
        <v>49
(closed)</v>
      </c>
      <c r="Z3844" s="6" t="str">
        <f>IF(ISBLANK(X3844), "", "Yes")</f>
        <v>Yes</v>
      </c>
    </row>
    <row r="3845" spans="1:26" ht="15.75" hidden="1" customHeight="1" x14ac:dyDescent="0.3">
      <c r="A3845" s="29" t="s">
        <v>185</v>
      </c>
      <c r="B3845" s="29">
        <v>2024000122</v>
      </c>
      <c r="C3845" s="31" t="s">
        <v>238</v>
      </c>
      <c r="D3845" s="29" t="s">
        <v>177</v>
      </c>
      <c r="E3845" s="31" t="s">
        <v>759</v>
      </c>
      <c r="F3845" s="43"/>
      <c r="G3845" s="32"/>
      <c r="H3845" s="24" t="s">
        <v>230</v>
      </c>
      <c r="I3845" s="24"/>
      <c r="J3845" s="24">
        <v>45506</v>
      </c>
      <c r="K3845" s="28">
        <v>163.80000000000001</v>
      </c>
      <c r="L3845" s="44">
        <v>163.80000000000001</v>
      </c>
      <c r="M3845" s="28">
        <v>163.80000000000001</v>
      </c>
      <c r="N3845" s="44">
        <v>163.80000000000001</v>
      </c>
      <c r="O3845" s="27">
        <f>IF(ISBLANK(J3845), "", IF(LEFT(B3845) = "P", J3845+60, J3845+90))</f>
        <v>45596</v>
      </c>
      <c r="P3845" s="27">
        <v>45539</v>
      </c>
      <c r="Q3845" s="27">
        <f>IF(NOT(ISNUMBER(P3845)),"",P3845+15)</f>
        <v>45554</v>
      </c>
      <c r="R3845" s="25" t="s">
        <v>195</v>
      </c>
      <c r="S3845" s="25"/>
      <c r="T3845" s="42"/>
      <c r="U3845" s="24"/>
      <c r="V3845" s="24"/>
      <c r="W3845" s="24"/>
      <c r="X3845" s="24">
        <v>45555</v>
      </c>
      <c r="Y3845" s="23" t="str">
        <f ca="1">IF(LEFT(B3845) = "P",
        IF(OR(ISBLANK(I3845), I3845 = ""), TODAY() - F3845 &amp; CHAR(10) &amp; "(preapproval)", I3845 - F3845 &amp; CHAR(10) &amp; "(PFL filed)"),
       IF(OR(ISBLANK(Z3845), Z3845 = ""), TODAY() - J3845, X3845 - J3845 &amp; CHAR(10) &amp; "(closed)"))</f>
        <v>49
(closed)</v>
      </c>
      <c r="Z3845" s="6" t="str">
        <f>IF(ISBLANK(X3845), "", "Yes")</f>
        <v>Yes</v>
      </c>
    </row>
    <row r="3846" spans="1:26" ht="15.75" hidden="1" customHeight="1" x14ac:dyDescent="0.3">
      <c r="A3846" s="29" t="s">
        <v>185</v>
      </c>
      <c r="B3846" s="29">
        <v>2024000123</v>
      </c>
      <c r="C3846" s="31" t="s">
        <v>291</v>
      </c>
      <c r="D3846" s="29" t="s">
        <v>179</v>
      </c>
      <c r="E3846" s="31" t="s">
        <v>758</v>
      </c>
      <c r="F3846" s="43"/>
      <c r="G3846" s="32"/>
      <c r="H3846" s="24" t="s">
        <v>230</v>
      </c>
      <c r="I3846" s="24"/>
      <c r="J3846" s="24">
        <v>45510</v>
      </c>
      <c r="K3846" s="28">
        <v>130</v>
      </c>
      <c r="L3846" s="44">
        <v>130</v>
      </c>
      <c r="M3846" s="28">
        <v>130</v>
      </c>
      <c r="N3846" s="44">
        <v>130</v>
      </c>
      <c r="O3846" s="27">
        <f>IF(ISBLANK(J3846), "", IF(LEFT(B3846) = "P", J3846+60, J3846+90))</f>
        <v>45600</v>
      </c>
      <c r="P3846" s="27">
        <v>45552</v>
      </c>
      <c r="Q3846" s="27">
        <f>IF(NOT(ISNUMBER(P3846)),"",P3846+15)</f>
        <v>45567</v>
      </c>
      <c r="R3846" s="25" t="s">
        <v>195</v>
      </c>
      <c r="S3846" s="25"/>
      <c r="T3846" s="42"/>
      <c r="U3846" s="24"/>
      <c r="V3846" s="24"/>
      <c r="W3846" s="24"/>
      <c r="X3846" s="24">
        <v>45568</v>
      </c>
      <c r="Y3846" s="23" t="str">
        <f ca="1">IF(LEFT(B3846) = "P",
        IF(OR(ISBLANK(I3846), I3846 = ""), TODAY() - F3846 &amp; CHAR(10) &amp; "(preapproval)", I3846 - F3846 &amp; CHAR(10) &amp; "(PFL filed)"),
       IF(OR(ISBLANK(Z3846), Z3846 = ""), TODAY() - J3846, X3846 - J3846 &amp; CHAR(10) &amp; "(closed)"))</f>
        <v>58
(closed)</v>
      </c>
      <c r="Z3846" s="6" t="str">
        <f>IF(ISBLANK(X3846), "", "Yes")</f>
        <v>Yes</v>
      </c>
    </row>
    <row r="3847" spans="1:26" ht="27.75" hidden="1" customHeight="1" x14ac:dyDescent="0.3">
      <c r="A3847" s="29" t="s">
        <v>185</v>
      </c>
      <c r="B3847" s="29">
        <v>2024000124</v>
      </c>
      <c r="C3847" s="31" t="s">
        <v>469</v>
      </c>
      <c r="D3847" s="29" t="s">
        <v>179</v>
      </c>
      <c r="E3847" s="31" t="s">
        <v>757</v>
      </c>
      <c r="F3847" s="43"/>
      <c r="G3847" s="32"/>
      <c r="H3847" s="24" t="s">
        <v>230</v>
      </c>
      <c r="I3847" s="24"/>
      <c r="J3847" s="24">
        <v>45510</v>
      </c>
      <c r="K3847" s="28">
        <v>313.33</v>
      </c>
      <c r="L3847" s="44">
        <v>200</v>
      </c>
      <c r="M3847" s="28">
        <v>313.33</v>
      </c>
      <c r="N3847" s="28">
        <v>200</v>
      </c>
      <c r="O3847" s="27">
        <f>IF(ISBLANK(J3847), "", IF(LEFT(B3847) = "P", J3847+60, J3847+90))</f>
        <v>45600</v>
      </c>
      <c r="P3847" s="27">
        <v>45540</v>
      </c>
      <c r="Q3847" s="27">
        <f>IF(NOT(ISNUMBER(P3847)),"",P3847+15)</f>
        <v>45555</v>
      </c>
      <c r="R3847" s="25" t="s">
        <v>195</v>
      </c>
      <c r="S3847" s="25"/>
      <c r="T3847" s="42"/>
      <c r="U3847" s="24"/>
      <c r="V3847" s="24"/>
      <c r="W3847" s="24"/>
      <c r="X3847" s="24">
        <v>45558</v>
      </c>
      <c r="Y3847" s="23" t="str">
        <f ca="1">IF(LEFT(B3847) = "P",
        IF(OR(ISBLANK(I3847), I3847 = ""), TODAY() - F3847 &amp; CHAR(10) &amp; "(preapproval)", I3847 - F3847 &amp; CHAR(10) &amp; "(PFL filed)"),
       IF(OR(ISBLANK(Z3847), Z3847 = ""), TODAY() - J3847, X3847 - J3847 &amp; CHAR(10) &amp; "(closed)"))</f>
        <v>48
(closed)</v>
      </c>
      <c r="Z3847" s="6" t="str">
        <f>IF(ISBLANK(X3847), "", "Yes")</f>
        <v>Yes</v>
      </c>
    </row>
    <row r="3848" spans="1:26" ht="15.75" hidden="1" customHeight="1" x14ac:dyDescent="0.3">
      <c r="A3848" s="29" t="s">
        <v>185</v>
      </c>
      <c r="B3848" s="29">
        <v>2024000125</v>
      </c>
      <c r="C3848" s="31" t="s">
        <v>291</v>
      </c>
      <c r="D3848" s="29" t="s">
        <v>179</v>
      </c>
      <c r="E3848" s="31" t="s">
        <v>756</v>
      </c>
      <c r="F3848" s="43"/>
      <c r="G3848" s="32"/>
      <c r="H3848" s="24" t="s">
        <v>230</v>
      </c>
      <c r="I3848" s="24"/>
      <c r="J3848" s="24">
        <v>45510</v>
      </c>
      <c r="K3848" s="28">
        <v>720</v>
      </c>
      <c r="L3848" s="44">
        <v>720</v>
      </c>
      <c r="M3848" s="28">
        <v>720</v>
      </c>
      <c r="N3848" s="44">
        <v>720</v>
      </c>
      <c r="O3848" s="27">
        <f>IF(ISBLANK(J3848), "", IF(LEFT(B3848) = "P", J3848+60, J3848+90))</f>
        <v>45600</v>
      </c>
      <c r="P3848" s="27">
        <v>45596</v>
      </c>
      <c r="Q3848" s="27">
        <f>IF(NOT(ISNUMBER(P3848)),"",P3848+15)</f>
        <v>45611</v>
      </c>
      <c r="R3848" s="25" t="s">
        <v>195</v>
      </c>
      <c r="S3848" s="25"/>
      <c r="T3848" s="42"/>
      <c r="U3848" s="24"/>
      <c r="V3848" s="24"/>
      <c r="W3848" s="24"/>
      <c r="X3848" s="24">
        <v>45614</v>
      </c>
      <c r="Y3848" s="23" t="str">
        <f ca="1">IF(LEFT(B3848) = "P",
        IF(OR(ISBLANK(I3848), I3848 = ""), TODAY() - F3848 &amp; CHAR(10) &amp; "(preapproval)", I3848 - F3848 &amp; CHAR(10) &amp; "(PFL filed)"),
       IF(OR(ISBLANK(Z3848), Z3848 = ""), TODAY() - J3848, X3848 - J3848 &amp; CHAR(10) &amp; "(closed)"))</f>
        <v>104
(closed)</v>
      </c>
      <c r="Z3848" s="6" t="str">
        <f>IF(ISBLANK(X3848), "", "Yes")</f>
        <v>Yes</v>
      </c>
    </row>
    <row r="3849" spans="1:26" ht="28.8" hidden="1" x14ac:dyDescent="0.3">
      <c r="A3849" s="29" t="s">
        <v>185</v>
      </c>
      <c r="B3849" s="29">
        <v>2024000126</v>
      </c>
      <c r="C3849" s="31" t="s">
        <v>689</v>
      </c>
      <c r="D3849" s="29" t="s">
        <v>179</v>
      </c>
      <c r="E3849" s="31" t="s">
        <v>755</v>
      </c>
      <c r="F3849" s="43"/>
      <c r="G3849" s="32"/>
      <c r="H3849" s="24" t="s">
        <v>230</v>
      </c>
      <c r="I3849" s="24"/>
      <c r="J3849" s="24">
        <v>45511</v>
      </c>
      <c r="K3849" s="28">
        <v>140</v>
      </c>
      <c r="L3849" s="44">
        <v>140</v>
      </c>
      <c r="M3849" s="28">
        <v>140</v>
      </c>
      <c r="N3849" s="44">
        <v>140</v>
      </c>
      <c r="O3849" s="27">
        <f>IF(ISBLANK(J3849), "", IF(LEFT(B3849) = "P", J3849+60, J3849+90))</f>
        <v>45601</v>
      </c>
      <c r="P3849" s="27">
        <v>45552</v>
      </c>
      <c r="Q3849" s="27">
        <f>IF(NOT(ISNUMBER(P3849)),"",P3849+15)</f>
        <v>45567</v>
      </c>
      <c r="R3849" s="25" t="s">
        <v>195</v>
      </c>
      <c r="S3849" s="25"/>
      <c r="T3849" s="42"/>
      <c r="U3849" s="24"/>
      <c r="V3849" s="24"/>
      <c r="W3849" s="24"/>
      <c r="X3849" s="24">
        <v>45568</v>
      </c>
      <c r="Y3849" s="23" t="str">
        <f ca="1">IF(LEFT(B3849) = "P",
        IF(OR(ISBLANK(I3849), I3849 = ""), TODAY() - F3849 &amp; CHAR(10) &amp; "(preapproval)", I3849 - F3849 &amp; CHAR(10) &amp; "(PFL filed)"),
       IF(OR(ISBLANK(Z3849), Z3849 = ""), TODAY() - J3849, X3849 - J3849 &amp; CHAR(10) &amp; "(closed)"))</f>
        <v>57
(closed)</v>
      </c>
      <c r="Z3849" s="6" t="str">
        <f>IF(ISBLANK(X3849), "", "Yes")</f>
        <v>Yes</v>
      </c>
    </row>
    <row r="3850" spans="1:26" ht="28.8" hidden="1" x14ac:dyDescent="0.3">
      <c r="A3850" s="29" t="s">
        <v>185</v>
      </c>
      <c r="B3850" s="29">
        <v>2024000127</v>
      </c>
      <c r="C3850" s="31" t="s">
        <v>238</v>
      </c>
      <c r="D3850" s="29" t="s">
        <v>179</v>
      </c>
      <c r="E3850" s="31" t="s">
        <v>754</v>
      </c>
      <c r="F3850" s="43"/>
      <c r="G3850" s="32"/>
      <c r="H3850" s="24" t="s">
        <v>230</v>
      </c>
      <c r="I3850" s="24"/>
      <c r="J3850" s="24">
        <v>45511</v>
      </c>
      <c r="K3850" s="28">
        <v>518</v>
      </c>
      <c r="L3850" s="44">
        <v>318</v>
      </c>
      <c r="M3850" s="28">
        <v>518</v>
      </c>
      <c r="N3850" s="28">
        <v>318</v>
      </c>
      <c r="O3850" s="27">
        <f>IF(ISBLANK(J3850), "", IF(LEFT(B3850) = "P", J3850+60, J3850+90))</f>
        <v>45601</v>
      </c>
      <c r="P3850" s="27">
        <v>45567</v>
      </c>
      <c r="Q3850" s="27">
        <f>IF(NOT(ISNUMBER(P3850)),"",P3850+15)</f>
        <v>45582</v>
      </c>
      <c r="R3850" s="25" t="s">
        <v>195</v>
      </c>
      <c r="S3850" s="25"/>
      <c r="T3850" s="42"/>
      <c r="U3850" s="24"/>
      <c r="V3850" s="24"/>
      <c r="W3850" s="24"/>
      <c r="X3850" s="24">
        <v>45583</v>
      </c>
      <c r="Y3850" s="23" t="str">
        <f ca="1">IF(LEFT(B3850) = "P",
        IF(OR(ISBLANK(I3850), I3850 = ""), TODAY() - F3850 &amp; CHAR(10) &amp; "(preapproval)", I3850 - F3850 &amp; CHAR(10) &amp; "(PFL filed)"),
       IF(OR(ISBLANK(Z3850), Z3850 = ""), TODAY() - J3850, X3850 - J3850 &amp; CHAR(10) &amp; "(closed)"))</f>
        <v>72
(closed)</v>
      </c>
      <c r="Z3850" s="6" t="str">
        <f>IF(ISBLANK(X3850), "", "Yes")</f>
        <v>Yes</v>
      </c>
    </row>
    <row r="3851" spans="1:26" ht="15.75" hidden="1" customHeight="1" x14ac:dyDescent="0.3">
      <c r="A3851" s="29" t="s">
        <v>185</v>
      </c>
      <c r="B3851" s="29">
        <v>2024000128</v>
      </c>
      <c r="C3851" s="31" t="s">
        <v>238</v>
      </c>
      <c r="D3851" s="29" t="s">
        <v>179</v>
      </c>
      <c r="E3851" s="31" t="s">
        <v>753</v>
      </c>
      <c r="F3851" s="43"/>
      <c r="G3851" s="32"/>
      <c r="H3851" s="24" t="s">
        <v>230</v>
      </c>
      <c r="I3851" s="24"/>
      <c r="J3851" s="24">
        <v>45511</v>
      </c>
      <c r="K3851" s="28">
        <v>406</v>
      </c>
      <c r="L3851" s="44">
        <v>206</v>
      </c>
      <c r="M3851" s="28">
        <v>406</v>
      </c>
      <c r="N3851" s="28">
        <v>206</v>
      </c>
      <c r="O3851" s="27">
        <v>45601</v>
      </c>
      <c r="P3851" s="27">
        <v>45596</v>
      </c>
      <c r="Q3851" s="27">
        <f>IF(NOT(ISNUMBER(P3851)),"",P3851+15)</f>
        <v>45611</v>
      </c>
      <c r="R3851" s="25" t="s">
        <v>673</v>
      </c>
      <c r="S3851" s="25"/>
      <c r="T3851" s="42"/>
      <c r="U3851" s="24"/>
      <c r="V3851" s="24"/>
      <c r="W3851" s="24"/>
      <c r="X3851" s="24">
        <v>45614</v>
      </c>
      <c r="Y3851" s="23" t="str">
        <f ca="1">IF(LEFT(B3851) = "P",
        IF(OR(ISBLANK(I3851), I3851 = ""), TODAY() - F3851 &amp; CHAR(10) &amp; "(preapproval)", I3851 - F3851 &amp; CHAR(10) &amp; "(PFL filed)"),
       IF(OR(ISBLANK(Z3851), Z3851 = ""), TODAY() - J3851, X3851 - J3851 &amp; CHAR(10) &amp; "(closed)"))</f>
        <v>103
(closed)</v>
      </c>
      <c r="Z3851" s="6" t="str">
        <f>IF(ISBLANK(X3851), "", "Yes")</f>
        <v>Yes</v>
      </c>
    </row>
    <row r="3852" spans="1:26" ht="29.25" hidden="1" customHeight="1" x14ac:dyDescent="0.3">
      <c r="A3852" s="29" t="s">
        <v>185</v>
      </c>
      <c r="B3852" s="29">
        <v>2024000129</v>
      </c>
      <c r="C3852" s="31" t="s">
        <v>193</v>
      </c>
      <c r="D3852" s="29" t="s">
        <v>176</v>
      </c>
      <c r="E3852" s="31" t="s">
        <v>752</v>
      </c>
      <c r="F3852" s="43"/>
      <c r="G3852" s="32"/>
      <c r="H3852" s="24" t="s">
        <v>230</v>
      </c>
      <c r="I3852" s="24"/>
      <c r="J3852" s="24">
        <v>45511</v>
      </c>
      <c r="K3852" s="28">
        <v>440.14</v>
      </c>
      <c r="L3852" s="44">
        <v>367.15</v>
      </c>
      <c r="M3852" s="28">
        <v>440.14</v>
      </c>
      <c r="N3852" s="28">
        <v>367.15</v>
      </c>
      <c r="O3852" s="27">
        <f>IF(ISBLANK(J3852), "", IF(LEFT(B3852) = "P", J3852+60, J3852+90))</f>
        <v>45601</v>
      </c>
      <c r="P3852" s="27">
        <v>45552</v>
      </c>
      <c r="Q3852" s="27">
        <f>IF(NOT(ISNUMBER(P3852)),"",P3852+15)</f>
        <v>45567</v>
      </c>
      <c r="R3852" s="25" t="s">
        <v>673</v>
      </c>
      <c r="S3852" s="25"/>
      <c r="T3852" s="42"/>
      <c r="U3852" s="24"/>
      <c r="V3852" s="24"/>
      <c r="W3852" s="24"/>
      <c r="X3852" s="24">
        <v>45568</v>
      </c>
      <c r="Y3852" s="23" t="str">
        <f ca="1">IF(LEFT(B3852) = "P",
        IF(OR(ISBLANK(I3852), I3852 = ""), TODAY() - F3852 &amp; CHAR(10) &amp; "(preapproval)", I3852 - F3852 &amp; CHAR(10) &amp; "(PFL filed)"),
       IF(OR(ISBLANK(Z3852), Z3852 = ""), TODAY() - J3852, X3852 - J3852 &amp; CHAR(10) &amp; "(closed)"))</f>
        <v>57
(closed)</v>
      </c>
      <c r="Z3852" s="6" t="str">
        <f>IF(ISBLANK(X3852), "", "Yes")</f>
        <v>Yes</v>
      </c>
    </row>
    <row r="3853" spans="1:26" ht="15.75" hidden="1" customHeight="1" x14ac:dyDescent="0.3">
      <c r="A3853" s="29" t="s">
        <v>185</v>
      </c>
      <c r="B3853" s="29">
        <v>2024000130</v>
      </c>
      <c r="C3853" s="31" t="s">
        <v>238</v>
      </c>
      <c r="D3853" s="29" t="s">
        <v>179</v>
      </c>
      <c r="E3853" s="31" t="s">
        <v>751</v>
      </c>
      <c r="F3853" s="43"/>
      <c r="G3853" s="32"/>
      <c r="H3853" s="24" t="s">
        <v>230</v>
      </c>
      <c r="I3853" s="24"/>
      <c r="J3853" s="24">
        <v>45511</v>
      </c>
      <c r="K3853" s="28">
        <v>546.4</v>
      </c>
      <c r="L3853" s="44">
        <v>546.4</v>
      </c>
      <c r="M3853" s="28">
        <v>546.4</v>
      </c>
      <c r="N3853" s="44">
        <v>546.4</v>
      </c>
      <c r="O3853" s="27">
        <f>IF(ISBLANK(J3853), "", IF(LEFT(B3853) = "P", J3853+60, J3853+90))</f>
        <v>45601</v>
      </c>
      <c r="P3853" s="27">
        <v>45596</v>
      </c>
      <c r="Q3853" s="27">
        <f>IF(NOT(ISNUMBER(P3853)),"",P3853+15)</f>
        <v>45611</v>
      </c>
      <c r="R3853" s="25" t="s">
        <v>195</v>
      </c>
      <c r="S3853" s="25"/>
      <c r="T3853" s="42"/>
      <c r="U3853" s="24"/>
      <c r="V3853" s="24"/>
      <c r="W3853" s="24"/>
      <c r="X3853" s="24">
        <v>45614</v>
      </c>
      <c r="Y3853" s="23" t="str">
        <f ca="1">IF(LEFT(B3853) = "P",
        IF(OR(ISBLANK(I3853), I3853 = ""), TODAY() - F3853 &amp; CHAR(10) &amp; "(preapproval)", I3853 - F3853 &amp; CHAR(10) &amp; "(PFL filed)"),
       IF(OR(ISBLANK(Z3853), Z3853 = ""), TODAY() - J3853, X3853 - J3853 &amp; CHAR(10) &amp; "(closed)"))</f>
        <v>103
(closed)</v>
      </c>
      <c r="Z3853" s="6" t="str">
        <f>IF(ISBLANK(X3853), "", "Yes")</f>
        <v>Yes</v>
      </c>
    </row>
    <row r="3854" spans="1:26" ht="28.8" hidden="1" x14ac:dyDescent="0.3">
      <c r="A3854" s="29" t="s">
        <v>185</v>
      </c>
      <c r="B3854" s="29">
        <v>2024000131</v>
      </c>
      <c r="C3854" s="31" t="s">
        <v>238</v>
      </c>
      <c r="D3854" s="29" t="s">
        <v>179</v>
      </c>
      <c r="E3854" s="31" t="s">
        <v>750</v>
      </c>
      <c r="F3854" s="43"/>
      <c r="G3854" s="32"/>
      <c r="H3854" s="24" t="s">
        <v>230</v>
      </c>
      <c r="I3854" s="24"/>
      <c r="J3854" s="24">
        <v>45512</v>
      </c>
      <c r="K3854" s="28">
        <v>121</v>
      </c>
      <c r="L3854" s="44">
        <v>121</v>
      </c>
      <c r="M3854" s="28">
        <v>121</v>
      </c>
      <c r="N3854" s="44">
        <v>121</v>
      </c>
      <c r="O3854" s="27">
        <f>IF(ISBLANK(J3854), "", IF(LEFT(B3854) = "P", J3854+60, J3854+90))</f>
        <v>45602</v>
      </c>
      <c r="P3854" s="27">
        <v>45553</v>
      </c>
      <c r="Q3854" s="27">
        <f>IF(NOT(ISNUMBER(P3854)),"",P3854+15)</f>
        <v>45568</v>
      </c>
      <c r="R3854" s="25" t="s">
        <v>195</v>
      </c>
      <c r="S3854" s="25"/>
      <c r="T3854" s="42"/>
      <c r="U3854" s="24"/>
      <c r="V3854" s="24"/>
      <c r="W3854" s="24"/>
      <c r="X3854" s="24">
        <v>45569</v>
      </c>
      <c r="Y3854" s="23" t="str">
        <f ca="1">IF(LEFT(B3854) = "P",
        IF(OR(ISBLANK(I3854), I3854 = ""), TODAY() - F3854 &amp; CHAR(10) &amp; "(preapproval)", I3854 - F3854 &amp; CHAR(10) &amp; "(PFL filed)"),
       IF(OR(ISBLANK(Z3854), Z3854 = ""), TODAY() - J3854, X3854 - J3854 &amp; CHAR(10) &amp; "(closed)"))</f>
        <v>57
(closed)</v>
      </c>
      <c r="Z3854" s="6" t="str">
        <f>IF(ISBLANK(X3854), "", "Yes")</f>
        <v>Yes</v>
      </c>
    </row>
    <row r="3855" spans="1:26" ht="28.8" hidden="1" x14ac:dyDescent="0.3">
      <c r="A3855" s="29" t="s">
        <v>185</v>
      </c>
      <c r="B3855" s="29">
        <v>2024000132</v>
      </c>
      <c r="C3855" s="31" t="s">
        <v>238</v>
      </c>
      <c r="D3855" s="29" t="s">
        <v>179</v>
      </c>
      <c r="E3855" s="31" t="s">
        <v>749</v>
      </c>
      <c r="F3855" s="43"/>
      <c r="G3855" s="32"/>
      <c r="H3855" s="24" t="s">
        <v>230</v>
      </c>
      <c r="I3855" s="24"/>
      <c r="J3855" s="24">
        <v>45512</v>
      </c>
      <c r="K3855" s="28">
        <v>305</v>
      </c>
      <c r="L3855" s="44">
        <v>305</v>
      </c>
      <c r="M3855" s="28">
        <v>305</v>
      </c>
      <c r="N3855" s="28">
        <v>305</v>
      </c>
      <c r="O3855" s="27">
        <f>IF(ISBLANK(J3855), "", IF(LEFT(B3855) = "P", J3855+60, J3855+90))</f>
        <v>45602</v>
      </c>
      <c r="P3855" s="27">
        <v>45568</v>
      </c>
      <c r="Q3855" s="27">
        <f>IF(NOT(ISNUMBER(P3855)),"",P3855+15)</f>
        <v>45583</v>
      </c>
      <c r="R3855" s="25" t="s">
        <v>673</v>
      </c>
      <c r="S3855" s="25"/>
      <c r="T3855" s="42"/>
      <c r="U3855" s="24"/>
      <c r="V3855" s="24"/>
      <c r="W3855" s="24"/>
      <c r="X3855" s="24">
        <v>45586</v>
      </c>
      <c r="Y3855" s="23" t="str">
        <f ca="1">IF(LEFT(B3855) = "P",
        IF(OR(ISBLANK(I3855), I3855 = ""), TODAY() - F3855 &amp; CHAR(10) &amp; "(preapproval)", I3855 - F3855 &amp; CHAR(10) &amp; "(PFL filed)"),
       IF(OR(ISBLANK(Z3855), Z3855 = ""), TODAY() - J3855, X3855 - J3855 &amp; CHAR(10) &amp; "(closed)"))</f>
        <v>74
(closed)</v>
      </c>
      <c r="Z3855" s="6" t="str">
        <f>IF(ISBLANK(X3855), "", "Yes")</f>
        <v>Yes</v>
      </c>
    </row>
    <row r="3856" spans="1:26" ht="15.75" hidden="1" customHeight="1" x14ac:dyDescent="0.3">
      <c r="A3856" s="29" t="s">
        <v>185</v>
      </c>
      <c r="B3856" s="29">
        <v>2024000133</v>
      </c>
      <c r="C3856" s="31" t="s">
        <v>238</v>
      </c>
      <c r="D3856" s="29" t="s">
        <v>179</v>
      </c>
      <c r="E3856" s="31" t="s">
        <v>748</v>
      </c>
      <c r="F3856" s="43"/>
      <c r="G3856" s="32"/>
      <c r="H3856" s="24" t="s">
        <v>230</v>
      </c>
      <c r="I3856" s="24"/>
      <c r="J3856" s="24">
        <v>45512</v>
      </c>
      <c r="K3856" s="28">
        <v>246</v>
      </c>
      <c r="L3856" s="44">
        <v>246</v>
      </c>
      <c r="M3856" s="28">
        <v>246</v>
      </c>
      <c r="N3856" s="44">
        <v>246</v>
      </c>
      <c r="O3856" s="27">
        <f>IF(ISBLANK(J3856), "", IF(LEFT(B3856) = "P", J3856+60, J3856+90))</f>
        <v>45602</v>
      </c>
      <c r="P3856" s="27">
        <v>45553</v>
      </c>
      <c r="Q3856" s="27">
        <f>IF(NOT(ISNUMBER(P3856)),"",P3856+15)</f>
        <v>45568</v>
      </c>
      <c r="R3856" s="25" t="s">
        <v>195</v>
      </c>
      <c r="S3856" s="25"/>
      <c r="T3856" s="42"/>
      <c r="U3856" s="24"/>
      <c r="V3856" s="24"/>
      <c r="W3856" s="24"/>
      <c r="X3856" s="24">
        <v>45569</v>
      </c>
      <c r="Y3856" s="23" t="str">
        <f ca="1">IF(LEFT(B3856) = "P",
        IF(OR(ISBLANK(I3856), I3856 = ""), TODAY() - F3856 &amp; CHAR(10) &amp; "(preapproval)", I3856 - F3856 &amp; CHAR(10) &amp; "(PFL filed)"),
       IF(OR(ISBLANK(Z3856), Z3856 = ""), TODAY() - J3856, X3856 - J3856 &amp; CHAR(10) &amp; "(closed)"))</f>
        <v>57
(closed)</v>
      </c>
      <c r="Z3856" s="6" t="str">
        <f>IF(ISBLANK(X3856), "", "Yes")</f>
        <v>Yes</v>
      </c>
    </row>
    <row r="3857" spans="1:26" ht="15.75" hidden="1" customHeight="1" x14ac:dyDescent="0.3">
      <c r="A3857" s="29" t="s">
        <v>185</v>
      </c>
      <c r="B3857" s="29">
        <v>2024000134</v>
      </c>
      <c r="C3857" s="31" t="s">
        <v>238</v>
      </c>
      <c r="D3857" s="29" t="s">
        <v>179</v>
      </c>
      <c r="E3857" s="31" t="s">
        <v>747</v>
      </c>
      <c r="F3857" s="43"/>
      <c r="G3857" s="32"/>
      <c r="H3857" s="24" t="s">
        <v>230</v>
      </c>
      <c r="I3857" s="24"/>
      <c r="J3857" s="24">
        <v>45512</v>
      </c>
      <c r="K3857" s="28">
        <v>157</v>
      </c>
      <c r="L3857" s="44">
        <v>157</v>
      </c>
      <c r="M3857" s="28">
        <v>157</v>
      </c>
      <c r="N3857" s="44">
        <v>157</v>
      </c>
      <c r="O3857" s="27">
        <f>IF(ISBLANK(J3857), "", IF(LEFT(B3857) = "P", J3857+60, J3857+90))</f>
        <v>45602</v>
      </c>
      <c r="P3857" s="27">
        <v>45567</v>
      </c>
      <c r="Q3857" s="27">
        <f>IF(NOT(ISNUMBER(P3857)),"",P3857+15)</f>
        <v>45582</v>
      </c>
      <c r="R3857" s="25" t="s">
        <v>195</v>
      </c>
      <c r="S3857" s="25"/>
      <c r="T3857" s="42"/>
      <c r="U3857" s="24"/>
      <c r="V3857" s="24"/>
      <c r="W3857" s="24"/>
      <c r="X3857" s="24">
        <v>45583</v>
      </c>
      <c r="Y3857" s="23" t="str">
        <f ca="1">IF(LEFT(B3857) = "P",
        IF(OR(ISBLANK(I3857), I3857 = ""), TODAY() - F3857 &amp; CHAR(10) &amp; "(preapproval)", I3857 - F3857 &amp; CHAR(10) &amp; "(PFL filed)"),
       IF(OR(ISBLANK(Z3857), Z3857 = ""), TODAY() - J3857, X3857 - J3857 &amp; CHAR(10) &amp; "(closed)"))</f>
        <v>71
(closed)</v>
      </c>
      <c r="Z3857" s="6" t="str">
        <f>IF(ISBLANK(X3857), "", "Yes")</f>
        <v>Yes</v>
      </c>
    </row>
    <row r="3858" spans="1:26" ht="15.75" hidden="1" customHeight="1" x14ac:dyDescent="0.3">
      <c r="A3858" s="29" t="s">
        <v>185</v>
      </c>
      <c r="B3858" s="29">
        <v>2024000135</v>
      </c>
      <c r="C3858" s="31" t="s">
        <v>238</v>
      </c>
      <c r="D3858" s="29" t="s">
        <v>746</v>
      </c>
      <c r="E3858" s="31" t="s">
        <v>745</v>
      </c>
      <c r="F3858" s="43"/>
      <c r="G3858" s="32"/>
      <c r="H3858" s="24" t="s">
        <v>230</v>
      </c>
      <c r="I3858" s="24"/>
      <c r="J3858" s="24">
        <v>45513</v>
      </c>
      <c r="K3858" s="28">
        <v>423</v>
      </c>
      <c r="L3858" s="44">
        <v>323</v>
      </c>
      <c r="M3858" s="28">
        <v>423</v>
      </c>
      <c r="N3858" s="28">
        <v>323</v>
      </c>
      <c r="O3858" s="27">
        <f>IF(ISBLANK(J3858), "", IF(LEFT(B3858) = "P", J3858+60, J3858+90))</f>
        <v>45603</v>
      </c>
      <c r="P3858" s="27">
        <v>45596</v>
      </c>
      <c r="Q3858" s="27">
        <f>IF(NOT(ISNUMBER(P3858)),"",P3858+15)</f>
        <v>45611</v>
      </c>
      <c r="R3858" s="25" t="s">
        <v>673</v>
      </c>
      <c r="S3858" s="25"/>
      <c r="T3858" s="42"/>
      <c r="U3858" s="24"/>
      <c r="V3858" s="24"/>
      <c r="W3858" s="24"/>
      <c r="X3858" s="24">
        <v>45614</v>
      </c>
      <c r="Y3858" s="23" t="str">
        <f ca="1">IF(LEFT(B3858) = "P",
        IF(OR(ISBLANK(I3858), I3858 = ""), TODAY() - F3858 &amp; CHAR(10) &amp; "(preapproval)", I3858 - F3858 &amp; CHAR(10) &amp; "(PFL filed)"),
       IF(OR(ISBLANK(Z3858), Z3858 = ""), TODAY() - J3858, X3858 - J3858 &amp; CHAR(10) &amp; "(closed)"))</f>
        <v>101
(closed)</v>
      </c>
      <c r="Z3858" s="6" t="str">
        <f>IF(ISBLANK(X3858), "", "Yes")</f>
        <v>Yes</v>
      </c>
    </row>
    <row r="3859" spans="1:26" ht="15.75" hidden="1" customHeight="1" x14ac:dyDescent="0.3">
      <c r="A3859" s="29" t="s">
        <v>185</v>
      </c>
      <c r="B3859" s="29">
        <v>2024000136</v>
      </c>
      <c r="C3859" s="31" t="s">
        <v>193</v>
      </c>
      <c r="D3859" s="29" t="s">
        <v>177</v>
      </c>
      <c r="E3859" s="31" t="s">
        <v>744</v>
      </c>
      <c r="F3859" s="43"/>
      <c r="G3859" s="32"/>
      <c r="H3859" s="24" t="s">
        <v>230</v>
      </c>
      <c r="I3859" s="24"/>
      <c r="J3859" s="24">
        <v>45513</v>
      </c>
      <c r="K3859" s="28">
        <v>404</v>
      </c>
      <c r="L3859" s="44">
        <v>204</v>
      </c>
      <c r="M3859" s="28">
        <v>148.75</v>
      </c>
      <c r="N3859" s="28">
        <v>148.75</v>
      </c>
      <c r="O3859" s="27">
        <f>IF(ISBLANK(J3859), "", IF(LEFT(B3859) = "P", J3859+60, J3859+90))</f>
        <v>45603</v>
      </c>
      <c r="P3859" s="27">
        <v>45596</v>
      </c>
      <c r="Q3859" s="27">
        <f>IF(NOT(ISNUMBER(P3859)),"",P3859+15)</f>
        <v>45611</v>
      </c>
      <c r="R3859" s="25"/>
      <c r="S3859" s="25"/>
      <c r="T3859" s="42"/>
      <c r="U3859" s="24"/>
      <c r="V3859" s="24"/>
      <c r="W3859" s="24"/>
      <c r="X3859" s="24">
        <v>45614</v>
      </c>
      <c r="Y3859" s="23" t="str">
        <f ca="1">IF(LEFT(B3859) = "P",
        IF(OR(ISBLANK(I3859), I3859 = ""), TODAY() - F3859 &amp; CHAR(10) &amp; "(preapproval)", I3859 - F3859 &amp; CHAR(10) &amp; "(PFL filed)"),
       IF(OR(ISBLANK(Z3859), Z3859 = ""), TODAY() - J3859, X3859 - J3859 &amp; CHAR(10) &amp; "(closed)"))</f>
        <v>101
(closed)</v>
      </c>
      <c r="Z3859" s="6" t="str">
        <f>IF(ISBLANK(X3859), "", "Yes")</f>
        <v>Yes</v>
      </c>
    </row>
    <row r="3860" spans="1:26" ht="15.75" hidden="1" customHeight="1" x14ac:dyDescent="0.3">
      <c r="A3860" s="29" t="s">
        <v>185</v>
      </c>
      <c r="B3860" s="29">
        <v>2024000137</v>
      </c>
      <c r="C3860" s="31" t="s">
        <v>193</v>
      </c>
      <c r="D3860" s="29" t="s">
        <v>179</v>
      </c>
      <c r="E3860" s="31" t="s">
        <v>743</v>
      </c>
      <c r="F3860" s="43"/>
      <c r="G3860" s="32"/>
      <c r="H3860" s="24" t="s">
        <v>230</v>
      </c>
      <c r="I3860" s="24"/>
      <c r="J3860" s="24">
        <v>45513</v>
      </c>
      <c r="K3860" s="28">
        <v>186</v>
      </c>
      <c r="L3860" s="44">
        <v>186</v>
      </c>
      <c r="M3860" s="28">
        <v>186</v>
      </c>
      <c r="N3860" s="28">
        <v>186</v>
      </c>
      <c r="O3860" s="27">
        <f>IF(ISBLANK(J3860), "", IF(LEFT(B3860) = "P", J3860+60, J3860+90))</f>
        <v>45603</v>
      </c>
      <c r="P3860" s="27">
        <v>45597</v>
      </c>
      <c r="Q3860" s="27">
        <f>IF(NOT(ISNUMBER(P3860)),"",P3860+15)</f>
        <v>45612</v>
      </c>
      <c r="R3860" s="25" t="s">
        <v>195</v>
      </c>
      <c r="S3860" s="25"/>
      <c r="T3860" s="42"/>
      <c r="U3860" s="24"/>
      <c r="V3860" s="24"/>
      <c r="W3860" s="24"/>
      <c r="X3860" s="24">
        <v>45615</v>
      </c>
      <c r="Y3860" s="23" t="str">
        <f ca="1">IF(LEFT(B3860) = "P",
        IF(OR(ISBLANK(I3860), I3860 = ""), TODAY() - F3860 &amp; CHAR(10) &amp; "(preapproval)", I3860 - F3860 &amp; CHAR(10) &amp; "(PFL filed)"),
       IF(OR(ISBLANK(Z3860), Z3860 = ""), TODAY() - J3860, X3860 - J3860 &amp; CHAR(10) &amp; "(closed)"))</f>
        <v>102
(closed)</v>
      </c>
      <c r="Z3860" s="6" t="str">
        <f>IF(ISBLANK(X3860), "", "Yes")</f>
        <v>Yes</v>
      </c>
    </row>
    <row r="3861" spans="1:26" ht="15.75" hidden="1" customHeight="1" x14ac:dyDescent="0.3">
      <c r="A3861" s="29" t="s">
        <v>185</v>
      </c>
      <c r="B3861" s="29">
        <v>2024000138</v>
      </c>
      <c r="C3861" s="31" t="s">
        <v>238</v>
      </c>
      <c r="D3861" s="29" t="s">
        <v>179</v>
      </c>
      <c r="E3861" s="31" t="s">
        <v>742</v>
      </c>
      <c r="F3861" s="43"/>
      <c r="G3861" s="32"/>
      <c r="H3861" s="24" t="s">
        <v>230</v>
      </c>
      <c r="I3861" s="24"/>
      <c r="J3861" s="24">
        <v>45513</v>
      </c>
      <c r="K3861" s="28">
        <v>481.35</v>
      </c>
      <c r="L3861" s="44">
        <v>331.8</v>
      </c>
      <c r="M3861" s="28">
        <v>481.35</v>
      </c>
      <c r="N3861" s="28">
        <v>331.8</v>
      </c>
      <c r="O3861" s="27">
        <f>IF(ISBLANK(J3861), "", IF(LEFT(B3861) = "P", J3861+60, J3861+90))</f>
        <v>45603</v>
      </c>
      <c r="P3861" s="27">
        <v>45540</v>
      </c>
      <c r="Q3861" s="27">
        <f>IF(NOT(ISNUMBER(P3861)),"",P3861+15)</f>
        <v>45555</v>
      </c>
      <c r="R3861" s="25" t="s">
        <v>195</v>
      </c>
      <c r="S3861" s="25"/>
      <c r="T3861" s="42"/>
      <c r="U3861" s="24"/>
      <c r="V3861" s="24"/>
      <c r="W3861" s="24"/>
      <c r="X3861" s="24">
        <v>45558</v>
      </c>
      <c r="Y3861" s="23" t="str">
        <f ca="1">IF(LEFT(B3861) = "P",
        IF(OR(ISBLANK(I3861), I3861 = ""), TODAY() - F3861 &amp; CHAR(10) &amp; "(preapproval)", I3861 - F3861 &amp; CHAR(10) &amp; "(PFL filed)"),
       IF(OR(ISBLANK(Z3861), Z3861 = ""), TODAY() - J3861, X3861 - J3861 &amp; CHAR(10) &amp; "(closed)"))</f>
        <v>45
(closed)</v>
      </c>
      <c r="Z3861" s="6" t="str">
        <f>IF(ISBLANK(X3861), "", "Yes")</f>
        <v>Yes</v>
      </c>
    </row>
    <row r="3862" spans="1:26" ht="15.75" hidden="1" customHeight="1" x14ac:dyDescent="0.3">
      <c r="A3862" s="29" t="s">
        <v>185</v>
      </c>
      <c r="B3862" s="29">
        <v>2024000139</v>
      </c>
      <c r="C3862" s="31" t="s">
        <v>250</v>
      </c>
      <c r="D3862" s="29" t="s">
        <v>179</v>
      </c>
      <c r="E3862" s="31" t="s">
        <v>741</v>
      </c>
      <c r="F3862" s="43"/>
      <c r="G3862" s="32"/>
      <c r="H3862" s="24" t="s">
        <v>230</v>
      </c>
      <c r="I3862" s="24"/>
      <c r="J3862" s="24">
        <v>45517</v>
      </c>
      <c r="K3862" s="28">
        <v>109.8</v>
      </c>
      <c r="L3862" s="44">
        <v>109.8</v>
      </c>
      <c r="M3862" s="28">
        <v>109.8</v>
      </c>
      <c r="N3862" s="44">
        <v>109.8</v>
      </c>
      <c r="O3862" s="27">
        <f>IF(ISBLANK(J3862), "", IF(LEFT(B3862) = "P", J3862+60, J3862+90))</f>
        <v>45607</v>
      </c>
      <c r="P3862" s="27">
        <v>45597</v>
      </c>
      <c r="Q3862" s="27">
        <f>IF(NOT(ISNUMBER(P3862)),"",P3862+15)</f>
        <v>45612</v>
      </c>
      <c r="R3862" s="25" t="s">
        <v>195</v>
      </c>
      <c r="S3862" s="25"/>
      <c r="T3862" s="42"/>
      <c r="U3862" s="24"/>
      <c r="V3862" s="24"/>
      <c r="W3862" s="24"/>
      <c r="X3862" s="24">
        <v>45615</v>
      </c>
      <c r="Y3862" s="23" t="str">
        <f ca="1">IF(LEFT(B3862) = "P",
        IF(OR(ISBLANK(I3862), I3862 = ""), TODAY() - F3862 &amp; CHAR(10) &amp; "(preapproval)", I3862 - F3862 &amp; CHAR(10) &amp; "(PFL filed)"),
       IF(OR(ISBLANK(Z3862), Z3862 = ""), TODAY() - J3862, X3862 - J3862 &amp; CHAR(10) &amp; "(closed)"))</f>
        <v>98
(closed)</v>
      </c>
      <c r="Z3862" s="6" t="str">
        <f>IF(ISBLANK(X3862), "", "Yes")</f>
        <v>Yes</v>
      </c>
    </row>
    <row r="3863" spans="1:26" ht="28.8" hidden="1" x14ac:dyDescent="0.3">
      <c r="A3863" s="29" t="s">
        <v>185</v>
      </c>
      <c r="B3863" s="29">
        <v>2024000141</v>
      </c>
      <c r="C3863" s="31" t="s">
        <v>733</v>
      </c>
      <c r="D3863" s="29" t="s">
        <v>179</v>
      </c>
      <c r="E3863" s="31" t="s">
        <v>740</v>
      </c>
      <c r="F3863" s="43"/>
      <c r="G3863" s="32"/>
      <c r="H3863" s="24" t="s">
        <v>230</v>
      </c>
      <c r="I3863" s="24"/>
      <c r="J3863" s="24">
        <v>45518</v>
      </c>
      <c r="K3863" s="28">
        <v>263.3</v>
      </c>
      <c r="L3863" s="44">
        <v>263.3</v>
      </c>
      <c r="M3863" s="28">
        <v>263.3</v>
      </c>
      <c r="N3863" s="28">
        <v>263.3</v>
      </c>
      <c r="O3863" s="27">
        <f>IF(ISBLANK(J3863), "", IF(LEFT(B3863) = "P", J3863+60, J3863+90))</f>
        <v>45608</v>
      </c>
      <c r="P3863" s="27">
        <v>45540</v>
      </c>
      <c r="Q3863" s="27">
        <f>IF(NOT(ISNUMBER(P3863)),"",P3863+15)</f>
        <v>45555</v>
      </c>
      <c r="R3863" s="25" t="s">
        <v>195</v>
      </c>
      <c r="S3863" s="25"/>
      <c r="T3863" s="42"/>
      <c r="U3863" s="24"/>
      <c r="V3863" s="24"/>
      <c r="W3863" s="24"/>
      <c r="X3863" s="24">
        <v>45558</v>
      </c>
      <c r="Y3863" s="23" t="str">
        <f ca="1">IF(LEFT(B3863) = "P",
        IF(OR(ISBLANK(I3863), I3863 = ""), TODAY() - F3863 &amp; CHAR(10) &amp; "(preapproval)", I3863 - F3863 &amp; CHAR(10) &amp; "(PFL filed)"),
       IF(OR(ISBLANK(Z3863), Z3863 = ""), TODAY() - J3863, X3863 - J3863 &amp; CHAR(10) &amp; "(closed)"))</f>
        <v>40
(closed)</v>
      </c>
      <c r="Z3863" s="6" t="str">
        <f>IF(ISBLANK(X3863), "", "Yes")</f>
        <v>Yes</v>
      </c>
    </row>
    <row r="3864" spans="1:26" ht="28.8" hidden="1" x14ac:dyDescent="0.3">
      <c r="A3864" s="29" t="s">
        <v>185</v>
      </c>
      <c r="B3864" s="29">
        <v>2024000142</v>
      </c>
      <c r="C3864" s="31" t="s">
        <v>261</v>
      </c>
      <c r="D3864" s="29" t="s">
        <v>179</v>
      </c>
      <c r="E3864" s="31" t="s">
        <v>739</v>
      </c>
      <c r="F3864" s="43"/>
      <c r="G3864" s="32"/>
      <c r="H3864" s="24" t="s">
        <v>230</v>
      </c>
      <c r="I3864" s="24"/>
      <c r="J3864" s="24">
        <v>45518</v>
      </c>
      <c r="K3864" s="28">
        <v>422.31</v>
      </c>
      <c r="L3864" s="44">
        <v>80.95</v>
      </c>
      <c r="M3864" s="28">
        <v>422.31</v>
      </c>
      <c r="N3864" s="28">
        <v>80.95</v>
      </c>
      <c r="O3864" s="27">
        <f>IF(ISBLANK(J3864), "", IF(LEFT(B3864) = "P", J3864+60, J3864+90))</f>
        <v>45608</v>
      </c>
      <c r="P3864" s="27">
        <v>45553</v>
      </c>
      <c r="Q3864" s="27">
        <f>IF(NOT(ISNUMBER(P3864)),"",P3864+15)</f>
        <v>45568</v>
      </c>
      <c r="R3864" s="25" t="s">
        <v>195</v>
      </c>
      <c r="S3864" s="25"/>
      <c r="T3864" s="42"/>
      <c r="U3864" s="24"/>
      <c r="V3864" s="24"/>
      <c r="W3864" s="24"/>
      <c r="X3864" s="24">
        <v>45569</v>
      </c>
      <c r="Y3864" s="23" t="str">
        <f ca="1">IF(LEFT(B3864) = "P",
        IF(OR(ISBLANK(I3864), I3864 = ""), TODAY() - F3864 &amp; CHAR(10) &amp; "(preapproval)", I3864 - F3864 &amp; CHAR(10) &amp; "(PFL filed)"),
       IF(OR(ISBLANK(Z3864), Z3864 = ""), TODAY() - J3864, X3864 - J3864 &amp; CHAR(10) &amp; "(closed)"))</f>
        <v>51
(closed)</v>
      </c>
      <c r="Z3864" s="6" t="str">
        <f>IF(ISBLANK(X3864), "", "Yes")</f>
        <v>Yes</v>
      </c>
    </row>
    <row r="3865" spans="1:26" ht="28.8" hidden="1" x14ac:dyDescent="0.3">
      <c r="A3865" s="29" t="s">
        <v>185</v>
      </c>
      <c r="B3865" s="29">
        <v>2024000140</v>
      </c>
      <c r="C3865" s="31" t="s">
        <v>738</v>
      </c>
      <c r="D3865" s="29" t="s">
        <v>179</v>
      </c>
      <c r="E3865" s="31" t="s">
        <v>737</v>
      </c>
      <c r="F3865" s="43"/>
      <c r="G3865" s="32"/>
      <c r="H3865" s="24" t="s">
        <v>230</v>
      </c>
      <c r="I3865" s="24"/>
      <c r="J3865" s="24">
        <v>45517</v>
      </c>
      <c r="K3865" s="28">
        <v>570</v>
      </c>
      <c r="L3865" s="44">
        <v>570</v>
      </c>
      <c r="M3865" s="28">
        <v>570</v>
      </c>
      <c r="N3865" s="44">
        <v>570</v>
      </c>
      <c r="O3865" s="27">
        <f>IF(ISBLANK(J3865), "", IF(LEFT(B3865) = "P", J3865+60, J3865+90))</f>
        <v>45607</v>
      </c>
      <c r="P3865" s="27">
        <v>45567</v>
      </c>
      <c r="Q3865" s="27">
        <f>IF(NOT(ISNUMBER(P3865)),"",P3865+15)</f>
        <v>45582</v>
      </c>
      <c r="R3865" s="25" t="s">
        <v>195</v>
      </c>
      <c r="S3865" s="25"/>
      <c r="T3865" s="42"/>
      <c r="U3865" s="24"/>
      <c r="V3865" s="24"/>
      <c r="W3865" s="24"/>
      <c r="X3865" s="24">
        <v>45583</v>
      </c>
      <c r="Y3865" s="23" t="str">
        <f ca="1">IF(LEFT(B3865) = "P",
        IF(OR(ISBLANK(I3865), I3865 = ""), TODAY() - F3865 &amp; CHAR(10) &amp; "(preapproval)", I3865 - F3865 &amp; CHAR(10) &amp; "(PFL filed)"),
       IF(OR(ISBLANK(Z3865), Z3865 = ""), TODAY() - J3865, X3865 - J3865 &amp; CHAR(10) &amp; "(closed)"))</f>
        <v>66
(closed)</v>
      </c>
      <c r="Z3865" s="6" t="str">
        <f>IF(ISBLANK(X3865), "", "Yes")</f>
        <v>Yes</v>
      </c>
    </row>
    <row r="3866" spans="1:26" ht="28.8" hidden="1" x14ac:dyDescent="0.3">
      <c r="A3866" s="29" t="s">
        <v>185</v>
      </c>
      <c r="B3866" s="29">
        <v>2024000143</v>
      </c>
      <c r="C3866" s="31" t="s">
        <v>261</v>
      </c>
      <c r="D3866" s="29" t="s">
        <v>179</v>
      </c>
      <c r="E3866" s="31" t="s">
        <v>736</v>
      </c>
      <c r="F3866" s="43"/>
      <c r="G3866" s="32"/>
      <c r="H3866" s="24" t="s">
        <v>230</v>
      </c>
      <c r="I3866" s="24"/>
      <c r="J3866" s="24">
        <v>45518</v>
      </c>
      <c r="K3866" s="28">
        <v>89.96</v>
      </c>
      <c r="L3866" s="44">
        <v>99.96</v>
      </c>
      <c r="M3866" s="28">
        <v>19.989999999999998</v>
      </c>
      <c r="N3866" s="28">
        <v>99.96</v>
      </c>
      <c r="O3866" s="27">
        <f>IF(ISBLANK(J3866), "", IF(LEFT(B3866) = "P", J3866+60, J3866+90))</f>
        <v>45608</v>
      </c>
      <c r="P3866" s="27">
        <v>45597</v>
      </c>
      <c r="Q3866" s="27">
        <f>IF(NOT(ISNUMBER(P3866)),"",P3866+15)</f>
        <v>45612</v>
      </c>
      <c r="R3866" s="25" t="s">
        <v>195</v>
      </c>
      <c r="S3866" s="25"/>
      <c r="T3866" s="42"/>
      <c r="U3866" s="24"/>
      <c r="V3866" s="24"/>
      <c r="W3866" s="24"/>
      <c r="X3866" s="24">
        <v>45615</v>
      </c>
      <c r="Y3866" s="23" t="str">
        <f ca="1">IF(LEFT(B3866) = "P",
        IF(OR(ISBLANK(I3866), I3866 = ""), TODAY() - F3866 &amp; CHAR(10) &amp; "(preapproval)", I3866 - F3866 &amp; CHAR(10) &amp; "(PFL filed)"),
       IF(OR(ISBLANK(Z3866), Z3866 = ""), TODAY() - J3866, X3866 - J3866 &amp; CHAR(10) &amp; "(closed)"))</f>
        <v>97
(closed)</v>
      </c>
      <c r="Z3866" s="6" t="str">
        <f>IF(ISBLANK(X3866), "", "Yes")</f>
        <v>Yes</v>
      </c>
    </row>
    <row r="3867" spans="1:26" ht="28.8" hidden="1" x14ac:dyDescent="0.3">
      <c r="A3867" s="29" t="s">
        <v>185</v>
      </c>
      <c r="B3867" s="29">
        <v>2024000144</v>
      </c>
      <c r="C3867" s="31" t="s">
        <v>735</v>
      </c>
      <c r="D3867" s="29" t="s">
        <v>179</v>
      </c>
      <c r="E3867" s="31" t="s">
        <v>734</v>
      </c>
      <c r="F3867" s="43"/>
      <c r="G3867" s="32"/>
      <c r="H3867" s="24" t="s">
        <v>230</v>
      </c>
      <c r="I3867" s="24"/>
      <c r="J3867" s="24">
        <v>45518</v>
      </c>
      <c r="K3867" s="28">
        <v>88.5</v>
      </c>
      <c r="L3867" s="44">
        <v>88.5</v>
      </c>
      <c r="M3867" s="28">
        <v>88.5</v>
      </c>
      <c r="N3867" s="44">
        <v>88.5</v>
      </c>
      <c r="O3867" s="27">
        <f>IF(ISBLANK(J3867), "", IF(LEFT(B3867) = "P", J3867+60, J3867+90))</f>
        <v>45608</v>
      </c>
      <c r="P3867" s="27">
        <v>45567</v>
      </c>
      <c r="Q3867" s="27">
        <f>IF(NOT(ISNUMBER(P3867)),"",P3867+15)</f>
        <v>45582</v>
      </c>
      <c r="R3867" s="25" t="s">
        <v>195</v>
      </c>
      <c r="S3867" s="25"/>
      <c r="T3867" s="42"/>
      <c r="U3867" s="24"/>
      <c r="V3867" s="24"/>
      <c r="W3867" s="24"/>
      <c r="X3867" s="24">
        <v>45583</v>
      </c>
      <c r="Y3867" s="23" t="str">
        <f ca="1">IF(LEFT(B3867) = "P",
        IF(OR(ISBLANK(I3867), I3867 = ""), TODAY() - F3867 &amp; CHAR(10) &amp; "(preapproval)", I3867 - F3867 &amp; CHAR(10) &amp; "(PFL filed)"),
       IF(OR(ISBLANK(Z3867), Z3867 = ""), TODAY() - J3867, X3867 - J3867 &amp; CHAR(10) &amp; "(closed)"))</f>
        <v>65
(closed)</v>
      </c>
      <c r="Z3867" s="6" t="str">
        <f>IF(ISBLANK(X3867), "", "Yes")</f>
        <v>Yes</v>
      </c>
    </row>
    <row r="3868" spans="1:26" ht="28.8" hidden="1" x14ac:dyDescent="0.3">
      <c r="A3868" s="29" t="s">
        <v>185</v>
      </c>
      <c r="B3868" s="29">
        <v>2024000145</v>
      </c>
      <c r="C3868" s="31" t="s">
        <v>733</v>
      </c>
      <c r="D3868" s="29" t="s">
        <v>177</v>
      </c>
      <c r="E3868" s="31" t="s">
        <v>732</v>
      </c>
      <c r="F3868" s="43"/>
      <c r="G3868" s="32"/>
      <c r="H3868" s="24" t="s">
        <v>230</v>
      </c>
      <c r="I3868" s="24"/>
      <c r="J3868" s="24">
        <v>45518</v>
      </c>
      <c r="K3868" s="28">
        <v>31.4</v>
      </c>
      <c r="L3868" s="44">
        <v>31.4</v>
      </c>
      <c r="M3868" s="28">
        <v>31.4</v>
      </c>
      <c r="N3868" s="28">
        <v>31.4</v>
      </c>
      <c r="O3868" s="27">
        <f>IF(ISBLANK(J3868), "", IF(LEFT(B3868) = "P", J3868+60, J3868+90))</f>
        <v>45608</v>
      </c>
      <c r="P3868" s="27">
        <v>45540</v>
      </c>
      <c r="Q3868" s="27">
        <f>IF(NOT(ISNUMBER(P3868)),"",P3868+15)</f>
        <v>45555</v>
      </c>
      <c r="R3868" s="25" t="s">
        <v>195</v>
      </c>
      <c r="S3868" s="25"/>
      <c r="T3868" s="42"/>
      <c r="U3868" s="24"/>
      <c r="V3868" s="24"/>
      <c r="W3868" s="24"/>
      <c r="X3868" s="24">
        <v>45558</v>
      </c>
      <c r="Y3868" s="23" t="str">
        <f ca="1">IF(LEFT(B3868) = "P",
        IF(OR(ISBLANK(I3868), I3868 = ""), TODAY() - F3868 &amp; CHAR(10) &amp; "(preapproval)", I3868 - F3868 &amp; CHAR(10) &amp; "(PFL filed)"),
       IF(OR(ISBLANK(Z3868), Z3868 = ""), TODAY() - J3868, X3868 - J3868 &amp; CHAR(10) &amp; "(closed)"))</f>
        <v>40
(closed)</v>
      </c>
      <c r="Z3868" s="6" t="str">
        <f>IF(ISBLANK(X3868), "", "Yes")</f>
        <v>Yes</v>
      </c>
    </row>
    <row r="3869" spans="1:26" ht="28.8" hidden="1" x14ac:dyDescent="0.3">
      <c r="A3869" s="29" t="s">
        <v>185</v>
      </c>
      <c r="B3869" s="29">
        <v>2024000146</v>
      </c>
      <c r="C3869" s="31" t="s">
        <v>238</v>
      </c>
      <c r="D3869" s="29" t="s">
        <v>179</v>
      </c>
      <c r="E3869" s="31" t="s">
        <v>731</v>
      </c>
      <c r="F3869" s="43"/>
      <c r="G3869" s="32"/>
      <c r="H3869" s="24" t="s">
        <v>230</v>
      </c>
      <c r="I3869" s="24"/>
      <c r="J3869" s="24">
        <v>45520</v>
      </c>
      <c r="K3869" s="28">
        <v>634</v>
      </c>
      <c r="L3869" s="44">
        <v>434</v>
      </c>
      <c r="M3869" s="28">
        <v>634</v>
      </c>
      <c r="N3869" s="28">
        <v>434</v>
      </c>
      <c r="O3869" s="27">
        <f>IF(ISBLANK(J3869), "", IF(LEFT(B3869) = "P", J3869+60, J3869+90))</f>
        <v>45610</v>
      </c>
      <c r="P3869" s="27">
        <v>45568</v>
      </c>
      <c r="Q3869" s="27">
        <f>IF(NOT(ISNUMBER(P3869)),"",P3869+15)</f>
        <v>45583</v>
      </c>
      <c r="R3869" s="25" t="s">
        <v>195</v>
      </c>
      <c r="S3869" s="25"/>
      <c r="T3869" s="42"/>
      <c r="U3869" s="24"/>
      <c r="V3869" s="24"/>
      <c r="W3869" s="24"/>
      <c r="X3869" s="24">
        <v>45586</v>
      </c>
      <c r="Y3869" s="23" t="str">
        <f ca="1">IF(LEFT(B3869) = "P",
        IF(OR(ISBLANK(I3869), I3869 = ""), TODAY() - F3869 &amp; CHAR(10) &amp; "(preapproval)", I3869 - F3869 &amp; CHAR(10) &amp; "(PFL filed)"),
       IF(OR(ISBLANK(Z3869), Z3869 = ""), TODAY() - J3869, X3869 - J3869 &amp; CHAR(10) &amp; "(closed)"))</f>
        <v>66
(closed)</v>
      </c>
      <c r="Z3869" s="6" t="str">
        <f>IF(ISBLANK(X3869), "", "Yes")</f>
        <v>Yes</v>
      </c>
    </row>
    <row r="3870" spans="1:26" ht="28.8" hidden="1" x14ac:dyDescent="0.3">
      <c r="A3870" s="29" t="s">
        <v>185</v>
      </c>
      <c r="B3870" s="29">
        <v>2024000147</v>
      </c>
      <c r="C3870" t="s">
        <v>238</v>
      </c>
      <c r="D3870" s="29" t="s">
        <v>176</v>
      </c>
      <c r="E3870" s="31" t="s">
        <v>730</v>
      </c>
      <c r="F3870" s="43"/>
      <c r="G3870" s="32"/>
      <c r="H3870" s="24" t="s">
        <v>230</v>
      </c>
      <c r="I3870" s="24"/>
      <c r="J3870" s="24">
        <v>45520</v>
      </c>
      <c r="K3870">
        <v>433.65</v>
      </c>
      <c r="L3870" s="44">
        <v>433.65</v>
      </c>
      <c r="M3870" s="28">
        <v>433.65</v>
      </c>
      <c r="N3870" s="28">
        <v>433.65</v>
      </c>
      <c r="O3870" s="27">
        <f>IF(ISBLANK(J3870), "", IF(LEFT(B3870) = "P", J3870+60, J3870+90))</f>
        <v>45610</v>
      </c>
      <c r="P3870" s="27">
        <v>45597</v>
      </c>
      <c r="Q3870" s="27">
        <f>IF(NOT(ISNUMBER(P3870)),"",P3870+15)</f>
        <v>45612</v>
      </c>
      <c r="R3870" s="25" t="s">
        <v>195</v>
      </c>
      <c r="S3870" s="25"/>
      <c r="T3870" s="42"/>
      <c r="U3870" s="24"/>
      <c r="V3870" s="24"/>
      <c r="W3870" s="24"/>
      <c r="X3870" s="24">
        <v>45615</v>
      </c>
      <c r="Y3870" s="23" t="str">
        <f ca="1">IF(LEFT(B3870) = "P",
        IF(OR(ISBLANK(I3870), I3870 = ""), TODAY() - F3870 &amp; CHAR(10) &amp; "(preapproval)", I3870 - F3870 &amp; CHAR(10) &amp; "(PFL filed)"),
       IF(OR(ISBLANK(Z3870), Z3870 = ""), TODAY() - J3870, X3870 - J3870 &amp; CHAR(10) &amp; "(closed)"))</f>
        <v>95
(closed)</v>
      </c>
      <c r="Z3870" s="6" t="str">
        <f>IF(ISBLANK(X3870), "", "Yes")</f>
        <v>Yes</v>
      </c>
    </row>
    <row r="3871" spans="1:26" ht="15.75" hidden="1" customHeight="1" x14ac:dyDescent="0.3">
      <c r="A3871" s="29" t="s">
        <v>185</v>
      </c>
      <c r="B3871" s="29">
        <v>2024000148</v>
      </c>
      <c r="C3871" s="31" t="s">
        <v>238</v>
      </c>
      <c r="D3871" s="29" t="s">
        <v>177</v>
      </c>
      <c r="E3871" s="31" t="s">
        <v>729</v>
      </c>
      <c r="F3871" s="43"/>
      <c r="G3871" s="32"/>
      <c r="H3871" s="24" t="s">
        <v>230</v>
      </c>
      <c r="I3871" s="24"/>
      <c r="J3871" s="24">
        <v>45520</v>
      </c>
      <c r="K3871" s="28">
        <v>83</v>
      </c>
      <c r="L3871" s="44">
        <v>83</v>
      </c>
      <c r="M3871" s="28">
        <v>83</v>
      </c>
      <c r="N3871" s="28">
        <v>83</v>
      </c>
      <c r="O3871" s="27">
        <f>IF(ISBLANK(J3871), "", IF(LEFT(B3871) = "P", J3871+60, J3871+90))</f>
        <v>45610</v>
      </c>
      <c r="P3871" s="27">
        <v>45568</v>
      </c>
      <c r="Q3871" s="27">
        <f>IF(NOT(ISNUMBER(P3871)),"",P3871+15)</f>
        <v>45583</v>
      </c>
      <c r="R3871" s="25" t="s">
        <v>195</v>
      </c>
      <c r="S3871" s="25"/>
      <c r="T3871" s="42"/>
      <c r="U3871" s="24"/>
      <c r="V3871" s="24"/>
      <c r="W3871" s="24"/>
      <c r="X3871" s="24">
        <v>45586</v>
      </c>
      <c r="Y3871" s="23" t="str">
        <f ca="1">IF(LEFT(B3871) = "P",
        IF(OR(ISBLANK(I3871), I3871 = ""), TODAY() - F3871 &amp; CHAR(10) &amp; "(preapproval)", I3871 - F3871 &amp; CHAR(10) &amp; "(PFL filed)"),
       IF(OR(ISBLANK(Z3871), Z3871 = ""), TODAY() - J3871, X3871 - J3871 &amp; CHAR(10) &amp; "(closed)"))</f>
        <v>66
(closed)</v>
      </c>
      <c r="Z3871" s="6" t="str">
        <f>IF(ISBLANK(X3871), "", "Yes")</f>
        <v>Yes</v>
      </c>
    </row>
    <row r="3872" spans="1:26" ht="28.8" hidden="1" x14ac:dyDescent="0.3">
      <c r="A3872" s="29" t="s">
        <v>185</v>
      </c>
      <c r="B3872" s="29">
        <v>2024000149</v>
      </c>
      <c r="C3872" s="31" t="s">
        <v>193</v>
      </c>
      <c r="D3872" s="29" t="s">
        <v>177</v>
      </c>
      <c r="E3872" s="31" t="s">
        <v>728</v>
      </c>
      <c r="F3872" s="43"/>
      <c r="G3872" s="32"/>
      <c r="H3872" s="24" t="s">
        <v>230</v>
      </c>
      <c r="I3872" s="24"/>
      <c r="J3872" s="24">
        <v>45520</v>
      </c>
      <c r="K3872" s="28">
        <v>180</v>
      </c>
      <c r="L3872" s="44">
        <v>180</v>
      </c>
      <c r="M3872" s="28">
        <v>180</v>
      </c>
      <c r="N3872" s="44">
        <v>180</v>
      </c>
      <c r="O3872" s="27">
        <f>IF(ISBLANK(J3872), "", IF(LEFT(B3872) = "P", J3872+60, J3872+90))</f>
        <v>45610</v>
      </c>
      <c r="P3872" s="27">
        <v>45568</v>
      </c>
      <c r="Q3872" s="27">
        <f>IF(NOT(ISNUMBER(P3872)),"",P3872+15)</f>
        <v>45583</v>
      </c>
      <c r="R3872" s="25" t="s">
        <v>195</v>
      </c>
      <c r="S3872" s="25"/>
      <c r="T3872" s="42"/>
      <c r="U3872" s="24"/>
      <c r="V3872" s="24"/>
      <c r="W3872" s="24"/>
      <c r="X3872" s="24">
        <v>45586</v>
      </c>
      <c r="Y3872" s="23" t="str">
        <f ca="1">IF(LEFT(B3872) = "P",
        IF(OR(ISBLANK(I3872), I3872 = ""), TODAY() - F3872 &amp; CHAR(10) &amp; "(preapproval)", I3872 - F3872 &amp; CHAR(10) &amp; "(PFL filed)"),
       IF(OR(ISBLANK(Z3872), Z3872 = ""), TODAY() - J3872, X3872 - J3872 &amp; CHAR(10) &amp; "(closed)"))</f>
        <v>66
(closed)</v>
      </c>
      <c r="Z3872" s="6" t="str">
        <f>IF(ISBLANK(X3872), "", "Yes")</f>
        <v>Yes</v>
      </c>
    </row>
    <row r="3873" spans="1:26" ht="28.8" hidden="1" x14ac:dyDescent="0.3">
      <c r="A3873" s="29" t="s">
        <v>185</v>
      </c>
      <c r="B3873" s="29">
        <v>2024000150</v>
      </c>
      <c r="C3873" s="31" t="s">
        <v>238</v>
      </c>
      <c r="D3873" s="29" t="s">
        <v>179</v>
      </c>
      <c r="E3873" s="31" t="s">
        <v>727</v>
      </c>
      <c r="F3873" s="43"/>
      <c r="G3873" s="32"/>
      <c r="H3873" s="24" t="s">
        <v>230</v>
      </c>
      <c r="I3873" s="24"/>
      <c r="J3873" s="24">
        <v>45520</v>
      </c>
      <c r="K3873" s="28">
        <v>1019.29</v>
      </c>
      <c r="L3873" s="44">
        <v>1039.5999999999999</v>
      </c>
      <c r="M3873" s="28">
        <v>1019.29</v>
      </c>
      <c r="N3873" s="28">
        <v>1039.5999999999999</v>
      </c>
      <c r="O3873" s="27">
        <f>IF(ISBLANK(J3873), "", IF(LEFT(B3873) = "P", J3873+60, J3873+90))</f>
        <v>45610</v>
      </c>
      <c r="P3873" s="27">
        <v>45540</v>
      </c>
      <c r="Q3873" s="27">
        <f>IF(NOT(ISNUMBER(P3873)),"",P3873+15)</f>
        <v>45555</v>
      </c>
      <c r="R3873" s="25" t="s">
        <v>195</v>
      </c>
      <c r="S3873" s="25"/>
      <c r="T3873" s="42"/>
      <c r="U3873" s="24"/>
      <c r="V3873" s="24"/>
      <c r="W3873" s="24"/>
      <c r="X3873" s="24">
        <v>45558</v>
      </c>
      <c r="Y3873" s="23" t="str">
        <f ca="1">IF(LEFT(B3873) = "P",
        IF(OR(ISBLANK(I3873), I3873 = ""), TODAY() - F3873 &amp; CHAR(10) &amp; "(preapproval)", I3873 - F3873 &amp; CHAR(10) &amp; "(PFL filed)"),
       IF(OR(ISBLANK(Z3873), Z3873 = ""), TODAY() - J3873, X3873 - J3873 &amp; CHAR(10) &amp; "(closed)"))</f>
        <v>38
(closed)</v>
      </c>
      <c r="Z3873" s="6" t="str">
        <f>IF(ISBLANK(X3873), "", "Yes")</f>
        <v>Yes</v>
      </c>
    </row>
    <row r="3874" spans="1:26" ht="28.8" hidden="1" x14ac:dyDescent="0.3">
      <c r="A3874" s="29" t="s">
        <v>185</v>
      </c>
      <c r="B3874" s="29">
        <v>2024000151</v>
      </c>
      <c r="C3874" s="31" t="s">
        <v>238</v>
      </c>
      <c r="D3874" s="29" t="s">
        <v>179</v>
      </c>
      <c r="E3874" s="31" t="s">
        <v>399</v>
      </c>
      <c r="F3874" s="43"/>
      <c r="G3874" s="32"/>
      <c r="H3874" s="24" t="s">
        <v>230</v>
      </c>
      <c r="I3874" s="24"/>
      <c r="J3874" s="24">
        <v>45520</v>
      </c>
      <c r="K3874" s="28">
        <v>510</v>
      </c>
      <c r="L3874" s="44">
        <v>510</v>
      </c>
      <c r="M3874" s="28">
        <v>510</v>
      </c>
      <c r="N3874" s="28">
        <v>510</v>
      </c>
      <c r="O3874" s="27">
        <f>IF(ISBLANK(J3874), "", IF(LEFT(B3874) = "P", J3874+60, J3874+90))</f>
        <v>45610</v>
      </c>
      <c r="P3874" s="27">
        <v>45597</v>
      </c>
      <c r="Q3874" s="27">
        <f>IF(NOT(ISNUMBER(P3874)),"",P3874+15)</f>
        <v>45612</v>
      </c>
      <c r="R3874" s="25" t="s">
        <v>195</v>
      </c>
      <c r="S3874" s="25"/>
      <c r="T3874" s="42"/>
      <c r="U3874" s="24"/>
      <c r="V3874" s="24"/>
      <c r="W3874" s="24"/>
      <c r="X3874" s="24">
        <v>45615</v>
      </c>
      <c r="Y3874" s="23" t="str">
        <f ca="1">IF(LEFT(B3874) = "P",
        IF(OR(ISBLANK(I3874), I3874 = ""), TODAY() - F3874 &amp; CHAR(10) &amp; "(preapproval)", I3874 - F3874 &amp; CHAR(10) &amp; "(PFL filed)"),
       IF(OR(ISBLANK(Z3874), Z3874 = ""), TODAY() - J3874, X3874 - J3874 &amp; CHAR(10) &amp; "(closed)"))</f>
        <v>95
(closed)</v>
      </c>
      <c r="Z3874" s="6" t="str">
        <f>IF(ISBLANK(X3874), "", "Yes")</f>
        <v>Yes</v>
      </c>
    </row>
    <row r="3875" spans="1:26" ht="28.8" hidden="1" x14ac:dyDescent="0.3">
      <c r="A3875" s="29" t="s">
        <v>185</v>
      </c>
      <c r="B3875" s="29">
        <v>2024000152</v>
      </c>
      <c r="C3875" s="31" t="s">
        <v>193</v>
      </c>
      <c r="D3875" s="29" t="s">
        <v>179</v>
      </c>
      <c r="E3875" s="31" t="s">
        <v>726</v>
      </c>
      <c r="F3875" s="43"/>
      <c r="G3875" s="32"/>
      <c r="H3875" s="24" t="s">
        <v>230</v>
      </c>
      <c r="I3875" s="24"/>
      <c r="J3875" s="24">
        <v>45520</v>
      </c>
      <c r="K3875" s="28">
        <v>246</v>
      </c>
      <c r="L3875" s="44">
        <v>246</v>
      </c>
      <c r="M3875" s="28">
        <v>246</v>
      </c>
      <c r="N3875" s="44">
        <v>246</v>
      </c>
      <c r="O3875" s="27">
        <f>IF(ISBLANK(J3875), "", IF(LEFT(B3875) = "P", J3875+60, J3875+90))</f>
        <v>45610</v>
      </c>
      <c r="P3875" s="27">
        <v>45602</v>
      </c>
      <c r="Q3875" s="27">
        <f>IF(NOT(ISNUMBER(P3875)),"",P3875+15)</f>
        <v>45617</v>
      </c>
      <c r="R3875" s="25" t="s">
        <v>195</v>
      </c>
      <c r="S3875" s="25"/>
      <c r="T3875" s="42"/>
      <c r="U3875" s="24"/>
      <c r="V3875" s="24"/>
      <c r="W3875" s="24"/>
      <c r="X3875" s="24">
        <v>45618</v>
      </c>
      <c r="Y3875" s="23" t="str">
        <f ca="1">IF(LEFT(B3875) = "P",
        IF(OR(ISBLANK(I3875), I3875 = ""), TODAY() - F3875 &amp; CHAR(10) &amp; "(preapproval)", I3875 - F3875 &amp; CHAR(10) &amp; "(PFL filed)"),
       IF(OR(ISBLANK(Z3875), Z3875 = ""), TODAY() - J3875, X3875 - J3875 &amp; CHAR(10) &amp; "(closed)"))</f>
        <v>98
(closed)</v>
      </c>
      <c r="Z3875" s="6" t="str">
        <f>IF(ISBLANK(X3875), "", "Yes")</f>
        <v>Yes</v>
      </c>
    </row>
    <row r="3876" spans="1:26" ht="28.8" hidden="1" x14ac:dyDescent="0.3">
      <c r="A3876" s="29" t="s">
        <v>185</v>
      </c>
      <c r="B3876" s="29">
        <v>2024000153</v>
      </c>
      <c r="C3876" s="31" t="s">
        <v>238</v>
      </c>
      <c r="D3876" s="29" t="s">
        <v>179</v>
      </c>
      <c r="E3876" s="31" t="s">
        <v>725</v>
      </c>
      <c r="F3876" s="43"/>
      <c r="G3876" s="32"/>
      <c r="H3876" s="24" t="s">
        <v>230</v>
      </c>
      <c r="I3876" s="24"/>
      <c r="J3876" s="24">
        <v>45520</v>
      </c>
      <c r="K3876" s="28">
        <v>714</v>
      </c>
      <c r="L3876" s="44">
        <v>714</v>
      </c>
      <c r="M3876" s="28">
        <v>714</v>
      </c>
      <c r="N3876" s="28">
        <v>714</v>
      </c>
      <c r="O3876" s="27">
        <f>IF(ISBLANK(J3876), "", IF(LEFT(B3876) = "P", J3876+60, J3876+90))</f>
        <v>45610</v>
      </c>
      <c r="P3876" s="27">
        <v>45553</v>
      </c>
      <c r="Q3876" s="27">
        <f>IF(NOT(ISNUMBER(P3876)),"",P3876+15)</f>
        <v>45568</v>
      </c>
      <c r="R3876" s="25" t="s">
        <v>195</v>
      </c>
      <c r="S3876" s="25"/>
      <c r="T3876" s="42"/>
      <c r="U3876" s="24"/>
      <c r="V3876" s="24"/>
      <c r="W3876" s="24"/>
      <c r="X3876" s="24">
        <v>45569</v>
      </c>
      <c r="Y3876" s="23" t="str">
        <f ca="1">IF(LEFT(B3876) = "P",
        IF(OR(ISBLANK(I3876), I3876 = ""), TODAY() - F3876 &amp; CHAR(10) &amp; "(preapproval)", I3876 - F3876 &amp; CHAR(10) &amp; "(PFL filed)"),
       IF(OR(ISBLANK(Z3876), Z3876 = ""), TODAY() - J3876, X3876 - J3876 &amp; CHAR(10) &amp; "(closed)"))</f>
        <v>49
(closed)</v>
      </c>
      <c r="Z3876" s="6" t="str">
        <f>IF(ISBLANK(X3876), "", "Yes")</f>
        <v>Yes</v>
      </c>
    </row>
    <row r="3877" spans="1:26" ht="28.8" hidden="1" x14ac:dyDescent="0.3">
      <c r="A3877" s="29" t="s">
        <v>185</v>
      </c>
      <c r="B3877" s="29">
        <v>2024000154</v>
      </c>
      <c r="C3877" s="31" t="s">
        <v>261</v>
      </c>
      <c r="D3877" s="29" t="s">
        <v>179</v>
      </c>
      <c r="E3877" s="31" t="s">
        <v>724</v>
      </c>
      <c r="F3877" s="43"/>
      <c r="G3877" s="32"/>
      <c r="H3877" s="24" t="s">
        <v>230</v>
      </c>
      <c r="I3877" s="24"/>
      <c r="J3877" s="24">
        <v>45523</v>
      </c>
      <c r="K3877" s="28">
        <v>1905.48</v>
      </c>
      <c r="L3877" s="44">
        <v>399.84</v>
      </c>
      <c r="M3877" s="28">
        <v>1905.48</v>
      </c>
      <c r="N3877" s="28">
        <v>399.84</v>
      </c>
      <c r="O3877" s="27">
        <f>IF(ISBLANK(J3877), "", IF(LEFT(B3877) = "P", J3877+60, J3877+90))</f>
        <v>45613</v>
      </c>
      <c r="P3877" s="27">
        <v>45568</v>
      </c>
      <c r="Q3877" s="27">
        <f>IF(NOT(ISNUMBER(P3877)),"",P3877+15)</f>
        <v>45583</v>
      </c>
      <c r="R3877" s="25" t="s">
        <v>673</v>
      </c>
      <c r="S3877" s="25"/>
      <c r="T3877" s="42"/>
      <c r="U3877" s="24"/>
      <c r="V3877" s="24"/>
      <c r="W3877" s="24"/>
      <c r="X3877" s="24">
        <v>45586</v>
      </c>
      <c r="Y3877" s="23" t="str">
        <f ca="1">IF(LEFT(B3877) = "P",
        IF(OR(ISBLANK(I3877), I3877 = ""), TODAY() - F3877 &amp; CHAR(10) &amp; "(preapproval)", I3877 - F3877 &amp; CHAR(10) &amp; "(PFL filed)"),
       IF(OR(ISBLANK(Z3877), Z3877 = ""), TODAY() - J3877, X3877 - J3877 &amp; CHAR(10) &amp; "(closed)"))</f>
        <v>63
(closed)</v>
      </c>
      <c r="Z3877" s="6" t="str">
        <f>IF(ISBLANK(X3877), "", "Yes")</f>
        <v>Yes</v>
      </c>
    </row>
    <row r="3878" spans="1:26" ht="28.8" hidden="1" x14ac:dyDescent="0.3">
      <c r="A3878" s="29" t="s">
        <v>185</v>
      </c>
      <c r="B3878" s="29">
        <v>2024000155</v>
      </c>
      <c r="C3878" s="31" t="s">
        <v>236</v>
      </c>
      <c r="D3878" s="29" t="s">
        <v>179</v>
      </c>
      <c r="E3878" s="31" t="s">
        <v>723</v>
      </c>
      <c r="F3878" s="43"/>
      <c r="G3878" s="32"/>
      <c r="H3878" s="24" t="s">
        <v>230</v>
      </c>
      <c r="I3878" s="24"/>
      <c r="J3878" s="24">
        <v>45524</v>
      </c>
      <c r="K3878" s="28">
        <v>254.8</v>
      </c>
      <c r="L3878" s="44">
        <v>254.8</v>
      </c>
      <c r="M3878" s="28">
        <v>254.8</v>
      </c>
      <c r="N3878" s="44">
        <v>254.8</v>
      </c>
      <c r="O3878" s="27">
        <f>IF(ISBLANK(J3878), "", IF(LEFT(B3878) = "P", J3878+60, J3878+90))</f>
        <v>45614</v>
      </c>
      <c r="P3878" s="27">
        <v>45596</v>
      </c>
      <c r="Q3878" s="27">
        <f>IF(NOT(ISNUMBER(P3878)),"",P3878+15)</f>
        <v>45611</v>
      </c>
      <c r="R3878" s="25" t="s">
        <v>195</v>
      </c>
      <c r="S3878" s="25"/>
      <c r="T3878" s="42"/>
      <c r="U3878" s="24"/>
      <c r="V3878" s="24"/>
      <c r="W3878" s="24"/>
      <c r="X3878" s="24">
        <v>45614</v>
      </c>
      <c r="Y3878" s="23" t="str">
        <f ca="1">IF(LEFT(B3878) = "P",
        IF(OR(ISBLANK(I3878), I3878 = ""), TODAY() - F3878 &amp; CHAR(10) &amp; "(preapproval)", I3878 - F3878 &amp; CHAR(10) &amp; "(PFL filed)"),
       IF(OR(ISBLANK(Z3878), Z3878 = ""), TODAY() - J3878, X3878 - J3878 &amp; CHAR(10) &amp; "(closed)"))</f>
        <v>90
(closed)</v>
      </c>
      <c r="Z3878" s="6" t="str">
        <f>IF(ISBLANK(X3878), "", "Yes")</f>
        <v>Yes</v>
      </c>
    </row>
    <row r="3879" spans="1:26" ht="28.8" hidden="1" x14ac:dyDescent="0.3">
      <c r="A3879" s="29" t="s">
        <v>185</v>
      </c>
      <c r="B3879" s="29">
        <v>2024000156</v>
      </c>
      <c r="C3879" s="31" t="s">
        <v>333</v>
      </c>
      <c r="D3879" s="29" t="s">
        <v>179</v>
      </c>
      <c r="E3879" s="31" t="s">
        <v>722</v>
      </c>
      <c r="F3879" s="43"/>
      <c r="G3879" s="32"/>
      <c r="H3879" s="24" t="s">
        <v>230</v>
      </c>
      <c r="I3879" s="24"/>
      <c r="J3879" s="24">
        <v>45524</v>
      </c>
      <c r="K3879" s="28">
        <v>399.6</v>
      </c>
      <c r="L3879" s="44">
        <v>199.8</v>
      </c>
      <c r="M3879" s="28">
        <v>399.6</v>
      </c>
      <c r="N3879" s="44">
        <v>199.8</v>
      </c>
      <c r="O3879" s="27">
        <f>IF(ISBLANK(J3879), "", IF(LEFT(B3879) = "P", J3879+60, J3879+90))</f>
        <v>45614</v>
      </c>
      <c r="P3879" s="27">
        <v>45602</v>
      </c>
      <c r="Q3879" s="27">
        <f>IF(NOT(ISNUMBER(P3879)),"",P3879+15)</f>
        <v>45617</v>
      </c>
      <c r="R3879" s="25" t="s">
        <v>195</v>
      </c>
      <c r="S3879" s="25"/>
      <c r="T3879" s="42"/>
      <c r="U3879" s="24"/>
      <c r="V3879" s="24"/>
      <c r="W3879" s="24"/>
      <c r="X3879" s="24">
        <v>45618</v>
      </c>
      <c r="Y3879" s="23" t="str">
        <f ca="1">IF(LEFT(B3879) = "P",
        IF(OR(ISBLANK(I3879), I3879 = ""), TODAY() - F3879 &amp; CHAR(10) &amp; "(preapproval)", I3879 - F3879 &amp; CHAR(10) &amp; "(PFL filed)"),
       IF(OR(ISBLANK(Z3879), Z3879 = ""), TODAY() - J3879, X3879 - J3879 &amp; CHAR(10) &amp; "(closed)"))</f>
        <v>94
(closed)</v>
      </c>
      <c r="Z3879" s="6" t="str">
        <f>IF(ISBLANK(X3879), "", "Yes")</f>
        <v>Yes</v>
      </c>
    </row>
    <row r="3880" spans="1:26" ht="28.8" hidden="1" x14ac:dyDescent="0.3">
      <c r="A3880" s="29" t="s">
        <v>185</v>
      </c>
      <c r="B3880" s="29">
        <v>2024000157</v>
      </c>
      <c r="C3880" s="31" t="s">
        <v>695</v>
      </c>
      <c r="D3880" s="29" t="s">
        <v>179</v>
      </c>
      <c r="E3880" s="31" t="s">
        <v>721</v>
      </c>
      <c r="F3880" s="43"/>
      <c r="G3880" s="32"/>
      <c r="H3880" s="24" t="s">
        <v>230</v>
      </c>
      <c r="I3880" s="24"/>
      <c r="J3880" s="24">
        <v>45525</v>
      </c>
      <c r="K3880" s="28">
        <v>633.04</v>
      </c>
      <c r="L3880" s="44">
        <v>613.04</v>
      </c>
      <c r="M3880" s="28">
        <v>633.04</v>
      </c>
      <c r="N3880" s="44">
        <v>613.04</v>
      </c>
      <c r="O3880" s="27">
        <f>IF(ISBLANK(J3880), "", IF(LEFT(B3880) = "P", J3880+60, J3880+90))</f>
        <v>45615</v>
      </c>
      <c r="P3880" s="27">
        <v>45602</v>
      </c>
      <c r="Q3880" s="27">
        <f>IF(NOT(ISNUMBER(P3880)),"",P3880+15)</f>
        <v>45617</v>
      </c>
      <c r="R3880" s="25" t="s">
        <v>195</v>
      </c>
      <c r="S3880" s="25"/>
      <c r="T3880" s="42"/>
      <c r="U3880" s="24"/>
      <c r="V3880" s="24"/>
      <c r="W3880" s="24"/>
      <c r="X3880" s="24">
        <v>45618</v>
      </c>
      <c r="Y3880" s="23" t="str">
        <f ca="1">IF(LEFT(B3880) = "P",
        IF(OR(ISBLANK(I3880), I3880 = ""), TODAY() - F3880 &amp; CHAR(10) &amp; "(preapproval)", I3880 - F3880 &amp; CHAR(10) &amp; "(PFL filed)"),
       IF(OR(ISBLANK(Z3880), Z3880 = ""), TODAY() - J3880, X3880 - J3880 &amp; CHAR(10) &amp; "(closed)"))</f>
        <v>93
(closed)</v>
      </c>
      <c r="Z3880" s="6" t="str">
        <f>IF(ISBLANK(X3880), "", "Yes")</f>
        <v>Yes</v>
      </c>
    </row>
    <row r="3881" spans="1:26" ht="28.8" hidden="1" x14ac:dyDescent="0.3">
      <c r="A3881" s="29" t="s">
        <v>185</v>
      </c>
      <c r="B3881" s="29">
        <v>2024000158</v>
      </c>
      <c r="C3881" s="31" t="s">
        <v>242</v>
      </c>
      <c r="D3881" s="29" t="s">
        <v>179</v>
      </c>
      <c r="E3881" s="31" t="s">
        <v>663</v>
      </c>
      <c r="F3881" s="43"/>
      <c r="G3881" s="32"/>
      <c r="H3881" s="24" t="s">
        <v>230</v>
      </c>
      <c r="I3881" s="24"/>
      <c r="J3881" s="24">
        <v>45525</v>
      </c>
      <c r="K3881" s="28">
        <v>11574</v>
      </c>
      <c r="L3881" s="44">
        <v>643</v>
      </c>
      <c r="M3881" s="28">
        <v>0</v>
      </c>
      <c r="N3881" s="28">
        <v>0</v>
      </c>
      <c r="O3881" s="27">
        <f>IF(ISBLANK(J3881), "", IF(LEFT(B3881) = "P", J3881+60, J3881+90))</f>
        <v>45615</v>
      </c>
      <c r="P3881" s="27" t="s">
        <v>230</v>
      </c>
      <c r="Q3881" s="27" t="s">
        <v>230</v>
      </c>
      <c r="R3881" s="25" t="s">
        <v>195</v>
      </c>
      <c r="S3881" s="25"/>
      <c r="T3881" s="42"/>
      <c r="U3881" s="24"/>
      <c r="V3881" s="24"/>
      <c r="W3881" s="24"/>
      <c r="X3881" s="24">
        <v>45558</v>
      </c>
      <c r="Y3881" s="23" t="str">
        <f ca="1">IF(LEFT(B3881) = "P",
        IF(OR(ISBLANK(I3881), I3881 = ""), TODAY() - F3881 &amp; CHAR(10) &amp; "(preapproval)", I3881 - F3881 &amp; CHAR(10) &amp; "(PFL filed)"),
       IF(OR(ISBLANK(Z3881), Z3881 = ""), TODAY() - J3881, X3881 - J3881 &amp; CHAR(10) &amp; "(closed)"))</f>
        <v>33
(closed)</v>
      </c>
      <c r="Z3881" s="6" t="str">
        <f>IF(ISBLANK(X3881), "", "Yes")</f>
        <v>Yes</v>
      </c>
    </row>
    <row r="3882" spans="1:26" ht="28.8" hidden="1" x14ac:dyDescent="0.3">
      <c r="A3882" s="29" t="s">
        <v>185</v>
      </c>
      <c r="B3882" s="29">
        <v>2024000159</v>
      </c>
      <c r="C3882" s="31" t="s">
        <v>261</v>
      </c>
      <c r="D3882" s="29" t="s">
        <v>179</v>
      </c>
      <c r="E3882" s="31" t="s">
        <v>720</v>
      </c>
      <c r="F3882" s="43"/>
      <c r="G3882" s="32"/>
      <c r="H3882" s="24" t="s">
        <v>230</v>
      </c>
      <c r="I3882" s="24"/>
      <c r="J3882" s="24">
        <v>45526</v>
      </c>
      <c r="K3882" s="28">
        <v>457.58</v>
      </c>
      <c r="L3882" s="44">
        <v>99.96</v>
      </c>
      <c r="M3882" s="28">
        <v>457.58</v>
      </c>
      <c r="N3882" s="44">
        <v>99.96</v>
      </c>
      <c r="O3882" s="27">
        <f>IF(ISBLANK(J3882), "", IF(LEFT(B3882) = "P", J3882+60, J3882+90))</f>
        <v>45616</v>
      </c>
      <c r="P3882" s="27">
        <v>45602</v>
      </c>
      <c r="Q3882" s="27">
        <f>IF(NOT(ISNUMBER(P3882)),"",P3882+15)</f>
        <v>45617</v>
      </c>
      <c r="R3882" s="25" t="s">
        <v>195</v>
      </c>
      <c r="S3882" s="25"/>
      <c r="T3882" s="42"/>
      <c r="U3882" s="24"/>
      <c r="V3882" s="24"/>
      <c r="W3882" s="24"/>
      <c r="X3882" s="24">
        <v>45618</v>
      </c>
      <c r="Y3882" s="23" t="str">
        <f ca="1">IF(LEFT(B3882) = "P",
        IF(OR(ISBLANK(I3882), I3882 = ""), TODAY() - F3882 &amp; CHAR(10) &amp; "(preapproval)", I3882 - F3882 &amp; CHAR(10) &amp; "(PFL filed)"),
       IF(OR(ISBLANK(Z3882), Z3882 = ""), TODAY() - J3882, X3882 - J3882 &amp; CHAR(10) &amp; "(closed)"))</f>
        <v>92
(closed)</v>
      </c>
      <c r="Z3882" s="6" t="str">
        <f>IF(ISBLANK(X3882), "", "Yes")</f>
        <v>Yes</v>
      </c>
    </row>
    <row r="3883" spans="1:26" ht="28.8" hidden="1" x14ac:dyDescent="0.3">
      <c r="A3883" s="29" t="s">
        <v>185</v>
      </c>
      <c r="B3883" s="29">
        <v>2024000160</v>
      </c>
      <c r="C3883" s="31" t="s">
        <v>261</v>
      </c>
      <c r="D3883" s="29" t="s">
        <v>179</v>
      </c>
      <c r="E3883" s="31" t="s">
        <v>719</v>
      </c>
      <c r="F3883" s="43"/>
      <c r="G3883" s="32"/>
      <c r="H3883" s="24" t="s">
        <v>230</v>
      </c>
      <c r="I3883" s="24"/>
      <c r="J3883" s="24">
        <v>45526</v>
      </c>
      <c r="K3883" s="28">
        <v>462.66</v>
      </c>
      <c r="L3883" s="44">
        <v>161.9</v>
      </c>
      <c r="M3883" s="28">
        <v>462.66</v>
      </c>
      <c r="N3883" s="28">
        <v>161.9</v>
      </c>
      <c r="O3883" s="27">
        <f>IF(ISBLANK(J3883), "", IF(LEFT(B3883) = "P", J3883+60, J3883+90))</f>
        <v>45616</v>
      </c>
      <c r="P3883" s="27">
        <v>45602</v>
      </c>
      <c r="Q3883" s="27">
        <f>IF(NOT(ISNUMBER(P3883)),"",P3883+15)</f>
        <v>45617</v>
      </c>
      <c r="R3883" s="25" t="s">
        <v>195</v>
      </c>
      <c r="S3883" s="25"/>
      <c r="T3883" s="42"/>
      <c r="U3883" s="24"/>
      <c r="V3883" s="24"/>
      <c r="W3883" s="24"/>
      <c r="X3883" s="24">
        <v>45618</v>
      </c>
      <c r="Y3883" s="23" t="str">
        <f ca="1">IF(LEFT(B3883) = "P",
        IF(OR(ISBLANK(I3883), I3883 = ""), TODAY() - F3883 &amp; CHAR(10) &amp; "(preapproval)", I3883 - F3883 &amp; CHAR(10) &amp; "(PFL filed)"),
       IF(OR(ISBLANK(Z3883), Z3883 = ""), TODAY() - J3883, X3883 - J3883 &amp; CHAR(10) &amp; "(closed)"))</f>
        <v>92
(closed)</v>
      </c>
      <c r="Z3883" s="6" t="str">
        <f>IF(ISBLANK(X3883), "", "Yes")</f>
        <v>Yes</v>
      </c>
    </row>
    <row r="3884" spans="1:26" ht="28.8" hidden="1" x14ac:dyDescent="0.3">
      <c r="A3884" s="29" t="s">
        <v>185</v>
      </c>
      <c r="B3884" s="29">
        <v>2024000161</v>
      </c>
      <c r="C3884" s="31" t="s">
        <v>238</v>
      </c>
      <c r="D3884" s="29" t="s">
        <v>179</v>
      </c>
      <c r="E3884" s="31" t="s">
        <v>718</v>
      </c>
      <c r="F3884" s="43"/>
      <c r="G3884" s="32"/>
      <c r="H3884" s="24" t="s">
        <v>230</v>
      </c>
      <c r="I3884" s="24"/>
      <c r="J3884" s="24">
        <v>45527</v>
      </c>
      <c r="K3884" s="28">
        <v>570.79999999999995</v>
      </c>
      <c r="L3884" s="44">
        <v>570.79999999999995</v>
      </c>
      <c r="M3884" s="28">
        <v>570.79999999999995</v>
      </c>
      <c r="N3884" s="44">
        <v>570.79999999999995</v>
      </c>
      <c r="O3884" s="27">
        <f>IF(ISBLANK(J3884), "", IF(LEFT(B3884) = "P", J3884+60, J3884+90))</f>
        <v>45617</v>
      </c>
      <c r="P3884" s="27">
        <v>45603</v>
      </c>
      <c r="Q3884" s="27">
        <f>IF(NOT(ISNUMBER(P3884)),"",P3884+15)</f>
        <v>45618</v>
      </c>
      <c r="R3884" s="25" t="s">
        <v>195</v>
      </c>
      <c r="S3884" s="25"/>
      <c r="T3884" s="42"/>
      <c r="U3884" s="24"/>
      <c r="V3884" s="24"/>
      <c r="W3884" s="24"/>
      <c r="X3884" s="24">
        <v>45621</v>
      </c>
      <c r="Y3884" s="23" t="str">
        <f ca="1">IF(LEFT(B3884) = "P",
        IF(OR(ISBLANK(I3884), I3884 = ""), TODAY() - F3884 &amp; CHAR(10) &amp; "(preapproval)", I3884 - F3884 &amp; CHAR(10) &amp; "(PFL filed)"),
       IF(OR(ISBLANK(Z3884), Z3884 = ""), TODAY() - J3884, X3884 - J3884 &amp; CHAR(10) &amp; "(closed)"))</f>
        <v>94
(closed)</v>
      </c>
      <c r="Z3884" s="6" t="str">
        <f>IF(ISBLANK(X3884), "", "Yes")</f>
        <v>Yes</v>
      </c>
    </row>
    <row r="3885" spans="1:26" ht="28.8" hidden="1" x14ac:dyDescent="0.3">
      <c r="A3885" s="29" t="s">
        <v>185</v>
      </c>
      <c r="B3885" s="29">
        <v>2024000162</v>
      </c>
      <c r="C3885" s="31" t="s">
        <v>238</v>
      </c>
      <c r="D3885" s="29" t="s">
        <v>179</v>
      </c>
      <c r="E3885" s="31" t="s">
        <v>717</v>
      </c>
      <c r="F3885" s="43"/>
      <c r="G3885" s="32"/>
      <c r="H3885" s="24" t="s">
        <v>230</v>
      </c>
      <c r="I3885" s="24"/>
      <c r="J3885" s="24">
        <v>45527</v>
      </c>
      <c r="K3885" s="28">
        <v>234.45</v>
      </c>
      <c r="L3885" s="44">
        <v>356</v>
      </c>
      <c r="M3885" s="28">
        <v>234.45</v>
      </c>
      <c r="N3885" s="28">
        <v>356</v>
      </c>
      <c r="O3885" s="27">
        <f>IF(ISBLANK(J3885), "", IF(LEFT(B3885) = "P", J3885+60, J3885+90))</f>
        <v>45617</v>
      </c>
      <c r="P3885" s="27">
        <v>45603</v>
      </c>
      <c r="Q3885" s="27">
        <f>IF(NOT(ISNUMBER(P3885)),"",P3885+15)</f>
        <v>45618</v>
      </c>
      <c r="R3885" s="25" t="s">
        <v>195</v>
      </c>
      <c r="S3885" s="25"/>
      <c r="T3885" s="42"/>
      <c r="U3885" s="24"/>
      <c r="V3885" s="24"/>
      <c r="W3885" s="24"/>
      <c r="X3885" s="24">
        <v>45621</v>
      </c>
      <c r="Y3885" s="23" t="str">
        <f ca="1">IF(LEFT(B3885) = "P",
        IF(OR(ISBLANK(I3885), I3885 = ""), TODAY() - F3885 &amp; CHAR(10) &amp; "(preapproval)", I3885 - F3885 &amp; CHAR(10) &amp; "(PFL filed)"),
       IF(OR(ISBLANK(Z3885), Z3885 = ""), TODAY() - J3885, X3885 - J3885 &amp; CHAR(10) &amp; "(closed)"))</f>
        <v>94
(closed)</v>
      </c>
      <c r="Z3885" s="6" t="str">
        <f>IF(ISBLANK(X3885), "", "Yes")</f>
        <v>Yes</v>
      </c>
    </row>
    <row r="3886" spans="1:26" ht="28.8" hidden="1" x14ac:dyDescent="0.3">
      <c r="A3886" s="29" t="s">
        <v>185</v>
      </c>
      <c r="B3886" s="29">
        <v>2024000163</v>
      </c>
      <c r="C3886" s="31" t="s">
        <v>238</v>
      </c>
      <c r="D3886" s="29" t="s">
        <v>179</v>
      </c>
      <c r="E3886" s="31" t="s">
        <v>667</v>
      </c>
      <c r="F3886" s="43"/>
      <c r="G3886" s="32"/>
      <c r="H3886" s="24" t="s">
        <v>230</v>
      </c>
      <c r="I3886" s="24"/>
      <c r="J3886" s="24">
        <v>45527</v>
      </c>
      <c r="K3886" s="28">
        <v>316.8</v>
      </c>
      <c r="L3886" s="44">
        <v>316.8</v>
      </c>
      <c r="M3886" s="28">
        <v>316.8</v>
      </c>
      <c r="N3886" s="28">
        <v>316.8</v>
      </c>
      <c r="O3886" s="27">
        <f>IF(ISBLANK(J3886), "", IF(LEFT(B3886) = "P", J3886+60, J3886+90))</f>
        <v>45617</v>
      </c>
      <c r="P3886" s="27">
        <v>45603</v>
      </c>
      <c r="Q3886" s="27">
        <f>IF(NOT(ISNUMBER(P3886)),"",P3886+15)</f>
        <v>45618</v>
      </c>
      <c r="R3886" s="25" t="s">
        <v>195</v>
      </c>
      <c r="S3886" s="25"/>
      <c r="T3886" s="42"/>
      <c r="U3886" s="24"/>
      <c r="V3886" s="24"/>
      <c r="W3886" s="24"/>
      <c r="X3886" s="24">
        <v>45621</v>
      </c>
      <c r="Y3886" s="23" t="str">
        <f ca="1">IF(LEFT(B3886) = "P",
        IF(OR(ISBLANK(I3886), I3886 = ""), TODAY() - F3886 &amp; CHAR(10) &amp; "(preapproval)", I3886 - F3886 &amp; CHAR(10) &amp; "(PFL filed)"),
       IF(OR(ISBLANK(Z3886), Z3886 = ""), TODAY() - J3886, X3886 - J3886 &amp; CHAR(10) &amp; "(closed)"))</f>
        <v>94
(closed)</v>
      </c>
      <c r="Z3886" s="6" t="str">
        <f>IF(ISBLANK(X3886), "", "Yes")</f>
        <v>Yes</v>
      </c>
    </row>
    <row r="3887" spans="1:26" ht="28.8" hidden="1" x14ac:dyDescent="0.3">
      <c r="A3887" s="29" t="s">
        <v>185</v>
      </c>
      <c r="B3887" s="29">
        <v>2024000164</v>
      </c>
      <c r="C3887" s="31" t="s">
        <v>238</v>
      </c>
      <c r="D3887" s="29" t="s">
        <v>179</v>
      </c>
      <c r="E3887" s="31" t="s">
        <v>716</v>
      </c>
      <c r="F3887" s="43"/>
      <c r="G3887" s="32"/>
      <c r="H3887" s="24" t="s">
        <v>230</v>
      </c>
      <c r="I3887" s="24"/>
      <c r="J3887" s="24">
        <v>45527</v>
      </c>
      <c r="K3887" s="28">
        <v>443.8</v>
      </c>
      <c r="L3887" s="44">
        <v>443.8</v>
      </c>
      <c r="M3887" s="28">
        <v>304.58</v>
      </c>
      <c r="N3887" s="28">
        <v>304.58</v>
      </c>
      <c r="O3887" s="27">
        <f>IF(ISBLANK(J3887), "", IF(LEFT(B3887) = "P", J3887+60, J3887+90))</f>
        <v>45617</v>
      </c>
      <c r="P3887" s="27">
        <v>45603</v>
      </c>
      <c r="Q3887" s="27">
        <f>IF(NOT(ISNUMBER(P3887)),"",P3887+15)</f>
        <v>45618</v>
      </c>
      <c r="R3887" s="25" t="s">
        <v>195</v>
      </c>
      <c r="S3887" s="25"/>
      <c r="T3887" s="42"/>
      <c r="U3887" s="24"/>
      <c r="V3887" s="24"/>
      <c r="W3887" s="24"/>
      <c r="X3887" s="24">
        <v>45621</v>
      </c>
      <c r="Y3887" s="23" t="str">
        <f ca="1">IF(LEFT(B3887) = "P",
        IF(OR(ISBLANK(I3887), I3887 = ""), TODAY() - F3887 &amp; CHAR(10) &amp; "(preapproval)", I3887 - F3887 &amp; CHAR(10) &amp; "(PFL filed)"),
       IF(OR(ISBLANK(Z3887), Z3887 = ""), TODAY() - J3887, X3887 - J3887 &amp; CHAR(10) &amp; "(closed)"))</f>
        <v>94
(closed)</v>
      </c>
      <c r="Z3887" s="6" t="str">
        <f>IF(ISBLANK(X3887), "", "Yes")</f>
        <v>Yes</v>
      </c>
    </row>
    <row r="3888" spans="1:26" ht="28.8" hidden="1" x14ac:dyDescent="0.3">
      <c r="A3888" s="29" t="s">
        <v>185</v>
      </c>
      <c r="B3888" s="29">
        <v>2024000165</v>
      </c>
      <c r="C3888" s="31" t="s">
        <v>193</v>
      </c>
      <c r="D3888" s="29" t="s">
        <v>179</v>
      </c>
      <c r="E3888" s="31" t="s">
        <v>715</v>
      </c>
      <c r="F3888" s="43"/>
      <c r="G3888" s="32"/>
      <c r="H3888" s="24" t="s">
        <v>230</v>
      </c>
      <c r="I3888" s="24"/>
      <c r="J3888" s="24">
        <v>45527</v>
      </c>
      <c r="K3888" s="28">
        <v>692</v>
      </c>
      <c r="L3888" s="44">
        <v>492</v>
      </c>
      <c r="M3888" s="28">
        <v>692</v>
      </c>
      <c r="N3888" s="44">
        <v>492</v>
      </c>
      <c r="O3888" s="27">
        <f>IF(ISBLANK(J3888), "", IF(LEFT(B3888) = "P", J3888+60, J3888+90))</f>
        <v>45617</v>
      </c>
      <c r="P3888" s="27">
        <v>45603</v>
      </c>
      <c r="Q3888" s="27">
        <f>IF(NOT(ISNUMBER(P3888)),"",P3888+15)</f>
        <v>45618</v>
      </c>
      <c r="R3888" s="25" t="s">
        <v>195</v>
      </c>
      <c r="S3888" s="25"/>
      <c r="T3888" s="42"/>
      <c r="U3888" s="24"/>
      <c r="V3888" s="24"/>
      <c r="W3888" s="24"/>
      <c r="X3888" s="24">
        <v>45621</v>
      </c>
      <c r="Y3888" s="23" t="str">
        <f ca="1">IF(LEFT(B3888) = "P",
        IF(OR(ISBLANK(I3888), I3888 = ""), TODAY() - F3888 &amp; CHAR(10) &amp; "(preapproval)", I3888 - F3888 &amp; CHAR(10) &amp; "(PFL filed)"),
       IF(OR(ISBLANK(Z3888), Z3888 = ""), TODAY() - J3888, X3888 - J3888 &amp; CHAR(10) &amp; "(closed)"))</f>
        <v>94
(closed)</v>
      </c>
      <c r="Z3888" s="6" t="str">
        <f>IF(ISBLANK(X3888), "", "Yes")</f>
        <v>Yes</v>
      </c>
    </row>
    <row r="3889" spans="1:26" ht="28.8" hidden="1" x14ac:dyDescent="0.3">
      <c r="A3889" s="29" t="s">
        <v>185</v>
      </c>
      <c r="B3889" s="29">
        <v>2024000166</v>
      </c>
      <c r="C3889" s="31" t="s">
        <v>193</v>
      </c>
      <c r="D3889" s="29" t="s">
        <v>177</v>
      </c>
      <c r="E3889" s="31" t="s">
        <v>714</v>
      </c>
      <c r="F3889" s="43"/>
      <c r="G3889" s="32"/>
      <c r="H3889" s="24" t="s">
        <v>230</v>
      </c>
      <c r="I3889" s="24"/>
      <c r="J3889" s="24">
        <v>45527</v>
      </c>
      <c r="K3889" s="28">
        <v>224.77</v>
      </c>
      <c r="L3889" s="44">
        <v>128</v>
      </c>
      <c r="M3889" s="28">
        <v>224.77</v>
      </c>
      <c r="N3889" s="28">
        <v>128</v>
      </c>
      <c r="O3889" s="27">
        <f>IF(ISBLANK(J3889), "", IF(LEFT(B3889) = "P", J3889+60, J3889+90))</f>
        <v>45617</v>
      </c>
      <c r="P3889" s="27">
        <v>45615</v>
      </c>
      <c r="Q3889" s="27">
        <f>IF(NOT(ISNUMBER(P3889)),"",P3889+15)</f>
        <v>45630</v>
      </c>
      <c r="R3889" s="25" t="s">
        <v>195</v>
      </c>
      <c r="S3889" s="25"/>
      <c r="T3889" s="42"/>
      <c r="U3889" s="24"/>
      <c r="V3889" s="24"/>
      <c r="W3889" s="24"/>
      <c r="X3889" s="24">
        <v>45631</v>
      </c>
      <c r="Y3889" s="23" t="str">
        <f ca="1">IF(LEFT(B3889) = "P",
        IF(OR(ISBLANK(I3889), I3889 = ""), TODAY() - F3889 &amp; CHAR(10) &amp; "(preapproval)", I3889 - F3889 &amp; CHAR(10) &amp; "(PFL filed)"),
       IF(OR(ISBLANK(Z3889), Z3889 = ""), TODAY() - J3889, X3889 - J3889 &amp; CHAR(10) &amp; "(closed)"))</f>
        <v>104
(closed)</v>
      </c>
      <c r="Z3889" s="6" t="str">
        <f>IF(ISBLANK(X3889), "", "Yes")</f>
        <v>Yes</v>
      </c>
    </row>
    <row r="3890" spans="1:26" ht="28.8" hidden="1" x14ac:dyDescent="0.3">
      <c r="A3890" s="29" t="s">
        <v>185</v>
      </c>
      <c r="B3890" s="29">
        <v>2024000167</v>
      </c>
      <c r="C3890" s="31" t="s">
        <v>193</v>
      </c>
      <c r="D3890" s="29" t="s">
        <v>179</v>
      </c>
      <c r="E3890" s="31" t="s">
        <v>713</v>
      </c>
      <c r="F3890" s="43"/>
      <c r="G3890" s="32"/>
      <c r="H3890" s="24" t="s">
        <v>230</v>
      </c>
      <c r="I3890" s="24"/>
      <c r="J3890" s="24">
        <v>45527</v>
      </c>
      <c r="K3890" s="28">
        <v>332</v>
      </c>
      <c r="L3890" s="44">
        <v>332</v>
      </c>
      <c r="M3890" s="28">
        <v>332</v>
      </c>
      <c r="N3890" s="44">
        <v>332</v>
      </c>
      <c r="O3890" s="27">
        <f>IF(ISBLANK(J3890), "", IF(LEFT(B3890) = "P", J3890+60, J3890+90))</f>
        <v>45617</v>
      </c>
      <c r="P3890" s="27">
        <v>45615</v>
      </c>
      <c r="Q3890" s="27">
        <f>IF(NOT(ISNUMBER(P3890)),"",P3890+15)</f>
        <v>45630</v>
      </c>
      <c r="R3890" s="25" t="s">
        <v>195</v>
      </c>
      <c r="S3890" s="25"/>
      <c r="T3890" s="42"/>
      <c r="U3890" s="24"/>
      <c r="V3890" s="24"/>
      <c r="W3890" s="24"/>
      <c r="X3890" s="24">
        <v>45631</v>
      </c>
      <c r="Y3890" s="23" t="str">
        <f ca="1">IF(LEFT(B3890) = "P",
        IF(OR(ISBLANK(I3890), I3890 = ""), TODAY() - F3890 &amp; CHAR(10) &amp; "(preapproval)", I3890 - F3890 &amp; CHAR(10) &amp; "(PFL filed)"),
       IF(OR(ISBLANK(Z3890), Z3890 = ""), TODAY() - J3890, X3890 - J3890 &amp; CHAR(10) &amp; "(closed)"))</f>
        <v>104
(closed)</v>
      </c>
      <c r="Z3890" s="6" t="str">
        <f>IF(ISBLANK(X3890), "", "Yes")</f>
        <v>Yes</v>
      </c>
    </row>
    <row r="3891" spans="1:26" ht="28.8" hidden="1" x14ac:dyDescent="0.3">
      <c r="A3891" s="29" t="s">
        <v>185</v>
      </c>
      <c r="B3891" s="29">
        <v>2024000168</v>
      </c>
      <c r="C3891" s="31" t="s">
        <v>193</v>
      </c>
      <c r="D3891" s="29" t="s">
        <v>177</v>
      </c>
      <c r="E3891" s="31" t="s">
        <v>712</v>
      </c>
      <c r="F3891" s="43"/>
      <c r="G3891" s="32"/>
      <c r="H3891" s="24" t="s">
        <v>230</v>
      </c>
      <c r="I3891" s="24"/>
      <c r="J3891" s="24">
        <v>45527</v>
      </c>
      <c r="K3891" s="28">
        <v>166</v>
      </c>
      <c r="L3891" s="44">
        <v>166</v>
      </c>
      <c r="M3891" s="28">
        <v>166</v>
      </c>
      <c r="N3891" s="28">
        <v>166</v>
      </c>
      <c r="O3891" s="27">
        <f>IF(ISBLANK(J3891), "", IF(LEFT(B3891) = "P", J3891+60, J3891+90))</f>
        <v>45617</v>
      </c>
      <c r="P3891" s="27">
        <v>45615</v>
      </c>
      <c r="Q3891" s="27">
        <f>IF(NOT(ISNUMBER(P3891)),"",P3891+15)</f>
        <v>45630</v>
      </c>
      <c r="R3891" s="25" t="s">
        <v>195</v>
      </c>
      <c r="S3891" s="25"/>
      <c r="T3891" s="42"/>
      <c r="U3891" s="24"/>
      <c r="V3891" s="24"/>
      <c r="W3891" s="24"/>
      <c r="X3891" s="24">
        <v>45631</v>
      </c>
      <c r="Y3891" s="23" t="str">
        <f ca="1">IF(LEFT(B3891) = "P",
        IF(OR(ISBLANK(I3891), I3891 = ""), TODAY() - F3891 &amp; CHAR(10) &amp; "(preapproval)", I3891 - F3891 &amp; CHAR(10) &amp; "(PFL filed)"),
       IF(OR(ISBLANK(Z3891), Z3891 = ""), TODAY() - J3891, X3891 - J3891 &amp; CHAR(10) &amp; "(closed)"))</f>
        <v>104
(closed)</v>
      </c>
      <c r="Z3891" s="6" t="str">
        <f>IF(ISBLANK(X3891), "", "Yes")</f>
        <v>Yes</v>
      </c>
    </row>
    <row r="3892" spans="1:26" ht="28.8" hidden="1" x14ac:dyDescent="0.3">
      <c r="A3892" s="29" t="s">
        <v>185</v>
      </c>
      <c r="B3892" s="29">
        <v>2024000169</v>
      </c>
      <c r="C3892" s="31" t="s">
        <v>238</v>
      </c>
      <c r="D3892" s="29" t="s">
        <v>179</v>
      </c>
      <c r="E3892" s="31" t="s">
        <v>711</v>
      </c>
      <c r="F3892" s="43"/>
      <c r="G3892" s="32"/>
      <c r="H3892" s="24" t="s">
        <v>230</v>
      </c>
      <c r="I3892" s="24"/>
      <c r="J3892" s="24">
        <v>45532</v>
      </c>
      <c r="K3892" s="28">
        <v>1222.06</v>
      </c>
      <c r="L3892" s="44">
        <v>936</v>
      </c>
      <c r="M3892" s="28">
        <v>1222.0060000000001</v>
      </c>
      <c r="N3892" s="28">
        <v>936</v>
      </c>
      <c r="O3892" s="27">
        <f>IF(ISBLANK(J3892), "", IF(LEFT(B3892) = "P", J3892+60, J3892+90))</f>
        <v>45622</v>
      </c>
      <c r="P3892" s="27">
        <v>45616</v>
      </c>
      <c r="Q3892" s="27">
        <f>IF(NOT(ISNUMBER(P3892)),"",P3892+15)</f>
        <v>45631</v>
      </c>
      <c r="R3892" s="25" t="s">
        <v>195</v>
      </c>
      <c r="S3892" s="25"/>
      <c r="T3892" s="42"/>
      <c r="U3892" s="24"/>
      <c r="V3892" s="24"/>
      <c r="W3892" s="24"/>
      <c r="X3892" s="24">
        <v>45632</v>
      </c>
      <c r="Y3892" s="23" t="str">
        <f ca="1">IF(LEFT(B3892) = "P",
        IF(OR(ISBLANK(I3892), I3892 = ""), TODAY() - F3892 &amp; CHAR(10) &amp; "(preapproval)", I3892 - F3892 &amp; CHAR(10) &amp; "(PFL filed)"),
       IF(OR(ISBLANK(Z3892), Z3892 = ""), TODAY() - J3892, X3892 - J3892 &amp; CHAR(10) &amp; "(closed)"))</f>
        <v>100
(closed)</v>
      </c>
      <c r="Z3892" s="6" t="str">
        <f>IF(ISBLANK(X3892), "", "Yes")</f>
        <v>Yes</v>
      </c>
    </row>
    <row r="3893" spans="1:26" ht="28.8" hidden="1" x14ac:dyDescent="0.3">
      <c r="A3893" s="29" t="s">
        <v>185</v>
      </c>
      <c r="B3893" s="29">
        <v>2024000170</v>
      </c>
      <c r="C3893" s="31" t="s">
        <v>193</v>
      </c>
      <c r="D3893" s="29" t="s">
        <v>177</v>
      </c>
      <c r="E3893" s="31" t="s">
        <v>710</v>
      </c>
      <c r="F3893" s="43"/>
      <c r="G3893" s="32"/>
      <c r="H3893" s="24" t="s">
        <v>230</v>
      </c>
      <c r="I3893" s="24"/>
      <c r="J3893" s="24">
        <v>45532</v>
      </c>
      <c r="K3893" s="28">
        <v>270</v>
      </c>
      <c r="L3893" s="44">
        <v>270</v>
      </c>
      <c r="M3893" s="28">
        <v>270</v>
      </c>
      <c r="N3893" s="44">
        <v>270</v>
      </c>
      <c r="O3893" s="27">
        <f>IF(ISBLANK(J3893), "", IF(LEFT(B3893) = "P", J3893+60, J3893+90))</f>
        <v>45622</v>
      </c>
      <c r="P3893" s="27">
        <v>45615</v>
      </c>
      <c r="Q3893" s="27">
        <f>IF(NOT(ISNUMBER(P3893)),"",P3893+15)</f>
        <v>45630</v>
      </c>
      <c r="R3893" s="25" t="s">
        <v>195</v>
      </c>
      <c r="S3893" s="25"/>
      <c r="T3893" s="42"/>
      <c r="U3893" s="24"/>
      <c r="V3893" s="24"/>
      <c r="W3893" s="24"/>
      <c r="X3893" s="24">
        <v>45631</v>
      </c>
      <c r="Y3893" s="23" t="str">
        <f ca="1">IF(LEFT(B3893) = "P",
        IF(OR(ISBLANK(I3893), I3893 = ""), TODAY() - F3893 &amp; CHAR(10) &amp; "(preapproval)", I3893 - F3893 &amp; CHAR(10) &amp; "(PFL filed)"),
       IF(OR(ISBLANK(Z3893), Z3893 = ""), TODAY() - J3893, X3893 - J3893 &amp; CHAR(10) &amp; "(closed)"))</f>
        <v>99
(closed)</v>
      </c>
      <c r="Z3893" s="6" t="str">
        <f>IF(ISBLANK(X3893), "", "Yes")</f>
        <v>Yes</v>
      </c>
    </row>
    <row r="3894" spans="1:26" ht="28.8" hidden="1" x14ac:dyDescent="0.3">
      <c r="A3894" s="29" t="s">
        <v>185</v>
      </c>
      <c r="B3894" s="29">
        <v>2024000171</v>
      </c>
      <c r="C3894" s="31" t="s">
        <v>193</v>
      </c>
      <c r="D3894" s="29" t="s">
        <v>179</v>
      </c>
      <c r="E3894" s="31" t="s">
        <v>709</v>
      </c>
      <c r="F3894" s="43"/>
      <c r="G3894" s="32"/>
      <c r="H3894" s="24" t="s">
        <v>230</v>
      </c>
      <c r="I3894" s="24"/>
      <c r="J3894" s="24">
        <v>45532</v>
      </c>
      <c r="K3894" s="28">
        <v>161.9</v>
      </c>
      <c r="L3894" s="44">
        <v>161.9</v>
      </c>
      <c r="M3894" s="28">
        <v>161.9</v>
      </c>
      <c r="N3894" s="44">
        <v>161.9</v>
      </c>
      <c r="O3894" s="27">
        <f>IF(ISBLANK(J3894), "", IF(LEFT(B3894) = "P", J3894+60, J3894+90))</f>
        <v>45622</v>
      </c>
      <c r="P3894" s="27">
        <v>45616</v>
      </c>
      <c r="Q3894" s="27">
        <f>IF(NOT(ISNUMBER(P3894)),"",P3894+15)</f>
        <v>45631</v>
      </c>
      <c r="R3894" s="25" t="s">
        <v>195</v>
      </c>
      <c r="S3894" s="25"/>
      <c r="T3894" s="42"/>
      <c r="U3894" s="24"/>
      <c r="V3894" s="24"/>
      <c r="W3894" s="24"/>
      <c r="X3894" s="24">
        <v>45632</v>
      </c>
      <c r="Y3894" s="23" t="str">
        <f ca="1">IF(LEFT(B3894) = "P",
        IF(OR(ISBLANK(I3894), I3894 = ""), TODAY() - F3894 &amp; CHAR(10) &amp; "(preapproval)", I3894 - F3894 &amp; CHAR(10) &amp; "(PFL filed)"),
       IF(OR(ISBLANK(Z3894), Z3894 = ""), TODAY() - J3894, X3894 - J3894 &amp; CHAR(10) &amp; "(closed)"))</f>
        <v>100
(closed)</v>
      </c>
      <c r="Z3894" s="6" t="str">
        <f>IF(ISBLANK(X3894), "", "Yes")</f>
        <v>Yes</v>
      </c>
    </row>
    <row r="3895" spans="1:26" ht="28.8" hidden="1" x14ac:dyDescent="0.3">
      <c r="A3895" s="29" t="s">
        <v>185</v>
      </c>
      <c r="B3895" s="29">
        <v>2024000172</v>
      </c>
      <c r="C3895" s="31" t="s">
        <v>238</v>
      </c>
      <c r="D3895" s="29" t="s">
        <v>179</v>
      </c>
      <c r="E3895" s="31" t="s">
        <v>433</v>
      </c>
      <c r="F3895" s="43"/>
      <c r="G3895" s="32"/>
      <c r="H3895" s="24" t="s">
        <v>230</v>
      </c>
      <c r="I3895" s="24"/>
      <c r="J3895" s="24">
        <v>45532</v>
      </c>
      <c r="K3895" s="28">
        <v>856</v>
      </c>
      <c r="L3895" s="44">
        <v>856</v>
      </c>
      <c r="M3895" s="28">
        <v>856</v>
      </c>
      <c r="N3895" s="28">
        <v>856</v>
      </c>
      <c r="O3895" s="27">
        <f>IF(ISBLANK(J3895), "", IF(LEFT(B3895) = "P", J3895+60, J3895+90))</f>
        <v>45622</v>
      </c>
      <c r="P3895" s="27">
        <v>45616</v>
      </c>
      <c r="Q3895" s="27">
        <f>IF(NOT(ISNUMBER(P3895)),"",P3895+15)</f>
        <v>45631</v>
      </c>
      <c r="R3895" s="25" t="s">
        <v>195</v>
      </c>
      <c r="S3895" s="25"/>
      <c r="T3895" s="42"/>
      <c r="U3895" s="24"/>
      <c r="V3895" s="24"/>
      <c r="W3895" s="24"/>
      <c r="X3895" s="24">
        <v>45632</v>
      </c>
      <c r="Y3895" s="23" t="str">
        <f ca="1">IF(LEFT(B3895) = "P",
        IF(OR(ISBLANK(I3895), I3895 = ""), TODAY() - F3895 &amp; CHAR(10) &amp; "(preapproval)", I3895 - F3895 &amp; CHAR(10) &amp; "(PFL filed)"),
       IF(OR(ISBLANK(Z3895), Z3895 = ""), TODAY() - J3895, X3895 - J3895 &amp; CHAR(10) &amp; "(closed)"))</f>
        <v>100
(closed)</v>
      </c>
      <c r="Z3895" s="6" t="str">
        <f>IF(ISBLANK(X3895), "", "Yes")</f>
        <v>Yes</v>
      </c>
    </row>
    <row r="3896" spans="1:26" ht="28.8" hidden="1" x14ac:dyDescent="0.3">
      <c r="A3896" s="29" t="s">
        <v>185</v>
      </c>
      <c r="B3896" s="29">
        <v>2024000173</v>
      </c>
      <c r="C3896" s="31" t="s">
        <v>238</v>
      </c>
      <c r="D3896" s="29" t="s">
        <v>179</v>
      </c>
      <c r="E3896" s="31" t="s">
        <v>708</v>
      </c>
      <c r="F3896" s="43"/>
      <c r="G3896" s="32"/>
      <c r="H3896" s="24" t="s">
        <v>230</v>
      </c>
      <c r="I3896" s="24"/>
      <c r="J3896" s="24">
        <v>45532</v>
      </c>
      <c r="K3896" s="28">
        <v>285.8</v>
      </c>
      <c r="L3896" s="44">
        <v>285.8</v>
      </c>
      <c r="M3896" s="28">
        <v>285.8</v>
      </c>
      <c r="N3896" s="28">
        <v>285.8</v>
      </c>
      <c r="O3896" s="27">
        <f>IF(ISBLANK(J3896), "", IF(LEFT(B3896) = "P", J3896+60, J3896+90))</f>
        <v>45622</v>
      </c>
      <c r="P3896" s="27">
        <v>45616</v>
      </c>
      <c r="Q3896" s="27">
        <f>IF(NOT(ISNUMBER(P3896)),"",P3896+15)</f>
        <v>45631</v>
      </c>
      <c r="R3896" s="25" t="s">
        <v>195</v>
      </c>
      <c r="S3896" s="25"/>
      <c r="T3896" s="42"/>
      <c r="U3896" s="24"/>
      <c r="V3896" s="24"/>
      <c r="W3896" s="24"/>
      <c r="X3896" s="24">
        <v>45632</v>
      </c>
      <c r="Y3896" s="23" t="str">
        <f ca="1">IF(LEFT(B3896) = "P",
        IF(OR(ISBLANK(I3896), I3896 = ""), TODAY() - F3896 &amp; CHAR(10) &amp; "(preapproval)", I3896 - F3896 &amp; CHAR(10) &amp; "(PFL filed)"),
       IF(OR(ISBLANK(Z3896), Z3896 = ""), TODAY() - J3896, X3896 - J3896 &amp; CHAR(10) &amp; "(closed)"))</f>
        <v>100
(closed)</v>
      </c>
      <c r="Z3896" s="6" t="str">
        <f>IF(ISBLANK(X3896), "", "Yes")</f>
        <v>Yes</v>
      </c>
    </row>
    <row r="3897" spans="1:26" ht="15.75" hidden="1" customHeight="1" x14ac:dyDescent="0.3">
      <c r="A3897" s="29" t="s">
        <v>185</v>
      </c>
      <c r="B3897" s="29">
        <v>2024000174</v>
      </c>
      <c r="C3897" s="31" t="s">
        <v>193</v>
      </c>
      <c r="D3897" s="29" t="s">
        <v>179</v>
      </c>
      <c r="E3897" s="31" t="s">
        <v>707</v>
      </c>
      <c r="F3897" s="43"/>
      <c r="G3897" s="32"/>
      <c r="H3897" s="24" t="s">
        <v>230</v>
      </c>
      <c r="I3897" s="24"/>
      <c r="J3897" s="24">
        <v>45532</v>
      </c>
      <c r="K3897" s="28">
        <v>87.9</v>
      </c>
      <c r="L3897" s="44">
        <v>87.9</v>
      </c>
      <c r="M3897" s="28">
        <v>87.9</v>
      </c>
      <c r="N3897" s="28">
        <v>87.9</v>
      </c>
      <c r="O3897" s="27">
        <f>IF(ISBLANK(J3897), "", IF(LEFT(B3897) = "P", J3897+60, J3897+90))</f>
        <v>45622</v>
      </c>
      <c r="P3897" s="27">
        <v>45616</v>
      </c>
      <c r="Q3897" s="27">
        <f>IF(NOT(ISNUMBER(P3897)),"",P3897+15)</f>
        <v>45631</v>
      </c>
      <c r="R3897" s="25" t="s">
        <v>195</v>
      </c>
      <c r="S3897" s="25"/>
      <c r="T3897" s="42"/>
      <c r="U3897" s="24"/>
      <c r="V3897" s="24"/>
      <c r="W3897" s="24"/>
      <c r="X3897" s="24">
        <v>45632</v>
      </c>
      <c r="Y3897" s="23" t="str">
        <f ca="1">IF(LEFT(B3897) = "P",
        IF(OR(ISBLANK(I3897), I3897 = ""), TODAY() - F3897 &amp; CHAR(10) &amp; "(preapproval)", I3897 - F3897 &amp; CHAR(10) &amp; "(PFL filed)"),
       IF(OR(ISBLANK(Z3897), Z3897 = ""), TODAY() - J3897, X3897 - J3897 &amp; CHAR(10) &amp; "(closed)"))</f>
        <v>100
(closed)</v>
      </c>
      <c r="Z3897" s="6" t="str">
        <f>IF(ISBLANK(X3897), "", "Yes")</f>
        <v>Yes</v>
      </c>
    </row>
    <row r="3898" spans="1:26" ht="15.75" hidden="1" customHeight="1" x14ac:dyDescent="0.3">
      <c r="A3898" s="29" t="s">
        <v>185</v>
      </c>
      <c r="B3898" s="29">
        <v>2024000175</v>
      </c>
      <c r="C3898" s="31" t="s">
        <v>238</v>
      </c>
      <c r="D3898" s="29" t="s">
        <v>179</v>
      </c>
      <c r="E3898" s="31" t="s">
        <v>706</v>
      </c>
      <c r="F3898" s="43"/>
      <c r="G3898" s="32"/>
      <c r="H3898" s="24" t="s">
        <v>230</v>
      </c>
      <c r="I3898" s="24"/>
      <c r="J3898" s="24">
        <v>45532</v>
      </c>
      <c r="K3898" s="28">
        <v>141</v>
      </c>
      <c r="L3898" s="44">
        <v>141</v>
      </c>
      <c r="M3898" s="28">
        <v>141</v>
      </c>
      <c r="N3898" s="28">
        <v>141</v>
      </c>
      <c r="O3898" s="27">
        <f>IF(ISBLANK(J3898), "", IF(LEFT(B3898) = "P", J3898+60, J3898+90))</f>
        <v>45622</v>
      </c>
      <c r="P3898" s="27">
        <v>45616</v>
      </c>
      <c r="Q3898" s="27">
        <f>IF(NOT(ISNUMBER(P3898)),"",P3898+15)</f>
        <v>45631</v>
      </c>
      <c r="R3898" s="25" t="s">
        <v>195</v>
      </c>
      <c r="S3898" s="25"/>
      <c r="T3898" s="42"/>
      <c r="U3898" s="24"/>
      <c r="V3898" s="24"/>
      <c r="W3898" s="24"/>
      <c r="X3898" s="24">
        <v>45632</v>
      </c>
      <c r="Y3898" s="23" t="str">
        <f ca="1">IF(LEFT(B3898) = "P",
        IF(OR(ISBLANK(I3898), I3898 = ""), TODAY() - F3898 &amp; CHAR(10) &amp; "(preapproval)", I3898 - F3898 &amp; CHAR(10) &amp; "(PFL filed)"),
       IF(OR(ISBLANK(Z3898), Z3898 = ""), TODAY() - J3898, X3898 - J3898 &amp; CHAR(10) &amp; "(closed)"))</f>
        <v>100
(closed)</v>
      </c>
      <c r="Z3898" s="6" t="str">
        <f>IF(ISBLANK(X3898), "", "Yes")</f>
        <v>Yes</v>
      </c>
    </row>
    <row r="3899" spans="1:26" ht="15.75" hidden="1" customHeight="1" x14ac:dyDescent="0.3">
      <c r="A3899" s="29" t="s">
        <v>185</v>
      </c>
      <c r="B3899" s="29">
        <v>2024000176</v>
      </c>
      <c r="C3899" s="31" t="s">
        <v>193</v>
      </c>
      <c r="D3899" s="29" t="s">
        <v>179</v>
      </c>
      <c r="E3899" s="31" t="s">
        <v>705</v>
      </c>
      <c r="F3899" s="43"/>
      <c r="G3899" s="32"/>
      <c r="H3899" s="24" t="s">
        <v>230</v>
      </c>
      <c r="I3899" s="24"/>
      <c r="J3899" s="24">
        <v>45532</v>
      </c>
      <c r="K3899" s="28">
        <v>446</v>
      </c>
      <c r="L3899" s="44">
        <v>246</v>
      </c>
      <c r="M3899" s="28">
        <v>446</v>
      </c>
      <c r="N3899" s="44">
        <v>246</v>
      </c>
      <c r="O3899" s="27">
        <f>IF(ISBLANK(J3899), "", IF(LEFT(B3899) = "P", J3899+60, J3899+90))</f>
        <v>45622</v>
      </c>
      <c r="P3899" s="27">
        <v>45618</v>
      </c>
      <c r="Q3899" s="27">
        <f>IF(NOT(ISNUMBER(P3899)),"",P3899+15)</f>
        <v>45633</v>
      </c>
      <c r="R3899" s="25" t="s">
        <v>195</v>
      </c>
      <c r="S3899" s="25"/>
      <c r="T3899" s="42"/>
      <c r="U3899" s="24"/>
      <c r="V3899" s="24"/>
      <c r="W3899" s="24"/>
      <c r="X3899" s="24">
        <v>45636</v>
      </c>
      <c r="Y3899" s="23" t="str">
        <f ca="1">IF(LEFT(B3899) = "P",
        IF(OR(ISBLANK(I3899), I3899 = ""), TODAY() - F3899 &amp; CHAR(10) &amp; "(preapproval)", I3899 - F3899 &amp; CHAR(10) &amp; "(PFL filed)"),
       IF(OR(ISBLANK(Z3899), Z3899 = ""), TODAY() - J3899, X3899 - J3899 &amp; CHAR(10) &amp; "(closed)"))</f>
        <v>104
(closed)</v>
      </c>
      <c r="Z3899" s="6" t="str">
        <f>IF(ISBLANK(X3899), "", "Yes")</f>
        <v>Yes</v>
      </c>
    </row>
    <row r="3900" spans="1:26" ht="28.8" hidden="1" x14ac:dyDescent="0.3">
      <c r="A3900" s="29" t="s">
        <v>185</v>
      </c>
      <c r="B3900" s="29">
        <v>2024000177</v>
      </c>
      <c r="C3900" s="31" t="s">
        <v>704</v>
      </c>
      <c r="D3900" s="29" t="s">
        <v>179</v>
      </c>
      <c r="E3900" s="31" t="s">
        <v>703</v>
      </c>
      <c r="F3900" s="43"/>
      <c r="G3900" s="32"/>
      <c r="H3900" s="24" t="s">
        <v>230</v>
      </c>
      <c r="I3900" s="24"/>
      <c r="J3900" s="24">
        <v>45538</v>
      </c>
      <c r="K3900" s="28">
        <v>6933.68</v>
      </c>
      <c r="L3900" s="44">
        <v>3248</v>
      </c>
      <c r="M3900" s="28">
        <v>2743.54</v>
      </c>
      <c r="N3900" s="28">
        <v>1328</v>
      </c>
      <c r="O3900" s="27">
        <f>IF(ISBLANK(J3900), "", IF(LEFT(B3900) = "P", J3900+60, J3900+90))</f>
        <v>45628</v>
      </c>
      <c r="P3900" s="27">
        <v>45622</v>
      </c>
      <c r="Q3900" s="27">
        <f>IF(NOT(ISNUMBER(P3900)),"",P3900+15)</f>
        <v>45637</v>
      </c>
      <c r="R3900" s="25" t="s">
        <v>195</v>
      </c>
      <c r="S3900" s="25"/>
      <c r="T3900" s="42"/>
      <c r="U3900" s="24"/>
      <c r="V3900" s="24"/>
      <c r="W3900" s="24"/>
      <c r="X3900" s="24">
        <v>45638</v>
      </c>
      <c r="Y3900" s="23" t="str">
        <f ca="1">IF(LEFT(B3900) = "P",
        IF(OR(ISBLANK(I3900), I3900 = ""), TODAY() - F3900 &amp; CHAR(10) &amp; "(preapproval)", I3900 - F3900 &amp; CHAR(10) &amp; "(PFL filed)"),
       IF(OR(ISBLANK(Z3900), Z3900 = ""), TODAY() - J3900, X3900 - J3900 &amp; CHAR(10) &amp; "(closed)"))</f>
        <v>100
(closed)</v>
      </c>
      <c r="Z3900" s="6" t="str">
        <f>IF(ISBLANK(X3900), "", "Yes")</f>
        <v>Yes</v>
      </c>
    </row>
    <row r="3901" spans="1:26" ht="28.8" hidden="1" x14ac:dyDescent="0.3">
      <c r="A3901" s="29" t="s">
        <v>185</v>
      </c>
      <c r="B3901" s="29">
        <v>2024000178</v>
      </c>
      <c r="C3901" s="31" t="s">
        <v>702</v>
      </c>
      <c r="D3901" s="29" t="s">
        <v>179</v>
      </c>
      <c r="E3901" s="31" t="s">
        <v>701</v>
      </c>
      <c r="F3901" s="43"/>
      <c r="G3901" s="32"/>
      <c r="H3901" s="24" t="s">
        <v>230</v>
      </c>
      <c r="I3901" s="24"/>
      <c r="J3901" s="24">
        <v>45538</v>
      </c>
      <c r="K3901" s="28">
        <v>1370</v>
      </c>
      <c r="L3901" s="44">
        <v>685</v>
      </c>
      <c r="M3901" s="28">
        <v>1370</v>
      </c>
      <c r="N3901" s="28">
        <v>685</v>
      </c>
      <c r="O3901" s="27">
        <f>IF(ISBLANK(J3901), "", IF(LEFT(B3901) = "P", J3901+60, J3901+90))</f>
        <v>45628</v>
      </c>
      <c r="P3901" s="27">
        <v>45622</v>
      </c>
      <c r="Q3901" s="27">
        <f>IF(NOT(ISNUMBER(P3901)),"",P3901+15)</f>
        <v>45637</v>
      </c>
      <c r="R3901" s="25" t="s">
        <v>673</v>
      </c>
      <c r="S3901" s="25"/>
      <c r="T3901" s="42"/>
      <c r="U3901" s="24"/>
      <c r="V3901" s="24"/>
      <c r="W3901" s="24"/>
      <c r="X3901" s="24">
        <v>45638</v>
      </c>
      <c r="Y3901" s="23" t="str">
        <f ca="1">IF(LEFT(B3901) = "P",
        IF(OR(ISBLANK(#REF!),#REF! = ""), TODAY() - F3901 &amp; CHAR(10) &amp; "(preapproval)",#REF! - F3901 &amp; CHAR(10) &amp; "(PFL filed)"),
       IF(OR(ISBLANK(Z3901), Z3901 = ""), TODAY() - J3901, X3901 - J3901 &amp; CHAR(10) &amp; "(closed)"))</f>
        <v>100
(closed)</v>
      </c>
      <c r="Z3901" s="6" t="str">
        <f>IF(ISBLANK(X3901), "", "Yes")</f>
        <v>Yes</v>
      </c>
    </row>
    <row r="3902" spans="1:26" ht="28.8" hidden="1" x14ac:dyDescent="0.3">
      <c r="A3902" s="29" t="s">
        <v>185</v>
      </c>
      <c r="B3902" s="29">
        <v>2024000179</v>
      </c>
      <c r="C3902" s="31" t="s">
        <v>193</v>
      </c>
      <c r="D3902" s="29" t="s">
        <v>179</v>
      </c>
      <c r="E3902" s="31" t="s">
        <v>700</v>
      </c>
      <c r="F3902" s="43"/>
      <c r="G3902" s="32"/>
      <c r="H3902" s="24" t="s">
        <v>230</v>
      </c>
      <c r="I3902" s="24"/>
      <c r="J3902" s="24">
        <v>45538</v>
      </c>
      <c r="K3902" s="28">
        <v>692</v>
      </c>
      <c r="L3902" s="44">
        <v>246</v>
      </c>
      <c r="M3902" s="28">
        <v>692</v>
      </c>
      <c r="N3902" s="28">
        <v>246</v>
      </c>
      <c r="O3902" s="27">
        <f>IF(ISBLANK(J3902), "", IF(LEFT(B3902) = "P", J3902+60, J3902+90))</f>
        <v>45628</v>
      </c>
      <c r="P3902" s="27">
        <v>45622</v>
      </c>
      <c r="Q3902" s="27">
        <f>IF(NOT(ISNUMBER(P3902)),"",P3902+15)</f>
        <v>45637</v>
      </c>
      <c r="R3902" s="25" t="s">
        <v>195</v>
      </c>
      <c r="S3902" s="25"/>
      <c r="T3902" s="42"/>
      <c r="U3902" s="24"/>
      <c r="V3902" s="24"/>
      <c r="W3902" s="24"/>
      <c r="X3902" s="24">
        <v>45638</v>
      </c>
      <c r="Y3902" s="23" t="str">
        <f ca="1">IF(LEFT(B3902) = "P",
        IF(OR(ISBLANK(I3902), I3902 = ""), TODAY() - F3902 &amp; CHAR(10) &amp; "(preapproval)", I3902 - F3902 &amp; CHAR(10) &amp; "(PFL filed)"),
       IF(OR(ISBLANK(Z3902), Z3902 = ""), TODAY() - J3902, X3902 - J3902 &amp; CHAR(10) &amp; "(closed)"))</f>
        <v>100
(closed)</v>
      </c>
      <c r="Z3902" s="6" t="str">
        <f>IF(ISBLANK(X3902), "", "Yes")</f>
        <v>Yes</v>
      </c>
    </row>
    <row r="3903" spans="1:26" ht="28.8" hidden="1" x14ac:dyDescent="0.3">
      <c r="A3903" s="29" t="s">
        <v>185</v>
      </c>
      <c r="B3903" s="29">
        <v>2024000180</v>
      </c>
      <c r="C3903" s="31" t="s">
        <v>238</v>
      </c>
      <c r="D3903" s="29" t="s">
        <v>179</v>
      </c>
      <c r="E3903" s="31" t="s">
        <v>699</v>
      </c>
      <c r="F3903" s="43"/>
      <c r="G3903" s="32"/>
      <c r="H3903" s="24" t="s">
        <v>230</v>
      </c>
      <c r="I3903" s="24"/>
      <c r="J3903" s="24">
        <v>45538</v>
      </c>
      <c r="K3903" s="28">
        <v>166</v>
      </c>
      <c r="L3903" s="44">
        <v>83</v>
      </c>
      <c r="M3903" s="28">
        <v>166</v>
      </c>
      <c r="N3903" s="28">
        <v>83</v>
      </c>
      <c r="O3903" s="27">
        <f>IF(ISBLANK(J3903), "", IF(LEFT(B3903) = "P", J3903+60, J3903+90))</f>
        <v>45628</v>
      </c>
      <c r="P3903" s="27">
        <v>45622</v>
      </c>
      <c r="Q3903" s="27">
        <f>IF(NOT(ISNUMBER(P3903)),"",P3903+15)</f>
        <v>45637</v>
      </c>
      <c r="R3903" s="25" t="s">
        <v>195</v>
      </c>
      <c r="S3903" s="25"/>
      <c r="T3903" s="42"/>
      <c r="U3903" s="24"/>
      <c r="V3903" s="24"/>
      <c r="W3903" s="24"/>
      <c r="X3903" s="24">
        <v>45638</v>
      </c>
      <c r="Y3903" s="23" t="str">
        <f ca="1">IF(LEFT(B3903) = "P",
        IF(OR(ISBLANK(I3903), I3903 = ""), TODAY() - F3903 &amp; CHAR(10) &amp; "(preapproval)", I3903 - F3903 &amp; CHAR(10) &amp; "(PFL filed)"),
       IF(OR(ISBLANK(Z3903), Z3903 = ""), TODAY() - J3903, X3903 - J3903 &amp; CHAR(10) &amp; "(closed)"))</f>
        <v>100
(closed)</v>
      </c>
      <c r="Z3903" s="6" t="str">
        <f>IF(ISBLANK(X3903), "", "Yes")</f>
        <v>Yes</v>
      </c>
    </row>
    <row r="3904" spans="1:26" ht="28.8" hidden="1" x14ac:dyDescent="0.3">
      <c r="A3904" s="29" t="s">
        <v>185</v>
      </c>
      <c r="B3904" s="29">
        <v>2024000181</v>
      </c>
      <c r="C3904" s="31" t="s">
        <v>238</v>
      </c>
      <c r="D3904" s="29" t="s">
        <v>179</v>
      </c>
      <c r="E3904" s="31" t="s">
        <v>698</v>
      </c>
      <c r="F3904" s="43"/>
      <c r="G3904" s="32"/>
      <c r="H3904" s="24" t="s">
        <v>230</v>
      </c>
      <c r="I3904" s="24"/>
      <c r="J3904" s="24">
        <v>45538</v>
      </c>
      <c r="K3904" s="28">
        <v>3228</v>
      </c>
      <c r="L3904" s="44">
        <v>1614</v>
      </c>
      <c r="M3904" s="28">
        <v>3228</v>
      </c>
      <c r="N3904" s="28">
        <v>1614</v>
      </c>
      <c r="O3904" s="27">
        <f>IF(ISBLANK(J3904), "", IF(LEFT(B3904) = "P", J3904+60, J3904+90))</f>
        <v>45628</v>
      </c>
      <c r="P3904" s="27">
        <v>45622</v>
      </c>
      <c r="Q3904" s="27">
        <f>IF(NOT(ISNUMBER(P3904)),"",P3904+15)</f>
        <v>45637</v>
      </c>
      <c r="R3904" s="25" t="s">
        <v>673</v>
      </c>
      <c r="S3904" s="25"/>
      <c r="T3904" s="42"/>
      <c r="U3904" s="24"/>
      <c r="V3904" s="24"/>
      <c r="W3904" s="24"/>
      <c r="X3904" s="24">
        <v>45638</v>
      </c>
      <c r="Y3904" s="23" t="str">
        <f ca="1">IF(LEFT(B3904) = "P",
        IF(OR(ISBLANK(I3904), I3904 = ""), TODAY() - F3904 &amp; CHAR(10) &amp; "(preapproval)", I3904 - F3904 &amp; CHAR(10) &amp; "(PFL filed)"),
       IF(OR(ISBLANK(Z3904), Z3904 = ""), TODAY() - J3904, X3904 - J3904 &amp; CHAR(10) &amp; "(closed)"))</f>
        <v>100
(closed)</v>
      </c>
      <c r="Z3904" s="6" t="str">
        <f>IF(ISBLANK(X3904), "", "Yes")</f>
        <v>Yes</v>
      </c>
    </row>
    <row r="3905" spans="1:26" ht="28.8" hidden="1" x14ac:dyDescent="0.3">
      <c r="A3905" s="29" t="s">
        <v>185</v>
      </c>
      <c r="B3905" s="29">
        <v>2024000182</v>
      </c>
      <c r="C3905" s="31" t="s">
        <v>193</v>
      </c>
      <c r="D3905" s="29" t="s">
        <v>179</v>
      </c>
      <c r="E3905" s="31" t="s">
        <v>697</v>
      </c>
      <c r="F3905" s="43"/>
      <c r="G3905" s="32"/>
      <c r="H3905" s="24" t="s">
        <v>230</v>
      </c>
      <c r="I3905" s="24"/>
      <c r="J3905" s="24">
        <v>45538</v>
      </c>
      <c r="K3905" s="28">
        <v>206</v>
      </c>
      <c r="L3905" s="44">
        <v>103</v>
      </c>
      <c r="M3905" s="28">
        <v>206</v>
      </c>
      <c r="N3905" s="28">
        <v>103</v>
      </c>
      <c r="O3905" s="27">
        <f>IF(ISBLANK(J3905), "", IF(LEFT(B3905) = "P", J3905+60, J3905+90))</f>
        <v>45628</v>
      </c>
      <c r="P3905" s="27">
        <v>45622</v>
      </c>
      <c r="Q3905" s="27">
        <f>IF(NOT(ISNUMBER(P3905)),"",P3905+15)</f>
        <v>45637</v>
      </c>
      <c r="R3905" s="25" t="s">
        <v>195</v>
      </c>
      <c r="S3905" s="25"/>
      <c r="T3905" s="42"/>
      <c r="U3905" s="24"/>
      <c r="V3905" s="24"/>
      <c r="W3905" s="24"/>
      <c r="X3905" s="24">
        <v>45638</v>
      </c>
      <c r="Y3905" s="23" t="str">
        <f ca="1">IF(LEFT(B3905) = "P",
        IF(OR(ISBLANK(I3905), I3905 = ""), TODAY() - F3905 &amp; CHAR(10) &amp; "(preapproval)", I3905 - F3905 &amp; CHAR(10) &amp; "(PFL filed)"),
       IF(OR(ISBLANK(Z3905), Z3905 = ""), TODAY() - J3905, X3905 - J3905 &amp; CHAR(10) &amp; "(closed)"))</f>
        <v>100
(closed)</v>
      </c>
      <c r="Z3905" s="6" t="str">
        <f>IF(ISBLANK(X3905), "", "Yes")</f>
        <v>Yes</v>
      </c>
    </row>
    <row r="3906" spans="1:26" ht="28.8" hidden="1" x14ac:dyDescent="0.3">
      <c r="A3906" s="29" t="s">
        <v>185</v>
      </c>
      <c r="B3906" s="29">
        <v>2024000183</v>
      </c>
      <c r="C3906" s="31" t="s">
        <v>193</v>
      </c>
      <c r="D3906" s="29" t="s">
        <v>179</v>
      </c>
      <c r="E3906" s="31" t="s">
        <v>696</v>
      </c>
      <c r="F3906" s="43"/>
      <c r="G3906" s="32"/>
      <c r="H3906" s="24" t="s">
        <v>230</v>
      </c>
      <c r="I3906" s="24"/>
      <c r="J3906" s="24">
        <v>45538</v>
      </c>
      <c r="K3906" s="28">
        <v>1304</v>
      </c>
      <c r="L3906" s="44">
        <v>492</v>
      </c>
      <c r="M3906" s="28">
        <v>759.5</v>
      </c>
      <c r="N3906" s="28">
        <v>347.5</v>
      </c>
      <c r="O3906" s="27">
        <f>IF(ISBLANK(J3906), "", IF(LEFT(B3906) = "P", J3906+60, J3906+90))</f>
        <v>45628</v>
      </c>
      <c r="P3906" s="27">
        <v>45622</v>
      </c>
      <c r="Q3906" s="27">
        <f>IF(NOT(ISNUMBER(P3906)),"",P3906+15)</f>
        <v>45637</v>
      </c>
      <c r="R3906" s="25" t="s">
        <v>195</v>
      </c>
      <c r="S3906" s="25"/>
      <c r="T3906" s="42"/>
      <c r="U3906" s="24"/>
      <c r="V3906" s="24"/>
      <c r="W3906" s="24"/>
      <c r="X3906" s="24">
        <v>45638</v>
      </c>
      <c r="Y3906" s="23" t="str">
        <f ca="1">IF(LEFT(B3906) = "P",
        IF(OR(ISBLANK(I3906), I3906 = ""), TODAY() - F3906 &amp; CHAR(10) &amp; "(preapproval)", I3906 - F3906 &amp; CHAR(10) &amp; "(PFL filed)"),
       IF(OR(ISBLANK(Z3906), Z3906 = ""), TODAY() - J3906, X3906 - J3906 &amp; CHAR(10) &amp; "(closed)"))</f>
        <v>100
(closed)</v>
      </c>
      <c r="Z3906" s="6" t="str">
        <f>IF(ISBLANK(X3906), "", "Yes")</f>
        <v>Yes</v>
      </c>
    </row>
    <row r="3907" spans="1:26" ht="28.8" hidden="1" x14ac:dyDescent="0.3">
      <c r="A3907" s="29" t="s">
        <v>185</v>
      </c>
      <c r="B3907" s="29">
        <v>2024000184</v>
      </c>
      <c r="C3907" s="50" t="s">
        <v>238</v>
      </c>
      <c r="D3907" s="33" t="s">
        <v>179</v>
      </c>
      <c r="E3907" s="31" t="s">
        <v>427</v>
      </c>
      <c r="F3907" s="43"/>
      <c r="G3907" s="32"/>
      <c r="H3907" s="34" t="s">
        <v>230</v>
      </c>
      <c r="I3907" s="34"/>
      <c r="J3907" s="34">
        <v>45538</v>
      </c>
      <c r="K3907" s="28">
        <v>209.9</v>
      </c>
      <c r="L3907" s="44">
        <v>0</v>
      </c>
      <c r="M3907" s="28">
        <v>209.9</v>
      </c>
      <c r="N3907" s="44">
        <v>0</v>
      </c>
      <c r="O3907" s="27">
        <f>IF(ISBLANK(J3907), "", IF(LEFT(B3907) = "P", J3907+60, J3907+90))</f>
        <v>45628</v>
      </c>
      <c r="P3907" s="27">
        <v>45622</v>
      </c>
      <c r="Q3907" s="27">
        <f>IF(NOT(ISNUMBER(P3907)),"",P3907+15)</f>
        <v>45637</v>
      </c>
      <c r="R3907" s="25" t="s">
        <v>195</v>
      </c>
      <c r="S3907" s="25"/>
      <c r="T3907" s="42"/>
      <c r="U3907" s="24"/>
      <c r="V3907" s="24"/>
      <c r="W3907" s="24"/>
      <c r="X3907" s="24">
        <v>45638</v>
      </c>
      <c r="Y3907" s="23" t="str">
        <f ca="1">IF(LEFT(B3907) = "P",
        IF(OR(ISBLANK(I3907), I3907 = ""), TODAY() - F3907 &amp; CHAR(10) &amp; "(preapproval)", I3907 - F3907 &amp; CHAR(10) &amp; "(PFL filed)"),
       IF(OR(ISBLANK(Z3907), Z3907 = ""), TODAY() - J3907, X3907 - J3907 &amp; CHAR(10) &amp; "(closed)"))</f>
        <v>100
(closed)</v>
      </c>
      <c r="Z3907" s="6" t="str">
        <f>IF(ISBLANK(X3907), "", "Yes")</f>
        <v>Yes</v>
      </c>
    </row>
    <row r="3908" spans="1:26" ht="28.8" hidden="1" x14ac:dyDescent="0.3">
      <c r="A3908" s="29" t="s">
        <v>185</v>
      </c>
      <c r="B3908" s="29">
        <v>2024000185</v>
      </c>
      <c r="C3908" s="31" t="s">
        <v>695</v>
      </c>
      <c r="D3908" s="29" t="s">
        <v>176</v>
      </c>
      <c r="E3908" s="31" t="s">
        <v>694</v>
      </c>
      <c r="F3908" s="43"/>
      <c r="G3908" s="32"/>
      <c r="H3908" s="34" t="s">
        <v>230</v>
      </c>
      <c r="I3908" s="34"/>
      <c r="J3908" s="34">
        <v>45538</v>
      </c>
      <c r="K3908" s="28">
        <v>11991.24</v>
      </c>
      <c r="L3908" s="44">
        <v>248.34</v>
      </c>
      <c r="M3908" s="28">
        <v>11991.24</v>
      </c>
      <c r="N3908" s="44">
        <v>248.34</v>
      </c>
      <c r="O3908" s="27">
        <f>IF(ISBLANK(J3908), "", IF(LEFT(B3908) = "P", J3908+60, J3908+90))</f>
        <v>45628</v>
      </c>
      <c r="P3908" s="27">
        <v>45622</v>
      </c>
      <c r="Q3908" s="27">
        <f>IF(NOT(ISNUMBER(P3908)),"",P3908+15)</f>
        <v>45637</v>
      </c>
      <c r="R3908" s="25" t="s">
        <v>195</v>
      </c>
      <c r="S3908" s="25"/>
      <c r="T3908" s="42"/>
      <c r="U3908" s="24"/>
      <c r="V3908" s="24"/>
      <c r="W3908" s="24"/>
      <c r="X3908" s="24">
        <v>45638</v>
      </c>
      <c r="Y3908" s="23" t="str">
        <f ca="1">IF(LEFT(B3908) = "P",
        IF(OR(ISBLANK(I3908), I3908 = ""), TODAY() - F3908 &amp; CHAR(10) &amp; "(preapproval)", I3908 - F3908 &amp; CHAR(10) &amp; "(PFL filed)"),
       IF(OR(ISBLANK(Z3908), Z3908 = ""), TODAY() - J3908, X3908 - J3908 &amp; CHAR(10) &amp; "(closed)"))</f>
        <v>100
(closed)</v>
      </c>
      <c r="Z3908" s="6" t="str">
        <f>IF(ISBLANK(X3908), "", "Yes")</f>
        <v>Yes</v>
      </c>
    </row>
    <row r="3909" spans="1:26" ht="28.8" hidden="1" x14ac:dyDescent="0.3">
      <c r="A3909" s="29" t="s">
        <v>185</v>
      </c>
      <c r="B3909" s="29">
        <v>2024000186</v>
      </c>
      <c r="C3909" s="31" t="s">
        <v>693</v>
      </c>
      <c r="D3909" s="29" t="s">
        <v>179</v>
      </c>
      <c r="E3909" s="31" t="s">
        <v>692</v>
      </c>
      <c r="F3909" s="43"/>
      <c r="G3909" s="32"/>
      <c r="H3909" s="24" t="s">
        <v>230</v>
      </c>
      <c r="I3909" s="24"/>
      <c r="J3909" s="24">
        <v>45540</v>
      </c>
      <c r="K3909" s="28">
        <v>4875</v>
      </c>
      <c r="L3909" s="44">
        <v>2437.5</v>
      </c>
      <c r="M3909" s="28">
        <v>4875</v>
      </c>
      <c r="N3909" s="44">
        <v>2437.5</v>
      </c>
      <c r="O3909" s="27">
        <f>IF(ISBLANK(J3909), "", IF(LEFT(B3909) = "P", J3909+60, J3909+90))</f>
        <v>45630</v>
      </c>
      <c r="P3909" s="27">
        <v>45622</v>
      </c>
      <c r="Q3909" s="27">
        <f>IF(NOT(ISNUMBER(P3909)),"",P3909+15)</f>
        <v>45637</v>
      </c>
      <c r="R3909" s="25" t="s">
        <v>195</v>
      </c>
      <c r="S3909" s="25"/>
      <c r="T3909" s="42"/>
      <c r="U3909" s="24"/>
      <c r="V3909" s="24"/>
      <c r="W3909" s="24"/>
      <c r="X3909" s="24">
        <v>45638</v>
      </c>
      <c r="Y3909" s="23" t="str">
        <f ca="1">IF(LEFT(B3909) = "P",
        IF(OR(ISBLANK(I3909), I3909 = ""), TODAY() - F3909 &amp; CHAR(10) &amp; "(preapproval)", I3909 - F3909 &amp; CHAR(10) &amp; "(PFL filed)"),
       IF(OR(ISBLANK(Z3909), Z3909 = ""), TODAY() - J3909, X3909 - J3909 &amp; CHAR(10) &amp; "(closed)"))</f>
        <v>98
(closed)</v>
      </c>
      <c r="Z3909" s="6" t="str">
        <f>IF(ISBLANK(X3909), "", "Yes")</f>
        <v>Yes</v>
      </c>
    </row>
    <row r="3910" spans="1:26" ht="28.8" hidden="1" x14ac:dyDescent="0.3">
      <c r="A3910" s="29" t="s">
        <v>185</v>
      </c>
      <c r="B3910" s="29">
        <v>2024000187</v>
      </c>
      <c r="C3910" s="31" t="s">
        <v>236</v>
      </c>
      <c r="D3910" s="29" t="s">
        <v>179</v>
      </c>
      <c r="E3910" s="31" t="s">
        <v>691</v>
      </c>
      <c r="F3910" s="43"/>
      <c r="G3910" s="32"/>
      <c r="H3910" s="24" t="s">
        <v>230</v>
      </c>
      <c r="I3910" s="24"/>
      <c r="J3910" s="24">
        <v>45540</v>
      </c>
      <c r="K3910" s="28">
        <v>803.78</v>
      </c>
      <c r="L3910" s="44">
        <v>399.2</v>
      </c>
      <c r="M3910" s="28">
        <v>803.78</v>
      </c>
      <c r="N3910" s="28">
        <v>399.2</v>
      </c>
      <c r="O3910" s="27">
        <f>IF(ISBLANK(J3910), "", IF(LEFT(B3910) = "P", J3910+60, J3910+90))</f>
        <v>45630</v>
      </c>
      <c r="P3910" s="27">
        <v>45622</v>
      </c>
      <c r="Q3910" s="27">
        <f>IF(NOT(ISNUMBER(P3910)),"",P3910+15)</f>
        <v>45637</v>
      </c>
      <c r="R3910" s="25" t="s">
        <v>195</v>
      </c>
      <c r="S3910" s="25"/>
      <c r="T3910" s="42"/>
      <c r="U3910" s="24"/>
      <c r="V3910" s="24"/>
      <c r="W3910" s="24"/>
      <c r="X3910" s="24">
        <v>45638</v>
      </c>
      <c r="Y3910" s="23" t="str">
        <f ca="1">IF(LEFT(B3910) = "P",
        IF(OR(ISBLANK(I3910), I3910 = ""), TODAY() - F3910 &amp; CHAR(10) &amp; "(preapproval)", I3910 - F3910 &amp; CHAR(10) &amp; "(PFL filed)"),
       IF(OR(ISBLANK(Z3910), Z3910 = ""), TODAY() - J3910, X3910 - J3910 &amp; CHAR(10) &amp; "(closed)"))</f>
        <v>98
(closed)</v>
      </c>
      <c r="Z3910" s="6" t="str">
        <f>IF(ISBLANK(X3910), "", "Yes")</f>
        <v>Yes</v>
      </c>
    </row>
    <row r="3911" spans="1:26" ht="28.8" hidden="1" x14ac:dyDescent="0.3">
      <c r="A3911" s="29" t="s">
        <v>185</v>
      </c>
      <c r="B3911" s="29">
        <v>2024000188</v>
      </c>
      <c r="C3911" s="31" t="s">
        <v>291</v>
      </c>
      <c r="D3911" s="29" t="s">
        <v>177</v>
      </c>
      <c r="E3911" s="31" t="s">
        <v>690</v>
      </c>
      <c r="F3911" s="43"/>
      <c r="G3911" s="32"/>
      <c r="H3911" s="24" t="s">
        <v>230</v>
      </c>
      <c r="I3911" s="24"/>
      <c r="J3911" s="24">
        <v>45540</v>
      </c>
      <c r="K3911" s="28">
        <v>26600</v>
      </c>
      <c r="L3911" s="44">
        <v>1400</v>
      </c>
      <c r="M3911" s="28">
        <v>26600</v>
      </c>
      <c r="N3911" s="28">
        <v>1400</v>
      </c>
      <c r="O3911" s="27">
        <f>IF(ISBLANK(J3911), "", IF(LEFT(B3911) = "P", J3911+60, J3911+90))</f>
        <v>45630</v>
      </c>
      <c r="P3911" s="27">
        <v>45622</v>
      </c>
      <c r="Q3911" s="27">
        <f>IF(NOT(ISNUMBER(P3911)),"",P3911+15)</f>
        <v>45637</v>
      </c>
      <c r="R3911" s="25" t="s">
        <v>195</v>
      </c>
      <c r="S3911" s="25"/>
      <c r="T3911" s="42"/>
      <c r="U3911" s="24"/>
      <c r="V3911" s="24"/>
      <c r="W3911" s="24"/>
      <c r="X3911" s="24">
        <v>45638</v>
      </c>
      <c r="Y3911" s="23" t="str">
        <f ca="1">IF(LEFT(B3911) = "P",
        IF(OR(ISBLANK(I3911), I3911 = ""), TODAY() - F3911 &amp; CHAR(10) &amp; "(preapproval)", I3911 - F3911 &amp; CHAR(10) &amp; "(PFL filed)"),
       IF(OR(ISBLANK(Z3911), Z3911 = ""), TODAY() - J3911, X3911 - J3911 &amp; CHAR(10) &amp; "(closed)"))</f>
        <v>98
(closed)</v>
      </c>
      <c r="Z3911" s="6" t="str">
        <f>IF(ISBLANK(X3911), "", "Yes")</f>
        <v>Yes</v>
      </c>
    </row>
    <row r="3912" spans="1:26" ht="28.8" hidden="1" x14ac:dyDescent="0.3">
      <c r="A3912" s="29" t="s">
        <v>185</v>
      </c>
      <c r="B3912" s="29">
        <v>2024000189</v>
      </c>
      <c r="C3912" s="31" t="s">
        <v>689</v>
      </c>
      <c r="D3912" s="29" t="s">
        <v>179</v>
      </c>
      <c r="E3912" s="31" t="s">
        <v>688</v>
      </c>
      <c r="F3912" s="43"/>
      <c r="G3912" s="32"/>
      <c r="H3912" s="24" t="s">
        <v>230</v>
      </c>
      <c r="I3912" s="24"/>
      <c r="J3912" s="24">
        <v>45540</v>
      </c>
      <c r="K3912" s="28">
        <v>4440</v>
      </c>
      <c r="L3912" s="44">
        <v>2220</v>
      </c>
      <c r="M3912" s="28">
        <v>4400</v>
      </c>
      <c r="N3912" s="28">
        <v>2200</v>
      </c>
      <c r="O3912" s="27">
        <f>IF(ISBLANK(J3912), "", IF(LEFT(B3912) = "P", J3912+60, J3912+90))</f>
        <v>45630</v>
      </c>
      <c r="P3912" s="27">
        <v>45629</v>
      </c>
      <c r="Q3912" s="27">
        <f>IF(NOT(ISNUMBER(P3912)),"",P3912+15)</f>
        <v>45644</v>
      </c>
      <c r="R3912" s="25" t="s">
        <v>673</v>
      </c>
      <c r="S3912" s="25"/>
      <c r="T3912" s="42"/>
      <c r="U3912" s="24"/>
      <c r="V3912" s="24"/>
      <c r="W3912" s="24"/>
      <c r="X3912" s="24">
        <v>45645</v>
      </c>
      <c r="Y3912" s="23" t="str">
        <f ca="1">IF(LEFT(B3912) = "P",
        IF(OR(ISBLANK(I3912), I3912 = ""), TODAY() - F3912 &amp; CHAR(10) &amp; "(preapproval)", I3912 - F3912 &amp; CHAR(10) &amp; "(PFL filed)"),
       IF(OR(ISBLANK(Z3912), Z3912 = ""), TODAY() - J3912, X3912 - J3912 &amp; CHAR(10) &amp; "(closed)"))</f>
        <v>105
(closed)</v>
      </c>
      <c r="Z3912" s="6" t="str">
        <f>IF(ISBLANK(X3912), "", "Yes")</f>
        <v>Yes</v>
      </c>
    </row>
    <row r="3913" spans="1:26" ht="28.8" hidden="1" x14ac:dyDescent="0.3">
      <c r="A3913" s="29" t="s">
        <v>185</v>
      </c>
      <c r="B3913" s="29">
        <v>2024000190</v>
      </c>
      <c r="C3913" s="31" t="s">
        <v>193</v>
      </c>
      <c r="D3913" s="29" t="s">
        <v>179</v>
      </c>
      <c r="E3913" s="31" t="s">
        <v>599</v>
      </c>
      <c r="F3913" s="43"/>
      <c r="G3913" s="32"/>
      <c r="H3913" s="24" t="s">
        <v>230</v>
      </c>
      <c r="I3913" s="24"/>
      <c r="J3913" s="24">
        <v>45541</v>
      </c>
      <c r="K3913" s="28">
        <v>3318</v>
      </c>
      <c r="L3913" s="44">
        <v>1659</v>
      </c>
      <c r="M3913" s="28">
        <v>3081.24</v>
      </c>
      <c r="N3913" s="28">
        <v>1540.62</v>
      </c>
      <c r="O3913" s="27">
        <f>IF(ISBLANK(J3913), "", IF(LEFT(B3913) = "P", J3913+60, J3913+90))</f>
        <v>45631</v>
      </c>
      <c r="P3913" s="27">
        <v>45622</v>
      </c>
      <c r="Q3913" s="27">
        <f>IF(NOT(ISNUMBER(P3913)),"",P3913+15)</f>
        <v>45637</v>
      </c>
      <c r="R3913" s="25" t="s">
        <v>195</v>
      </c>
      <c r="S3913" s="25"/>
      <c r="T3913" s="42"/>
      <c r="U3913" s="24"/>
      <c r="V3913" s="24"/>
      <c r="W3913" s="24"/>
      <c r="X3913" s="24">
        <v>45638</v>
      </c>
      <c r="Y3913" s="23" t="str">
        <f ca="1">IF(LEFT(B3913) = "P",
        IF(OR(ISBLANK(I3913), I3913 = ""), TODAY() - F3913 &amp; CHAR(10) &amp; "(preapproval)", I3913 - F3913 &amp; CHAR(10) &amp; "(PFL filed)"),
       IF(OR(ISBLANK(Z3913), Z3913 = ""), TODAY() - J3913, X3913 - J3913 &amp; CHAR(10) &amp; "(closed)"))</f>
        <v>97
(closed)</v>
      </c>
      <c r="Z3913" s="6" t="str">
        <f>IF(ISBLANK(X3913), "", "Yes")</f>
        <v>Yes</v>
      </c>
    </row>
    <row r="3914" spans="1:26" ht="28.8" hidden="1" x14ac:dyDescent="0.3">
      <c r="A3914" s="29" t="s">
        <v>185</v>
      </c>
      <c r="B3914" s="29">
        <v>2024000191</v>
      </c>
      <c r="C3914" s="31" t="s">
        <v>238</v>
      </c>
      <c r="D3914" s="64" t="s">
        <v>179</v>
      </c>
      <c r="E3914" s="31" t="s">
        <v>687</v>
      </c>
      <c r="F3914" s="43"/>
      <c r="G3914" s="32"/>
      <c r="H3914" s="24" t="s">
        <v>230</v>
      </c>
      <c r="I3914" s="24"/>
      <c r="J3914" s="24">
        <v>45541</v>
      </c>
      <c r="K3914" s="28">
        <v>1636.9</v>
      </c>
      <c r="L3914" s="44">
        <v>658</v>
      </c>
      <c r="M3914" s="28">
        <v>1636.9</v>
      </c>
      <c r="N3914" s="44">
        <v>658</v>
      </c>
      <c r="O3914" s="27">
        <f>IF(ISBLANK(J3914), "", IF(LEFT(B3914) = "P", J3914+60, J3914+90))</f>
        <v>45631</v>
      </c>
      <c r="P3914" s="27">
        <v>45622</v>
      </c>
      <c r="Q3914" s="27">
        <f>IF(NOT(ISNUMBER(P3914)),"",P3914+15)</f>
        <v>45637</v>
      </c>
      <c r="R3914" s="25" t="s">
        <v>195</v>
      </c>
      <c r="S3914" s="25"/>
      <c r="T3914" s="42"/>
      <c r="U3914" s="24"/>
      <c r="V3914" s="24"/>
      <c r="W3914" s="24"/>
      <c r="X3914" s="24">
        <v>45638</v>
      </c>
      <c r="Y3914" s="23" t="str">
        <f ca="1">IF(LEFT(B3914) = "P",
        IF(OR(ISBLANK(I3914), I3914 = ""), TODAY() - F3914 &amp; CHAR(10) &amp; "(preapproval)", I3914 - F3914 &amp; CHAR(10) &amp; "(PFL filed)"),
       IF(OR(ISBLANK(Z3914), Z3914 = ""), TODAY() - J3914, X3914 - J3914 &amp; CHAR(10) &amp; "(closed)"))</f>
        <v>97
(closed)</v>
      </c>
      <c r="Z3914" s="6" t="str">
        <f>IF(ISBLANK(X3914), "", "Yes")</f>
        <v>Yes</v>
      </c>
    </row>
    <row r="3915" spans="1:26" ht="28.8" hidden="1" x14ac:dyDescent="0.3">
      <c r="A3915" s="29" t="s">
        <v>185</v>
      </c>
      <c r="B3915" s="29">
        <v>2024000192</v>
      </c>
      <c r="C3915" s="31" t="s">
        <v>193</v>
      </c>
      <c r="D3915" s="29" t="s">
        <v>179</v>
      </c>
      <c r="E3915" s="31" t="s">
        <v>686</v>
      </c>
      <c r="F3915" s="43"/>
      <c r="G3915" s="32"/>
      <c r="H3915" s="24" t="s">
        <v>230</v>
      </c>
      <c r="I3915" s="24"/>
      <c r="J3915" s="24">
        <v>45541</v>
      </c>
      <c r="K3915" s="28">
        <v>345.8</v>
      </c>
      <c r="L3915" s="44">
        <v>122.9</v>
      </c>
      <c r="M3915" s="28">
        <v>345.8</v>
      </c>
      <c r="N3915" s="28">
        <v>122.9</v>
      </c>
      <c r="O3915" s="27">
        <f>IF(ISBLANK(J3915), "", IF(LEFT(B3915) = "P", J3915+60, J3915+90))</f>
        <v>45631</v>
      </c>
      <c r="P3915" s="27">
        <v>45622</v>
      </c>
      <c r="Q3915" s="27">
        <f>IF(NOT(ISNUMBER(P3915)),"",P3915+15)</f>
        <v>45637</v>
      </c>
      <c r="R3915" s="25" t="s">
        <v>673</v>
      </c>
      <c r="S3915" s="25"/>
      <c r="T3915" s="42"/>
      <c r="U3915" s="24"/>
      <c r="V3915" s="24"/>
      <c r="W3915" s="24"/>
      <c r="X3915" s="24">
        <v>45638</v>
      </c>
      <c r="Y3915" s="23" t="str">
        <f ca="1">IF(LEFT(B3915) = "P",
        IF(OR(ISBLANK(I3915), I3915 = ""), TODAY() - F3915 &amp; CHAR(10) &amp; "(preapproval)", I3915 - F3915 &amp; CHAR(10) &amp; "(PFL filed)"),
       IF(OR(ISBLANK(Z3915), Z3915 = ""), TODAY() - J3915, X3915 - J3915 &amp; CHAR(10) &amp; "(closed)"))</f>
        <v>97
(closed)</v>
      </c>
      <c r="Z3915" s="6" t="str">
        <f>IF(ISBLANK(X3915), "", "Yes")</f>
        <v>Yes</v>
      </c>
    </row>
    <row r="3916" spans="1:26" ht="28.8" hidden="1" x14ac:dyDescent="0.3">
      <c r="A3916" s="29" t="s">
        <v>185</v>
      </c>
      <c r="B3916" s="29">
        <v>2024000193</v>
      </c>
      <c r="C3916" s="31" t="s">
        <v>193</v>
      </c>
      <c r="D3916" s="29" t="s">
        <v>179</v>
      </c>
      <c r="E3916" s="31" t="s">
        <v>685</v>
      </c>
      <c r="F3916" s="43"/>
      <c r="G3916" s="32"/>
      <c r="H3916" s="24" t="s">
        <v>230</v>
      </c>
      <c r="I3916" s="24"/>
      <c r="J3916" s="24">
        <v>45541</v>
      </c>
      <c r="K3916" s="28">
        <v>331.8</v>
      </c>
      <c r="L3916" s="44">
        <v>165.9</v>
      </c>
      <c r="M3916" s="28">
        <v>331.8</v>
      </c>
      <c r="N3916" s="44">
        <v>165.9</v>
      </c>
      <c r="O3916" s="27">
        <f>IF(ISBLANK(J3916), "", IF(LEFT(B3916) = "P", J3916+60, J3916+90))</f>
        <v>45631</v>
      </c>
      <c r="P3916" s="27">
        <v>45622</v>
      </c>
      <c r="Q3916" s="27">
        <f>IF(NOT(ISNUMBER(P3916)),"",P3916+15)</f>
        <v>45637</v>
      </c>
      <c r="R3916" s="25" t="s">
        <v>195</v>
      </c>
      <c r="S3916" s="25"/>
      <c r="T3916" s="42"/>
      <c r="U3916" s="24"/>
      <c r="V3916" s="24"/>
      <c r="W3916" s="24"/>
      <c r="X3916" s="24">
        <v>45638</v>
      </c>
      <c r="Y3916" s="23" t="str">
        <f ca="1">IF(LEFT(B3916) = "P",
        IF(OR(ISBLANK(I3916), I3916 = ""), TODAY() - F3916 &amp; CHAR(10) &amp; "(preapproval)", I3916 - F3916 &amp; CHAR(10) &amp; "(PFL filed)"),
       IF(OR(ISBLANK(Z3916), Z3916 = ""), TODAY() - J3916, X3916 - J3916 &amp; CHAR(10) &amp; "(closed)"))</f>
        <v>97
(closed)</v>
      </c>
      <c r="Z3916" s="6" t="str">
        <f>IF(ISBLANK(X3916), "", "Yes")</f>
        <v>Yes</v>
      </c>
    </row>
    <row r="3917" spans="1:26" ht="28.8" hidden="1" x14ac:dyDescent="0.3">
      <c r="A3917" s="29" t="s">
        <v>185</v>
      </c>
      <c r="B3917" s="29">
        <v>2024000194</v>
      </c>
      <c r="C3917" s="31" t="s">
        <v>193</v>
      </c>
      <c r="D3917" s="29" t="s">
        <v>179</v>
      </c>
      <c r="E3917" s="31" t="s">
        <v>684</v>
      </c>
      <c r="F3917" s="43"/>
      <c r="G3917" s="32"/>
      <c r="H3917" s="24" t="s">
        <v>230</v>
      </c>
      <c r="I3917" s="24"/>
      <c r="J3917" s="24">
        <v>45541</v>
      </c>
      <c r="K3917" s="28">
        <v>263.8</v>
      </c>
      <c r="L3917" s="44">
        <v>131.9</v>
      </c>
      <c r="M3917" s="28">
        <v>263.8</v>
      </c>
      <c r="N3917" s="44">
        <v>131.9</v>
      </c>
      <c r="O3917" s="27">
        <f>IF(ISBLANK(J3917), "", IF(LEFT(B3917) = "P", J3917+60, J3917+90))</f>
        <v>45631</v>
      </c>
      <c r="P3917" s="27">
        <v>45622</v>
      </c>
      <c r="Q3917" s="27">
        <f>IF(NOT(ISNUMBER(P3917)),"",P3917+15)</f>
        <v>45637</v>
      </c>
      <c r="R3917" s="25" t="s">
        <v>195</v>
      </c>
      <c r="S3917" s="25"/>
      <c r="T3917" s="42"/>
      <c r="U3917" s="24"/>
      <c r="V3917" s="24"/>
      <c r="W3917" s="24"/>
      <c r="X3917" s="24">
        <v>45638</v>
      </c>
      <c r="Y3917" s="23" t="str">
        <f ca="1">IF(LEFT(B3917) = "P",
        IF(OR(ISBLANK(I3917), I3917 = ""), TODAY() - F3917 &amp; CHAR(10) &amp; "(preapproval)", I3917 - F3917 &amp; CHAR(10) &amp; "(PFL filed)"),
       IF(OR(ISBLANK(Z3917), Z3917 = ""), TODAY() - J3917, X3917 - J3917 &amp; CHAR(10) &amp; "(closed)"))</f>
        <v>97
(closed)</v>
      </c>
      <c r="Z3917" s="6" t="str">
        <f>IF(ISBLANK(X3917), "", "Yes")</f>
        <v>Yes</v>
      </c>
    </row>
    <row r="3918" spans="1:26" ht="28.8" hidden="1" x14ac:dyDescent="0.3">
      <c r="A3918" s="29" t="s">
        <v>185</v>
      </c>
      <c r="B3918" s="29">
        <v>2024000195</v>
      </c>
      <c r="C3918" s="31" t="s">
        <v>236</v>
      </c>
      <c r="D3918" s="29" t="s">
        <v>179</v>
      </c>
      <c r="E3918" s="31" t="s">
        <v>683</v>
      </c>
      <c r="F3918" s="43"/>
      <c r="G3918" s="32"/>
      <c r="H3918" s="24" t="s">
        <v>230</v>
      </c>
      <c r="I3918" s="24"/>
      <c r="J3918" s="24">
        <v>45541</v>
      </c>
      <c r="K3918" s="28">
        <v>223.62</v>
      </c>
      <c r="L3918" s="44">
        <v>119.8</v>
      </c>
      <c r="M3918" s="28">
        <v>223.62</v>
      </c>
      <c r="N3918" s="44">
        <v>119.8</v>
      </c>
      <c r="O3918" s="27">
        <f>IF(ISBLANK(J3918), "", IF(LEFT(B3918) = "P", J3918+60, J3918+90))</f>
        <v>45631</v>
      </c>
      <c r="P3918" s="27">
        <v>45622</v>
      </c>
      <c r="Q3918" s="27">
        <f>IF(NOT(ISNUMBER(P3918)),"",P3918+15)</f>
        <v>45637</v>
      </c>
      <c r="R3918" s="25" t="s">
        <v>195</v>
      </c>
      <c r="S3918" s="25"/>
      <c r="T3918" s="42"/>
      <c r="U3918" s="24"/>
      <c r="V3918" s="24"/>
      <c r="W3918" s="24"/>
      <c r="X3918" s="24">
        <v>45638</v>
      </c>
      <c r="Y3918" s="23" t="str">
        <f ca="1">IF(LEFT(B3918) = "P",
        IF(OR(ISBLANK(I3918), I3918 = ""), TODAY() - F3918 &amp; CHAR(10) &amp; "(preapproval)", I3918 - F3918 &amp; CHAR(10) &amp; "(PFL filed)"),
       IF(OR(ISBLANK(Z3918), Z3918 = ""), TODAY() - J3918, X3918 - J3918 &amp; CHAR(10) &amp; "(closed)"))</f>
        <v>97
(closed)</v>
      </c>
      <c r="Z3918" s="6" t="str">
        <f>IF(ISBLANK(X3918), "", "Yes")</f>
        <v>Yes</v>
      </c>
    </row>
    <row r="3919" spans="1:26" ht="28.8" hidden="1" x14ac:dyDescent="0.3">
      <c r="A3919" s="29" t="s">
        <v>185</v>
      </c>
      <c r="B3919" s="29">
        <v>2024000196</v>
      </c>
      <c r="C3919" s="31" t="s">
        <v>682</v>
      </c>
      <c r="D3919" s="29" t="s">
        <v>179</v>
      </c>
      <c r="E3919" s="31" t="s">
        <v>681</v>
      </c>
      <c r="F3919" s="43"/>
      <c r="G3919" s="32"/>
      <c r="H3919" s="24" t="s">
        <v>230</v>
      </c>
      <c r="I3919" s="24"/>
      <c r="J3919" s="24">
        <v>45544</v>
      </c>
      <c r="K3919" s="28">
        <v>689</v>
      </c>
      <c r="L3919" s="44">
        <v>221</v>
      </c>
      <c r="M3919" s="28">
        <v>689</v>
      </c>
      <c r="N3919" s="28">
        <v>221</v>
      </c>
      <c r="O3919" s="27">
        <f>IF(ISBLANK(J3919), "", IF(LEFT(B3919) = "P", J3919+60, J3919+90))</f>
        <v>45634</v>
      </c>
      <c r="P3919" s="27">
        <v>45629</v>
      </c>
      <c r="Q3919" s="27">
        <f>IF(NOT(ISNUMBER(P3919)),"",P3919+15)</f>
        <v>45644</v>
      </c>
      <c r="R3919" s="25" t="s">
        <v>673</v>
      </c>
      <c r="S3919" s="25"/>
      <c r="T3919" s="42"/>
      <c r="U3919" s="24"/>
      <c r="V3919" s="24"/>
      <c r="W3919" s="24"/>
      <c r="X3919" s="24">
        <v>45645</v>
      </c>
      <c r="Y3919" s="23" t="str">
        <f ca="1">IF(LEFT(B3919) = "P",
        IF(OR(ISBLANK(I3919), I3919 = ""), TODAY() - F3919 &amp; CHAR(10) &amp; "(preapproval)", I3919 - F3919 &amp; CHAR(10) &amp; "(PFL filed)"),
       IF(OR(ISBLANK(Z3919), Z3919 = ""), TODAY() - J3919, X3919 - J3919 &amp; CHAR(10) &amp; "(closed)"))</f>
        <v>101
(closed)</v>
      </c>
      <c r="Z3919" s="6" t="str">
        <f>IF(ISBLANK(X3919), "", "Yes")</f>
        <v>Yes</v>
      </c>
    </row>
    <row r="3920" spans="1:26" ht="28.8" hidden="1" x14ac:dyDescent="0.3">
      <c r="A3920" s="29" t="s">
        <v>185</v>
      </c>
      <c r="B3920" s="29">
        <v>2024000197</v>
      </c>
      <c r="C3920" s="31" t="s">
        <v>291</v>
      </c>
      <c r="D3920" s="29" t="s">
        <v>176</v>
      </c>
      <c r="E3920" s="31" t="s">
        <v>680</v>
      </c>
      <c r="F3920" s="43"/>
      <c r="G3920" s="32"/>
      <c r="H3920" s="24" t="s">
        <v>230</v>
      </c>
      <c r="I3920" s="24"/>
      <c r="J3920" s="24">
        <v>45544</v>
      </c>
      <c r="K3920" s="28">
        <v>1008</v>
      </c>
      <c r="L3920" s="44">
        <v>504</v>
      </c>
      <c r="M3920" s="28">
        <v>1008</v>
      </c>
      <c r="N3920" s="44">
        <v>504</v>
      </c>
      <c r="O3920" s="27">
        <f>IF(ISBLANK(J3920), "", IF(LEFT(B3920) = "P", J3920+60, J3920+90))</f>
        <v>45634</v>
      </c>
      <c r="P3920" s="27">
        <v>45622</v>
      </c>
      <c r="Q3920" s="27">
        <f>IF(NOT(ISNUMBER(P3920)),"",P3920+15)</f>
        <v>45637</v>
      </c>
      <c r="R3920" s="25" t="s">
        <v>195</v>
      </c>
      <c r="S3920" s="25"/>
      <c r="T3920" s="42"/>
      <c r="U3920" s="24"/>
      <c r="V3920" s="24"/>
      <c r="W3920" s="24"/>
      <c r="X3920" s="24">
        <v>45638</v>
      </c>
      <c r="Y3920" s="23" t="str">
        <f ca="1">IF(LEFT(B3920) = "P",
        IF(OR(ISBLANK(I3920), I3920 = ""), TODAY() - F3920 &amp; CHAR(10) &amp; "(preapproval)", I3920 - F3920 &amp; CHAR(10) &amp; "(PFL filed)"),
       IF(OR(ISBLANK(Z3920), Z3920 = ""), TODAY() - J3920, X3920 - J3920 &amp; CHAR(10) &amp; "(closed)"))</f>
        <v>94
(closed)</v>
      </c>
      <c r="Z3920" s="6" t="str">
        <f>IF(ISBLANK(X3920), "", "Yes")</f>
        <v>Yes</v>
      </c>
    </row>
    <row r="3921" spans="1:26" ht="28.8" hidden="1" x14ac:dyDescent="0.3">
      <c r="A3921" s="29" t="s">
        <v>185</v>
      </c>
      <c r="B3921" s="29">
        <v>2024000198</v>
      </c>
      <c r="C3921" s="31" t="s">
        <v>261</v>
      </c>
      <c r="D3921" s="29" t="s">
        <v>179</v>
      </c>
      <c r="E3921" s="31" t="s">
        <v>679</v>
      </c>
      <c r="F3921" s="43"/>
      <c r="G3921" s="32"/>
      <c r="H3921" s="24" t="s">
        <v>230</v>
      </c>
      <c r="I3921" s="24"/>
      <c r="J3921" s="24">
        <v>45544</v>
      </c>
      <c r="K3921" s="28">
        <v>406.36</v>
      </c>
      <c r="L3921" s="44">
        <v>99.96</v>
      </c>
      <c r="M3921" s="28">
        <v>406.36</v>
      </c>
      <c r="N3921" s="44">
        <v>99.96</v>
      </c>
      <c r="O3921" s="27">
        <f>IF(ISBLANK(J3921), "", IF(LEFT(B3921) = "P", J3921+60, J3921+90))</f>
        <v>45634</v>
      </c>
      <c r="P3921" s="27">
        <v>45622</v>
      </c>
      <c r="Q3921" s="27">
        <f>IF(NOT(ISNUMBER(P3921)),"",P3921+15)</f>
        <v>45637</v>
      </c>
      <c r="R3921" s="25" t="s">
        <v>195</v>
      </c>
      <c r="S3921" s="25"/>
      <c r="T3921" s="42"/>
      <c r="U3921" s="24"/>
      <c r="V3921" s="24"/>
      <c r="W3921" s="24"/>
      <c r="X3921" s="24">
        <v>45638</v>
      </c>
      <c r="Y3921" s="23" t="str">
        <f ca="1">IF(LEFT(B3921) = "P",
        IF(OR(ISBLANK(I3921), I3921 = ""), TODAY() - F3921 &amp; CHAR(10) &amp; "(preapproval)", I3921 - F3921 &amp; CHAR(10) &amp; "(PFL filed)"),
       IF(OR(ISBLANK(Z3921), Z3921 = ""), TODAY() - J3921, X3921 - J3921 &amp; CHAR(10) &amp; "(closed)"))</f>
        <v>94
(closed)</v>
      </c>
      <c r="Z3921" s="6" t="str">
        <f>IF(ISBLANK(X3921), "", "Yes")</f>
        <v>Yes</v>
      </c>
    </row>
    <row r="3922" spans="1:26" ht="28.8" hidden="1" x14ac:dyDescent="0.3">
      <c r="A3922" s="29" t="s">
        <v>185</v>
      </c>
      <c r="B3922" s="29">
        <v>2024000199</v>
      </c>
      <c r="C3922" s="31" t="s">
        <v>678</v>
      </c>
      <c r="D3922" s="29" t="s">
        <v>177</v>
      </c>
      <c r="E3922" s="31" t="s">
        <v>677</v>
      </c>
      <c r="F3922" s="43"/>
      <c r="G3922" s="32"/>
      <c r="H3922" s="24" t="s">
        <v>230</v>
      </c>
      <c r="I3922" s="24"/>
      <c r="J3922" s="24">
        <v>45546</v>
      </c>
      <c r="K3922" s="28">
        <v>36.799999999999997</v>
      </c>
      <c r="L3922" s="44">
        <v>18.399999999999999</v>
      </c>
      <c r="M3922" s="28">
        <v>36.799999999999997</v>
      </c>
      <c r="N3922" s="28">
        <v>18.399999999999999</v>
      </c>
      <c r="O3922" s="27">
        <f>IF(ISBLANK(J3922), "", IF(LEFT(B3922) = "P", J3922+60, J3922+90))</f>
        <v>45636</v>
      </c>
      <c r="P3922" s="27">
        <v>45631</v>
      </c>
      <c r="Q3922" s="27">
        <f>IF(NOT(ISNUMBER(P3922)),"",P3922+15)</f>
        <v>45646</v>
      </c>
      <c r="R3922" s="25" t="s">
        <v>195</v>
      </c>
      <c r="S3922" s="25"/>
      <c r="T3922" s="42"/>
      <c r="U3922" s="24"/>
      <c r="V3922" s="24"/>
      <c r="W3922" s="24"/>
      <c r="X3922" s="24">
        <v>45649</v>
      </c>
      <c r="Y3922" s="23" t="str">
        <f ca="1">IF(LEFT(B3922) = "P",
        IF(OR(ISBLANK(I3922), I3922 = ""), TODAY() - F3922 &amp; CHAR(10) &amp; "(preapproval)", I3922 - F3922 &amp; CHAR(10) &amp; "(PFL filed)"),
       IF(OR(ISBLANK(Z3922), Z3922 = ""), TODAY() - J3922, X3922 - J3922 &amp; CHAR(10) &amp; "(closed)"))</f>
        <v>103
(closed)</v>
      </c>
      <c r="Z3922" s="6" t="str">
        <f>IF(ISBLANK(X3922), "", "Yes")</f>
        <v>Yes</v>
      </c>
    </row>
    <row r="3923" spans="1:26" ht="28.8" hidden="1" x14ac:dyDescent="0.3">
      <c r="A3923" s="29" t="s">
        <v>185</v>
      </c>
      <c r="B3923" s="29">
        <v>2024000200</v>
      </c>
      <c r="C3923" s="31" t="s">
        <v>236</v>
      </c>
      <c r="D3923" s="29" t="s">
        <v>179</v>
      </c>
      <c r="E3923" s="31" t="s">
        <v>676</v>
      </c>
      <c r="F3923" s="43"/>
      <c r="G3923" s="32"/>
      <c r="H3923" s="24" t="s">
        <v>230</v>
      </c>
      <c r="I3923" s="24"/>
      <c r="J3923" s="24">
        <v>45547</v>
      </c>
      <c r="K3923" s="28">
        <v>995.6</v>
      </c>
      <c r="L3923" s="44">
        <v>497.8</v>
      </c>
      <c r="M3923" s="28">
        <v>995.6</v>
      </c>
      <c r="N3923" s="44">
        <v>497.8</v>
      </c>
      <c r="O3923" s="27">
        <f>IF(ISBLANK(J3923), "", IF(LEFT(B3923) = "P", J3923+60, J3923+90))</f>
        <v>45637</v>
      </c>
      <c r="P3923" s="27">
        <v>45631</v>
      </c>
      <c r="Q3923" s="27">
        <f>IF(NOT(ISNUMBER(P3923)),"",P3923+15)</f>
        <v>45646</v>
      </c>
      <c r="R3923" s="25" t="s">
        <v>195</v>
      </c>
      <c r="S3923" s="25"/>
      <c r="T3923" s="42"/>
      <c r="U3923" s="24"/>
      <c r="V3923" s="24"/>
      <c r="W3923" s="24"/>
      <c r="X3923" s="24">
        <v>45649</v>
      </c>
      <c r="Y3923" s="23" t="str">
        <f ca="1">IF(LEFT(B3923) = "P",
        IF(OR(ISBLANK(I3923), I3923 = ""), TODAY() - F3923 &amp; CHAR(10) &amp; "(preapproval)", I3923 - F3923 &amp; CHAR(10) &amp; "(PFL filed)"),
       IF(OR(ISBLANK(Z3923), Z3923 = ""), TODAY() - J3923, X3923 - J3923 &amp; CHAR(10) &amp; "(closed)"))</f>
        <v>102
(closed)</v>
      </c>
      <c r="Z3923" s="6" t="str">
        <f>IF(ISBLANK(X3923), "", "Yes")</f>
        <v>Yes</v>
      </c>
    </row>
    <row r="3924" spans="1:26" ht="28.8" hidden="1" x14ac:dyDescent="0.3">
      <c r="A3924" s="29" t="s">
        <v>185</v>
      </c>
      <c r="B3924" s="29">
        <v>2024000201</v>
      </c>
      <c r="C3924" s="31" t="s">
        <v>675</v>
      </c>
      <c r="D3924" s="29" t="s">
        <v>177</v>
      </c>
      <c r="E3924" s="31" t="s">
        <v>674</v>
      </c>
      <c r="F3924" s="43"/>
      <c r="G3924" s="32"/>
      <c r="H3924" s="24" t="s">
        <v>230</v>
      </c>
      <c r="I3924" s="24"/>
      <c r="J3924" s="24">
        <v>45547</v>
      </c>
      <c r="K3924" s="28">
        <v>340.36</v>
      </c>
      <c r="L3924" s="44">
        <v>160.18</v>
      </c>
      <c r="M3924" s="28">
        <v>441.81</v>
      </c>
      <c r="N3924" s="28">
        <v>160.18</v>
      </c>
      <c r="O3924" s="27">
        <f>IF(ISBLANK(J3924), "", IF(LEFT(B3924) = "P", J3924+60, J3924+90))</f>
        <v>45637</v>
      </c>
      <c r="P3924" s="27">
        <v>45636</v>
      </c>
      <c r="Q3924" s="27">
        <f>IF(NOT(ISNUMBER(P3924)),"",P3924+15)</f>
        <v>45651</v>
      </c>
      <c r="R3924" s="25" t="s">
        <v>673</v>
      </c>
      <c r="S3924" s="25"/>
      <c r="T3924" s="42"/>
      <c r="U3924" s="24"/>
      <c r="V3924" s="24"/>
      <c r="W3924" s="24"/>
      <c r="X3924" s="24">
        <v>45656</v>
      </c>
      <c r="Y3924" s="23" t="str">
        <f ca="1">IF(LEFT(B3924) = "P",
        IF(OR(ISBLANK(I3924), I3924 = ""), TODAY() - F3924 &amp; CHAR(10) &amp; "(preapproval)", I3924 - F3924 &amp; CHAR(10) &amp; "(PFL filed)"),
       IF(OR(ISBLANK(Z3924), Z3924 = ""), TODAY() - J3924, X3924 - J3924 &amp; CHAR(10) &amp; "(closed)"))</f>
        <v>109
(closed)</v>
      </c>
      <c r="Z3924" s="6" t="str">
        <f>IF(ISBLANK(X3924), "", "Yes")</f>
        <v>Yes</v>
      </c>
    </row>
    <row r="3925" spans="1:26" ht="28.8" hidden="1" x14ac:dyDescent="0.3">
      <c r="A3925" s="29" t="s">
        <v>185</v>
      </c>
      <c r="B3925" s="29">
        <v>2024000202</v>
      </c>
      <c r="C3925" s="31" t="s">
        <v>261</v>
      </c>
      <c r="D3925" s="29" t="s">
        <v>179</v>
      </c>
      <c r="E3925" s="31" t="s">
        <v>672</v>
      </c>
      <c r="F3925" s="43"/>
      <c r="G3925" s="32"/>
      <c r="H3925" s="24" t="s">
        <v>230</v>
      </c>
      <c r="I3925" s="24"/>
      <c r="J3925" s="24">
        <v>45551</v>
      </c>
      <c r="K3925" s="28">
        <v>1015.61</v>
      </c>
      <c r="L3925" s="44">
        <v>199.92</v>
      </c>
      <c r="M3925" s="28">
        <v>1015.61</v>
      </c>
      <c r="N3925" s="44">
        <v>199.92</v>
      </c>
      <c r="O3925" s="27">
        <f>IF(ISBLANK(J3925), "", IF(LEFT(B3925) = "P", J3925+60, J3925+90))</f>
        <v>45641</v>
      </c>
      <c r="P3925" s="27">
        <v>45631</v>
      </c>
      <c r="Q3925" s="27">
        <f>IF(NOT(ISNUMBER(P3925)),"",P3925+15)</f>
        <v>45646</v>
      </c>
      <c r="R3925" s="25" t="s">
        <v>195</v>
      </c>
      <c r="S3925" s="25"/>
      <c r="T3925" s="42"/>
      <c r="U3925" s="24"/>
      <c r="V3925" s="24"/>
      <c r="W3925" s="24"/>
      <c r="X3925" s="24">
        <v>45649</v>
      </c>
      <c r="Y3925" s="23" t="str">
        <f ca="1">IF(LEFT(B3925) = "P",
        IF(OR(ISBLANK(I3925), I3925 = ""), TODAY() - F3925 &amp; CHAR(10) &amp; "(preapproval)", I3925 - F3925 &amp; CHAR(10) &amp; "(PFL filed)"),
       IF(OR(ISBLANK(Z3925), Z3925 = ""), TODAY() - J3925, X3925 - J3925 &amp; CHAR(10) &amp; "(closed)"))</f>
        <v>98
(closed)</v>
      </c>
      <c r="Z3925" s="6" t="str">
        <f>IF(ISBLANK(X3925), "", "Yes")</f>
        <v>Yes</v>
      </c>
    </row>
    <row r="3926" spans="1:26" ht="28.8" hidden="1" x14ac:dyDescent="0.3">
      <c r="A3926" s="29" t="s">
        <v>185</v>
      </c>
      <c r="B3926" s="29">
        <v>2024000203</v>
      </c>
      <c r="C3926" s="31" t="s">
        <v>261</v>
      </c>
      <c r="D3926" s="29" t="s">
        <v>179</v>
      </c>
      <c r="E3926" s="31" t="s">
        <v>671</v>
      </c>
      <c r="F3926" s="43"/>
      <c r="G3926" s="32"/>
      <c r="H3926" s="24" t="s">
        <v>230</v>
      </c>
      <c r="I3926" s="24"/>
      <c r="J3926" s="24">
        <v>45551</v>
      </c>
      <c r="K3926" s="28">
        <v>1015.61</v>
      </c>
      <c r="L3926" s="44">
        <v>199.92</v>
      </c>
      <c r="M3926" s="28">
        <v>1015.61</v>
      </c>
      <c r="N3926" s="44">
        <v>199.92</v>
      </c>
      <c r="O3926" s="27">
        <f>IF(ISBLANK(J3926), "", IF(LEFT(B3926) = "P", J3926+60, J3926+90))</f>
        <v>45641</v>
      </c>
      <c r="P3926" s="27">
        <v>45631</v>
      </c>
      <c r="Q3926" s="27">
        <f>IF(NOT(ISNUMBER(P3926)),"",P3926+15)</f>
        <v>45646</v>
      </c>
      <c r="R3926" s="25" t="s">
        <v>195</v>
      </c>
      <c r="S3926" s="25"/>
      <c r="T3926" s="42"/>
      <c r="U3926" s="24"/>
      <c r="V3926" s="24"/>
      <c r="W3926" s="24"/>
      <c r="X3926" s="24">
        <v>45649</v>
      </c>
      <c r="Y3926" s="23" t="str">
        <f ca="1">IF(LEFT(B3926) = "P",
        IF(OR(ISBLANK(I3926), I3926 = ""), TODAY() - F3926 &amp; CHAR(10) &amp; "(preapproval)", I3926 - F3926 &amp; CHAR(10) &amp; "(PFL filed)"),
       IF(OR(ISBLANK(Z3926), Z3926 = ""), TODAY() - J3926, X3926 - J3926 &amp; CHAR(10) &amp; "(closed)"))</f>
        <v>98
(closed)</v>
      </c>
      <c r="Z3926" s="6" t="str">
        <f>IF(ISBLANK(X3926), "", "Yes")</f>
        <v>Yes</v>
      </c>
    </row>
    <row r="3927" spans="1:26" ht="28.8" hidden="1" x14ac:dyDescent="0.3">
      <c r="A3927" s="29" t="s">
        <v>185</v>
      </c>
      <c r="B3927" s="29">
        <v>2024000204</v>
      </c>
      <c r="C3927" s="31" t="s">
        <v>281</v>
      </c>
      <c r="D3927" s="29" t="s">
        <v>179</v>
      </c>
      <c r="E3927" s="31" t="s">
        <v>670</v>
      </c>
      <c r="F3927" s="43"/>
      <c r="G3927" s="32"/>
      <c r="H3927" s="24" t="s">
        <v>230</v>
      </c>
      <c r="I3927" s="24"/>
      <c r="J3927" s="24">
        <v>45552</v>
      </c>
      <c r="K3927" s="28">
        <v>42</v>
      </c>
      <c r="L3927" s="44">
        <v>21</v>
      </c>
      <c r="M3927" s="28">
        <v>42</v>
      </c>
      <c r="N3927" s="44">
        <v>21</v>
      </c>
      <c r="O3927" s="27">
        <f>IF(ISBLANK(J3927), "", IF(LEFT(B3927) = "P", J3927+60, J3927+90))</f>
        <v>45642</v>
      </c>
      <c r="P3927" s="27">
        <v>45632</v>
      </c>
      <c r="Q3927" s="27">
        <f>IF(NOT(ISNUMBER(P3927)),"",P3927+15)</f>
        <v>45647</v>
      </c>
      <c r="R3927" s="25"/>
      <c r="S3927" s="25"/>
      <c r="T3927" s="42"/>
      <c r="U3927" s="24"/>
      <c r="V3927" s="24"/>
      <c r="W3927" s="24"/>
      <c r="X3927" s="24">
        <v>45652</v>
      </c>
      <c r="Y3927" s="23" t="str">
        <f ca="1">IF(LEFT(B3927) = "P",
        IF(OR(ISBLANK(I3927), I3927 = ""), TODAY() - F3927 &amp; CHAR(10) &amp; "(preapproval)", I3927 - F3927 &amp; CHAR(10) &amp; "(PFL filed)"),
       IF(OR(ISBLANK(Z3927), Z3927 = ""), TODAY() - J3927, X3927 - J3927 &amp; CHAR(10) &amp; "(closed)"))</f>
        <v>100
(closed)</v>
      </c>
      <c r="Z3927" s="6" t="str">
        <f>IF(ISBLANK(X3927), "", "Yes")</f>
        <v>Yes</v>
      </c>
    </row>
    <row r="3928" spans="1:26" ht="28.8" hidden="1" x14ac:dyDescent="0.3">
      <c r="A3928" s="29" t="s">
        <v>185</v>
      </c>
      <c r="B3928" s="29">
        <v>2024000205</v>
      </c>
      <c r="C3928" s="31" t="s">
        <v>669</v>
      </c>
      <c r="D3928" s="29" t="s">
        <v>177</v>
      </c>
      <c r="E3928" s="31" t="s">
        <v>572</v>
      </c>
      <c r="F3928" s="43"/>
      <c r="G3928" s="32"/>
      <c r="H3928" s="24" t="s">
        <v>230</v>
      </c>
      <c r="I3928" s="24"/>
      <c r="J3928" s="24">
        <v>45554</v>
      </c>
      <c r="K3928" s="28">
        <v>410</v>
      </c>
      <c r="L3928" s="44">
        <v>205</v>
      </c>
      <c r="M3928" s="28">
        <v>0</v>
      </c>
      <c r="N3928" s="28">
        <v>0</v>
      </c>
      <c r="O3928" s="27">
        <f>IF(ISBLANK(J3928), "", IF(LEFT(B3928) = "P", J3928+60, J3928+90))</f>
        <v>45644</v>
      </c>
      <c r="P3928" s="27" t="s">
        <v>668</v>
      </c>
      <c r="Q3928" s="27" t="s">
        <v>230</v>
      </c>
      <c r="R3928" s="25" t="s">
        <v>195</v>
      </c>
      <c r="S3928" s="25"/>
      <c r="T3928" s="42"/>
      <c r="U3928" s="24"/>
      <c r="V3928" s="24"/>
      <c r="W3928" s="24"/>
      <c r="X3928" s="24">
        <v>45631</v>
      </c>
      <c r="Y3928" s="23" t="str">
        <f ca="1">IF(LEFT(B3928) = "P",
        IF(OR(ISBLANK(I3928), I3928 = ""), TODAY() - F3928 &amp; CHAR(10) &amp; "(preapproval)", I3928 - F3928 &amp; CHAR(10) &amp; "(PFL filed)"),
       IF(OR(ISBLANK(Z3928), Z3928 = ""), TODAY() - J3928, X3928 - J3928 &amp; CHAR(10) &amp; "(closed)"))</f>
        <v>77
(closed)</v>
      </c>
      <c r="Z3928" s="6" t="str">
        <f>IF(ISBLANK(X3928), "", "Yes")</f>
        <v>Yes</v>
      </c>
    </row>
    <row r="3929" spans="1:26" ht="28.8" hidden="1" x14ac:dyDescent="0.3">
      <c r="A3929" s="29" t="s">
        <v>185</v>
      </c>
      <c r="B3929" s="29">
        <v>2024000206</v>
      </c>
      <c r="C3929" s="31" t="s">
        <v>313</v>
      </c>
      <c r="D3929" s="29" t="s">
        <v>179</v>
      </c>
      <c r="E3929" s="31" t="s">
        <v>667</v>
      </c>
      <c r="F3929" s="43"/>
      <c r="G3929" s="32"/>
      <c r="H3929" s="24" t="s">
        <v>230</v>
      </c>
      <c r="I3929" s="24"/>
      <c r="J3929" s="24">
        <v>45558</v>
      </c>
      <c r="K3929" s="28">
        <v>45.6</v>
      </c>
      <c r="L3929" s="44">
        <v>29.12</v>
      </c>
      <c r="M3929" s="28">
        <v>45.6</v>
      </c>
      <c r="N3929" s="28">
        <v>29.12</v>
      </c>
      <c r="O3929" s="27">
        <f>IF(ISBLANK(J3929), "", IF(LEFT(B3929) = "P", J3929+60, J3929+90))</f>
        <v>45648</v>
      </c>
      <c r="P3929" s="27">
        <v>45636</v>
      </c>
      <c r="Q3929" s="27">
        <f>IF(NOT(ISNUMBER(P3929)),"",P3929+15)</f>
        <v>45651</v>
      </c>
      <c r="R3929" s="25" t="s">
        <v>195</v>
      </c>
      <c r="S3929" s="25"/>
      <c r="T3929" s="42"/>
      <c r="U3929" s="24"/>
      <c r="V3929" s="24"/>
      <c r="W3929" s="24"/>
      <c r="X3929" s="24">
        <v>45653</v>
      </c>
      <c r="Y3929" s="23" t="str">
        <f ca="1">IF(LEFT(B3929) = "P",
        IF(OR(ISBLANK(I3929), I3929 = ""), TODAY() - F3929 &amp; CHAR(10) &amp; "(preapproval)", I3929 - F3929 &amp; CHAR(10) &amp; "(PFL filed)"),
       IF(OR(ISBLANK(Z3929), Z3929 = ""), TODAY() - J3929, X3929 - J3929 &amp; CHAR(10) &amp; "(closed)"))</f>
        <v>95
(closed)</v>
      </c>
      <c r="Z3929" s="6" t="str">
        <f>IF(ISBLANK(X3929), "", "Yes")</f>
        <v>Yes</v>
      </c>
    </row>
    <row r="3930" spans="1:26" ht="28.8" hidden="1" x14ac:dyDescent="0.3">
      <c r="A3930" s="29" t="s">
        <v>185</v>
      </c>
      <c r="B3930" s="29">
        <v>2024000207</v>
      </c>
      <c r="C3930" s="31" t="s">
        <v>564</v>
      </c>
      <c r="D3930" s="29" t="s">
        <v>176</v>
      </c>
      <c r="E3930" s="31" t="s">
        <v>658</v>
      </c>
      <c r="F3930" s="43"/>
      <c r="G3930" s="32"/>
      <c r="H3930" s="24" t="s">
        <v>230</v>
      </c>
      <c r="I3930" s="24"/>
      <c r="J3930" s="24">
        <v>45558</v>
      </c>
      <c r="K3930" s="28">
        <v>1893.5</v>
      </c>
      <c r="L3930" s="44">
        <v>3339.5</v>
      </c>
      <c r="M3930" s="38">
        <v>0</v>
      </c>
      <c r="N3930" s="38">
        <v>0</v>
      </c>
      <c r="O3930" s="35">
        <f>IF(ISBLANK(J3930), "", IF(LEFT(B3930) = "P", J3930+60, J3930+90))</f>
        <v>45648</v>
      </c>
      <c r="P3930" s="35" t="s">
        <v>230</v>
      </c>
      <c r="Q3930" s="27" t="s">
        <v>230</v>
      </c>
      <c r="R3930" s="25" t="s">
        <v>664</v>
      </c>
      <c r="S3930" s="25"/>
      <c r="T3930" s="42"/>
      <c r="U3930" s="24"/>
      <c r="V3930" s="24"/>
      <c r="W3930" s="24"/>
      <c r="X3930" s="24">
        <v>45560</v>
      </c>
      <c r="Y3930" s="23" t="str">
        <f ca="1">IF(LEFT(B3930) = "P",
        IF(OR(ISBLANK(I3930), I3930 = ""), TODAY() - F3930 &amp; CHAR(10) &amp; "(preapproval)", I3930 - F3930 &amp; CHAR(10) &amp; "(PFL filed)"),
       IF(OR(ISBLANK(Z3930), Z3930 = ""), TODAY() - J3930, X3930 - J3930 &amp; CHAR(10) &amp; "(closed)"))</f>
        <v>2
(closed)</v>
      </c>
      <c r="Z3930" s="6" t="str">
        <f>IF(ISBLANK(X3930), "", "Yes")</f>
        <v>Yes</v>
      </c>
    </row>
    <row r="3931" spans="1:26" ht="28.8" hidden="1" x14ac:dyDescent="0.3">
      <c r="A3931" s="29" t="s">
        <v>185</v>
      </c>
      <c r="B3931" s="29">
        <v>2024000208</v>
      </c>
      <c r="C3931" s="31" t="s">
        <v>564</v>
      </c>
      <c r="D3931" s="29" t="s">
        <v>176</v>
      </c>
      <c r="E3931" s="31" t="s">
        <v>666</v>
      </c>
      <c r="F3931" s="43"/>
      <c r="G3931" s="32"/>
      <c r="H3931" s="24" t="s">
        <v>230</v>
      </c>
      <c r="I3931" s="24"/>
      <c r="J3931" s="24">
        <v>45558</v>
      </c>
      <c r="K3931" s="28">
        <v>1389.73</v>
      </c>
      <c r="L3931" s="44">
        <v>339.5</v>
      </c>
      <c r="M3931" s="38">
        <v>0</v>
      </c>
      <c r="N3931" s="38">
        <v>0</v>
      </c>
      <c r="O3931" s="35">
        <f>IF(ISBLANK(J3931), "", IF(LEFT(B3931) = "P", J3931+60, J3931+90))</f>
        <v>45648</v>
      </c>
      <c r="P3931" s="35" t="s">
        <v>230</v>
      </c>
      <c r="Q3931" s="27" t="s">
        <v>230</v>
      </c>
      <c r="R3931" s="25" t="s">
        <v>664</v>
      </c>
      <c r="S3931" s="25"/>
      <c r="T3931" s="42"/>
      <c r="U3931" s="24"/>
      <c r="V3931" s="24"/>
      <c r="W3931" s="24"/>
      <c r="X3931" s="24">
        <v>45559</v>
      </c>
      <c r="Y3931" s="23" t="str">
        <f ca="1">IF(LEFT(B3931) = "P",
        IF(OR(ISBLANK(I3931), I3931 = ""), TODAY() - F3931 &amp; CHAR(10) &amp; "(preapproval)", I3931 - F3931 &amp; CHAR(10) &amp; "(PFL filed)"),
       IF(OR(ISBLANK(Z3931), Z3931 = ""), TODAY() - J3931, X3931 - J3931 &amp; CHAR(10) &amp; "(closed)"))</f>
        <v>1
(closed)</v>
      </c>
      <c r="Z3931" s="6" t="str">
        <f>IF(ISBLANK(X3931), "", "Yes")</f>
        <v>Yes</v>
      </c>
    </row>
    <row r="3932" spans="1:26" ht="28.8" hidden="1" x14ac:dyDescent="0.3">
      <c r="A3932" s="29" t="s">
        <v>185</v>
      </c>
      <c r="B3932" s="29">
        <v>2024000209</v>
      </c>
      <c r="C3932" s="31" t="s">
        <v>564</v>
      </c>
      <c r="D3932" s="29" t="s">
        <v>176</v>
      </c>
      <c r="E3932" s="31" t="s">
        <v>665</v>
      </c>
      <c r="F3932" s="43"/>
      <c r="G3932" s="32"/>
      <c r="H3932" s="24" t="s">
        <v>230</v>
      </c>
      <c r="I3932" s="24"/>
      <c r="J3932" s="24">
        <v>45558</v>
      </c>
      <c r="K3932" s="28">
        <v>1893.5</v>
      </c>
      <c r="L3932" s="44">
        <v>970</v>
      </c>
      <c r="M3932" s="38">
        <v>0</v>
      </c>
      <c r="N3932" s="38">
        <v>0</v>
      </c>
      <c r="O3932" s="35">
        <f>IF(ISBLANK(J3932), "", IF(LEFT(B3932) = "P", J3932+60, J3932+90))</f>
        <v>45648</v>
      </c>
      <c r="P3932" s="35" t="s">
        <v>230</v>
      </c>
      <c r="Q3932" s="27" t="s">
        <v>230</v>
      </c>
      <c r="R3932" s="25" t="s">
        <v>664</v>
      </c>
      <c r="S3932" s="25"/>
      <c r="T3932" s="42"/>
      <c r="U3932" s="24"/>
      <c r="V3932" s="24"/>
      <c r="W3932" s="24"/>
      <c r="X3932" s="24">
        <v>45559</v>
      </c>
      <c r="Y3932" s="23" t="str">
        <f ca="1">IF(LEFT(B3932) = "P",
        IF(OR(ISBLANK(I3932), I3932 = ""), TODAY() - F3932 &amp; CHAR(10) &amp; "(preapproval)", I3932 - F3932 &amp; CHAR(10) &amp; "(PFL filed)"),
       IF(OR(ISBLANK(Z3932), Z3932 = ""), TODAY() - J3932, X3932 - J3932 &amp; CHAR(10) &amp; "(closed)"))</f>
        <v>1
(closed)</v>
      </c>
      <c r="Z3932" s="6" t="str">
        <f>IF(ISBLANK(X3932), "", "Yes")</f>
        <v>Yes</v>
      </c>
    </row>
    <row r="3933" spans="1:26" ht="28.8" hidden="1" x14ac:dyDescent="0.3">
      <c r="A3933" s="29" t="s">
        <v>185</v>
      </c>
      <c r="B3933" s="29">
        <v>2024000210</v>
      </c>
      <c r="C3933" s="31" t="s">
        <v>564</v>
      </c>
      <c r="D3933" s="29" t="s">
        <v>176</v>
      </c>
      <c r="E3933" s="31" t="s">
        <v>659</v>
      </c>
      <c r="F3933" s="43"/>
      <c r="G3933" s="32"/>
      <c r="H3933" s="24" t="s">
        <v>230</v>
      </c>
      <c r="I3933" s="24"/>
      <c r="J3933" s="24">
        <v>45558</v>
      </c>
      <c r="K3933" s="28">
        <v>1389.73</v>
      </c>
      <c r="L3933" s="44">
        <v>339.5</v>
      </c>
      <c r="M3933" s="38">
        <v>0</v>
      </c>
      <c r="N3933" s="38">
        <v>0</v>
      </c>
      <c r="O3933" s="35">
        <f>IF(ISBLANK(J3933), "", IF(LEFT(B3933) = "P", J3933+60, J3933+90))</f>
        <v>45648</v>
      </c>
      <c r="P3933" s="35" t="s">
        <v>230</v>
      </c>
      <c r="Q3933" s="27" t="s">
        <v>230</v>
      </c>
      <c r="R3933" s="25" t="s">
        <v>664</v>
      </c>
      <c r="S3933" s="25"/>
      <c r="T3933" s="42"/>
      <c r="U3933" s="24"/>
      <c r="V3933" s="24"/>
      <c r="W3933" s="24"/>
      <c r="X3933" s="24">
        <v>45559</v>
      </c>
      <c r="Y3933" s="23" t="str">
        <f ca="1">IF(LEFT(B3933) = "P",
        IF(OR(ISBLANK(I3933), I3933 = ""), TODAY() - F3933 &amp; CHAR(10) &amp; "(preapproval)", I3933 - F3933 &amp; CHAR(10) &amp; "(PFL filed)"),
       IF(OR(ISBLANK(Z3933), Z3933 = ""), TODAY() - J3933, X3933 - J3933 &amp; CHAR(10) &amp; "(closed)"))</f>
        <v>1
(closed)</v>
      </c>
      <c r="Z3933" s="6" t="str">
        <f>IF(ISBLANK(X3933), "", "Yes")</f>
        <v>Yes</v>
      </c>
    </row>
    <row r="3934" spans="1:26" ht="28.8" hidden="1" x14ac:dyDescent="0.3">
      <c r="A3934" s="29" t="s">
        <v>185</v>
      </c>
      <c r="B3934" s="29">
        <v>2024000211</v>
      </c>
      <c r="C3934" s="31" t="s">
        <v>564</v>
      </c>
      <c r="D3934" s="29" t="s">
        <v>176</v>
      </c>
      <c r="E3934" s="31" t="s">
        <v>657</v>
      </c>
      <c r="F3934" s="43"/>
      <c r="G3934" s="32"/>
      <c r="H3934" s="24" t="s">
        <v>230</v>
      </c>
      <c r="I3934" s="24"/>
      <c r="J3934" s="24">
        <v>45558</v>
      </c>
      <c r="K3934" s="28">
        <v>1893.5</v>
      </c>
      <c r="L3934" s="44">
        <v>339.5</v>
      </c>
      <c r="M3934" s="38">
        <v>0</v>
      </c>
      <c r="N3934" s="38">
        <v>0</v>
      </c>
      <c r="O3934" s="35">
        <f>IF(ISBLANK(J3934), "", IF(LEFT(B3934) = "P", J3934+60, J3934+90))</f>
        <v>45648</v>
      </c>
      <c r="P3934" s="35" t="s">
        <v>230</v>
      </c>
      <c r="Q3934" s="27" t="s">
        <v>230</v>
      </c>
      <c r="R3934" s="25" t="s">
        <v>664</v>
      </c>
      <c r="S3934" s="25"/>
      <c r="T3934" s="42"/>
      <c r="U3934" s="24"/>
      <c r="V3934" s="24"/>
      <c r="W3934" s="24"/>
      <c r="X3934" s="24">
        <v>45559</v>
      </c>
      <c r="Y3934" s="23" t="str">
        <f ca="1">IF(LEFT(B3934) = "P",
        IF(OR(ISBLANK(I3934), I3934 = ""), TODAY() - F3934 &amp; CHAR(10) &amp; "(preapproval)", I3934 - F3934 &amp; CHAR(10) &amp; "(PFL filed)"),
       IF(OR(ISBLANK(Z3934), Z3934 = ""), TODAY() - J3934, X3934 - J3934 &amp; CHAR(10) &amp; "(closed)"))</f>
        <v>1
(closed)</v>
      </c>
      <c r="Z3934" s="6" t="str">
        <f>IF(ISBLANK(X3934), "", "Yes")</f>
        <v>Yes</v>
      </c>
    </row>
    <row r="3935" spans="1:26" ht="28.8" hidden="1" x14ac:dyDescent="0.3">
      <c r="A3935" s="29" t="s">
        <v>185</v>
      </c>
      <c r="B3935" s="29">
        <v>2024000212</v>
      </c>
      <c r="C3935" s="31" t="s">
        <v>564</v>
      </c>
      <c r="D3935" s="29" t="s">
        <v>176</v>
      </c>
      <c r="E3935" s="31" t="s">
        <v>657</v>
      </c>
      <c r="F3935" s="43"/>
      <c r="G3935" s="32"/>
      <c r="H3935" s="24" t="s">
        <v>230</v>
      </c>
      <c r="I3935" s="24"/>
      <c r="J3935" s="24">
        <v>45558</v>
      </c>
      <c r="K3935" s="28">
        <v>1690.48</v>
      </c>
      <c r="L3935" s="44">
        <v>335.13</v>
      </c>
      <c r="M3935" s="38">
        <v>0</v>
      </c>
      <c r="N3935" s="38">
        <v>0</v>
      </c>
      <c r="O3935" s="35">
        <f>IF(ISBLANK(J3935), "", IF(LEFT(B3935) = "P", J3935+60, J3935+90))</f>
        <v>45648</v>
      </c>
      <c r="P3935" s="35" t="s">
        <v>230</v>
      </c>
      <c r="Q3935" s="27" t="s">
        <v>230</v>
      </c>
      <c r="R3935" s="25" t="s">
        <v>664</v>
      </c>
      <c r="S3935" s="25"/>
      <c r="T3935" s="42"/>
      <c r="U3935" s="24"/>
      <c r="V3935" s="24"/>
      <c r="W3935" s="24"/>
      <c r="X3935" s="24">
        <v>45559</v>
      </c>
      <c r="Y3935" s="23" t="str">
        <f ca="1">IF(LEFT(B3935) = "P",
        IF(OR(ISBLANK(I3935), I3935 = ""), TODAY() - F3935 &amp; CHAR(10) &amp; "(preapproval)", I3935 - F3935 &amp; CHAR(10) &amp; "(PFL filed)"),
       IF(OR(ISBLANK(Z3935), Z3935 = ""), TODAY() - J3935, X3935 - J3935 &amp; CHAR(10) &amp; "(closed)"))</f>
        <v>1
(closed)</v>
      </c>
      <c r="Z3935" s="6" t="str">
        <f>IF(ISBLANK(X3935), "", "Yes")</f>
        <v>Yes</v>
      </c>
    </row>
    <row r="3936" spans="1:26" ht="28.8" hidden="1" x14ac:dyDescent="0.3">
      <c r="A3936" s="29" t="s">
        <v>185</v>
      </c>
      <c r="B3936" s="29">
        <v>2024000213</v>
      </c>
      <c r="C3936" s="31" t="s">
        <v>442</v>
      </c>
      <c r="D3936" s="29" t="s">
        <v>179</v>
      </c>
      <c r="E3936" s="31" t="s">
        <v>663</v>
      </c>
      <c r="F3936" s="43"/>
      <c r="G3936" s="32"/>
      <c r="H3936" s="24" t="s">
        <v>230</v>
      </c>
      <c r="I3936" s="24"/>
      <c r="J3936" s="24">
        <v>45559</v>
      </c>
      <c r="K3936" s="28">
        <v>12954</v>
      </c>
      <c r="L3936" s="44">
        <v>643</v>
      </c>
      <c r="M3936" s="28">
        <v>11574</v>
      </c>
      <c r="N3936" s="28">
        <v>643</v>
      </c>
      <c r="O3936" s="27">
        <f>IF(ISBLANK(J3936), "", IF(LEFT(B3936) = "P", J3936+60, J3936+90))</f>
        <v>45649</v>
      </c>
      <c r="P3936" s="27">
        <v>45646</v>
      </c>
      <c r="Q3936" s="27">
        <f>IF(NOT(ISNUMBER(P3936)),"",P3936+15)</f>
        <v>45661</v>
      </c>
      <c r="R3936" s="25"/>
      <c r="S3936" s="25"/>
      <c r="T3936" s="42"/>
      <c r="U3936" s="24"/>
      <c r="V3936" s="24"/>
      <c r="W3936" s="24"/>
      <c r="X3936" s="24">
        <v>45679</v>
      </c>
      <c r="Y3936" s="23" t="str">
        <f ca="1">IF(LEFT(B3936) = "P",
        IF(OR(ISBLANK(I3936), I3936 = ""), TODAY() - F3936 &amp; CHAR(10) &amp; "(preapproval)", I3936 - F3936 &amp; CHAR(10) &amp; "(PFL filed)"),
       IF(OR(ISBLANK(Z3936), Z3936 = ""), TODAY() - J3936, X3936 - J3936 &amp; CHAR(10) &amp; "(closed)"))</f>
        <v>120
(closed)</v>
      </c>
      <c r="Z3936" s="6" t="str">
        <f>IF(ISBLANK(X3936), "", "Yes")</f>
        <v>Yes</v>
      </c>
    </row>
    <row r="3937" spans="1:26" ht="28.8" hidden="1" x14ac:dyDescent="0.3">
      <c r="A3937" s="29" t="s">
        <v>185</v>
      </c>
      <c r="B3937" s="29">
        <v>2024000214</v>
      </c>
      <c r="C3937" s="31" t="s">
        <v>564</v>
      </c>
      <c r="D3937" s="29" t="s">
        <v>176</v>
      </c>
      <c r="E3937" s="31" t="s">
        <v>662</v>
      </c>
      <c r="F3937" s="43"/>
      <c r="G3937" s="32"/>
      <c r="H3937" s="24" t="s">
        <v>230</v>
      </c>
      <c r="I3937" s="24"/>
      <c r="J3937" s="24">
        <v>45560</v>
      </c>
      <c r="K3937" s="28">
        <v>1893.5</v>
      </c>
      <c r="L3937" s="44">
        <v>339.5</v>
      </c>
      <c r="M3937" s="28">
        <v>0</v>
      </c>
      <c r="N3937" s="28">
        <v>0</v>
      </c>
      <c r="O3937" s="27">
        <f>IF(ISBLANK(J3937), "", IF(LEFT(B3937) = "P", J3937+60, J3937+90))</f>
        <v>45650</v>
      </c>
      <c r="P3937" s="27" t="s">
        <v>230</v>
      </c>
      <c r="Q3937" s="27" t="s">
        <v>230</v>
      </c>
      <c r="R3937" s="25" t="s">
        <v>195</v>
      </c>
      <c r="S3937" s="25"/>
      <c r="T3937" s="42"/>
      <c r="U3937" s="24"/>
      <c r="V3937" s="24"/>
      <c r="W3937" s="24"/>
      <c r="X3937" s="24">
        <v>45628</v>
      </c>
      <c r="Y3937" s="23" t="str">
        <f ca="1">IF(LEFT(B3937) = "P",
        IF(OR(ISBLANK(I3937), I3937 = ""), TODAY() - F3937 &amp; CHAR(10) &amp; "(preapproval)", I3937 - F3937 &amp; CHAR(10) &amp; "(PFL filed)"),
       IF(OR(ISBLANK(Z3937), Z3937 = ""), TODAY() - J3937, X3937 - J3937 &amp; CHAR(10) &amp; "(closed)"))</f>
        <v>68
(closed)</v>
      </c>
      <c r="Z3937" s="6" t="str">
        <f>IF(ISBLANK(X3937), "", "Yes")</f>
        <v>Yes</v>
      </c>
    </row>
    <row r="3938" spans="1:26" ht="28.8" hidden="1" x14ac:dyDescent="0.3">
      <c r="A3938" s="29" t="s">
        <v>185</v>
      </c>
      <c r="B3938" s="29">
        <v>2024000215</v>
      </c>
      <c r="C3938" s="31" t="s">
        <v>564</v>
      </c>
      <c r="D3938" s="29" t="s">
        <v>176</v>
      </c>
      <c r="E3938" s="31" t="s">
        <v>661</v>
      </c>
      <c r="F3938" s="43"/>
      <c r="G3938" s="32"/>
      <c r="H3938" s="24" t="s">
        <v>230</v>
      </c>
      <c r="I3938" s="24"/>
      <c r="J3938" s="24">
        <v>45560</v>
      </c>
      <c r="K3938" s="28">
        <v>1389.73</v>
      </c>
      <c r="L3938" s="44">
        <v>339.5</v>
      </c>
      <c r="M3938" s="28">
        <v>1389.73</v>
      </c>
      <c r="N3938" s="44">
        <v>339.5</v>
      </c>
      <c r="O3938" s="27">
        <f>IF(ISBLANK(J3938), "", IF(LEFT(B3938) = "P", J3938+60, J3938+90))</f>
        <v>45650</v>
      </c>
      <c r="P3938" s="27">
        <v>45646</v>
      </c>
      <c r="Q3938" s="27">
        <f>IF(NOT(ISNUMBER(P3938)),"",P3938+15)</f>
        <v>45661</v>
      </c>
      <c r="R3938" s="25" t="s">
        <v>195</v>
      </c>
      <c r="S3938" s="25"/>
      <c r="T3938" s="42"/>
      <c r="U3938" s="24"/>
      <c r="V3938" s="24"/>
      <c r="W3938" s="24"/>
      <c r="X3938" s="24">
        <v>45664</v>
      </c>
      <c r="Y3938" s="23" t="str">
        <f ca="1">IF(LEFT(B3938) = "P",
        IF(OR(ISBLANK(I3938), I3938 = ""), TODAY() - F3938 &amp; CHAR(10) &amp; "(preapproval)", I3938 - F3938 &amp; CHAR(10) &amp; "(PFL filed)"),
       IF(OR(ISBLANK(Z3938), Z3938 = ""), TODAY() - J3938, X3938 - J3938 &amp; CHAR(10) &amp; "(closed)"))</f>
        <v>104
(closed)</v>
      </c>
      <c r="Z3938" s="6" t="str">
        <f>IF(ISBLANK(X3938), "", "Yes")</f>
        <v>Yes</v>
      </c>
    </row>
    <row r="3939" spans="1:26" ht="28.8" hidden="1" x14ac:dyDescent="0.3">
      <c r="A3939" s="29" t="s">
        <v>185</v>
      </c>
      <c r="B3939" s="29">
        <v>2024000216</v>
      </c>
      <c r="C3939" s="31" t="s">
        <v>564</v>
      </c>
      <c r="D3939" s="29" t="s">
        <v>176</v>
      </c>
      <c r="E3939" s="31" t="s">
        <v>660</v>
      </c>
      <c r="F3939" s="43"/>
      <c r="G3939" s="32"/>
      <c r="H3939" s="24" t="s">
        <v>230</v>
      </c>
      <c r="I3939" s="24"/>
      <c r="J3939" s="24">
        <v>45560</v>
      </c>
      <c r="K3939" s="28">
        <v>1893.5</v>
      </c>
      <c r="L3939" s="44">
        <v>339.5</v>
      </c>
      <c r="M3939" s="28">
        <v>1893.5</v>
      </c>
      <c r="N3939" s="44">
        <v>339.5</v>
      </c>
      <c r="O3939" s="27">
        <f>IF(ISBLANK(J3939), "", IF(LEFT(B3939) = "P", J3939+60, J3939+90))</f>
        <v>45650</v>
      </c>
      <c r="P3939" s="27">
        <v>45646</v>
      </c>
      <c r="Q3939" s="27">
        <f>IF(NOT(ISNUMBER(P3939)),"",P3939+15)</f>
        <v>45661</v>
      </c>
      <c r="R3939" s="25" t="s">
        <v>195</v>
      </c>
      <c r="S3939" s="25"/>
      <c r="T3939" s="42"/>
      <c r="U3939" s="24"/>
      <c r="V3939" s="24"/>
      <c r="W3939" s="24"/>
      <c r="X3939" s="24">
        <v>45664</v>
      </c>
      <c r="Y3939" s="23" t="str">
        <f ca="1">IF(LEFT(B3939) = "P",
        IF(OR(ISBLANK(I3939), I3939 = ""), TODAY() - F3939 &amp; CHAR(10) &amp; "(preapproval)", I3939 - F3939 &amp; CHAR(10) &amp; "(PFL filed)"),
       IF(OR(ISBLANK(Z3939), Z3939 = ""), TODAY() - J3939, X3939 - J3939 &amp; CHAR(10) &amp; "(closed)"))</f>
        <v>104
(closed)</v>
      </c>
      <c r="Z3939" s="6" t="str">
        <f>IF(ISBLANK(X3939), "", "Yes")</f>
        <v>Yes</v>
      </c>
    </row>
    <row r="3940" spans="1:26" ht="28.8" hidden="1" x14ac:dyDescent="0.3">
      <c r="A3940" s="29" t="s">
        <v>185</v>
      </c>
      <c r="B3940" s="29">
        <v>2024000217</v>
      </c>
      <c r="C3940" s="31" t="s">
        <v>564</v>
      </c>
      <c r="D3940" s="29" t="s">
        <v>176</v>
      </c>
      <c r="E3940" s="31" t="s">
        <v>659</v>
      </c>
      <c r="F3940" s="43"/>
      <c r="G3940" s="32"/>
      <c r="H3940" s="24" t="s">
        <v>230</v>
      </c>
      <c r="I3940" s="24"/>
      <c r="J3940" s="24">
        <v>45560</v>
      </c>
      <c r="K3940" s="28">
        <v>1389.73</v>
      </c>
      <c r="L3940" s="44">
        <v>339.5</v>
      </c>
      <c r="M3940" s="28">
        <v>1389.73</v>
      </c>
      <c r="N3940" s="44">
        <v>339.5</v>
      </c>
      <c r="O3940" s="27">
        <f>IF(ISBLANK(J3940), "", IF(LEFT(B3940) = "P", J3940+60, J3940+90))</f>
        <v>45650</v>
      </c>
      <c r="P3940" s="27">
        <v>45646</v>
      </c>
      <c r="Q3940" s="27">
        <f>IF(NOT(ISNUMBER(P3940)),"",P3940+15)</f>
        <v>45661</v>
      </c>
      <c r="R3940" s="25" t="s">
        <v>195</v>
      </c>
      <c r="S3940" s="25"/>
      <c r="T3940" s="42"/>
      <c r="U3940" s="24"/>
      <c r="V3940" s="24"/>
      <c r="W3940" s="24"/>
      <c r="X3940" s="24">
        <v>45664</v>
      </c>
      <c r="Y3940" s="23" t="str">
        <f ca="1">IF(LEFT(B3940) = "P",
        IF(OR(ISBLANK(I3940), I3940 = ""), TODAY() - F3940 &amp; CHAR(10) &amp; "(preapproval)", I3940 - F3940 &amp; CHAR(10) &amp; "(PFL filed)"),
       IF(OR(ISBLANK(Z3940), Z3940 = ""), TODAY() - J3940, X3940 - J3940 &amp; CHAR(10) &amp; "(closed)"))</f>
        <v>104
(closed)</v>
      </c>
      <c r="Z3940" s="6" t="str">
        <f>IF(ISBLANK(X3940), "", "Yes")</f>
        <v>Yes</v>
      </c>
    </row>
    <row r="3941" spans="1:26" ht="28.8" hidden="1" x14ac:dyDescent="0.3">
      <c r="A3941" s="29" t="s">
        <v>185</v>
      </c>
      <c r="B3941" s="29">
        <v>2024000218</v>
      </c>
      <c r="C3941" s="31" t="s">
        <v>564</v>
      </c>
      <c r="D3941" s="29" t="s">
        <v>176</v>
      </c>
      <c r="E3941" s="31" t="s">
        <v>658</v>
      </c>
      <c r="F3941" s="43"/>
      <c r="G3941" s="32"/>
      <c r="H3941" s="24" t="s">
        <v>230</v>
      </c>
      <c r="I3941" s="24"/>
      <c r="J3941" s="24">
        <v>45560</v>
      </c>
      <c r="K3941" s="28">
        <v>1893.5</v>
      </c>
      <c r="L3941" s="44">
        <v>339.5</v>
      </c>
      <c r="M3941" s="28">
        <v>1893.5</v>
      </c>
      <c r="N3941" s="44">
        <v>339.5</v>
      </c>
      <c r="O3941" s="27">
        <f>IF(ISBLANK(J3941), "", IF(LEFT(B3941) = "P", J3941+60, J3941+90))</f>
        <v>45650</v>
      </c>
      <c r="P3941" s="27">
        <v>45646</v>
      </c>
      <c r="Q3941" s="27">
        <f>IF(NOT(ISNUMBER(P3941)),"",P3941+15)</f>
        <v>45661</v>
      </c>
      <c r="R3941" s="25" t="s">
        <v>195</v>
      </c>
      <c r="S3941" s="25"/>
      <c r="T3941" s="42"/>
      <c r="U3941" s="24"/>
      <c r="V3941" s="24"/>
      <c r="W3941" s="24"/>
      <c r="X3941" s="24">
        <v>45664</v>
      </c>
      <c r="Y3941" s="23" t="str">
        <f ca="1">IF(LEFT(B3941) = "P",
        IF(OR(ISBLANK(I3941), I3941 = ""), TODAY() - F3941 &amp; CHAR(10) &amp; "(preapproval)", I3941 - F3941 &amp; CHAR(10) &amp; "(PFL filed)"),
       IF(OR(ISBLANK(Z3941), Z3941 = ""), TODAY() - J3941, X3941 - J3941 &amp; CHAR(10) &amp; "(closed)"))</f>
        <v>104
(closed)</v>
      </c>
      <c r="Z3941" s="6" t="str">
        <f>IF(ISBLANK(X3941), "", "Yes")</f>
        <v>Yes</v>
      </c>
    </row>
    <row r="3942" spans="1:26" ht="28.8" hidden="1" x14ac:dyDescent="0.3">
      <c r="A3942" s="29" t="s">
        <v>185</v>
      </c>
      <c r="B3942" s="29">
        <v>2024000219</v>
      </c>
      <c r="C3942" s="31" t="s">
        <v>564</v>
      </c>
      <c r="D3942" s="29" t="s">
        <v>176</v>
      </c>
      <c r="E3942" s="31" t="s">
        <v>657</v>
      </c>
      <c r="F3942" s="43"/>
      <c r="G3942" s="32"/>
      <c r="H3942" s="24" t="s">
        <v>230</v>
      </c>
      <c r="I3942" s="24"/>
      <c r="J3942" s="24">
        <v>45560</v>
      </c>
      <c r="K3942" s="28">
        <v>1690.48</v>
      </c>
      <c r="L3942" s="44">
        <v>335.13</v>
      </c>
      <c r="M3942" s="28">
        <v>1690.48</v>
      </c>
      <c r="N3942" s="44">
        <v>335.13</v>
      </c>
      <c r="O3942" s="27">
        <f>IF(ISBLANK(J3942), "", IF(LEFT(B3942) = "P", J3942+60, J3942+90))</f>
        <v>45650</v>
      </c>
      <c r="P3942" s="27">
        <v>45646</v>
      </c>
      <c r="Q3942" s="27">
        <f>IF(NOT(ISNUMBER(P3942)),"",P3942+15)</f>
        <v>45661</v>
      </c>
      <c r="R3942" s="25" t="s">
        <v>195</v>
      </c>
      <c r="S3942" s="25"/>
      <c r="T3942" s="42"/>
      <c r="U3942" s="24"/>
      <c r="V3942" s="24"/>
      <c r="W3942" s="24"/>
      <c r="X3942" s="24">
        <v>45664</v>
      </c>
      <c r="Y3942" s="23" t="str">
        <f ca="1">IF(LEFT(B3942) = "P",
        IF(OR(ISBLANK(I3942), I3942 = ""), TODAY() - F3942 &amp; CHAR(10) &amp; "(preapproval)", I3942 - F3942 &amp; CHAR(10) &amp; "(PFL filed)"),
       IF(OR(ISBLANK(Z3942), Z3942 = ""), TODAY() - J3942, X3942 - J3942 &amp; CHAR(10) &amp; "(closed)"))</f>
        <v>104
(closed)</v>
      </c>
      <c r="Z3942" s="6" t="str">
        <f>IF(ISBLANK(X3942), "", "Yes")</f>
        <v>Yes</v>
      </c>
    </row>
    <row r="3943" spans="1:26" ht="28.8" hidden="1" x14ac:dyDescent="0.3">
      <c r="A3943" s="29" t="s">
        <v>185</v>
      </c>
      <c r="B3943" s="29">
        <v>2024000220</v>
      </c>
      <c r="C3943" s="31" t="s">
        <v>630</v>
      </c>
      <c r="D3943" s="29" t="s">
        <v>179</v>
      </c>
      <c r="E3943" s="31" t="s">
        <v>656</v>
      </c>
      <c r="F3943" s="43"/>
      <c r="G3943" s="32"/>
      <c r="H3943" s="24" t="s">
        <v>230</v>
      </c>
      <c r="I3943" s="24"/>
      <c r="J3943" s="24">
        <v>45560</v>
      </c>
      <c r="K3943" s="28">
        <v>297</v>
      </c>
      <c r="L3943" s="44">
        <v>198</v>
      </c>
      <c r="M3943" s="28">
        <v>297</v>
      </c>
      <c r="N3943" s="28">
        <v>198</v>
      </c>
      <c r="O3943" s="27">
        <f>IF(ISBLANK(J3943), "", IF(LEFT(B3943) = "P", J3943+60, J3943+90))</f>
        <v>45650</v>
      </c>
      <c r="P3943" s="27">
        <v>45646</v>
      </c>
      <c r="Q3943" s="27">
        <f>IF(NOT(ISNUMBER(P3943)),"",P3943+15)</f>
        <v>45661</v>
      </c>
      <c r="R3943" s="25" t="s">
        <v>195</v>
      </c>
      <c r="S3943" s="25"/>
      <c r="T3943" s="42"/>
      <c r="U3943" s="24"/>
      <c r="V3943" s="24"/>
      <c r="W3943" s="24"/>
      <c r="X3943" s="24">
        <v>45664</v>
      </c>
      <c r="Y3943" s="23" t="str">
        <f ca="1">IF(LEFT(B3943) = "P",
        IF(OR(ISBLANK(I3943), I3943 = ""), TODAY() - F3943 &amp; CHAR(10) &amp; "(preapproval)", I3943 - F3943 &amp; CHAR(10) &amp; "(PFL filed)"),
       IF(OR(ISBLANK(Z3943), Z3943 = ""), TODAY() - J3943, X3943 - J3943 &amp; CHAR(10) &amp; "(closed)"))</f>
        <v>104
(closed)</v>
      </c>
      <c r="Z3943" s="6" t="str">
        <f>IF(ISBLANK(X3943), "", "Yes")</f>
        <v>Yes</v>
      </c>
    </row>
    <row r="3944" spans="1:26" ht="28.8" hidden="1" x14ac:dyDescent="0.3">
      <c r="A3944" s="29" t="s">
        <v>185</v>
      </c>
      <c r="B3944" s="29">
        <v>2024000221</v>
      </c>
      <c r="C3944" s="31" t="s">
        <v>442</v>
      </c>
      <c r="D3944" s="29" t="s">
        <v>179</v>
      </c>
      <c r="E3944" s="31" t="s">
        <v>655</v>
      </c>
      <c r="F3944" s="43"/>
      <c r="G3944" s="32"/>
      <c r="H3944" s="24" t="s">
        <v>230</v>
      </c>
      <c r="I3944" s="24"/>
      <c r="J3944" s="24">
        <v>45561</v>
      </c>
      <c r="K3944" s="28">
        <v>2210.3200000000002</v>
      </c>
      <c r="L3944" s="44">
        <v>60</v>
      </c>
      <c r="M3944" s="28">
        <v>2210.3200000000002</v>
      </c>
      <c r="N3944" s="44">
        <v>60</v>
      </c>
      <c r="O3944" s="27">
        <f>IF(ISBLANK(J3944), "", IF(LEFT(B3944) = "P", J3944+60, J3944+90))</f>
        <v>45651</v>
      </c>
      <c r="P3944" s="27">
        <v>45631</v>
      </c>
      <c r="Q3944" s="27">
        <f>IF(NOT(ISNUMBER(P3944)),"",P3944+15)</f>
        <v>45646</v>
      </c>
      <c r="R3944" s="25" t="s">
        <v>195</v>
      </c>
      <c r="S3944" s="25"/>
      <c r="T3944" s="42"/>
      <c r="U3944" s="24"/>
      <c r="V3944" s="24"/>
      <c r="W3944" s="24"/>
      <c r="X3944" s="24">
        <v>45649</v>
      </c>
      <c r="Y3944" s="23" t="str">
        <f ca="1">IF(LEFT(B3944) = "P",
        IF(OR(ISBLANK(I3944), I3944 = ""), TODAY() - F3944 &amp; CHAR(10) &amp; "(preapproval)", I3944 - F3944 &amp; CHAR(10) &amp; "(PFL filed)"),
       IF(OR(ISBLANK(Z3944), Z3944 = ""), TODAY() - J3944, X3944 - J3944 &amp; CHAR(10) &amp; "(closed)"))</f>
        <v>88
(closed)</v>
      </c>
      <c r="Z3944" s="6" t="str">
        <f>IF(ISBLANK(X3944), "", "Yes")</f>
        <v>Yes</v>
      </c>
    </row>
    <row r="3945" spans="1:26" ht="28.8" hidden="1" x14ac:dyDescent="0.3">
      <c r="A3945" s="29" t="s">
        <v>185</v>
      </c>
      <c r="B3945" s="29">
        <v>2024000222</v>
      </c>
      <c r="C3945" s="31" t="s">
        <v>242</v>
      </c>
      <c r="D3945" s="29" t="s">
        <v>179</v>
      </c>
      <c r="E3945" s="31" t="s">
        <v>654</v>
      </c>
      <c r="F3945" s="43"/>
      <c r="G3945" s="32"/>
      <c r="H3945" s="24" t="s">
        <v>230</v>
      </c>
      <c r="I3945" s="24"/>
      <c r="J3945" s="24">
        <v>45560</v>
      </c>
      <c r="K3945" s="28">
        <v>1960</v>
      </c>
      <c r="L3945" s="44">
        <v>140</v>
      </c>
      <c r="M3945" s="28">
        <v>1960</v>
      </c>
      <c r="N3945" s="28">
        <v>140</v>
      </c>
      <c r="O3945" s="27">
        <f>IF(ISBLANK(J3945), "", IF(LEFT(B3945) = "P", J3945+60, J3945+90))</f>
        <v>45650</v>
      </c>
      <c r="P3945" s="27">
        <v>45646</v>
      </c>
      <c r="Q3945" s="27">
        <f>IF(NOT(ISNUMBER(P3945)),"",P3945+15)</f>
        <v>45661</v>
      </c>
      <c r="R3945" s="25" t="s">
        <v>195</v>
      </c>
      <c r="S3945" s="25"/>
      <c r="T3945" s="42"/>
      <c r="U3945" s="24"/>
      <c r="V3945" s="24"/>
      <c r="W3945" s="24"/>
      <c r="X3945" s="24">
        <v>45664</v>
      </c>
      <c r="Y3945" s="23" t="str">
        <f ca="1">IF(LEFT(B3945) = "P",
        IF(OR(ISBLANK(I3945), I3945 = ""), TODAY() - F3945 &amp; CHAR(10) &amp; "(preapproval)", I3945 - F3945 &amp; CHAR(10) &amp; "(PFL filed)"),
       IF(OR(ISBLANK(Z3945), Z3945 = ""), TODAY() - J3945, X3945 - J3945 &amp; CHAR(10) &amp; "(closed)"))</f>
        <v>104
(closed)</v>
      </c>
      <c r="Z3945" s="6" t="str">
        <f>IF(ISBLANK(X3945), "", "Yes")</f>
        <v>Yes</v>
      </c>
    </row>
    <row r="3946" spans="1:26" ht="28.8" hidden="1" x14ac:dyDescent="0.3">
      <c r="A3946" s="29" t="s">
        <v>185</v>
      </c>
      <c r="B3946" s="29">
        <v>2024000223</v>
      </c>
      <c r="C3946" s="31" t="s">
        <v>653</v>
      </c>
      <c r="D3946" s="29" t="s">
        <v>652</v>
      </c>
      <c r="E3946" s="31" t="s">
        <v>651</v>
      </c>
      <c r="F3946" s="43"/>
      <c r="G3946" s="32"/>
      <c r="H3946" s="24" t="s">
        <v>230</v>
      </c>
      <c r="I3946" s="24"/>
      <c r="J3946" s="24">
        <v>45566</v>
      </c>
      <c r="K3946" s="28">
        <v>1119.3599999999999</v>
      </c>
      <c r="L3946" s="44">
        <v>373.12</v>
      </c>
      <c r="M3946" s="28">
        <v>1110</v>
      </c>
      <c r="N3946" s="28">
        <v>370</v>
      </c>
      <c r="O3946" s="27">
        <f>IF(ISBLANK(J3946), "", IF(LEFT(B3946) = "P", J3946+60, J3946+90))</f>
        <v>45656</v>
      </c>
      <c r="P3946" s="27">
        <v>45649</v>
      </c>
      <c r="Q3946" s="27">
        <f>IF(NOT(ISNUMBER(P3946)),"",P3946+15)</f>
        <v>45664</v>
      </c>
      <c r="R3946" s="25" t="s">
        <v>195</v>
      </c>
      <c r="S3946" s="25"/>
      <c r="T3946" s="42"/>
      <c r="U3946" s="24"/>
      <c r="V3946" s="24"/>
      <c r="W3946" s="24"/>
      <c r="X3946" s="24">
        <v>45665</v>
      </c>
      <c r="Y3946" s="23" t="str">
        <f ca="1">IF(LEFT(B3946) = "P",
        IF(OR(ISBLANK(I3946), I3946 = ""), TODAY() - F3946 &amp; CHAR(10) &amp; "(preapproval)", I3946 - F3946 &amp; CHAR(10) &amp; "(PFL filed)"),
       IF(OR(ISBLANK(Z3946), Z3946 = ""), TODAY() - J3946, X3946 - J3946 &amp; CHAR(10) &amp; "(closed)"))</f>
        <v>99
(closed)</v>
      </c>
      <c r="Z3946" s="6" t="str">
        <f>IF(ISBLANK(X3946), "", "Yes")</f>
        <v>Yes</v>
      </c>
    </row>
    <row r="3947" spans="1:26" ht="28.8" hidden="1" x14ac:dyDescent="0.3">
      <c r="A3947" s="29" t="s">
        <v>185</v>
      </c>
      <c r="B3947" s="29">
        <v>2024000224</v>
      </c>
      <c r="C3947" s="50" t="s">
        <v>238</v>
      </c>
      <c r="D3947" s="29" t="s">
        <v>176</v>
      </c>
      <c r="E3947" s="63" t="s">
        <v>650</v>
      </c>
      <c r="F3947" s="43"/>
      <c r="G3947" s="32"/>
      <c r="H3947" s="24" t="s">
        <v>230</v>
      </c>
      <c r="I3947" s="24"/>
      <c r="J3947" s="24">
        <v>45566</v>
      </c>
      <c r="K3947" s="28">
        <v>497</v>
      </c>
      <c r="L3947" s="44">
        <v>248.5</v>
      </c>
      <c r="M3947" s="28">
        <v>497</v>
      </c>
      <c r="N3947" s="44">
        <v>248.5</v>
      </c>
      <c r="O3947" s="27">
        <f>IF(ISBLANK(J3947), "", IF(LEFT(B3947) = "P", J3947+60, J3947+90))</f>
        <v>45656</v>
      </c>
      <c r="P3947" s="27">
        <v>45636</v>
      </c>
      <c r="Q3947" s="27">
        <f>IF(NOT(ISNUMBER(P3947)),"",P3947+15)</f>
        <v>45651</v>
      </c>
      <c r="R3947" s="25" t="s">
        <v>195</v>
      </c>
      <c r="S3947" s="25"/>
      <c r="T3947" s="42"/>
      <c r="U3947" s="24"/>
      <c r="V3947" s="24"/>
      <c r="W3947" s="24"/>
      <c r="X3947" s="24">
        <v>45653</v>
      </c>
      <c r="Y3947" s="23" t="str">
        <f ca="1">IF(LEFT(B3947) = "P",
        IF(OR(ISBLANK(I3947), I3947 = ""), TODAY() - F3947 &amp; CHAR(10) &amp; "(preapproval)", I3947 - F3947 &amp; CHAR(10) &amp; "(PFL filed)"),
       IF(OR(ISBLANK(Z3947), Z3947 = ""), TODAY() - J3947, X3947 - J3947 &amp; CHAR(10) &amp; "(closed)"))</f>
        <v>87
(closed)</v>
      </c>
      <c r="Z3947" s="6" t="str">
        <f>IF(ISBLANK(X3947), "", "Yes")</f>
        <v>Yes</v>
      </c>
    </row>
    <row r="3948" spans="1:26" ht="28.8" hidden="1" x14ac:dyDescent="0.3">
      <c r="A3948" s="29" t="s">
        <v>185</v>
      </c>
      <c r="B3948" s="29">
        <v>2024000225</v>
      </c>
      <c r="C3948" s="50" t="s">
        <v>238</v>
      </c>
      <c r="D3948" s="29" t="s">
        <v>176</v>
      </c>
      <c r="E3948" s="63" t="s">
        <v>649</v>
      </c>
      <c r="F3948" s="43"/>
      <c r="G3948" s="32"/>
      <c r="H3948" s="24" t="s">
        <v>230</v>
      </c>
      <c r="I3948" s="24"/>
      <c r="J3948" s="24">
        <v>45566</v>
      </c>
      <c r="K3948" s="28">
        <v>1323.35</v>
      </c>
      <c r="L3948" s="44">
        <v>360.5</v>
      </c>
      <c r="M3948" s="28">
        <v>1323.35</v>
      </c>
      <c r="N3948" s="44">
        <v>360.5</v>
      </c>
      <c r="O3948" s="27">
        <f>IF(ISBLANK(J3948), "", IF(LEFT(B3948) = "P", J3948+60, J3948+90))</f>
        <v>45656</v>
      </c>
      <c r="P3948" s="27">
        <v>45636</v>
      </c>
      <c r="Q3948" s="27">
        <f>IF(NOT(ISNUMBER(P3948)),"",P3948+15)</f>
        <v>45651</v>
      </c>
      <c r="R3948" s="25" t="s">
        <v>195</v>
      </c>
      <c r="S3948" s="25"/>
      <c r="T3948" s="42"/>
      <c r="U3948" s="24"/>
      <c r="V3948" s="24"/>
      <c r="W3948" s="24"/>
      <c r="X3948" s="24">
        <v>45653</v>
      </c>
      <c r="Y3948" s="23" t="str">
        <f ca="1">IF(LEFT(B3948) = "P",
        IF(OR(ISBLANK(I3948), I3948 = ""), TODAY() - F3948 &amp; CHAR(10) &amp; "(preapproval)", I3948 - F3948 &amp; CHAR(10) &amp; "(PFL filed)"),
       IF(OR(ISBLANK(Z3948), Z3948 = ""), TODAY() - J3948, X3948 - J3948 &amp; CHAR(10) &amp; "(closed)"))</f>
        <v>87
(closed)</v>
      </c>
      <c r="Z3948" s="6" t="str">
        <f>IF(ISBLANK(X3948), "", "Yes")</f>
        <v>Yes</v>
      </c>
    </row>
    <row r="3949" spans="1:26" ht="28.8" hidden="1" x14ac:dyDescent="0.3">
      <c r="A3949" s="29" t="s">
        <v>185</v>
      </c>
      <c r="B3949" s="29">
        <v>2024000226</v>
      </c>
      <c r="C3949" s="50" t="s">
        <v>238</v>
      </c>
      <c r="D3949" s="29" t="s">
        <v>176</v>
      </c>
      <c r="E3949" s="63" t="s">
        <v>648</v>
      </c>
      <c r="F3949" s="43"/>
      <c r="G3949" s="32"/>
      <c r="H3949" s="24" t="s">
        <v>230</v>
      </c>
      <c r="I3949" s="24"/>
      <c r="J3949" s="24">
        <v>45566</v>
      </c>
      <c r="K3949" s="28">
        <v>1710.6</v>
      </c>
      <c r="L3949" s="44">
        <v>360.5</v>
      </c>
      <c r="M3949" s="28">
        <v>1710.6</v>
      </c>
      <c r="N3949" s="44">
        <v>360.5</v>
      </c>
      <c r="O3949" s="27">
        <f>IF(ISBLANK(J3949), "", IF(LEFT(B3949) = "P", J3949+60, J3949+90))</f>
        <v>45656</v>
      </c>
      <c r="P3949" s="27">
        <v>45636</v>
      </c>
      <c r="Q3949" s="27">
        <f>IF(NOT(ISNUMBER(P3949)),"",P3949+15)</f>
        <v>45651</v>
      </c>
      <c r="R3949" s="25" t="s">
        <v>195</v>
      </c>
      <c r="S3949" s="25"/>
      <c r="T3949" s="42"/>
      <c r="U3949" s="24"/>
      <c r="V3949" s="24"/>
      <c r="W3949" s="24"/>
      <c r="X3949" s="24">
        <v>45653</v>
      </c>
      <c r="Y3949" s="23" t="str">
        <f ca="1">IF(LEFT(B3949) = "P",
        IF(OR(ISBLANK(I3949), I3949 = ""), TODAY() - F3949 &amp; CHAR(10) &amp; "(preapproval)", I3949 - F3949 &amp; CHAR(10) &amp; "(PFL filed)"),
       IF(OR(ISBLANK(Z3949), Z3949 = ""), TODAY() - J3949, X3949 - J3949 &amp; CHAR(10) &amp; "(closed)"))</f>
        <v>87
(closed)</v>
      </c>
      <c r="Z3949" s="6" t="str">
        <f>IF(ISBLANK(X3949), "", "Yes")</f>
        <v>Yes</v>
      </c>
    </row>
    <row r="3950" spans="1:26" ht="28.8" hidden="1" x14ac:dyDescent="0.3">
      <c r="A3950" s="29" t="s">
        <v>185</v>
      </c>
      <c r="B3950" s="29">
        <v>2024000227</v>
      </c>
      <c r="C3950" s="50" t="s">
        <v>238</v>
      </c>
      <c r="D3950" s="29" t="s">
        <v>176</v>
      </c>
      <c r="E3950" s="63" t="s">
        <v>647</v>
      </c>
      <c r="F3950" s="43"/>
      <c r="G3950" s="32"/>
      <c r="H3950" s="24" t="s">
        <v>230</v>
      </c>
      <c r="I3950" s="24"/>
      <c r="J3950" s="24">
        <v>45566</v>
      </c>
      <c r="K3950" s="28">
        <v>1410.5</v>
      </c>
      <c r="L3950" s="44">
        <v>353.5</v>
      </c>
      <c r="M3950" s="28">
        <v>1410.5</v>
      </c>
      <c r="N3950" s="44">
        <v>353.5</v>
      </c>
      <c r="O3950" s="27">
        <f>IF(ISBLANK(J3950), "", IF(LEFT(B3950) = "P", J3950+60, J3950+90))</f>
        <v>45656</v>
      </c>
      <c r="P3950" s="27">
        <v>45636</v>
      </c>
      <c r="Q3950" s="27">
        <f>IF(NOT(ISNUMBER(P3950)),"",P3950+15)</f>
        <v>45651</v>
      </c>
      <c r="R3950" s="25" t="s">
        <v>195</v>
      </c>
      <c r="S3950" s="25"/>
      <c r="T3950" s="42"/>
      <c r="U3950" s="24"/>
      <c r="V3950" s="24"/>
      <c r="W3950" s="24"/>
      <c r="X3950" s="24">
        <v>45653</v>
      </c>
      <c r="Y3950" s="23" t="str">
        <f ca="1">IF(LEFT(B3950) = "P",
        IF(OR(ISBLANK(I3950), I3950 = ""), TODAY() - F3950 &amp; CHAR(10) &amp; "(preapproval)", I3950 - F3950 &amp; CHAR(10) &amp; "(PFL filed)"),
       IF(OR(ISBLANK(Z3950), Z3950 = ""), TODAY() - J3950, X3950 - J3950 &amp; CHAR(10) &amp; "(closed)"))</f>
        <v>87
(closed)</v>
      </c>
      <c r="Z3950" s="6" t="str">
        <f>IF(ISBLANK(X3950), "", "Yes")</f>
        <v>Yes</v>
      </c>
    </row>
    <row r="3951" spans="1:26" ht="28.8" hidden="1" x14ac:dyDescent="0.3">
      <c r="A3951" s="29" t="s">
        <v>185</v>
      </c>
      <c r="B3951" s="29">
        <v>2024000228</v>
      </c>
      <c r="C3951" s="31" t="s">
        <v>193</v>
      </c>
      <c r="D3951" s="29" t="s">
        <v>179</v>
      </c>
      <c r="E3951" s="31" t="s">
        <v>646</v>
      </c>
      <c r="F3951" s="43"/>
      <c r="G3951" s="32"/>
      <c r="H3951" s="24" t="s">
        <v>230</v>
      </c>
      <c r="I3951" s="24"/>
      <c r="J3951" s="24">
        <v>45566</v>
      </c>
      <c r="K3951" s="28">
        <v>535.20000000000005</v>
      </c>
      <c r="L3951" s="44">
        <v>267.60000000000002</v>
      </c>
      <c r="M3951" s="28">
        <v>535.20000000000005</v>
      </c>
      <c r="N3951" s="28">
        <v>267.60000000000002</v>
      </c>
      <c r="O3951" s="27">
        <f>IF(ISBLANK(J3951), "", IF(LEFT(B3951) = "P", J3951+60, J3951+90))</f>
        <v>45656</v>
      </c>
      <c r="P3951" s="27">
        <v>45649</v>
      </c>
      <c r="Q3951" s="27">
        <f>IF(NOT(ISNUMBER(P3951)),"",P3951+15)</f>
        <v>45664</v>
      </c>
      <c r="R3951" s="25" t="s">
        <v>195</v>
      </c>
      <c r="S3951" s="25"/>
      <c r="T3951" s="42"/>
      <c r="U3951" s="24"/>
      <c r="V3951" s="24"/>
      <c r="W3951" s="24"/>
      <c r="X3951" s="24">
        <v>45665</v>
      </c>
      <c r="Y3951" s="23" t="str">
        <f ca="1">IF(LEFT(B3951) = "P",
        IF(OR(ISBLANK(I3951), I3951 = ""), TODAY() - F3951 &amp; CHAR(10) &amp; "(preapproval)", I3951 - F3951 &amp; CHAR(10) &amp; "(PFL filed)"),
       IF(OR(ISBLANK(Z3951), Z3951 = ""), TODAY() - J3951, X3951 - J3951 &amp; CHAR(10) &amp; "(closed)"))</f>
        <v>99
(closed)</v>
      </c>
      <c r="Z3951" s="6" t="str">
        <f>IF(ISBLANK(X3951), "", "Yes")</f>
        <v>Yes</v>
      </c>
    </row>
    <row r="3952" spans="1:26" ht="28.8" hidden="1" x14ac:dyDescent="0.3">
      <c r="A3952" s="29" t="s">
        <v>185</v>
      </c>
      <c r="B3952" s="29">
        <v>2024000229</v>
      </c>
      <c r="C3952" s="31" t="s">
        <v>193</v>
      </c>
      <c r="D3952" s="29" t="s">
        <v>179</v>
      </c>
      <c r="E3952" s="31" t="s">
        <v>645</v>
      </c>
      <c r="F3952" s="43"/>
      <c r="G3952" s="32"/>
      <c r="H3952" s="24" t="s">
        <v>230</v>
      </c>
      <c r="I3952" s="24"/>
      <c r="J3952" s="24">
        <v>45566</v>
      </c>
      <c r="K3952" s="28">
        <v>4048</v>
      </c>
      <c r="L3952" s="44">
        <v>2024</v>
      </c>
      <c r="M3952" s="28">
        <v>4048</v>
      </c>
      <c r="N3952" s="28">
        <v>2024</v>
      </c>
      <c r="O3952" s="27">
        <f>IF(ISBLANK(J3952), "", IF(LEFT(B3952) = "P", J3952+60, J3952+90))</f>
        <v>45656</v>
      </c>
      <c r="P3952" s="27">
        <v>45649</v>
      </c>
      <c r="Q3952" s="27">
        <f>IF(NOT(ISNUMBER(P3952)),"",P3952+15)</f>
        <v>45664</v>
      </c>
      <c r="R3952" s="25" t="s">
        <v>195</v>
      </c>
      <c r="S3952" s="25"/>
      <c r="T3952" s="42"/>
      <c r="U3952" s="24"/>
      <c r="V3952" s="24"/>
      <c r="W3952" s="24"/>
      <c r="X3952" s="24">
        <v>45665</v>
      </c>
      <c r="Y3952" s="23" t="str">
        <f ca="1">IF(LEFT(B3952) = "P",
        IF(OR(ISBLANK(I3952), I3952 = ""), TODAY() - F3952 &amp; CHAR(10) &amp; "(preapproval)", I3952 - F3952 &amp; CHAR(10) &amp; "(PFL filed)"),
       IF(OR(ISBLANK(Z3952), Z3952 = ""), TODAY() - J3952, X3952 - J3952 &amp; CHAR(10) &amp; "(closed)"))</f>
        <v>99
(closed)</v>
      </c>
      <c r="Z3952" s="6" t="str">
        <f>IF(ISBLANK(X3952), "", "Yes")</f>
        <v>Yes</v>
      </c>
    </row>
    <row r="3953" spans="1:26" ht="28.8" hidden="1" x14ac:dyDescent="0.3">
      <c r="A3953" s="29" t="s">
        <v>185</v>
      </c>
      <c r="B3953" s="29">
        <v>2024000230</v>
      </c>
      <c r="C3953" s="31" t="s">
        <v>193</v>
      </c>
      <c r="D3953" s="29" t="s">
        <v>179</v>
      </c>
      <c r="E3953" s="31" t="s">
        <v>644</v>
      </c>
      <c r="F3953" s="43"/>
      <c r="G3953" s="32"/>
      <c r="H3953" s="24" t="s">
        <v>230</v>
      </c>
      <c r="I3953" s="24"/>
      <c r="J3953" s="24">
        <v>45566</v>
      </c>
      <c r="K3953" s="28">
        <v>497.55</v>
      </c>
      <c r="L3953" s="44">
        <v>410.8</v>
      </c>
      <c r="M3953" s="28">
        <v>497.55</v>
      </c>
      <c r="N3953" s="28">
        <v>410.8</v>
      </c>
      <c r="O3953" s="27">
        <f>IF(ISBLANK(J3953), "", IF(LEFT(B3953) = "P", J3953+60, J3953+90))</f>
        <v>45656</v>
      </c>
      <c r="P3953" s="27">
        <v>45632</v>
      </c>
      <c r="Q3953" s="27">
        <f>IF(NOT(ISNUMBER(P3953)),"",P3953+15)</f>
        <v>45647</v>
      </c>
      <c r="R3953" s="25" t="s">
        <v>195</v>
      </c>
      <c r="S3953" s="25"/>
      <c r="T3953" s="42"/>
      <c r="U3953" s="24"/>
      <c r="V3953" s="24"/>
      <c r="W3953" s="24"/>
      <c r="X3953" s="24">
        <v>45652</v>
      </c>
      <c r="Y3953" s="23" t="str">
        <f ca="1">IF(LEFT(B3953) = "P",
        IF(OR(ISBLANK(I3953), I3953 = ""), TODAY() - F3953 &amp; CHAR(10) &amp; "(preapproval)", I3953 - F3953 &amp; CHAR(10) &amp; "(PFL filed)"),
       IF(OR(ISBLANK(Z3953), Z3953 = ""), TODAY() - J3953, X3953 - J3953 &amp; CHAR(10) &amp; "(closed)"))</f>
        <v>86
(closed)</v>
      </c>
      <c r="Z3953" s="6" t="str">
        <f>IF(ISBLANK(X3953), "", "Yes")</f>
        <v>Yes</v>
      </c>
    </row>
    <row r="3954" spans="1:26" ht="28.8" hidden="1" x14ac:dyDescent="0.3">
      <c r="A3954" s="29" t="s">
        <v>185</v>
      </c>
      <c r="B3954" s="29">
        <v>2024000231</v>
      </c>
      <c r="C3954" s="31" t="s">
        <v>193</v>
      </c>
      <c r="D3954" s="29" t="s">
        <v>179</v>
      </c>
      <c r="E3954" s="31" t="s">
        <v>643</v>
      </c>
      <c r="F3954" s="43"/>
      <c r="G3954" s="32"/>
      <c r="H3954" s="24" t="s">
        <v>230</v>
      </c>
      <c r="I3954" s="24"/>
      <c r="J3954" s="24">
        <v>45566</v>
      </c>
      <c r="K3954" s="28">
        <v>1231.2</v>
      </c>
      <c r="L3954" s="44">
        <v>615.6</v>
      </c>
      <c r="M3954" s="28">
        <v>1231.2</v>
      </c>
      <c r="N3954" s="28">
        <v>615.6</v>
      </c>
      <c r="O3954" s="27">
        <f>IF(ISBLANK(J3954), "", IF(LEFT(B3954) = "P", J3954+60, J3954+90))</f>
        <v>45656</v>
      </c>
      <c r="P3954" s="27">
        <v>45646</v>
      </c>
      <c r="Q3954" s="27">
        <f>IF(NOT(ISNUMBER(P3954)),"",P3954+15)</f>
        <v>45661</v>
      </c>
      <c r="R3954" s="25" t="s">
        <v>195</v>
      </c>
      <c r="S3954" s="25"/>
      <c r="T3954" s="42"/>
      <c r="U3954" s="24"/>
      <c r="V3954" s="24"/>
      <c r="W3954" s="24"/>
      <c r="X3954" s="24">
        <v>45664</v>
      </c>
      <c r="Y3954" s="23" t="str">
        <f ca="1">IF(LEFT(B3954) = "P",
        IF(OR(ISBLANK(I3954), I3954 = ""), TODAY() - F3954 &amp; CHAR(10) &amp; "(preapproval)", I3954 - F3954 &amp; CHAR(10) &amp; "(PFL filed)"),
       IF(OR(ISBLANK(Z3954), Z3954 = ""), TODAY() - J3954, X3954 - J3954 &amp; CHAR(10) &amp; "(closed)"))</f>
        <v>98
(closed)</v>
      </c>
      <c r="Z3954" s="6" t="str">
        <f>IF(ISBLANK(X3954), "", "Yes")</f>
        <v>Yes</v>
      </c>
    </row>
    <row r="3955" spans="1:26" ht="28.8" hidden="1" x14ac:dyDescent="0.3">
      <c r="A3955" s="29" t="s">
        <v>185</v>
      </c>
      <c r="B3955" s="29">
        <v>2024000232</v>
      </c>
      <c r="C3955" s="31" t="s">
        <v>642</v>
      </c>
      <c r="D3955" s="29" t="s">
        <v>179</v>
      </c>
      <c r="E3955" s="31" t="s">
        <v>641</v>
      </c>
      <c r="F3955" s="43"/>
      <c r="G3955" s="32"/>
      <c r="H3955" s="24" t="s">
        <v>230</v>
      </c>
      <c r="I3955" s="24"/>
      <c r="J3955" s="24">
        <v>45567</v>
      </c>
      <c r="K3955" s="28">
        <v>6727.5</v>
      </c>
      <c r="L3955" s="44">
        <v>0</v>
      </c>
      <c r="M3955" s="28">
        <v>6727.5</v>
      </c>
      <c r="N3955" s="28">
        <v>0</v>
      </c>
      <c r="O3955" s="27">
        <f>IF(ISBLANK(J3955), "", IF(LEFT(B3955) = "P", J3955+60, J3955+90))</f>
        <v>45657</v>
      </c>
      <c r="P3955" s="27">
        <v>45649</v>
      </c>
      <c r="Q3955" s="27">
        <f>IF(NOT(ISNUMBER(P3955)),"",P3955+15)</f>
        <v>45664</v>
      </c>
      <c r="R3955" s="25" t="s">
        <v>195</v>
      </c>
      <c r="S3955" s="25"/>
      <c r="T3955" s="42"/>
      <c r="U3955" s="24"/>
      <c r="V3955" s="24"/>
      <c r="W3955" s="24"/>
      <c r="X3955" s="24">
        <v>45665</v>
      </c>
      <c r="Y3955" s="23" t="str">
        <f ca="1">IF(LEFT(B3955) = "P",
        IF(OR(ISBLANK(I3955), I3955 = ""), TODAY() - F3955 &amp; CHAR(10) &amp; "(preapproval)", I3955 - F3955 &amp; CHAR(10) &amp; "(PFL filed)"),
       IF(OR(ISBLANK(Z3955), Z3955 = ""), TODAY() - J3955, X3955 - J3955 &amp; CHAR(10) &amp; "(closed)"))</f>
        <v>98
(closed)</v>
      </c>
      <c r="Z3955" s="6" t="str">
        <f>IF(ISBLANK(X3955), "", "Yes")</f>
        <v>Yes</v>
      </c>
    </row>
    <row r="3956" spans="1:26" ht="28.8" hidden="1" x14ac:dyDescent="0.3">
      <c r="A3956" s="29" t="s">
        <v>185</v>
      </c>
      <c r="B3956" s="29">
        <v>2024000233</v>
      </c>
      <c r="C3956" s="31" t="s">
        <v>333</v>
      </c>
      <c r="D3956" s="29" t="s">
        <v>179</v>
      </c>
      <c r="E3956" s="31" t="s">
        <v>640</v>
      </c>
      <c r="F3956" s="43"/>
      <c r="G3956" s="32"/>
      <c r="H3956" s="24" t="s">
        <v>230</v>
      </c>
      <c r="I3956" s="24"/>
      <c r="J3956" s="24">
        <v>45567</v>
      </c>
      <c r="K3956" s="28">
        <v>1618.2</v>
      </c>
      <c r="L3956" s="44">
        <v>539.4</v>
      </c>
      <c r="M3956" s="28">
        <v>809.04</v>
      </c>
      <c r="N3956" s="28">
        <v>269.68</v>
      </c>
      <c r="O3956" s="27">
        <f>IF(ISBLANK(J3956), "", IF(LEFT(B3956) = "P", J3956+60, J3956+90))</f>
        <v>45657</v>
      </c>
      <c r="P3956" s="27">
        <v>45649</v>
      </c>
      <c r="Q3956" s="27">
        <f>IF(NOT(ISNUMBER(P3956)),"",P3956+15)</f>
        <v>45664</v>
      </c>
      <c r="R3956" s="25" t="s">
        <v>195</v>
      </c>
      <c r="S3956" s="25"/>
      <c r="T3956" s="42"/>
      <c r="U3956" s="24"/>
      <c r="V3956" s="24"/>
      <c r="W3956" s="24"/>
      <c r="X3956" s="24">
        <v>45665</v>
      </c>
      <c r="Y3956" s="23" t="str">
        <f ca="1">IF(LEFT(B3956) = "P",
        IF(OR(ISBLANK(I3956), I3956 = ""), TODAY() - F3956 &amp; CHAR(10) &amp; "(preapproval)", I3956 - F3956 &amp; CHAR(10) &amp; "(PFL filed)"),
       IF(OR(ISBLANK(Z3956), Z3956 = ""), TODAY() - J3956, X3956 - J3956 &amp; CHAR(10) &amp; "(closed)"))</f>
        <v>98
(closed)</v>
      </c>
      <c r="Z3956" s="6" t="str">
        <f>IF(ISBLANK(X3956), "", "Yes")</f>
        <v>Yes</v>
      </c>
    </row>
    <row r="3957" spans="1:26" ht="28.8" hidden="1" x14ac:dyDescent="0.3">
      <c r="A3957" s="29" t="s">
        <v>185</v>
      </c>
      <c r="B3957" s="29">
        <v>2024000234</v>
      </c>
      <c r="C3957" s="31" t="s">
        <v>299</v>
      </c>
      <c r="D3957" s="29" t="s">
        <v>172</v>
      </c>
      <c r="E3957" s="31" t="s">
        <v>639</v>
      </c>
      <c r="F3957" s="43"/>
      <c r="G3957" s="32"/>
      <c r="H3957" s="24" t="s">
        <v>230</v>
      </c>
      <c r="I3957" s="24"/>
      <c r="J3957" s="24">
        <v>45573</v>
      </c>
      <c r="K3957" s="28">
        <v>37785</v>
      </c>
      <c r="L3957" s="44">
        <v>18888</v>
      </c>
      <c r="M3957" s="28">
        <v>37785</v>
      </c>
      <c r="N3957" s="28">
        <v>18888</v>
      </c>
      <c r="O3957" s="27">
        <f>IF(ISBLANK(J3957), "", IF(LEFT(B3957) = "P", J3957+60, J3957+90))</f>
        <v>45663</v>
      </c>
      <c r="P3957" s="27">
        <v>45595</v>
      </c>
      <c r="Q3957" s="27">
        <f>IF(NOT(ISNUMBER(P3957)),"",P3957+15)</f>
        <v>45610</v>
      </c>
      <c r="R3957" s="25" t="s">
        <v>195</v>
      </c>
      <c r="S3957" s="25"/>
      <c r="T3957" s="42"/>
      <c r="U3957" s="24"/>
      <c r="V3957" s="24"/>
      <c r="W3957" s="24"/>
      <c r="X3957" s="24">
        <v>45611</v>
      </c>
      <c r="Y3957" s="23" t="str">
        <f ca="1">IF(LEFT(B3957) = "P",
        IF(OR(ISBLANK(I3957), I3957 = ""), TODAY() - F3957 &amp; CHAR(10) &amp; "(preapproval)", I3957 - F3957 &amp; CHAR(10) &amp; "(PFL filed)"),
       IF(OR(ISBLANK(Z3957), Z3957 = ""), TODAY() - J3957, X3957 - J3957 &amp; CHAR(10) &amp; "(closed)"))</f>
        <v>38
(closed)</v>
      </c>
      <c r="Z3957" s="6" t="str">
        <f>IF(ISBLANK(X3957), "", "Yes")</f>
        <v>Yes</v>
      </c>
    </row>
    <row r="3958" spans="1:26" ht="28.8" hidden="1" x14ac:dyDescent="0.3">
      <c r="A3958" s="29" t="s">
        <v>185</v>
      </c>
      <c r="B3958" s="29">
        <v>2024000235</v>
      </c>
      <c r="C3958" s="31" t="s">
        <v>193</v>
      </c>
      <c r="D3958" s="29" t="s">
        <v>179</v>
      </c>
      <c r="E3958" s="31" t="s">
        <v>369</v>
      </c>
      <c r="F3958" s="43"/>
      <c r="G3958" s="32"/>
      <c r="H3958" s="24" t="s">
        <v>230</v>
      </c>
      <c r="I3958" s="24"/>
      <c r="J3958" s="24">
        <v>45573</v>
      </c>
      <c r="K3958" s="28">
        <v>791.4</v>
      </c>
      <c r="L3958" s="44">
        <v>263.8</v>
      </c>
      <c r="M3958" s="28">
        <v>791.4</v>
      </c>
      <c r="N3958" s="28">
        <v>263.8</v>
      </c>
      <c r="O3958" s="27">
        <f>IF(ISBLANK(J3958), "", IF(LEFT(B3958) = "P", J3958+60, J3958+90))</f>
        <v>45663</v>
      </c>
      <c r="P3958" s="27">
        <v>45632</v>
      </c>
      <c r="Q3958" s="27">
        <f>IF(NOT(ISNUMBER(P3958)),"",P3958+15)</f>
        <v>45647</v>
      </c>
      <c r="R3958" s="25" t="s">
        <v>195</v>
      </c>
      <c r="S3958" s="25"/>
      <c r="T3958" s="42"/>
      <c r="U3958" s="24"/>
      <c r="V3958" s="24"/>
      <c r="W3958" s="24"/>
      <c r="X3958" s="24">
        <v>45652</v>
      </c>
      <c r="Y3958" s="23" t="str">
        <f ca="1">IF(LEFT(B3958) = "P",
        IF(OR(ISBLANK(I3958), I3958 = ""), TODAY() - F3958 &amp; CHAR(10) &amp; "(preapproval)", I3958 - F3958 &amp; CHAR(10) &amp; "(PFL filed)"),
       IF(OR(ISBLANK(Z3958), Z3958 = ""), TODAY() - J3958, X3958 - J3958 &amp; CHAR(10) &amp; "(closed)"))</f>
        <v>79
(closed)</v>
      </c>
      <c r="Z3958" s="6" t="str">
        <f>IF(ISBLANK(X3958), "", "Yes")</f>
        <v>Yes</v>
      </c>
    </row>
    <row r="3959" spans="1:26" ht="28.8" hidden="1" x14ac:dyDescent="0.3">
      <c r="A3959" s="29" t="s">
        <v>185</v>
      </c>
      <c r="B3959" s="29">
        <v>2024000236</v>
      </c>
      <c r="C3959" s="31" t="s">
        <v>193</v>
      </c>
      <c r="D3959" s="29" t="s">
        <v>179</v>
      </c>
      <c r="E3959" s="31" t="s">
        <v>638</v>
      </c>
      <c r="F3959" s="43"/>
      <c r="G3959" s="32"/>
      <c r="H3959" s="24" t="s">
        <v>230</v>
      </c>
      <c r="I3959" s="24"/>
      <c r="J3959" s="24">
        <v>45573</v>
      </c>
      <c r="K3959" s="28">
        <v>878.4</v>
      </c>
      <c r="L3959" s="44">
        <v>292.8</v>
      </c>
      <c r="M3959" s="28">
        <v>878.4</v>
      </c>
      <c r="N3959" s="44">
        <v>292.8</v>
      </c>
      <c r="O3959" s="27">
        <f>IF(ISBLANK(J3959), "", IF(LEFT(B3959) = "P", J3959+60, J3959+90))</f>
        <v>45663</v>
      </c>
      <c r="P3959" s="27">
        <v>45649</v>
      </c>
      <c r="Q3959" s="27">
        <f>IF(NOT(ISNUMBER(P3959)),"",P3959+15)</f>
        <v>45664</v>
      </c>
      <c r="R3959" s="25" t="s">
        <v>195</v>
      </c>
      <c r="S3959" s="25"/>
      <c r="T3959" s="42"/>
      <c r="U3959" s="24"/>
      <c r="V3959" s="24"/>
      <c r="W3959" s="24"/>
      <c r="X3959" s="24">
        <v>45665</v>
      </c>
      <c r="Y3959" s="23" t="str">
        <f ca="1">IF(LEFT(B3959) = "P",
        IF(OR(ISBLANK(I3959), I3959 = ""), TODAY() - F3959 &amp; CHAR(10) &amp; "(preapproval)", I3959 - F3959 &amp; CHAR(10) &amp; "(PFL filed)"),
       IF(OR(ISBLANK(Z3959), Z3959 = ""), TODAY() - J3959, X3959 - J3959 &amp; CHAR(10) &amp; "(closed)"))</f>
        <v>92
(closed)</v>
      </c>
      <c r="Z3959" s="6" t="str">
        <f>IF(ISBLANK(X3959), "", "Yes")</f>
        <v>Yes</v>
      </c>
    </row>
    <row r="3960" spans="1:26" ht="28.8" hidden="1" x14ac:dyDescent="0.3">
      <c r="A3960" s="29" t="s">
        <v>185</v>
      </c>
      <c r="B3960" s="29">
        <v>2024000237</v>
      </c>
      <c r="C3960" s="31" t="s">
        <v>193</v>
      </c>
      <c r="D3960" s="29" t="s">
        <v>179</v>
      </c>
      <c r="E3960" s="31" t="s">
        <v>637</v>
      </c>
      <c r="F3960" s="43"/>
      <c r="G3960" s="32"/>
      <c r="H3960" s="24" t="s">
        <v>230</v>
      </c>
      <c r="I3960" s="24"/>
      <c r="J3960" s="24">
        <v>45573</v>
      </c>
      <c r="K3960" s="28">
        <v>505.6</v>
      </c>
      <c r="L3960" s="44">
        <v>202.8</v>
      </c>
      <c r="M3960" s="28">
        <v>505.6</v>
      </c>
      <c r="N3960" s="44">
        <v>202.8</v>
      </c>
      <c r="O3960" s="27">
        <f>IF(ISBLANK(J3960), "", IF(LEFT(B3960) = "P", J3960+60, J3960+90))</f>
        <v>45663</v>
      </c>
      <c r="P3960" s="27">
        <v>45649</v>
      </c>
      <c r="Q3960" s="27">
        <f>IF(NOT(ISNUMBER(P3960)),"",P3960+15)</f>
        <v>45664</v>
      </c>
      <c r="R3960" s="25" t="s">
        <v>195</v>
      </c>
      <c r="S3960" s="25"/>
      <c r="T3960" s="42"/>
      <c r="U3960" s="24"/>
      <c r="V3960" s="24"/>
      <c r="W3960" s="24"/>
      <c r="X3960" s="24">
        <v>45665</v>
      </c>
      <c r="Y3960" s="23" t="str">
        <f ca="1">IF(LEFT(B3960) = "P",
        IF(OR(ISBLANK(I3960), I3960 = ""), TODAY() - F3960 &amp; CHAR(10) &amp; "(preapproval)", I3960 - F3960 &amp; CHAR(10) &amp; "(PFL filed)"),
       IF(OR(ISBLANK(Z3960), Z3960 = ""), TODAY() - J3960, X3960 - J3960 &amp; CHAR(10) &amp; "(closed)"))</f>
        <v>92
(closed)</v>
      </c>
      <c r="Z3960" s="6" t="str">
        <f>IF(ISBLANK(X3960), "", "Yes")</f>
        <v>Yes</v>
      </c>
    </row>
    <row r="3961" spans="1:26" ht="45" hidden="1" customHeight="1" x14ac:dyDescent="0.3">
      <c r="A3961" s="29" t="s">
        <v>185</v>
      </c>
      <c r="B3961" s="29">
        <v>2024000238</v>
      </c>
      <c r="C3961" s="31" t="s">
        <v>193</v>
      </c>
      <c r="D3961" s="29" t="s">
        <v>179</v>
      </c>
      <c r="E3961" s="31" t="s">
        <v>636</v>
      </c>
      <c r="F3961" s="43"/>
      <c r="G3961" s="32"/>
      <c r="H3961" s="24" t="s">
        <v>230</v>
      </c>
      <c r="I3961" s="24"/>
      <c r="J3961" s="24">
        <v>45573</v>
      </c>
      <c r="K3961" s="28">
        <v>682.5</v>
      </c>
      <c r="L3961" s="44">
        <v>316.8</v>
      </c>
      <c r="M3961" s="28">
        <v>682.5</v>
      </c>
      <c r="N3961" s="44">
        <v>316.8</v>
      </c>
      <c r="O3961" s="27">
        <f>IF(ISBLANK(J3961), "", IF(LEFT(B3961) = "P", J3961+60, J3961+90))</f>
        <v>45663</v>
      </c>
      <c r="P3961" s="27">
        <v>45649</v>
      </c>
      <c r="Q3961" s="27">
        <f>IF(NOT(ISNUMBER(P3961)),"",P3961+15)</f>
        <v>45664</v>
      </c>
      <c r="R3961" s="25" t="s">
        <v>195</v>
      </c>
      <c r="S3961" s="25"/>
      <c r="T3961" s="42"/>
      <c r="U3961" s="24"/>
      <c r="V3961" s="24"/>
      <c r="W3961" s="24"/>
      <c r="X3961" s="24">
        <v>45665</v>
      </c>
      <c r="Y3961" s="23" t="str">
        <f ca="1">IF(LEFT(B3961) = "P",
        IF(OR(ISBLANK(I3961), I3961 = ""), TODAY() - F3961 &amp; CHAR(10) &amp; "(preapproval)", I3961 - F3961 &amp; CHAR(10) &amp; "(PFL filed)"),
       IF(OR(ISBLANK(Z3961), Z3961 = ""), TODAY() - J3961, X3961 - J3961 &amp; CHAR(10) &amp; "(closed)"))</f>
        <v>92
(closed)</v>
      </c>
      <c r="Z3961" s="6" t="str">
        <f>IF(ISBLANK(X3961), "", "Yes")</f>
        <v>Yes</v>
      </c>
    </row>
    <row r="3962" spans="1:26" ht="28.8" hidden="1" x14ac:dyDescent="0.3">
      <c r="A3962" s="29" t="s">
        <v>185</v>
      </c>
      <c r="B3962" s="29">
        <v>2024000239</v>
      </c>
      <c r="C3962" s="31" t="s">
        <v>635</v>
      </c>
      <c r="D3962" s="29" t="s">
        <v>179</v>
      </c>
      <c r="E3962" s="31" t="s">
        <v>519</v>
      </c>
      <c r="F3962" s="43"/>
      <c r="G3962" s="32"/>
      <c r="H3962" s="24" t="s">
        <v>230</v>
      </c>
      <c r="I3962" s="24"/>
      <c r="J3962" s="24">
        <v>45574</v>
      </c>
      <c r="K3962" s="38">
        <v>193.55</v>
      </c>
      <c r="L3962" s="47">
        <v>100</v>
      </c>
      <c r="M3962" s="28">
        <v>193.55</v>
      </c>
      <c r="N3962" s="28">
        <v>100</v>
      </c>
      <c r="O3962" s="27">
        <f>IF(ISBLANK(J3962), "", IF(LEFT(B3962) = "P", J3962+60, J3962+90))</f>
        <v>45664</v>
      </c>
      <c r="P3962" s="27">
        <v>45663</v>
      </c>
      <c r="Q3962" s="27">
        <f>IF(NOT(ISNUMBER(P3962)),"",P3962+15)</f>
        <v>45678</v>
      </c>
      <c r="R3962" s="25" t="s">
        <v>195</v>
      </c>
      <c r="S3962" s="25"/>
      <c r="T3962" s="42"/>
      <c r="U3962" s="24"/>
      <c r="V3962" s="24"/>
      <c r="W3962" s="24"/>
      <c r="X3962" s="24">
        <v>45679</v>
      </c>
      <c r="Y3962" s="23" t="str">
        <f ca="1">IF(LEFT(B3962) = "P",
        IF(OR(ISBLANK(I3962), I3962 = ""), TODAY() - F3962 &amp; CHAR(10) &amp; "(preapproval)", I3962 - F3962 &amp; CHAR(10) &amp; "(PFL filed)"),
       IF(OR(ISBLANK(Z3962), Z3962 = ""), TODAY() - J3962, X3962 - J3962 &amp; CHAR(10) &amp; "(closed)"))</f>
        <v>105
(closed)</v>
      </c>
      <c r="Z3962" s="6" t="str">
        <f>IF(ISBLANK(X3962), "", "Yes")</f>
        <v>Yes</v>
      </c>
    </row>
    <row r="3963" spans="1:26" ht="28.8" hidden="1" x14ac:dyDescent="0.3">
      <c r="A3963" s="29" t="s">
        <v>185</v>
      </c>
      <c r="B3963" s="29">
        <v>2024000240</v>
      </c>
      <c r="C3963" s="31" t="s">
        <v>193</v>
      </c>
      <c r="D3963" s="29" t="s">
        <v>179</v>
      </c>
      <c r="E3963" s="31" t="s">
        <v>562</v>
      </c>
      <c r="F3963" s="43"/>
      <c r="G3963" s="32"/>
      <c r="H3963" s="24" t="s">
        <v>230</v>
      </c>
      <c r="I3963" s="24"/>
      <c r="J3963" s="24">
        <v>45576</v>
      </c>
      <c r="K3963" s="28">
        <v>474</v>
      </c>
      <c r="L3963" s="44">
        <v>158</v>
      </c>
      <c r="M3963" s="28">
        <v>474</v>
      </c>
      <c r="N3963" s="28">
        <v>158</v>
      </c>
      <c r="O3963" s="27">
        <f>IF(ISBLANK(J3963), "", IF(LEFT(B3963) = "P", J3963+60, J3963+90))</f>
        <v>45666</v>
      </c>
      <c r="P3963" s="27">
        <v>45632</v>
      </c>
      <c r="Q3963" s="27">
        <f>IF(NOT(ISNUMBER(P3963)),"",P3963+15)</f>
        <v>45647</v>
      </c>
      <c r="R3963" s="25" t="s">
        <v>195</v>
      </c>
      <c r="S3963" s="25"/>
      <c r="T3963" s="42"/>
      <c r="U3963" s="24"/>
      <c r="V3963" s="24"/>
      <c r="W3963" s="24"/>
      <c r="X3963" s="24">
        <v>45652</v>
      </c>
      <c r="Y3963" s="23" t="str">
        <f ca="1">IF(LEFT(B3963) = "P",
        IF(OR(ISBLANK(I3963), I3963 = ""), TODAY() - F3963 &amp; CHAR(10) &amp; "(preapproval)", I3963 - F3963 &amp; CHAR(10) &amp; "(PFL filed)"),
       IF(OR(ISBLANK(Z3963), Z3963 = ""), TODAY() - J3963, X3963 - J3963 &amp; CHAR(10) &amp; "(closed)"))</f>
        <v>76
(closed)</v>
      </c>
      <c r="Z3963" s="6" t="str">
        <f>IF(ISBLANK(X3963), "", "Yes")</f>
        <v>Yes</v>
      </c>
    </row>
    <row r="3964" spans="1:26" ht="28.8" hidden="1" x14ac:dyDescent="0.3">
      <c r="A3964" s="29" t="s">
        <v>185</v>
      </c>
      <c r="B3964" s="29">
        <v>2024000241</v>
      </c>
      <c r="C3964" s="31" t="s">
        <v>193</v>
      </c>
      <c r="D3964" s="62" t="s">
        <v>179</v>
      </c>
      <c r="E3964" s="31" t="s">
        <v>634</v>
      </c>
      <c r="F3964" s="43"/>
      <c r="G3964" s="32"/>
      <c r="H3964" s="24" t="s">
        <v>230</v>
      </c>
      <c r="I3964" s="24"/>
      <c r="J3964" s="24">
        <v>45576</v>
      </c>
      <c r="K3964" s="28">
        <v>920.4</v>
      </c>
      <c r="L3964" s="44">
        <v>306.8</v>
      </c>
      <c r="M3964" s="28">
        <v>920.4</v>
      </c>
      <c r="N3964" s="44">
        <v>306.8</v>
      </c>
      <c r="O3964" s="27">
        <f>IF(ISBLANK(J3964), "", IF(LEFT(B3964) = "P", J3964+60, J3964+90))</f>
        <v>45666</v>
      </c>
      <c r="P3964" s="27">
        <v>45660</v>
      </c>
      <c r="Q3964" s="27">
        <f>IF(NOT(ISNUMBER(P3964)),"",P3964+15)</f>
        <v>45675</v>
      </c>
      <c r="R3964" s="25" t="s">
        <v>195</v>
      </c>
      <c r="S3964" s="25"/>
      <c r="T3964" s="42"/>
      <c r="U3964" s="24"/>
      <c r="V3964" s="24"/>
      <c r="W3964" s="24"/>
      <c r="X3964" s="24">
        <v>45679</v>
      </c>
      <c r="Y3964" s="23" t="str">
        <f ca="1">IF(LEFT(B3964) = "P",
        IF(OR(ISBLANK(I3964), I3964 = ""), TODAY() - F3964 &amp; CHAR(10) &amp; "(preapproval)", I3964 - F3964 &amp; CHAR(10) &amp; "(PFL filed)"),
       IF(OR(ISBLANK(Z3964), Z3964 = ""), TODAY() - J3964, X3964 - J3964 &amp; CHAR(10) &amp; "(closed)"))</f>
        <v>103
(closed)</v>
      </c>
      <c r="Z3964" s="6" t="str">
        <f>IF(ISBLANK(X3964), "", "Yes")</f>
        <v>Yes</v>
      </c>
    </row>
    <row r="3965" spans="1:26" ht="28.8" hidden="1" x14ac:dyDescent="0.3">
      <c r="A3965" s="29" t="s">
        <v>185</v>
      </c>
      <c r="B3965" s="29">
        <v>2024000242</v>
      </c>
      <c r="C3965" t="s">
        <v>193</v>
      </c>
      <c r="D3965" s="61" t="s">
        <v>633</v>
      </c>
      <c r="E3965" s="60" t="s">
        <v>632</v>
      </c>
      <c r="F3965" s="43"/>
      <c r="G3965" s="32"/>
      <c r="H3965" s="24" t="s">
        <v>230</v>
      </c>
      <c r="I3965" s="24"/>
      <c r="J3965" s="24">
        <v>45576</v>
      </c>
      <c r="K3965" s="28">
        <v>575.4</v>
      </c>
      <c r="L3965" s="44">
        <v>191.8</v>
      </c>
      <c r="M3965" s="28">
        <v>575.4</v>
      </c>
      <c r="N3965" s="28">
        <v>191.8</v>
      </c>
      <c r="O3965" s="27">
        <f>IF(ISBLANK(J3965), "", IF(LEFT(B3965) = "P", J3965+60, J3965+90))</f>
        <v>45666</v>
      </c>
      <c r="P3965" s="27">
        <v>45665</v>
      </c>
      <c r="Q3965" s="27">
        <f>IF(NOT(ISNUMBER(P3965)),"",P3965+15)</f>
        <v>45680</v>
      </c>
      <c r="R3965" s="25" t="s">
        <v>195</v>
      </c>
      <c r="S3965" s="25"/>
      <c r="T3965" s="42"/>
      <c r="U3965" s="24"/>
      <c r="V3965" s="24"/>
      <c r="W3965" s="24"/>
      <c r="X3965" s="24">
        <v>45681</v>
      </c>
      <c r="Y3965" s="23" t="str">
        <f ca="1">IF(LEFT(B3965) = "P",
        IF(OR(ISBLANK(I3965), I3965 = ""), TODAY() - F3965 &amp; CHAR(10) &amp; "(preapproval)", I3965 - F3965 &amp; CHAR(10) &amp; "(PFL filed)"),
       IF(OR(ISBLANK(Z3965), Z3965 = ""), TODAY() - J3965, X3965 - J3965 &amp; CHAR(10) &amp; "(closed)"))</f>
        <v>105
(closed)</v>
      </c>
      <c r="Z3965" s="6" t="str">
        <f>IF(ISBLANK(X3965), "", "Yes")</f>
        <v>Yes</v>
      </c>
    </row>
    <row r="3966" spans="1:26" ht="28.8" hidden="1" x14ac:dyDescent="0.3">
      <c r="A3966" s="29" t="s">
        <v>185</v>
      </c>
      <c r="B3966" s="29">
        <v>2024000243</v>
      </c>
      <c r="C3966" s="31" t="s">
        <v>193</v>
      </c>
      <c r="D3966" s="59" t="s">
        <v>179</v>
      </c>
      <c r="E3966" s="31" t="s">
        <v>398</v>
      </c>
      <c r="F3966" s="43"/>
      <c r="G3966" s="32"/>
      <c r="H3966" s="24" t="s">
        <v>230</v>
      </c>
      <c r="I3966" s="24"/>
      <c r="J3966" s="24">
        <v>45576</v>
      </c>
      <c r="K3966" s="38">
        <v>663.52</v>
      </c>
      <c r="L3966" s="47">
        <v>224.8</v>
      </c>
      <c r="M3966" s="28">
        <v>663.52</v>
      </c>
      <c r="N3966" s="28">
        <v>224.8</v>
      </c>
      <c r="O3966" s="27">
        <f>IF(ISBLANK(J3966), "", IF(LEFT(B3966) = "P", J3966+60, J3966+90))</f>
        <v>45666</v>
      </c>
      <c r="P3966" s="27">
        <v>45665</v>
      </c>
      <c r="Q3966" s="27">
        <f>IF(NOT(ISNUMBER(P3966)),"",P3966+15)</f>
        <v>45680</v>
      </c>
      <c r="R3966" s="25" t="s">
        <v>195</v>
      </c>
      <c r="S3966" s="25"/>
      <c r="T3966" s="42"/>
      <c r="U3966" s="24"/>
      <c r="V3966" s="24"/>
      <c r="W3966" s="24"/>
      <c r="X3966" s="24">
        <v>45681</v>
      </c>
      <c r="Y3966" s="23" t="str">
        <f ca="1">IF(LEFT(B3966) = "P",
        IF(OR(ISBLANK(I3966), I3966 = ""), TODAY() - F3966 &amp; CHAR(10) &amp; "(preapproval)", I3966 - F3966 &amp; CHAR(10) &amp; "(PFL filed)"),
       IF(OR(ISBLANK(Z3966), Z3966 = ""), TODAY() - J3966, X3966 - J3966 &amp; CHAR(10) &amp; "(closed)"))</f>
        <v>105
(closed)</v>
      </c>
      <c r="Z3966" s="6" t="str">
        <f>IF(ISBLANK(X3966), "", "Yes")</f>
        <v>Yes</v>
      </c>
    </row>
    <row r="3967" spans="1:26" ht="28.8" hidden="1" x14ac:dyDescent="0.3">
      <c r="A3967" s="29" t="s">
        <v>185</v>
      </c>
      <c r="B3967" s="29">
        <v>2024000244</v>
      </c>
      <c r="C3967" s="31" t="s">
        <v>261</v>
      </c>
      <c r="D3967" s="29" t="s">
        <v>179</v>
      </c>
      <c r="E3967" s="31" t="s">
        <v>631</v>
      </c>
      <c r="F3967" s="43"/>
      <c r="G3967" s="32"/>
      <c r="H3967" s="24" t="s">
        <v>230</v>
      </c>
      <c r="I3967" s="24"/>
      <c r="J3967" s="24">
        <v>45579</v>
      </c>
      <c r="K3967" s="28">
        <v>1496.43</v>
      </c>
      <c r="L3967" s="44">
        <v>299.88</v>
      </c>
      <c r="M3967" s="28">
        <v>1496.43</v>
      </c>
      <c r="N3967" s="44">
        <v>299.88</v>
      </c>
      <c r="O3967" s="27">
        <f>IF(ISBLANK(J3967), "", IF(LEFT(B3967) = "P", J3967+60, J3967+90))</f>
        <v>45669</v>
      </c>
      <c r="P3967" s="27">
        <v>45660</v>
      </c>
      <c r="Q3967" s="27">
        <f>IF(NOT(ISNUMBER(P3967)),"",P3967+15)</f>
        <v>45675</v>
      </c>
      <c r="R3967" s="25" t="s">
        <v>195</v>
      </c>
      <c r="S3967" s="25"/>
      <c r="T3967" s="42"/>
      <c r="U3967" s="24"/>
      <c r="V3967" s="24"/>
      <c r="W3967" s="24"/>
      <c r="X3967" s="24">
        <v>45679</v>
      </c>
      <c r="Y3967" s="23" t="str">
        <f ca="1">IF(LEFT(B3967) = "P",
        IF(OR(ISBLANK(I3967), I3967 = ""), TODAY() - F3967 &amp; CHAR(10) &amp; "(preapproval)", I3967 - F3967 &amp; CHAR(10) &amp; "(PFL filed)"),
       IF(OR(ISBLANK(Z3967), Z3967 = ""), TODAY() - J3967, X3967 - J3967 &amp; CHAR(10) &amp; "(closed)"))</f>
        <v>100
(closed)</v>
      </c>
      <c r="Z3967" s="6" t="str">
        <f>IF(ISBLANK(X3967), "", "Yes")</f>
        <v>Yes</v>
      </c>
    </row>
    <row r="3968" spans="1:26" ht="28.8" hidden="1" x14ac:dyDescent="0.3">
      <c r="A3968" s="29" t="s">
        <v>185</v>
      </c>
      <c r="B3968" s="29">
        <v>2024000245</v>
      </c>
      <c r="C3968" s="31" t="s">
        <v>350</v>
      </c>
      <c r="D3968" s="29" t="s">
        <v>174</v>
      </c>
      <c r="E3968" s="31" t="s">
        <v>587</v>
      </c>
      <c r="F3968" s="43"/>
      <c r="G3968" s="32"/>
      <c r="H3968" s="24" t="s">
        <v>230</v>
      </c>
      <c r="I3968" s="24"/>
      <c r="J3968" s="24">
        <v>45579</v>
      </c>
      <c r="K3968" s="28">
        <v>1290143</v>
      </c>
      <c r="L3968" s="44">
        <v>0</v>
      </c>
      <c r="M3968" s="28">
        <v>1259041.54</v>
      </c>
      <c r="N3968" s="28">
        <v>0</v>
      </c>
      <c r="O3968" s="27">
        <f>IF(ISBLANK(J3968), "", IF(LEFT(B3968) = "P", J3968+60, J3968+90))</f>
        <v>45669</v>
      </c>
      <c r="P3968" s="27">
        <v>45645</v>
      </c>
      <c r="Q3968" s="27">
        <f>IF(NOT(ISNUMBER(P3968)),"",P3968+15)</f>
        <v>45660</v>
      </c>
      <c r="R3968" s="25" t="s">
        <v>195</v>
      </c>
      <c r="S3968" s="25"/>
      <c r="T3968" s="42"/>
      <c r="U3968" s="24"/>
      <c r="V3968" s="24"/>
      <c r="W3968" s="24"/>
      <c r="X3968" s="24">
        <v>45663</v>
      </c>
      <c r="Y3968" s="23" t="str">
        <f ca="1">IF(LEFT(B3968) = "P",
        IF(OR(ISBLANK(I3968), I3968 = ""), TODAY() - F3968 &amp; CHAR(10) &amp; "(preapproval)", I3968 - F3968 &amp; CHAR(10) &amp; "(PFL filed)"),
       IF(OR(ISBLANK(Z3968), Z3968 = ""), TODAY() - J3968, X3968 - J3968 &amp; CHAR(10) &amp; "(closed)"))</f>
        <v>84
(closed)</v>
      </c>
      <c r="Z3968" s="6" t="str">
        <f>IF(ISBLANK(X3968), "", "Yes")</f>
        <v>Yes</v>
      </c>
    </row>
    <row r="3969" spans="1:26" ht="28.8" hidden="1" x14ac:dyDescent="0.3">
      <c r="A3969" s="29" t="s">
        <v>185</v>
      </c>
      <c r="B3969" s="29">
        <v>2024000246</v>
      </c>
      <c r="C3969" s="31" t="s">
        <v>630</v>
      </c>
      <c r="D3969" s="29" t="s">
        <v>179</v>
      </c>
      <c r="E3969" s="31" t="s">
        <v>245</v>
      </c>
      <c r="F3969" s="43"/>
      <c r="G3969" s="32"/>
      <c r="H3969" s="24" t="str">
        <f>IF(ISNUMBER(F3969), F3969+90, "N/A")</f>
        <v>N/A</v>
      </c>
      <c r="I3969" s="24"/>
      <c r="J3969" s="24">
        <v>45580</v>
      </c>
      <c r="K3969" s="28">
        <v>635.32000000000005</v>
      </c>
      <c r="L3969" s="44">
        <v>264</v>
      </c>
      <c r="M3969" s="28">
        <v>635.32000000000005</v>
      </c>
      <c r="N3969" s="44">
        <v>264</v>
      </c>
      <c r="O3969" s="27">
        <f>IF(ISBLANK(J3969), "", IF(LEFT(B3969) = "P", J3969+60, J3969+90))</f>
        <v>45670</v>
      </c>
      <c r="P3969" s="27">
        <v>45665</v>
      </c>
      <c r="Q3969" s="27">
        <f>IF(NOT(ISNUMBER(P3969)),"",P3969+15)</f>
        <v>45680</v>
      </c>
      <c r="R3969" s="25" t="s">
        <v>195</v>
      </c>
      <c r="S3969" s="25"/>
      <c r="T3969" s="42"/>
      <c r="U3969" s="24"/>
      <c r="V3969" s="24"/>
      <c r="W3969" s="24"/>
      <c r="X3969" s="24">
        <v>45681</v>
      </c>
      <c r="Y3969" s="23" t="str">
        <f ca="1">IF(LEFT(B3969) = "P",
        IF(OR(ISBLANK(I3969), I3969 = ""), TODAY() - F3969 &amp; CHAR(10) &amp; "(preapproval)", I3969 - F3969 &amp; CHAR(10) &amp; "(PFL filed)"),
       IF(OR(ISBLANK(Z3969), Z3969 = ""), TODAY() - J3969, X3969 - J3969 &amp; CHAR(10) &amp; "(closed)"))</f>
        <v>101
(closed)</v>
      </c>
      <c r="Z3969" s="6" t="str">
        <f>IF(ISBLANK(X3969), "", "Yes")</f>
        <v>Yes</v>
      </c>
    </row>
    <row r="3970" spans="1:26" ht="28.8" hidden="1" x14ac:dyDescent="0.3">
      <c r="A3970" s="29" t="s">
        <v>185</v>
      </c>
      <c r="B3970" s="29">
        <v>2024000247</v>
      </c>
      <c r="C3970" s="31" t="s">
        <v>238</v>
      </c>
      <c r="D3970" s="29" t="s">
        <v>179</v>
      </c>
      <c r="E3970" s="31" t="s">
        <v>629</v>
      </c>
      <c r="F3970" s="43"/>
      <c r="G3970" s="32"/>
      <c r="H3970" s="24" t="s">
        <v>230</v>
      </c>
      <c r="I3970" s="24"/>
      <c r="J3970" s="24">
        <v>45581</v>
      </c>
      <c r="K3970" s="28">
        <v>2048.6999999999998</v>
      </c>
      <c r="L3970" s="44">
        <v>682.9</v>
      </c>
      <c r="M3970" s="28">
        <v>2048.6999999999998</v>
      </c>
      <c r="N3970" s="28">
        <v>682.9</v>
      </c>
      <c r="O3970" s="27">
        <f>IF(ISBLANK(J3970), "", IF(LEFT(B3970) = "P", J3970+60, J3970+90))</f>
        <v>45671</v>
      </c>
      <c r="P3970" s="27">
        <v>45632</v>
      </c>
      <c r="Q3970" s="27">
        <f>IF(NOT(ISNUMBER(P3970)),"",P3970+15)</f>
        <v>45647</v>
      </c>
      <c r="R3970" s="25" t="s">
        <v>195</v>
      </c>
      <c r="S3970" s="25"/>
      <c r="T3970" s="42"/>
      <c r="U3970" s="24"/>
      <c r="V3970" s="24"/>
      <c r="W3970" s="24"/>
      <c r="X3970" s="24">
        <v>45652</v>
      </c>
      <c r="Y3970" s="23" t="str">
        <f ca="1">IF(LEFT(B3970) = "P",
        IF(OR(ISBLANK(I3970), I3970 = ""), TODAY() - F3970 &amp; CHAR(10) &amp; "(preapproval)", I3970 - F3970 &amp; CHAR(10) &amp; "(PFL filed)"),
       IF(OR(ISBLANK(Z3970), Z3970 = ""), TODAY() - J3970, X3970 - J3970 &amp; CHAR(10) &amp; "(closed)"))</f>
        <v>71
(closed)</v>
      </c>
      <c r="Z3970" s="6" t="str">
        <f>IF(ISBLANK(X3970), "", "Yes")</f>
        <v>Yes</v>
      </c>
    </row>
    <row r="3971" spans="1:26" ht="28.8" hidden="1" x14ac:dyDescent="0.3">
      <c r="A3971" s="29" t="s">
        <v>185</v>
      </c>
      <c r="B3971" s="29">
        <v>2024000248</v>
      </c>
      <c r="C3971" s="31" t="s">
        <v>238</v>
      </c>
      <c r="D3971" s="29" t="s">
        <v>177</v>
      </c>
      <c r="E3971" s="31" t="s">
        <v>628</v>
      </c>
      <c r="F3971" s="43"/>
      <c r="G3971" s="32"/>
      <c r="H3971" s="24" t="s">
        <v>230</v>
      </c>
      <c r="I3971" s="24"/>
      <c r="J3971" s="24">
        <v>45581</v>
      </c>
      <c r="K3971" s="28">
        <v>576</v>
      </c>
      <c r="L3971" s="44">
        <v>192</v>
      </c>
      <c r="M3971" s="28">
        <v>576</v>
      </c>
      <c r="N3971" s="28">
        <v>192</v>
      </c>
      <c r="O3971" s="27">
        <f>IF(ISBLANK(J3971), "", IF(LEFT(B3971) = "P", J3971+60, J3971+90))</f>
        <v>45671</v>
      </c>
      <c r="P3971" s="27">
        <v>45670</v>
      </c>
      <c r="Q3971" s="27">
        <f>IF(NOT(ISNUMBER(P3971)),"",P3971+15)</f>
        <v>45685</v>
      </c>
      <c r="R3971" s="25" t="s">
        <v>195</v>
      </c>
      <c r="S3971" s="25"/>
      <c r="T3971" s="42"/>
      <c r="U3971" s="24"/>
      <c r="V3971" s="24"/>
      <c r="W3971" s="24"/>
      <c r="X3971" s="24">
        <v>45686</v>
      </c>
      <c r="Y3971" s="23" t="str">
        <f ca="1">IF(LEFT(B3971) = "P",
        IF(OR(ISBLANK(I3971), I3971 = ""), TODAY() - F3971 &amp; CHAR(10) &amp; "(preapproval)", I3971 - F3971 &amp; CHAR(10) &amp; "(PFL filed)"),
       IF(OR(ISBLANK(Z3971), Z3971 = ""), TODAY() - J3971, X3971 - J3971 &amp; CHAR(10) &amp; "(closed)"))</f>
        <v>105
(closed)</v>
      </c>
      <c r="Z3971" s="6" t="str">
        <f>IF(ISBLANK(X3971), "", "Yes")</f>
        <v>Yes</v>
      </c>
    </row>
    <row r="3972" spans="1:26" ht="28.8" hidden="1" x14ac:dyDescent="0.3">
      <c r="A3972" s="29" t="s">
        <v>185</v>
      </c>
      <c r="B3972" s="29">
        <v>2024000249</v>
      </c>
      <c r="C3972" s="31" t="s">
        <v>238</v>
      </c>
      <c r="D3972" s="29" t="s">
        <v>179</v>
      </c>
      <c r="E3972" s="31" t="s">
        <v>627</v>
      </c>
      <c r="F3972" s="43"/>
      <c r="G3972" s="32"/>
      <c r="H3972" s="24" t="s">
        <v>230</v>
      </c>
      <c r="I3972" s="24"/>
      <c r="J3972" s="24">
        <v>45581</v>
      </c>
      <c r="K3972" s="28">
        <v>1880.97</v>
      </c>
      <c r="L3972" s="44">
        <v>600</v>
      </c>
      <c r="M3972" s="38">
        <v>1554</v>
      </c>
      <c r="N3972" s="38">
        <v>518</v>
      </c>
      <c r="O3972" s="27">
        <f>IF(ISBLANK(J3972), "", IF(LEFT(B3972) = "P", J3972+60, J3972+90))</f>
        <v>45671</v>
      </c>
      <c r="P3972" s="35">
        <v>45670</v>
      </c>
      <c r="Q3972" s="27">
        <f>IF(NOT(ISNUMBER(P3972)),"",P3972+15)</f>
        <v>45685</v>
      </c>
      <c r="R3972" s="25" t="s">
        <v>195</v>
      </c>
      <c r="S3972" s="25"/>
      <c r="T3972" s="42"/>
      <c r="U3972" s="24"/>
      <c r="V3972" s="24"/>
      <c r="W3972" s="24"/>
      <c r="X3972" s="24">
        <v>45686</v>
      </c>
      <c r="Y3972" s="23" t="str">
        <f ca="1">IF(LEFT(B3972) = "P",
        IF(OR(ISBLANK(I3972), I3972 = ""), TODAY() - F3972 &amp; CHAR(10) &amp; "(preapproval)", I3972 - F3972 &amp; CHAR(10) &amp; "(PFL filed)"),
       IF(OR(ISBLANK(Z3972), Z3972 = ""), TODAY() - J3972, X3972 - J3972 &amp; CHAR(10) &amp; "(closed)"))</f>
        <v>105
(closed)</v>
      </c>
      <c r="Z3972" s="6" t="str">
        <f>IF(ISBLANK(X3972), "", "Yes")</f>
        <v>Yes</v>
      </c>
    </row>
    <row r="3973" spans="1:26" ht="28.8" hidden="1" x14ac:dyDescent="0.3">
      <c r="A3973" s="29" t="s">
        <v>185</v>
      </c>
      <c r="B3973" s="29">
        <v>2024000250</v>
      </c>
      <c r="C3973" s="31" t="s">
        <v>238</v>
      </c>
      <c r="D3973" s="29" t="s">
        <v>179</v>
      </c>
      <c r="E3973" s="31" t="s">
        <v>626</v>
      </c>
      <c r="F3973" s="43"/>
      <c r="G3973" s="32"/>
      <c r="H3973" s="24" t="s">
        <v>230</v>
      </c>
      <c r="I3973" s="24"/>
      <c r="J3973" s="24">
        <v>45581</v>
      </c>
      <c r="K3973" s="28">
        <v>1723.12</v>
      </c>
      <c r="L3973" s="44">
        <v>703.6</v>
      </c>
      <c r="M3973" s="28">
        <v>1723.12</v>
      </c>
      <c r="N3973" s="44">
        <v>703.6</v>
      </c>
      <c r="O3973" s="27">
        <f>IF(ISBLANK(J3973), "", IF(LEFT(B3973) = "P", J3973+60, J3973+90))</f>
        <v>45671</v>
      </c>
      <c r="P3973" s="27">
        <v>45665</v>
      </c>
      <c r="Q3973" s="27">
        <f>IF(NOT(ISNUMBER(P3973)),"",P3973+15)</f>
        <v>45680</v>
      </c>
      <c r="R3973" s="25" t="s">
        <v>195</v>
      </c>
      <c r="S3973" s="25"/>
      <c r="T3973" s="42"/>
      <c r="U3973" s="24"/>
      <c r="V3973" s="24"/>
      <c r="W3973" s="24"/>
      <c r="X3973" s="24">
        <v>45681</v>
      </c>
      <c r="Y3973" s="23" t="str">
        <f ca="1">IF(LEFT(B3973) = "P",
        IF(OR(ISBLANK(I3973), I3973 = ""), TODAY() - F3973 &amp; CHAR(10) &amp; "(preapproval)", I3973 - F3973 &amp; CHAR(10) &amp; "(PFL filed)"),
       IF(OR(ISBLANK(Z3973), Z3973 = ""), TODAY() - J3973, X3973 - J3973 &amp; CHAR(10) &amp; "(closed)"))</f>
        <v>100
(closed)</v>
      </c>
      <c r="Z3973" s="6" t="str">
        <f>IF(ISBLANK(X3973), "", "Yes")</f>
        <v>Yes</v>
      </c>
    </row>
    <row r="3974" spans="1:26" ht="28.8" hidden="1" x14ac:dyDescent="0.3">
      <c r="A3974" s="29" t="s">
        <v>185</v>
      </c>
      <c r="B3974" s="29">
        <v>2024000251</v>
      </c>
      <c r="C3974" s="31" t="s">
        <v>455</v>
      </c>
      <c r="D3974" s="29" t="s">
        <v>179</v>
      </c>
      <c r="E3974" s="31" t="s">
        <v>625</v>
      </c>
      <c r="F3974" s="43"/>
      <c r="G3974" s="32"/>
      <c r="H3974" s="24" t="s">
        <v>230</v>
      </c>
      <c r="I3974" s="24"/>
      <c r="J3974" s="24">
        <v>45581</v>
      </c>
      <c r="K3974" s="28">
        <v>439.6</v>
      </c>
      <c r="L3974" s="44">
        <v>109.9</v>
      </c>
      <c r="M3974" s="28">
        <v>439.6</v>
      </c>
      <c r="N3974" s="28">
        <v>109.9</v>
      </c>
      <c r="O3974" s="27">
        <f>IF(ISBLANK(J3974), "", IF(LEFT(B3974) = "P", J3974+60, J3974+90))</f>
        <v>45671</v>
      </c>
      <c r="P3974" s="27">
        <v>45667</v>
      </c>
      <c r="Q3974" s="27">
        <f>IF(NOT(ISNUMBER(P3974)),"",P3974+15)</f>
        <v>45682</v>
      </c>
      <c r="R3974" s="25" t="s">
        <v>195</v>
      </c>
      <c r="S3974" s="25"/>
      <c r="T3974" s="42"/>
      <c r="U3974" s="24"/>
      <c r="V3974" s="24"/>
      <c r="W3974" s="24"/>
      <c r="X3974" s="24">
        <v>45685</v>
      </c>
      <c r="Y3974" s="23" t="str">
        <f ca="1">IF(LEFT(B3974) = "P",
        IF(OR(ISBLANK(I3974), I3974 = ""), TODAY() - F3974 &amp; CHAR(10) &amp; "(preapproval)", I3974 - F3974 &amp; CHAR(10) &amp; "(PFL filed)"),
       IF(OR(ISBLANK(Z3974), Z3974 = ""), TODAY() - J3974, X3974 - J3974 &amp; CHAR(10) &amp; "(closed)"))</f>
        <v>104
(closed)</v>
      </c>
      <c r="Z3974" s="6" t="str">
        <f>IF(ISBLANK(X3974), "", "Yes")</f>
        <v>Yes</v>
      </c>
    </row>
    <row r="3975" spans="1:26" ht="28.8" hidden="1" x14ac:dyDescent="0.3">
      <c r="A3975" s="29" t="s">
        <v>185</v>
      </c>
      <c r="B3975" s="29">
        <v>2024000252</v>
      </c>
      <c r="C3975" s="31" t="s">
        <v>299</v>
      </c>
      <c r="D3975" s="29" t="s">
        <v>172</v>
      </c>
      <c r="E3975" s="31" t="s">
        <v>624</v>
      </c>
      <c r="F3975" s="43"/>
      <c r="G3975" s="32"/>
      <c r="H3975" s="24" t="s">
        <v>230</v>
      </c>
      <c r="I3975" s="24"/>
      <c r="J3975" s="24">
        <v>45582</v>
      </c>
      <c r="K3975" s="28">
        <v>1437539.52</v>
      </c>
      <c r="L3975" s="44">
        <v>0</v>
      </c>
      <c r="M3975" s="28">
        <v>1437539.52</v>
      </c>
      <c r="N3975" s="28">
        <v>0</v>
      </c>
      <c r="O3975" s="27">
        <f>IF(ISBLANK(J3975), "", IF(LEFT(B3975) = "P", J3975+60, J3975+90))</f>
        <v>45672</v>
      </c>
      <c r="P3975" s="27">
        <v>45621</v>
      </c>
      <c r="Q3975" s="27">
        <f>IF(NOT(ISNUMBER(P3975)),"",P3975+15)</f>
        <v>45636</v>
      </c>
      <c r="R3975" s="25" t="s">
        <v>195</v>
      </c>
      <c r="S3975" s="25"/>
      <c r="T3975" s="42"/>
      <c r="U3975" s="24"/>
      <c r="V3975" s="24"/>
      <c r="W3975" s="24"/>
      <c r="X3975" s="24">
        <v>45637</v>
      </c>
      <c r="Y3975" s="23" t="str">
        <f ca="1">IF(LEFT(B3975) = "P",
        IF(OR(ISBLANK(I3975), I3975 = ""), TODAY() - F3975 &amp; CHAR(10) &amp; "(preapproval)", I3975 - F3975 &amp; CHAR(10) &amp; "(PFL filed)"),
       IF(OR(ISBLANK(Z3975), Z3975 = ""), TODAY() - J3975, X3975 - J3975 &amp; CHAR(10) &amp; "(closed)"))</f>
        <v>55
(closed)</v>
      </c>
      <c r="Z3975" s="6" t="str">
        <f>IF(ISBLANK(X3975), "", "Yes")</f>
        <v>Yes</v>
      </c>
    </row>
    <row r="3976" spans="1:26" ht="28.8" hidden="1" x14ac:dyDescent="0.3">
      <c r="A3976" s="29" t="s">
        <v>185</v>
      </c>
      <c r="B3976" s="29">
        <v>2024000253</v>
      </c>
      <c r="C3976" s="31" t="s">
        <v>193</v>
      </c>
      <c r="D3976" s="29" t="s">
        <v>179</v>
      </c>
      <c r="E3976" s="31" t="s">
        <v>623</v>
      </c>
      <c r="F3976" s="43"/>
      <c r="G3976" s="32"/>
      <c r="H3976" s="24" t="s">
        <v>230</v>
      </c>
      <c r="I3976" s="24"/>
      <c r="J3976" s="24">
        <v>45583</v>
      </c>
      <c r="K3976" s="28">
        <v>1825.2</v>
      </c>
      <c r="L3976" s="44">
        <v>608.4</v>
      </c>
      <c r="M3976" s="28">
        <v>1825.2</v>
      </c>
      <c r="N3976" s="28">
        <v>608.4</v>
      </c>
      <c r="O3976" s="27">
        <f>IF(ISBLANK(J3976), "", IF(LEFT(B3976) = "P", J3976+60, J3976+90))</f>
        <v>45673</v>
      </c>
      <c r="P3976" s="27">
        <v>45665</v>
      </c>
      <c r="Q3976" s="27">
        <f>IF(NOT(ISNUMBER(P3976)),"",P3976+15)</f>
        <v>45680</v>
      </c>
      <c r="R3976" s="25" t="s">
        <v>195</v>
      </c>
      <c r="S3976" s="25"/>
      <c r="T3976" s="42"/>
      <c r="U3976" s="24"/>
      <c r="V3976" s="24"/>
      <c r="W3976" s="24"/>
      <c r="X3976" s="24">
        <v>45681</v>
      </c>
      <c r="Y3976" s="23" t="str">
        <f ca="1">IF(LEFT(B3976) = "P",
        IF(OR(ISBLANK(I3976), I3976 = ""), TODAY() - F3976 &amp; CHAR(10) &amp; "(preapproval)", I3976 - F3976 &amp; CHAR(10) &amp; "(PFL filed)"),
       IF(OR(ISBLANK(Z3976), Z3976 = ""), TODAY() - J3976, X3976 - J3976 &amp; CHAR(10) &amp; "(closed)"))</f>
        <v>98
(closed)</v>
      </c>
      <c r="Z3976" s="6" t="str">
        <f>IF(ISBLANK(X3976), "", "Yes")</f>
        <v>Yes</v>
      </c>
    </row>
    <row r="3977" spans="1:26" ht="28.8" hidden="1" x14ac:dyDescent="0.3">
      <c r="A3977" s="29" t="s">
        <v>185</v>
      </c>
      <c r="B3977" s="29">
        <v>2024000254</v>
      </c>
      <c r="C3977" s="31" t="s">
        <v>193</v>
      </c>
      <c r="D3977" s="29" t="s">
        <v>179</v>
      </c>
      <c r="E3977" s="31" t="s">
        <v>622</v>
      </c>
      <c r="F3977" s="43"/>
      <c r="G3977" s="32"/>
      <c r="H3977" s="24" t="s">
        <v>230</v>
      </c>
      <c r="I3977" s="24"/>
      <c r="J3977" s="24">
        <v>45583</v>
      </c>
      <c r="K3977" s="28">
        <v>1286.0999999999999</v>
      </c>
      <c r="L3977" s="44">
        <v>428.7</v>
      </c>
      <c r="M3977" s="28">
        <v>1286.0999999999999</v>
      </c>
      <c r="N3977" s="28">
        <v>428.7</v>
      </c>
      <c r="O3977" s="27">
        <f>IF(ISBLANK(J3977), "", IF(LEFT(B3977) = "P", J3977+60, J3977+90))</f>
        <v>45673</v>
      </c>
      <c r="P3977" s="27">
        <v>45665</v>
      </c>
      <c r="Q3977" s="27">
        <f>IF(NOT(ISNUMBER(P3977)),"",P3977+15)</f>
        <v>45680</v>
      </c>
      <c r="R3977" s="25" t="s">
        <v>195</v>
      </c>
      <c r="S3977" s="25"/>
      <c r="T3977" s="42"/>
      <c r="U3977" s="24"/>
      <c r="V3977" s="24"/>
      <c r="W3977" s="24"/>
      <c r="X3977" s="24">
        <v>45681</v>
      </c>
      <c r="Y3977" s="23" t="str">
        <f ca="1">IF(LEFT(B3977) = "P",
        IF(OR(ISBLANK(I3977), I3977 = ""), TODAY() - F3977 &amp; CHAR(10) &amp; "(preapproval)", I3977 - F3977 &amp; CHAR(10) &amp; "(PFL filed)"),
       IF(OR(ISBLANK(Z3977), Z3977 = ""), TODAY() - J3977, X3977 - J3977 &amp; CHAR(10) &amp; "(closed)"))</f>
        <v>98
(closed)</v>
      </c>
      <c r="Z3977" s="6" t="str">
        <f>IF(ISBLANK(X3977), "", "Yes")</f>
        <v>Yes</v>
      </c>
    </row>
    <row r="3978" spans="1:26" ht="28.8" hidden="1" x14ac:dyDescent="0.3">
      <c r="A3978" s="29" t="s">
        <v>185</v>
      </c>
      <c r="B3978" s="29">
        <v>2024000255</v>
      </c>
      <c r="C3978" s="31" t="s">
        <v>238</v>
      </c>
      <c r="D3978" s="29" t="s">
        <v>179</v>
      </c>
      <c r="E3978" s="31" t="s">
        <v>621</v>
      </c>
      <c r="F3978" s="43"/>
      <c r="G3978" s="32"/>
      <c r="H3978" s="24" t="s">
        <v>230</v>
      </c>
      <c r="I3978" s="24"/>
      <c r="J3978" s="24">
        <v>45583</v>
      </c>
      <c r="K3978" s="28">
        <v>1694.3</v>
      </c>
      <c r="L3978" s="44">
        <v>335.8</v>
      </c>
      <c r="M3978" s="28">
        <v>1694.3</v>
      </c>
      <c r="N3978" s="28">
        <v>335.8</v>
      </c>
      <c r="O3978" s="27">
        <f>IF(ISBLANK(J3978), "", IF(LEFT(B3978) = "P", J3978+60, J3978+90))</f>
        <v>45673</v>
      </c>
      <c r="P3978" s="27">
        <v>45671</v>
      </c>
      <c r="Q3978" s="27">
        <f>IF(NOT(ISNUMBER(P3978)),"",P3978+15)</f>
        <v>45686</v>
      </c>
      <c r="R3978" s="25" t="s">
        <v>195</v>
      </c>
      <c r="S3978" s="25"/>
      <c r="T3978" s="42"/>
      <c r="U3978" s="24"/>
      <c r="V3978" s="24"/>
      <c r="W3978" s="24"/>
      <c r="X3978" s="24">
        <v>45687</v>
      </c>
      <c r="Y3978" s="23" t="str">
        <f ca="1">IF(LEFT(B3978) = "P",
        IF(OR(ISBLANK(I3978), I3978 = ""), TODAY() - F3978 &amp; CHAR(10) &amp; "(preapproval)", I3978 - F3978 &amp; CHAR(10) &amp; "(PFL filed)"),
       IF(OR(ISBLANK(Z3978), Z3978 = ""), TODAY() - J3978, X3978 - J3978 &amp; CHAR(10) &amp; "(closed)"))</f>
        <v>104
(closed)</v>
      </c>
      <c r="Z3978" s="6" t="str">
        <f>IF(ISBLANK(X3978), "", "Yes")</f>
        <v>Yes</v>
      </c>
    </row>
    <row r="3979" spans="1:26" ht="28.8" hidden="1" x14ac:dyDescent="0.3">
      <c r="A3979" s="29" t="s">
        <v>185</v>
      </c>
      <c r="B3979" s="29">
        <v>2024000256</v>
      </c>
      <c r="C3979" s="31" t="s">
        <v>620</v>
      </c>
      <c r="D3979" s="29" t="s">
        <v>174</v>
      </c>
      <c r="E3979" s="31" t="s">
        <v>352</v>
      </c>
      <c r="F3979" s="43"/>
      <c r="G3979" s="32"/>
      <c r="H3979" s="24" t="s">
        <v>230</v>
      </c>
      <c r="I3979" s="24"/>
      <c r="J3979" s="24">
        <v>45586</v>
      </c>
      <c r="K3979" s="28">
        <v>131127</v>
      </c>
      <c r="L3979" s="44">
        <v>0</v>
      </c>
      <c r="M3979" s="28">
        <v>132440.17000000001</v>
      </c>
      <c r="N3979" s="28">
        <v>0</v>
      </c>
      <c r="O3979" s="27">
        <f>IF(ISBLANK(J3979), "", IF(LEFT(B3979) = "P", J3979+60, J3979+90))</f>
        <v>45676</v>
      </c>
      <c r="P3979" s="27">
        <v>45664</v>
      </c>
      <c r="Q3979" s="27">
        <f>IF(NOT(ISNUMBER(P3979)),"",P3979+15)</f>
        <v>45679</v>
      </c>
      <c r="R3979" s="25" t="s">
        <v>195</v>
      </c>
      <c r="S3979" s="25"/>
      <c r="T3979" s="42"/>
      <c r="U3979" s="24"/>
      <c r="V3979" s="24"/>
      <c r="W3979" s="24"/>
      <c r="X3979" s="24">
        <v>45680</v>
      </c>
      <c r="Y3979" s="23" t="str">
        <f ca="1">IF(LEFT(B3979) = "P",
        IF(OR(ISBLANK(I3979), I3979 = ""), TODAY() - F3979 &amp; CHAR(10) &amp; "(preapproval)", I3979 - F3979 &amp; CHAR(10) &amp; "(PFL filed)"),
       IF(OR(ISBLANK(Z3979), Z3979 = ""), TODAY() - J3979, X3979 - J3979 &amp; CHAR(10) &amp; "(closed)"))</f>
        <v>94
(closed)</v>
      </c>
      <c r="Z3979" s="6" t="str">
        <f>IF(ISBLANK(X3979), "", "Yes")</f>
        <v>Yes</v>
      </c>
    </row>
    <row r="3980" spans="1:26" ht="28.8" hidden="1" x14ac:dyDescent="0.3">
      <c r="A3980" s="29" t="s">
        <v>185</v>
      </c>
      <c r="B3980" s="29">
        <v>2024000257</v>
      </c>
      <c r="C3980" s="31" t="s">
        <v>619</v>
      </c>
      <c r="D3980" s="29" t="s">
        <v>174</v>
      </c>
      <c r="E3980" s="31" t="s">
        <v>352</v>
      </c>
      <c r="F3980" s="43"/>
      <c r="G3980" s="32"/>
      <c r="H3980" s="24" t="s">
        <v>230</v>
      </c>
      <c r="I3980" s="24"/>
      <c r="J3980" s="24">
        <v>45586</v>
      </c>
      <c r="K3980" s="28">
        <v>851707</v>
      </c>
      <c r="L3980" s="44">
        <v>0</v>
      </c>
      <c r="M3980" s="28">
        <v>850186.82</v>
      </c>
      <c r="N3980" s="28">
        <v>0</v>
      </c>
      <c r="O3980" s="27">
        <f>IF(ISBLANK(J3980), "", IF(LEFT(B3980) = "P", J3980+60, J3980+90))</f>
        <v>45676</v>
      </c>
      <c r="P3980" s="27">
        <v>45664</v>
      </c>
      <c r="Q3980" s="27">
        <f>IF(NOT(ISNUMBER(P3980)),"",P3980+15)</f>
        <v>45679</v>
      </c>
      <c r="R3980" s="25" t="s">
        <v>195</v>
      </c>
      <c r="S3980" s="25"/>
      <c r="T3980" s="42"/>
      <c r="U3980" s="24"/>
      <c r="V3980" s="24"/>
      <c r="W3980" s="24"/>
      <c r="X3980" s="24">
        <v>45680</v>
      </c>
      <c r="Y3980" s="23" t="str">
        <f ca="1">IF(LEFT(B3980) = "P",
        IF(OR(ISBLANK(I3980), I3980 = ""), TODAY() - F3980 &amp; CHAR(10) &amp; "(preapproval)", I3980 - F3980 &amp; CHAR(10) &amp; "(PFL filed)"),
       IF(OR(ISBLANK(Z3980), Z3980 = ""), TODAY() - J3980, X3980 - J3980 &amp; CHAR(10) &amp; "(closed)"))</f>
        <v>94
(closed)</v>
      </c>
      <c r="Z3980" s="6" t="str">
        <f>IF(ISBLANK(X3980), "", "Yes")</f>
        <v>Yes</v>
      </c>
    </row>
    <row r="3981" spans="1:26" ht="28.8" hidden="1" x14ac:dyDescent="0.3">
      <c r="A3981" s="29" t="s">
        <v>185</v>
      </c>
      <c r="B3981" s="29">
        <v>2024000258</v>
      </c>
      <c r="C3981" s="31" t="s">
        <v>607</v>
      </c>
      <c r="D3981" s="29" t="s">
        <v>179</v>
      </c>
      <c r="E3981" s="31" t="s">
        <v>618</v>
      </c>
      <c r="F3981" s="43"/>
      <c r="G3981" s="32"/>
      <c r="H3981" s="24" t="s">
        <v>230</v>
      </c>
      <c r="I3981" s="24"/>
      <c r="J3981" s="24">
        <v>45586</v>
      </c>
      <c r="K3981" s="28">
        <v>550.5</v>
      </c>
      <c r="L3981" s="44">
        <v>138</v>
      </c>
      <c r="M3981" s="28">
        <v>555.5</v>
      </c>
      <c r="N3981" s="28">
        <v>138</v>
      </c>
      <c r="O3981" s="27">
        <f>IF(ISBLANK(J3981), "", IF(LEFT(B3981) = "P", J3981+60, J3981+90))</f>
        <v>45676</v>
      </c>
      <c r="P3981" s="27">
        <v>45682</v>
      </c>
      <c r="Q3981" s="27">
        <f>IF(NOT(ISNUMBER(P3981)),"",P3981+15)</f>
        <v>45697</v>
      </c>
      <c r="R3981" s="25" t="s">
        <v>195</v>
      </c>
      <c r="S3981" s="25"/>
      <c r="T3981" s="42"/>
      <c r="U3981" s="24"/>
      <c r="V3981" s="24"/>
      <c r="W3981" s="24"/>
      <c r="X3981" s="24">
        <v>45685</v>
      </c>
      <c r="Y3981" s="23" t="str">
        <f ca="1">IF(LEFT(B3981) = "P",
        IF(OR(ISBLANK(I3981), I3981 = ""), TODAY() - F3981 &amp; CHAR(10) &amp; "(preapproval)", I3981 - F3981 &amp; CHAR(10) &amp; "(PFL filed)"),
       IF(OR(ISBLANK(Z3981), Z3981 = ""), TODAY() - J3981, X3981 - J3981 &amp; CHAR(10) &amp; "(closed)"))</f>
        <v>99
(closed)</v>
      </c>
      <c r="Z3981" s="6" t="str">
        <f>IF(ISBLANK(X3981), "", "Yes")</f>
        <v>Yes</v>
      </c>
    </row>
    <row r="3982" spans="1:26" ht="28.8" hidden="1" x14ac:dyDescent="0.3">
      <c r="A3982" s="29" t="s">
        <v>185</v>
      </c>
      <c r="B3982" s="29">
        <v>2024000259</v>
      </c>
      <c r="C3982" s="31" t="s">
        <v>256</v>
      </c>
      <c r="D3982" s="29" t="s">
        <v>179</v>
      </c>
      <c r="E3982" s="31" t="s">
        <v>306</v>
      </c>
      <c r="F3982" s="43"/>
      <c r="G3982" s="32"/>
      <c r="H3982" s="24" t="s">
        <v>230</v>
      </c>
      <c r="I3982" s="24"/>
      <c r="J3982" s="24">
        <v>45590</v>
      </c>
      <c r="K3982" s="28">
        <v>1899.6</v>
      </c>
      <c r="L3982" s="44">
        <v>0</v>
      </c>
      <c r="M3982" s="28">
        <v>1899.6</v>
      </c>
      <c r="N3982" s="28">
        <v>0</v>
      </c>
      <c r="O3982" s="27">
        <f>IF(ISBLANK(J3982), "", IF(LEFT(B3982) = "P", J3982+60, J3982+90))</f>
        <v>45680</v>
      </c>
      <c r="P3982" s="27">
        <v>45679</v>
      </c>
      <c r="Q3982" s="27">
        <f>IF(NOT(ISNUMBER(P3982)),"",P3982+15)</f>
        <v>45694</v>
      </c>
      <c r="R3982" s="25" t="s">
        <v>195</v>
      </c>
      <c r="S3982" s="25"/>
      <c r="T3982" s="42"/>
      <c r="U3982" s="24"/>
      <c r="V3982" s="24"/>
      <c r="W3982" s="24"/>
      <c r="X3982" s="24">
        <v>45695</v>
      </c>
      <c r="Y3982" s="23" t="str">
        <f ca="1">IF(LEFT(B3982) = "P",
        IF(OR(ISBLANK(I3982), I3982 = ""), TODAY() - F3982 &amp; CHAR(10) &amp; "(preapproval)", I3982 - F3982 &amp; CHAR(10) &amp; "(PFL filed)"),
       IF(OR(ISBLANK(Z3982), Z3982 = ""), TODAY() - J3982, X3982 - J3982 &amp; CHAR(10) &amp; "(closed)"))</f>
        <v>105
(closed)</v>
      </c>
      <c r="Z3982" s="6" t="str">
        <f>IF(ISBLANK(X3982), "", "Yes")</f>
        <v>Yes</v>
      </c>
    </row>
    <row r="3983" spans="1:26" ht="28.8" hidden="1" x14ac:dyDescent="0.3">
      <c r="A3983" s="29" t="s">
        <v>185</v>
      </c>
      <c r="B3983" s="29">
        <v>2024000260</v>
      </c>
      <c r="C3983" s="31" t="s">
        <v>276</v>
      </c>
      <c r="D3983" s="29" t="s">
        <v>174</v>
      </c>
      <c r="E3983" s="31" t="s">
        <v>587</v>
      </c>
      <c r="F3983" s="43"/>
      <c r="G3983" s="32"/>
      <c r="H3983" s="24" t="s">
        <v>230</v>
      </c>
      <c r="I3983" s="24"/>
      <c r="J3983" s="24">
        <v>45590</v>
      </c>
      <c r="K3983" s="28">
        <v>2136016</v>
      </c>
      <c r="L3983" s="44">
        <v>0</v>
      </c>
      <c r="M3983" s="28">
        <v>2067832.25</v>
      </c>
      <c r="N3983" s="28">
        <v>0</v>
      </c>
      <c r="O3983" s="27">
        <f>IF(ISBLANK(J3983), "", IF(LEFT(B3983) = "P", J3983+60, J3983+90))</f>
        <v>45680</v>
      </c>
      <c r="P3983" s="27">
        <v>45672</v>
      </c>
      <c r="Q3983" s="27">
        <f>IF(NOT(ISNUMBER(P3983)),"",P3983+15)</f>
        <v>45687</v>
      </c>
      <c r="R3983" s="25" t="s">
        <v>195</v>
      </c>
      <c r="S3983" s="25"/>
      <c r="T3983" s="42"/>
      <c r="U3983" s="24"/>
      <c r="V3983" s="24"/>
      <c r="W3983" s="24"/>
      <c r="X3983" s="24">
        <v>45688</v>
      </c>
      <c r="Y3983" s="23" t="str">
        <f ca="1">IF(LEFT(B3983) = "P",
        IF(OR(ISBLANK(I3983), I3983 = ""), TODAY() - F3983 &amp; CHAR(10) &amp; "(preapproval)", I3983 - F3983 &amp; CHAR(10) &amp; "(PFL filed)"),
       IF(OR(ISBLANK(Z3983), Z3983 = ""), TODAY() - J3983, X3983 - J3983 &amp; CHAR(10) &amp; "(closed)"))</f>
        <v>98
(closed)</v>
      </c>
      <c r="Z3983" s="6" t="str">
        <f>IF(ISBLANK(X3983), "", "Yes")</f>
        <v>Yes</v>
      </c>
    </row>
    <row r="3984" spans="1:26" ht="28.8" hidden="1" x14ac:dyDescent="0.3">
      <c r="A3984" s="29" t="s">
        <v>185</v>
      </c>
      <c r="B3984" s="29">
        <v>2024000261</v>
      </c>
      <c r="C3984" s="31" t="s">
        <v>193</v>
      </c>
      <c r="D3984" s="29" t="s">
        <v>176</v>
      </c>
      <c r="E3984" s="31" t="s">
        <v>617</v>
      </c>
      <c r="F3984" s="43"/>
      <c r="G3984" s="32"/>
      <c r="H3984" s="24" t="s">
        <v>230</v>
      </c>
      <c r="I3984" s="24"/>
      <c r="J3984" s="24">
        <v>45594</v>
      </c>
      <c r="K3984" s="28">
        <v>5606.92</v>
      </c>
      <c r="L3984" s="44">
        <v>2772</v>
      </c>
      <c r="M3984" s="28">
        <v>5606.9</v>
      </c>
      <c r="N3984" s="44">
        <v>2772</v>
      </c>
      <c r="O3984" s="27">
        <f>IF(ISBLANK(J3984), "", IF(LEFT(B3984) = "P", J3984+60, J3984+90))</f>
        <v>45684</v>
      </c>
      <c r="P3984" s="27">
        <v>45681</v>
      </c>
      <c r="Q3984" s="27">
        <f>IF(NOT(ISNUMBER(P3984)),"",P3984+15)</f>
        <v>45696</v>
      </c>
      <c r="R3984" s="25" t="s">
        <v>195</v>
      </c>
      <c r="S3984" s="25"/>
      <c r="T3984" s="42"/>
      <c r="U3984" s="24"/>
      <c r="V3984" s="24"/>
      <c r="W3984" s="24"/>
      <c r="X3984" s="24">
        <v>45699</v>
      </c>
      <c r="Y3984" s="23" t="str">
        <f ca="1">IF(LEFT(B3984) = "P",
        IF(OR(ISBLANK(I3984), I3984 = ""), TODAY() - F3984 &amp; CHAR(10) &amp; "(preapproval)", I3984 - F3984 &amp; CHAR(10) &amp; "(PFL filed)"),
       IF(OR(ISBLANK(Z3984), Z3984 = ""), TODAY() - J3984, X3984 - J3984 &amp; CHAR(10) &amp; "(closed)"))</f>
        <v>105
(closed)</v>
      </c>
      <c r="Z3984" s="6" t="str">
        <f>IF(ISBLANK(X3984), "", "Yes")</f>
        <v>Yes</v>
      </c>
    </row>
    <row r="3985" spans="1:26" ht="28.8" x14ac:dyDescent="0.3">
      <c r="A3985" s="29" t="s">
        <v>185</v>
      </c>
      <c r="B3985" s="29">
        <v>2024000262</v>
      </c>
      <c r="C3985" s="31" t="s">
        <v>616</v>
      </c>
      <c r="D3985" s="29" t="s">
        <v>11</v>
      </c>
      <c r="E3985" s="31" t="s">
        <v>615</v>
      </c>
      <c r="F3985" s="43"/>
      <c r="G3985" s="32"/>
      <c r="H3985" s="24" t="s">
        <v>230</v>
      </c>
      <c r="I3985" s="24"/>
      <c r="J3985" s="24">
        <v>45597</v>
      </c>
      <c r="K3985" s="28">
        <v>0</v>
      </c>
      <c r="L3985" s="44">
        <v>0</v>
      </c>
      <c r="M3985" s="28">
        <v>0</v>
      </c>
      <c r="N3985" s="44">
        <v>0</v>
      </c>
      <c r="O3985" s="27" t="s">
        <v>230</v>
      </c>
      <c r="P3985" s="27" t="s">
        <v>230</v>
      </c>
      <c r="Q3985" s="27" t="s">
        <v>230</v>
      </c>
      <c r="R3985" s="25"/>
      <c r="S3985" s="25"/>
      <c r="T3985" s="42"/>
      <c r="U3985" s="24"/>
      <c r="V3985" s="24"/>
      <c r="W3985" s="24"/>
      <c r="X3985" s="24"/>
      <c r="Y3985" s="23">
        <f ca="1">IF(LEFT(B3985) = "P",
        IF(OR(ISBLANK(I3985), I3985 = ""), TODAY() - F3985 &amp; CHAR(10) &amp; "(preapproval)", I3985 - F3985 &amp; CHAR(10) &amp; "(PFL filed)"),
       IF(OR(ISBLANK(Z3985), Z3985 = ""), TODAY() - J3985, X3985 - J3985 &amp; CHAR(10) &amp; "(closed)"))</f>
        <v>402</v>
      </c>
      <c r="Z3985" s="6" t="str">
        <f>IF(ISBLANK(X3985), "", "Yes")</f>
        <v/>
      </c>
    </row>
    <row r="3986" spans="1:26" ht="28.8" hidden="1" x14ac:dyDescent="0.3">
      <c r="A3986" s="29" t="s">
        <v>185</v>
      </c>
      <c r="B3986" s="29">
        <v>2024000263</v>
      </c>
      <c r="C3986" s="31" t="s">
        <v>193</v>
      </c>
      <c r="D3986" s="29" t="s">
        <v>179</v>
      </c>
      <c r="E3986" s="31" t="s">
        <v>614</v>
      </c>
      <c r="F3986" s="43"/>
      <c r="G3986" s="32"/>
      <c r="H3986" s="24" t="s">
        <v>230</v>
      </c>
      <c r="I3986" s="24"/>
      <c r="J3986" s="24">
        <v>45601</v>
      </c>
      <c r="K3986" s="28">
        <v>1263.2</v>
      </c>
      <c r="L3986" s="44">
        <v>315.8</v>
      </c>
      <c r="M3986" s="28">
        <v>1263.2</v>
      </c>
      <c r="N3986" s="28">
        <v>315.8</v>
      </c>
      <c r="O3986" s="27">
        <f>IF(ISBLANK(J3986), "", IF(LEFT(B3986) = "P", J3986+60, J3986+90))</f>
        <v>45691</v>
      </c>
      <c r="P3986" s="27">
        <v>45685</v>
      </c>
      <c r="Q3986" s="27">
        <f>IF(NOT(ISNUMBER(P3986)),"",P3986+15)</f>
        <v>45700</v>
      </c>
      <c r="R3986" s="25" t="s">
        <v>195</v>
      </c>
      <c r="S3986" s="25"/>
      <c r="T3986" s="42"/>
      <c r="U3986" s="24"/>
      <c r="V3986" s="24"/>
      <c r="W3986" s="24"/>
      <c r="X3986" s="24">
        <v>45701</v>
      </c>
      <c r="Y3986" s="23" t="str">
        <f ca="1">IF(LEFT(B3986) = "P",
        IF(OR(ISBLANK(I3986), I3986 = ""), TODAY() - F3986 &amp; CHAR(10) &amp; "(preapproval)", I3986 - F3986 &amp; CHAR(10) &amp; "(PFL filed)"),
       IF(OR(ISBLANK(Z3986), Z3986 = ""), TODAY() - J3986, X3986 - J3986 &amp; CHAR(10) &amp; "(closed)"))</f>
        <v>100
(closed)</v>
      </c>
      <c r="Z3986" s="6" t="str">
        <f>IF(ISBLANK(X3986), "", "Yes")</f>
        <v>Yes</v>
      </c>
    </row>
    <row r="3987" spans="1:26" ht="28.8" hidden="1" x14ac:dyDescent="0.3">
      <c r="A3987" s="29" t="s">
        <v>185</v>
      </c>
      <c r="B3987" s="29">
        <v>2024000264</v>
      </c>
      <c r="C3987" s="31" t="s">
        <v>193</v>
      </c>
      <c r="D3987" s="29" t="s">
        <v>179</v>
      </c>
      <c r="E3987" s="31" t="s">
        <v>613</v>
      </c>
      <c r="F3987" s="43"/>
      <c r="G3987" s="32"/>
      <c r="H3987" s="24" t="s">
        <v>230</v>
      </c>
      <c r="I3987" s="24"/>
      <c r="J3987" s="24">
        <v>45601</v>
      </c>
      <c r="K3987" s="28">
        <v>605</v>
      </c>
      <c r="L3987" s="44">
        <v>303</v>
      </c>
      <c r="M3987" s="28">
        <v>605</v>
      </c>
      <c r="N3987" s="28">
        <v>303</v>
      </c>
      <c r="O3987" s="27">
        <f>IF(ISBLANK(J3987), "", IF(LEFT(B3987) = "P", J3987+60, J3987+90))</f>
        <v>45691</v>
      </c>
      <c r="P3987" s="27">
        <v>45685</v>
      </c>
      <c r="Q3987" s="27">
        <f>IF(NOT(ISNUMBER(P3987)),"",P3987+15)</f>
        <v>45700</v>
      </c>
      <c r="R3987" s="25" t="s">
        <v>195</v>
      </c>
      <c r="S3987" s="25"/>
      <c r="T3987" s="42"/>
      <c r="U3987" s="24"/>
      <c r="V3987" s="24"/>
      <c r="W3987" s="24"/>
      <c r="X3987" s="24">
        <v>45701</v>
      </c>
      <c r="Y3987" s="23" t="str">
        <f ca="1">IF(LEFT(B3987) = "P",
        IF(OR(ISBLANK(I3987), I3987 = ""), TODAY() - F3987 &amp; CHAR(10) &amp; "(preapproval)", I3987 - F3987 &amp; CHAR(10) &amp; "(PFL filed)"),
       IF(OR(ISBLANK(Z3987), Z3987 = ""), TODAY() - J3987, X3987 - J3987 &amp; CHAR(10) &amp; "(closed)"))</f>
        <v>100
(closed)</v>
      </c>
      <c r="Z3987" s="6" t="str">
        <f>IF(ISBLANK(X3987), "", "Yes")</f>
        <v>Yes</v>
      </c>
    </row>
    <row r="3988" spans="1:26" ht="28.8" hidden="1" x14ac:dyDescent="0.3">
      <c r="A3988" s="29" t="s">
        <v>185</v>
      </c>
      <c r="B3988" s="29">
        <v>2024000265</v>
      </c>
      <c r="C3988" s="31" t="s">
        <v>193</v>
      </c>
      <c r="D3988" s="29" t="s">
        <v>179</v>
      </c>
      <c r="E3988" s="31" t="s">
        <v>612</v>
      </c>
      <c r="F3988" s="43"/>
      <c r="G3988" s="32"/>
      <c r="H3988" s="24" t="s">
        <v>230</v>
      </c>
      <c r="I3988" s="24"/>
      <c r="J3988" s="24">
        <v>45601</v>
      </c>
      <c r="K3988" s="28">
        <v>631.6</v>
      </c>
      <c r="L3988" s="44">
        <v>157.9</v>
      </c>
      <c r="M3988" s="28">
        <v>631.6</v>
      </c>
      <c r="N3988" s="28">
        <v>157.9</v>
      </c>
      <c r="O3988" s="27">
        <f>IF(ISBLANK(J3988), "", IF(LEFT(B3988) = "P", J3988+60, J3988+90))</f>
        <v>45691</v>
      </c>
      <c r="P3988" s="27">
        <v>45685</v>
      </c>
      <c r="Q3988" s="27">
        <f>IF(NOT(ISNUMBER(P3988)),"",P3988+15)</f>
        <v>45700</v>
      </c>
      <c r="R3988" s="25" t="s">
        <v>195</v>
      </c>
      <c r="S3988" s="25"/>
      <c r="T3988" s="42"/>
      <c r="U3988" s="24"/>
      <c r="V3988" s="24"/>
      <c r="W3988" s="24"/>
      <c r="X3988" s="24">
        <v>45701</v>
      </c>
      <c r="Y3988" s="23" t="str">
        <f ca="1">IF(LEFT(B3988) = "P",
        IF(OR(ISBLANK(I3988), I3988 = ""), TODAY() - F3988 &amp; CHAR(10) &amp; "(preapproval)", I3988 - F3988 &amp; CHAR(10) &amp; "(PFL filed)"),
       IF(OR(ISBLANK(Z3988), Z3988 = ""), TODAY() - J3988, X3988 - J3988 &amp; CHAR(10) &amp; "(closed)"))</f>
        <v>100
(closed)</v>
      </c>
      <c r="Z3988" s="6" t="str">
        <f>IF(ISBLANK(X3988), "", "Yes")</f>
        <v>Yes</v>
      </c>
    </row>
    <row r="3989" spans="1:26" ht="28.8" hidden="1" x14ac:dyDescent="0.3">
      <c r="A3989" s="29" t="s">
        <v>185</v>
      </c>
      <c r="B3989" s="29">
        <v>2024000266</v>
      </c>
      <c r="C3989" s="31" t="s">
        <v>193</v>
      </c>
      <c r="D3989" s="29" t="s">
        <v>179</v>
      </c>
      <c r="E3989" s="31" t="s">
        <v>373</v>
      </c>
      <c r="F3989" s="43"/>
      <c r="G3989" s="32"/>
      <c r="H3989" s="24" t="s">
        <v>230</v>
      </c>
      <c r="I3989" s="24"/>
      <c r="J3989" s="24">
        <v>45601</v>
      </c>
      <c r="K3989" s="28">
        <v>728.52</v>
      </c>
      <c r="L3989" s="44">
        <v>256</v>
      </c>
      <c r="M3989" s="28">
        <v>728.52</v>
      </c>
      <c r="N3989" s="28">
        <v>256</v>
      </c>
      <c r="O3989" s="27">
        <f>IF(ISBLANK(J3989), "", IF(LEFT(B3989) = "P", J3989+60, J3989+90))</f>
        <v>45691</v>
      </c>
      <c r="P3989" s="27">
        <v>45685</v>
      </c>
      <c r="Q3989" s="27">
        <f>IF(NOT(ISNUMBER(P3989)),"",P3989+15)</f>
        <v>45700</v>
      </c>
      <c r="R3989" s="25" t="s">
        <v>195</v>
      </c>
      <c r="S3989" s="25"/>
      <c r="T3989" s="42"/>
      <c r="U3989" s="24"/>
      <c r="V3989" s="24"/>
      <c r="W3989" s="24"/>
      <c r="X3989" s="24">
        <v>45701</v>
      </c>
      <c r="Y3989" s="23" t="str">
        <f ca="1">IF(LEFT(B3989) = "P",
        IF(OR(ISBLANK(I3989), I3989 = ""), TODAY() - F3989 &amp; CHAR(10) &amp; "(preapproval)", I3989 - F3989 &amp; CHAR(10) &amp; "(PFL filed)"),
       IF(OR(ISBLANK(Z3989), Z3989 = ""), TODAY() - J3989, X3989 - J3989 &amp; CHAR(10) &amp; "(closed)"))</f>
        <v>100
(closed)</v>
      </c>
      <c r="Z3989" s="6" t="str">
        <f>IF(ISBLANK(X3989), "", "Yes")</f>
        <v>Yes</v>
      </c>
    </row>
    <row r="3990" spans="1:26" ht="28.8" hidden="1" x14ac:dyDescent="0.3">
      <c r="A3990" s="29" t="s">
        <v>185</v>
      </c>
      <c r="B3990" s="29">
        <v>2024000267</v>
      </c>
      <c r="C3990" s="31" t="s">
        <v>291</v>
      </c>
      <c r="D3990" s="29" t="s">
        <v>179</v>
      </c>
      <c r="E3990" s="31" t="s">
        <v>539</v>
      </c>
      <c r="F3990" s="43"/>
      <c r="G3990" s="32"/>
      <c r="H3990" s="24" t="s">
        <v>230</v>
      </c>
      <c r="I3990" s="24"/>
      <c r="J3990" s="24">
        <v>45603</v>
      </c>
      <c r="K3990" s="28">
        <v>80289.789999999994</v>
      </c>
      <c r="L3990" s="44">
        <v>3900</v>
      </c>
      <c r="M3990" s="28">
        <v>0</v>
      </c>
      <c r="N3990" s="28">
        <v>0</v>
      </c>
      <c r="O3990" s="27">
        <f>IF(ISBLANK(J3990), "", IF(LEFT(B3990) = "P", J3990+60, J3990+90))</f>
        <v>45693</v>
      </c>
      <c r="P3990" s="27" t="s">
        <v>230</v>
      </c>
      <c r="Q3990" s="27" t="s">
        <v>230</v>
      </c>
      <c r="R3990" s="25" t="s">
        <v>195</v>
      </c>
      <c r="S3990" s="25"/>
      <c r="T3990" s="42"/>
      <c r="U3990" s="24"/>
      <c r="V3990" s="24"/>
      <c r="W3990" s="24"/>
      <c r="X3990" s="24">
        <v>45691</v>
      </c>
      <c r="Y3990" s="23" t="str">
        <f ca="1">IF(LEFT(B3990) = "P",
        IF(OR(ISBLANK(I3990), I3990 = ""), TODAY() - F3990 &amp; CHAR(10) &amp; "(preapproval)", I3990 - F3990 &amp; CHAR(10) &amp; "(PFL filed)"),
       IF(OR(ISBLANK(Z3990), Z3990 = ""), TODAY() - J3990, X3990 - J3990 &amp; CHAR(10) &amp; "(closed)"))</f>
        <v>88
(closed)</v>
      </c>
      <c r="Z3990" s="6" t="str">
        <f>IF(ISBLANK(X3990), "", "Yes")</f>
        <v>Yes</v>
      </c>
    </row>
    <row r="3991" spans="1:26" ht="28.8" hidden="1" x14ac:dyDescent="0.3">
      <c r="A3991" s="29" t="s">
        <v>185</v>
      </c>
      <c r="B3991" s="29">
        <v>2024000268</v>
      </c>
      <c r="C3991" s="31" t="s">
        <v>193</v>
      </c>
      <c r="D3991" s="29" t="s">
        <v>179</v>
      </c>
      <c r="E3991" s="31" t="s">
        <v>611</v>
      </c>
      <c r="F3991" s="43"/>
      <c r="G3991" s="32"/>
      <c r="H3991" s="24" t="s">
        <v>230</v>
      </c>
      <c r="I3991" s="24"/>
      <c r="J3991" s="24">
        <v>45604</v>
      </c>
      <c r="K3991" s="28">
        <v>984</v>
      </c>
      <c r="L3991" s="44">
        <v>246</v>
      </c>
      <c r="M3991" s="28">
        <v>984</v>
      </c>
      <c r="N3991" s="28">
        <v>246</v>
      </c>
      <c r="O3991" s="27">
        <f>IF(ISBLANK(J3991), "", IF(LEFT(B3991) = "P", J3991+60, J3991+90))</f>
        <v>45694</v>
      </c>
      <c r="P3991" s="27">
        <v>45666</v>
      </c>
      <c r="Q3991" s="27">
        <f>IF(NOT(ISNUMBER(P3991)),"",P3991+15)</f>
        <v>45681</v>
      </c>
      <c r="R3991" s="25" t="s">
        <v>195</v>
      </c>
      <c r="S3991" s="25"/>
      <c r="T3991" s="42"/>
      <c r="U3991" s="24"/>
      <c r="V3991" s="24"/>
      <c r="W3991" s="24"/>
      <c r="X3991" s="24">
        <v>45684</v>
      </c>
      <c r="Y3991" s="23" t="str">
        <f ca="1">IF(LEFT(B3991) = "P",
        IF(OR(ISBLANK(I3991), I3991 = ""), TODAY() - F3991 &amp; CHAR(10) &amp; "(preapproval)", I3991 - F3991 &amp; CHAR(10) &amp; "(PFL filed)"),
       IF(OR(ISBLANK(Z3991), Z3991 = ""), TODAY() - J3991, X3991 - J3991 &amp; CHAR(10) &amp; "(closed)"))</f>
        <v>80
(closed)</v>
      </c>
      <c r="Z3991" s="6" t="str">
        <f>IF(ISBLANK(X3991), "", "Yes")</f>
        <v>Yes</v>
      </c>
    </row>
    <row r="3992" spans="1:26" ht="28.8" hidden="1" x14ac:dyDescent="0.3">
      <c r="A3992" s="29" t="s">
        <v>185</v>
      </c>
      <c r="B3992" s="29">
        <v>2024000269</v>
      </c>
      <c r="C3992" s="31" t="s">
        <v>193</v>
      </c>
      <c r="D3992" s="29" t="s">
        <v>179</v>
      </c>
      <c r="E3992" s="31" t="s">
        <v>610</v>
      </c>
      <c r="F3992" s="43"/>
      <c r="G3992" s="32"/>
      <c r="H3992" s="24" t="s">
        <v>230</v>
      </c>
      <c r="I3992" s="24"/>
      <c r="J3992" s="24">
        <v>45604</v>
      </c>
      <c r="K3992" s="28">
        <v>1670.5</v>
      </c>
      <c r="L3992" s="44">
        <v>483.6</v>
      </c>
      <c r="M3992" s="28">
        <v>1575.71</v>
      </c>
      <c r="N3992" s="28">
        <v>483.6</v>
      </c>
      <c r="O3992" s="27">
        <f>IF(ISBLANK(J3992), "", IF(LEFT(B3992) = "P", J3992+60, J3992+90))</f>
        <v>45694</v>
      </c>
      <c r="P3992" s="27">
        <v>45692</v>
      </c>
      <c r="Q3992" s="27">
        <f>IF(NOT(ISNUMBER(P3992)),"",P3992+15)</f>
        <v>45707</v>
      </c>
      <c r="R3992" s="25" t="s">
        <v>195</v>
      </c>
      <c r="S3992" s="25"/>
      <c r="T3992" s="42"/>
      <c r="U3992" s="24"/>
      <c r="V3992" s="24"/>
      <c r="W3992" s="24"/>
      <c r="X3992" s="24">
        <v>45694</v>
      </c>
      <c r="Y3992" s="23" t="str">
        <f ca="1">IF(LEFT(B3992) = "P",
        IF(OR(ISBLANK(I3992), I3992 = ""), TODAY() - F3992 &amp; CHAR(10) &amp; "(preapproval)", I3992 - F3992 &amp; CHAR(10) &amp; "(PFL filed)"),
       IF(OR(ISBLANK(Z3992), Z3992 = ""), TODAY() - J3992, X3992 - J3992 &amp; CHAR(10) &amp; "(closed)"))</f>
        <v>90
(closed)</v>
      </c>
      <c r="Z3992" s="6" t="str">
        <f>IF(ISBLANK(X3992), "", "Yes")</f>
        <v>Yes</v>
      </c>
    </row>
    <row r="3993" spans="1:26" ht="28.8" hidden="1" x14ac:dyDescent="0.3">
      <c r="A3993" s="29" t="s">
        <v>185</v>
      </c>
      <c r="B3993" s="29">
        <v>2024000270</v>
      </c>
      <c r="C3993" s="31" t="s">
        <v>193</v>
      </c>
      <c r="D3993" s="29" t="s">
        <v>179</v>
      </c>
      <c r="E3993" s="31" t="s">
        <v>609</v>
      </c>
      <c r="F3993" s="43"/>
      <c r="G3993" s="32"/>
      <c r="H3993" s="24" t="s">
        <v>230</v>
      </c>
      <c r="I3993" s="24"/>
      <c r="J3993" s="24">
        <v>45604</v>
      </c>
      <c r="K3993" s="28">
        <v>2542.4</v>
      </c>
      <c r="L3993" s="44">
        <v>635.6</v>
      </c>
      <c r="M3993" s="28">
        <v>1600</v>
      </c>
      <c r="N3993" s="28">
        <v>400</v>
      </c>
      <c r="O3993" s="27">
        <f>IF(ISBLANK(J3993), "", IF(LEFT(B3993) = "P", J3993+60, J3993+90))</f>
        <v>45694</v>
      </c>
      <c r="P3993" s="27">
        <v>45693</v>
      </c>
      <c r="Q3993" s="27">
        <f>IF(NOT(ISNUMBER(P3993)),"",P3993+15)</f>
        <v>45708</v>
      </c>
      <c r="R3993" s="25"/>
      <c r="S3993" s="25"/>
      <c r="T3993" s="42"/>
      <c r="U3993" s="24"/>
      <c r="V3993" s="24"/>
      <c r="W3993" s="24"/>
      <c r="X3993" s="24">
        <v>45709</v>
      </c>
      <c r="Y3993" s="23" t="str">
        <f ca="1">IF(LEFT(B3993) = "P",
        IF(OR(ISBLANK(I3993), I3993 = ""), TODAY() - F3993 &amp; CHAR(10) &amp; "(preapproval)", I3993 - F3993 &amp; CHAR(10) &amp; "(PFL filed)"),
       IF(OR(ISBLANK(Z3993), Z3993 = ""), TODAY() - J3993, X3993 - J3993 &amp; CHAR(10) &amp; "(closed)"))</f>
        <v>105
(closed)</v>
      </c>
      <c r="Z3993" s="6" t="str">
        <f>IF(ISBLANK(X3993), "", "Yes")</f>
        <v>Yes</v>
      </c>
    </row>
    <row r="3994" spans="1:26" ht="28.8" hidden="1" x14ac:dyDescent="0.3">
      <c r="A3994" s="29" t="s">
        <v>185</v>
      </c>
      <c r="B3994" s="29">
        <v>2024000271</v>
      </c>
      <c r="C3994" s="31" t="s">
        <v>193</v>
      </c>
      <c r="D3994" s="29" t="s">
        <v>179</v>
      </c>
      <c r="E3994" s="31" t="s">
        <v>608</v>
      </c>
      <c r="F3994" s="43"/>
      <c r="G3994" s="32"/>
      <c r="H3994" s="24" t="s">
        <v>230</v>
      </c>
      <c r="I3994" s="24"/>
      <c r="J3994" s="24">
        <v>45604</v>
      </c>
      <c r="K3994" s="28">
        <v>1103.2</v>
      </c>
      <c r="L3994" s="44">
        <v>275.8</v>
      </c>
      <c r="M3994" s="28">
        <v>1103.2</v>
      </c>
      <c r="N3994" s="28">
        <v>275.8</v>
      </c>
      <c r="O3994" s="27">
        <f>IF(ISBLANK(J3994), "", IF(LEFT(B3994) = "P", J3994+60, J3994+90))</f>
        <v>45694</v>
      </c>
      <c r="P3994" s="27">
        <v>45685</v>
      </c>
      <c r="Q3994" s="27">
        <f>IF(NOT(ISNUMBER(P3994)),"",P3994+15)</f>
        <v>45700</v>
      </c>
      <c r="R3994" s="25" t="s">
        <v>195</v>
      </c>
      <c r="S3994" s="25"/>
      <c r="T3994" s="42"/>
      <c r="U3994" s="24"/>
      <c r="V3994" s="24"/>
      <c r="W3994" s="24"/>
      <c r="X3994" s="24">
        <v>45701</v>
      </c>
      <c r="Y3994" s="23" t="str">
        <f ca="1">IF(LEFT(B3994) = "P",
        IF(OR(ISBLANK(I3994), I3994 = ""), TODAY() - F3994 &amp; CHAR(10) &amp; "(preapproval)", I3994 - F3994 &amp; CHAR(10) &amp; "(PFL filed)"),
       IF(OR(ISBLANK(Z3994), Z3994 = ""), TODAY() - J3994, X3994 - J3994 &amp; CHAR(10) &amp; "(closed)"))</f>
        <v>97
(closed)</v>
      </c>
      <c r="Z3994" s="6" t="str">
        <f>IF(ISBLANK(X3994), "", "Yes")</f>
        <v>Yes</v>
      </c>
    </row>
    <row r="3995" spans="1:26" ht="28.8" hidden="1" x14ac:dyDescent="0.3">
      <c r="A3995" s="29" t="s">
        <v>185</v>
      </c>
      <c r="B3995" s="29">
        <v>2024000272</v>
      </c>
      <c r="C3995" s="31" t="s">
        <v>607</v>
      </c>
      <c r="D3995" s="29" t="s">
        <v>177</v>
      </c>
      <c r="E3995" s="31" t="s">
        <v>606</v>
      </c>
      <c r="F3995" s="43"/>
      <c r="G3995" s="32"/>
      <c r="H3995" s="24" t="s">
        <v>230</v>
      </c>
      <c r="I3995" s="24"/>
      <c r="J3995" s="24">
        <v>45604</v>
      </c>
      <c r="K3995" s="28">
        <v>786</v>
      </c>
      <c r="L3995" s="44">
        <v>155</v>
      </c>
      <c r="M3995" s="28">
        <v>786</v>
      </c>
      <c r="N3995" s="28">
        <v>155</v>
      </c>
      <c r="O3995" s="27">
        <f>IF(ISBLANK(J3995), "", IF(LEFT(B3995) = "P", J3995+60, J3995+90))</f>
        <v>45694</v>
      </c>
      <c r="P3995" s="27">
        <v>45692</v>
      </c>
      <c r="Q3995" s="27">
        <f>IF(NOT(ISNUMBER(P3995)),"",P3995+15)</f>
        <v>45707</v>
      </c>
      <c r="R3995" s="25" t="s">
        <v>195</v>
      </c>
      <c r="S3995" s="25"/>
      <c r="T3995" s="42"/>
      <c r="U3995" s="24"/>
      <c r="V3995" s="24"/>
      <c r="W3995" s="24"/>
      <c r="X3995" s="24">
        <v>45708</v>
      </c>
      <c r="Y3995" s="23" t="str">
        <f ca="1">IF(LEFT(B3995) = "P",
        IF(OR(ISBLANK(I3995), I3995 = ""), TODAY() - F3995 &amp; CHAR(10) &amp; "(preapproval)", I3995 - F3995 &amp; CHAR(10) &amp; "(PFL filed)"),
       IF(OR(ISBLANK(Z3995), Z3995 = ""), TODAY() - J3995, X3995 - J3995 &amp; CHAR(10) &amp; "(closed)"))</f>
        <v>104
(closed)</v>
      </c>
      <c r="Z3995" s="6" t="str">
        <f>IF(ISBLANK(X3995), "", "Yes")</f>
        <v>Yes</v>
      </c>
    </row>
    <row r="3996" spans="1:26" ht="28.8" hidden="1" x14ac:dyDescent="0.3">
      <c r="A3996" s="29" t="s">
        <v>185</v>
      </c>
      <c r="B3996" s="29">
        <v>2024000273</v>
      </c>
      <c r="C3996" s="31" t="s">
        <v>193</v>
      </c>
      <c r="D3996" s="29" t="s">
        <v>179</v>
      </c>
      <c r="E3996" s="31" t="s">
        <v>605</v>
      </c>
      <c r="F3996" s="43"/>
      <c r="G3996" s="32"/>
      <c r="H3996" s="24" t="s">
        <v>230</v>
      </c>
      <c r="I3996" s="24"/>
      <c r="J3996" s="24">
        <v>45608</v>
      </c>
      <c r="K3996" s="28">
        <v>730.45</v>
      </c>
      <c r="L3996" s="44">
        <v>205</v>
      </c>
      <c r="M3996" s="28">
        <v>730.45</v>
      </c>
      <c r="N3996" s="28">
        <v>205</v>
      </c>
      <c r="O3996" s="27">
        <v>45698</v>
      </c>
      <c r="P3996" s="27">
        <v>45692</v>
      </c>
      <c r="Q3996" s="27">
        <f>IF(NOT(ISNUMBER(P3996)),"",P3996+15)</f>
        <v>45707</v>
      </c>
      <c r="R3996" s="25" t="s">
        <v>195</v>
      </c>
      <c r="S3996" s="25"/>
      <c r="T3996" s="42"/>
      <c r="U3996" s="24"/>
      <c r="V3996" s="24"/>
      <c r="W3996" s="24"/>
      <c r="X3996" s="24">
        <v>45708</v>
      </c>
      <c r="Y3996" s="23" t="str">
        <f ca="1">IF(LEFT(B3996) = "P",
        IF(OR(ISBLANK(I3996), I3996 = ""), TODAY() - F3996 &amp; CHAR(10) &amp; "(preapproval)", I3996 - F3996 &amp; CHAR(10) &amp; "(PFL filed)"),
       IF(OR(ISBLANK(Z3996), Z3996 = ""), TODAY() - J3996, X3996 - J3996 &amp; CHAR(10) &amp; "(closed)"))</f>
        <v>100
(closed)</v>
      </c>
      <c r="Z3996" s="6" t="str">
        <f>IF(ISBLANK(X3996), "", "Yes")</f>
        <v>Yes</v>
      </c>
    </row>
    <row r="3997" spans="1:26" ht="28.8" hidden="1" x14ac:dyDescent="0.3">
      <c r="A3997" s="29" t="s">
        <v>185</v>
      </c>
      <c r="B3997" s="29">
        <v>2024000274</v>
      </c>
      <c r="C3997" s="31" t="s">
        <v>193</v>
      </c>
      <c r="D3997" s="29" t="s">
        <v>176</v>
      </c>
      <c r="E3997" s="31" t="s">
        <v>604</v>
      </c>
      <c r="F3997" s="43"/>
      <c r="G3997" s="32"/>
      <c r="H3997" s="24" t="s">
        <v>230</v>
      </c>
      <c r="I3997" s="24"/>
      <c r="J3997" s="24">
        <v>45608</v>
      </c>
      <c r="K3997" s="28">
        <v>1510</v>
      </c>
      <c r="L3997" s="44">
        <v>377.65</v>
      </c>
      <c r="M3997" s="28">
        <v>4209.7700000000004</v>
      </c>
      <c r="N3997" s="28">
        <v>1079</v>
      </c>
      <c r="O3997" s="27">
        <f>IF(ISBLANK(J3997), "", IF(LEFT(B3997) = "P", J3997+60, J3997+90))</f>
        <v>45698</v>
      </c>
      <c r="P3997" s="27">
        <v>45685</v>
      </c>
      <c r="Q3997" s="27">
        <f>IF(NOT(ISNUMBER(P3997)),"",P3997+15)</f>
        <v>45700</v>
      </c>
      <c r="R3997" s="25" t="s">
        <v>195</v>
      </c>
      <c r="S3997" s="25"/>
      <c r="T3997" s="42"/>
      <c r="U3997" s="24"/>
      <c r="V3997" s="24"/>
      <c r="W3997" s="24"/>
      <c r="X3997" s="24">
        <v>45701</v>
      </c>
      <c r="Y3997" s="23" t="str">
        <f ca="1">IF(LEFT(B3997) = "P",
        IF(OR(ISBLANK(I3997), I3997 = ""), TODAY() - F3997 &amp; CHAR(10) &amp; "(preapproval)", I3997 - F3997 &amp; CHAR(10) &amp; "(PFL filed)"),
       IF(OR(ISBLANK(Z3997), Z3997 = ""), TODAY() - J3997, X3997 - J3997 &amp; CHAR(10) &amp; "(closed)"))</f>
        <v>93
(closed)</v>
      </c>
      <c r="Z3997" s="6" t="str">
        <f>IF(ISBLANK(X3997), "", "Yes")</f>
        <v>Yes</v>
      </c>
    </row>
    <row r="3998" spans="1:26" ht="28.8" hidden="1" x14ac:dyDescent="0.3">
      <c r="A3998" s="29" t="s">
        <v>185</v>
      </c>
      <c r="B3998" s="29">
        <v>2024000275</v>
      </c>
      <c r="C3998" s="31" t="s">
        <v>193</v>
      </c>
      <c r="D3998" s="29" t="s">
        <v>179</v>
      </c>
      <c r="E3998" s="31" t="s">
        <v>603</v>
      </c>
      <c r="F3998" s="43"/>
      <c r="G3998" s="32"/>
      <c r="H3998" s="24" t="s">
        <v>230</v>
      </c>
      <c r="I3998" s="24"/>
      <c r="J3998" s="24">
        <v>45608</v>
      </c>
      <c r="K3998" s="28">
        <v>896</v>
      </c>
      <c r="L3998" s="44">
        <v>224</v>
      </c>
      <c r="M3998" s="28">
        <v>896</v>
      </c>
      <c r="N3998" s="28">
        <v>224</v>
      </c>
      <c r="O3998" s="27">
        <f>IF(ISBLANK(J3998), "", IF(LEFT(B3998) = "P", J3998+60, J3998+90))</f>
        <v>45698</v>
      </c>
      <c r="P3998" s="27">
        <v>45666</v>
      </c>
      <c r="Q3998" s="27">
        <f>IF(NOT(ISNUMBER(P3998)),"",P3998+15)</f>
        <v>45681</v>
      </c>
      <c r="R3998" s="25" t="s">
        <v>195</v>
      </c>
      <c r="S3998" s="25"/>
      <c r="T3998" s="42"/>
      <c r="U3998" s="24"/>
      <c r="V3998" s="24"/>
      <c r="W3998" s="24"/>
      <c r="X3998" s="24">
        <v>45684</v>
      </c>
      <c r="Y3998" s="23" t="str">
        <f ca="1">IF(LEFT(B3998) = "P",
        IF(OR(ISBLANK(I3998), I3998 = ""), TODAY() - F3998 &amp; CHAR(10) &amp; "(preapproval)", I3998 - F3998 &amp; CHAR(10) &amp; "(PFL filed)"),
       IF(OR(ISBLANK(Z3998), Z3998 = ""), TODAY() - J3998, X3998 - J3998 &amp; CHAR(10) &amp; "(closed)"))</f>
        <v>76
(closed)</v>
      </c>
      <c r="Z3998" s="6" t="str">
        <f>IF(ISBLANK(X3998), "", "Yes")</f>
        <v>Yes</v>
      </c>
    </row>
    <row r="3999" spans="1:26" ht="28.8" hidden="1" x14ac:dyDescent="0.3">
      <c r="A3999" s="29" t="s">
        <v>185</v>
      </c>
      <c r="B3999" s="29">
        <v>2024000276</v>
      </c>
      <c r="C3999" s="31" t="s">
        <v>193</v>
      </c>
      <c r="D3999" s="29" t="s">
        <v>179</v>
      </c>
      <c r="E3999" s="31" t="s">
        <v>602</v>
      </c>
      <c r="F3999" s="43"/>
      <c r="G3999" s="32"/>
      <c r="H3999" s="24" t="s">
        <v>230</v>
      </c>
      <c r="I3999" s="24"/>
      <c r="J3999" s="24">
        <v>45608</v>
      </c>
      <c r="K3999" s="28">
        <v>1340</v>
      </c>
      <c r="L3999" s="44">
        <v>376</v>
      </c>
      <c r="M3999" s="28">
        <v>1340</v>
      </c>
      <c r="N3999" s="28">
        <v>376</v>
      </c>
      <c r="O3999" s="27">
        <f>IF(ISBLANK(J3999), "", IF(LEFT(B3999) = "P", J3999+60, J3999+90))</f>
        <v>45698</v>
      </c>
      <c r="P3999" s="27">
        <v>45692</v>
      </c>
      <c r="Q3999" s="27">
        <f>IF(NOT(ISNUMBER(P3999)),"",P3999+15)</f>
        <v>45707</v>
      </c>
      <c r="R3999" s="25" t="s">
        <v>195</v>
      </c>
      <c r="S3999" s="25"/>
      <c r="T3999" s="42"/>
      <c r="U3999" s="24"/>
      <c r="V3999" s="24"/>
      <c r="W3999" s="24"/>
      <c r="X3999" s="24">
        <v>45708</v>
      </c>
      <c r="Y3999" s="23" t="str">
        <f ca="1">IF(LEFT(B3999) = "P",
        IF(OR(ISBLANK(I3999), I3999 = ""), TODAY() - F3999 &amp; CHAR(10) &amp; "(preapproval)", I3999 - F3999 &amp; CHAR(10) &amp; "(PFL filed)"),
       IF(OR(ISBLANK(Z3999), Z3999 = ""), TODAY() - J3999, X3999 - J3999 &amp; CHAR(10) &amp; "(closed)"))</f>
        <v>100
(closed)</v>
      </c>
      <c r="Z3999" s="6" t="str">
        <f>IF(ISBLANK(X3999), "", "Yes")</f>
        <v>Yes</v>
      </c>
    </row>
    <row r="4000" spans="1:26" ht="28.8" hidden="1" x14ac:dyDescent="0.3">
      <c r="A4000" s="29" t="s">
        <v>185</v>
      </c>
      <c r="B4000" s="29">
        <v>2024000277</v>
      </c>
      <c r="C4000" s="31" t="s">
        <v>601</v>
      </c>
      <c r="D4000" s="29" t="s">
        <v>179</v>
      </c>
      <c r="E4000" s="31" t="s">
        <v>600</v>
      </c>
      <c r="F4000" s="43"/>
      <c r="G4000" s="32"/>
      <c r="H4000" s="24" t="s">
        <v>230</v>
      </c>
      <c r="I4000" s="24"/>
      <c r="J4000" s="24">
        <v>45608</v>
      </c>
      <c r="K4000" s="28">
        <v>1249.96</v>
      </c>
      <c r="L4000" s="44">
        <v>312.49</v>
      </c>
      <c r="M4000" s="28">
        <v>1249.96</v>
      </c>
      <c r="N4000" s="44">
        <v>312.49</v>
      </c>
      <c r="O4000" s="27">
        <f>IF(ISBLANK(J4000), "", IF(LEFT(B4000) = "P", J4000+60, J4000+90))</f>
        <v>45698</v>
      </c>
      <c r="P4000" s="27">
        <v>45660</v>
      </c>
      <c r="Q4000" s="27">
        <f>IF(NOT(ISNUMBER(P4000)),"",P4000+15)</f>
        <v>45675</v>
      </c>
      <c r="R4000" s="25" t="s">
        <v>195</v>
      </c>
      <c r="S4000" s="25"/>
      <c r="T4000" s="42"/>
      <c r="U4000" s="24"/>
      <c r="V4000" s="24"/>
      <c r="W4000" s="24"/>
      <c r="X4000" s="24">
        <v>45679</v>
      </c>
      <c r="Y4000" s="23" t="str">
        <f ca="1">IF(LEFT(B4000) = "P",
        IF(OR(ISBLANK(I4000), I4000 = ""), TODAY() - F4000 &amp; CHAR(10) &amp; "(preapproval)", I4000 - F4000 &amp; CHAR(10) &amp; "(PFL filed)"),
       IF(OR(ISBLANK(Z4000), Z4000 = ""), TODAY() - J4000, X4000 - J4000 &amp; CHAR(10) &amp; "(closed)"))</f>
        <v>71
(closed)</v>
      </c>
      <c r="Z4000" s="6" t="str">
        <f>IF(ISBLANK(X4000), "", "Yes")</f>
        <v>Yes</v>
      </c>
    </row>
    <row r="4001" spans="1:26" ht="28.8" hidden="1" x14ac:dyDescent="0.3">
      <c r="A4001" s="29" t="s">
        <v>185</v>
      </c>
      <c r="B4001" s="29">
        <v>2024000278</v>
      </c>
      <c r="C4001" s="31" t="s">
        <v>291</v>
      </c>
      <c r="D4001" s="29" t="s">
        <v>179</v>
      </c>
      <c r="E4001" s="31" t="s">
        <v>599</v>
      </c>
      <c r="F4001" s="43"/>
      <c r="G4001" s="32"/>
      <c r="H4001" s="24" t="s">
        <v>230</v>
      </c>
      <c r="I4001" s="24"/>
      <c r="J4001" s="24">
        <v>45610</v>
      </c>
      <c r="K4001" s="28">
        <v>9952.5</v>
      </c>
      <c r="L4001" s="44">
        <v>3317.5</v>
      </c>
      <c r="M4001" s="28">
        <v>9952.5</v>
      </c>
      <c r="N4001" s="28">
        <v>3317.5</v>
      </c>
      <c r="O4001" s="27">
        <f>IF(ISBLANK(J4001), "", IF(LEFT(B4001) = "P", J4001+60, J4001+90))</f>
        <v>45700</v>
      </c>
      <c r="P4001" s="27">
        <v>45699</v>
      </c>
      <c r="Q4001" s="27">
        <f>IF(NOT(ISNUMBER(P4001)),"",P4001+15)</f>
        <v>45714</v>
      </c>
      <c r="R4001" s="25" t="s">
        <v>195</v>
      </c>
      <c r="S4001" s="25"/>
      <c r="T4001" s="42"/>
      <c r="U4001" s="24"/>
      <c r="V4001" s="24"/>
      <c r="W4001" s="24"/>
      <c r="X4001" s="24">
        <v>45715</v>
      </c>
      <c r="Y4001" s="23" t="str">
        <f ca="1">IF(LEFT(B4001) = "P",
        IF(OR(ISBLANK(I4001), I4001 = ""), TODAY() - F4001 &amp; CHAR(10) &amp; "(preapproval)", I4001 - F4001 &amp; CHAR(10) &amp; "(PFL filed)"),
       IF(OR(ISBLANK(Z4001), Z4001 = ""), TODAY() - J4001, X4001 - J4001 &amp; CHAR(10) &amp; "(closed)"))</f>
        <v>105
(closed)</v>
      </c>
      <c r="Z4001" s="6" t="str">
        <f>IF(ISBLANK(X4001), "", "Yes")</f>
        <v>Yes</v>
      </c>
    </row>
    <row r="4002" spans="1:26" ht="28.8" hidden="1" x14ac:dyDescent="0.3">
      <c r="A4002" s="29" t="s">
        <v>185</v>
      </c>
      <c r="B4002" s="29">
        <v>2024000279</v>
      </c>
      <c r="C4002" s="31" t="s">
        <v>293</v>
      </c>
      <c r="D4002" s="29" t="s">
        <v>174</v>
      </c>
      <c r="E4002" s="31" t="s">
        <v>349</v>
      </c>
      <c r="F4002" s="43"/>
      <c r="G4002" s="32"/>
      <c r="H4002" s="24" t="s">
        <v>230</v>
      </c>
      <c r="I4002" s="24"/>
      <c r="J4002" s="24">
        <v>45611</v>
      </c>
      <c r="K4002" s="28">
        <v>94012</v>
      </c>
      <c r="L4002" s="44">
        <v>0</v>
      </c>
      <c r="M4002" s="28">
        <v>91991.19</v>
      </c>
      <c r="N4002" s="28">
        <v>0</v>
      </c>
      <c r="O4002" s="27">
        <f>IF(ISBLANK(J4002), "", IF(LEFT(B4002) = "P", J4002+60, J4002+90))</f>
        <v>45701</v>
      </c>
      <c r="P4002" s="27">
        <v>45694</v>
      </c>
      <c r="Q4002" s="27">
        <f>IF(NOT(ISNUMBER(P4002)),"",P4002+15)</f>
        <v>45709</v>
      </c>
      <c r="R4002" s="25" t="s">
        <v>195</v>
      </c>
      <c r="S4002" s="25"/>
      <c r="T4002" s="42"/>
      <c r="U4002" s="24"/>
      <c r="V4002" s="24"/>
      <c r="W4002" s="24"/>
      <c r="X4002" s="24">
        <v>45712</v>
      </c>
      <c r="Y4002" s="23" t="str">
        <f ca="1">IF(LEFT(B4002) = "P",
        IF(OR(ISBLANK(I4002), I4002 = ""), TODAY() - F4002 &amp; CHAR(10) &amp; "(preapproval)", I4002 - F4002 &amp; CHAR(10) &amp; "(PFL filed)"),
       IF(OR(ISBLANK(Z4002), Z4002 = ""), TODAY() - J4002, X4002 - J4002 &amp; CHAR(10) &amp; "(closed)"))</f>
        <v>101
(closed)</v>
      </c>
      <c r="Z4002" s="6" t="str">
        <f>IF(ISBLANK(X4002), "", "Yes")</f>
        <v>Yes</v>
      </c>
    </row>
    <row r="4003" spans="1:26" ht="28.8" hidden="1" x14ac:dyDescent="0.3">
      <c r="A4003" s="29" t="s">
        <v>185</v>
      </c>
      <c r="B4003" s="29">
        <v>2024000280</v>
      </c>
      <c r="C4003" s="31" t="s">
        <v>293</v>
      </c>
      <c r="D4003" s="29" t="s">
        <v>174</v>
      </c>
      <c r="E4003" s="31" t="s">
        <v>352</v>
      </c>
      <c r="F4003" s="43"/>
      <c r="G4003" s="32"/>
      <c r="H4003" s="24" t="s">
        <v>230</v>
      </c>
      <c r="I4003" s="24"/>
      <c r="J4003" s="24">
        <v>45611</v>
      </c>
      <c r="K4003" s="28">
        <v>214744</v>
      </c>
      <c r="L4003" s="44">
        <v>0</v>
      </c>
      <c r="M4003" s="28">
        <v>211111.59</v>
      </c>
      <c r="N4003" s="28">
        <v>0</v>
      </c>
      <c r="O4003" s="27">
        <f>IF(ISBLANK(J4003), "", IF(LEFT(B4003) = "P", J4003+60, J4003+90))</f>
        <v>45701</v>
      </c>
      <c r="P4003" s="27">
        <v>45694</v>
      </c>
      <c r="Q4003" s="27">
        <f>IF(NOT(ISNUMBER(P4003)),"",P4003+15)</f>
        <v>45709</v>
      </c>
      <c r="R4003" s="25" t="s">
        <v>195</v>
      </c>
      <c r="S4003" s="25"/>
      <c r="T4003" s="42"/>
      <c r="U4003" s="24"/>
      <c r="V4003" s="24"/>
      <c r="W4003" s="24"/>
      <c r="X4003" s="24">
        <v>45712</v>
      </c>
      <c r="Y4003" s="23" t="str">
        <f ca="1">IF(LEFT(B4003) = "P",
        IF(OR(ISBLANK(I4003), I4003 = ""), TODAY() - F4003 &amp; CHAR(10) &amp; "(preapproval)", I4003 - F4003 &amp; CHAR(10) &amp; "(PFL filed)"),
       IF(OR(ISBLANK(Z4003), Z4003 = ""), TODAY() - J4003, X4003 - J4003 &amp; CHAR(10) &amp; "(closed)"))</f>
        <v>101
(closed)</v>
      </c>
      <c r="Z4003" s="6" t="str">
        <f>IF(ISBLANK(X4003), "", "Yes")</f>
        <v>Yes</v>
      </c>
    </row>
    <row r="4004" spans="1:26" ht="28.8" hidden="1" x14ac:dyDescent="0.3">
      <c r="A4004" s="29" t="s">
        <v>185</v>
      </c>
      <c r="B4004" s="29">
        <v>2024000281</v>
      </c>
      <c r="C4004" s="31" t="s">
        <v>193</v>
      </c>
      <c r="D4004" s="29" t="s">
        <v>176</v>
      </c>
      <c r="E4004" s="31" t="s">
        <v>598</v>
      </c>
      <c r="F4004" s="43"/>
      <c r="G4004" s="32"/>
      <c r="H4004" s="24" t="s">
        <v>230</v>
      </c>
      <c r="I4004" s="24"/>
      <c r="J4004" s="24">
        <v>45611</v>
      </c>
      <c r="K4004" s="28">
        <v>5062.8500000000004</v>
      </c>
      <c r="L4004" s="44">
        <v>1139.5999999999999</v>
      </c>
      <c r="M4004" s="28">
        <v>5062.8500000000004</v>
      </c>
      <c r="N4004" s="28">
        <v>1139.5999999999999</v>
      </c>
      <c r="O4004" s="27">
        <f>IF(ISBLANK(J4004), "", IF(LEFT(B4004) = "P", J4004+60, J4004+90))</f>
        <v>45701</v>
      </c>
      <c r="P4004" s="27">
        <v>45699</v>
      </c>
      <c r="Q4004" s="27">
        <f>IF(NOT(ISNUMBER(P4004)),"",P4004+15)</f>
        <v>45714</v>
      </c>
      <c r="R4004" s="25" t="s">
        <v>195</v>
      </c>
      <c r="S4004" s="25"/>
      <c r="T4004" s="42"/>
      <c r="U4004" s="24"/>
      <c r="V4004" s="24"/>
      <c r="W4004" s="24"/>
      <c r="X4004" s="24">
        <v>45715</v>
      </c>
      <c r="Y4004" s="23" t="str">
        <f ca="1">IF(LEFT(B4004) = "P",
        IF(OR(ISBLANK(I4004), I4004 = ""), TODAY() - F4004 &amp; CHAR(10) &amp; "(preapproval)", I4004 - F4004 &amp; CHAR(10) &amp; "(PFL filed)"),
       IF(OR(ISBLANK(Z4004), Z4004 = ""), TODAY() - J4004, X4004 - J4004 &amp; CHAR(10) &amp; "(closed)"))</f>
        <v>104
(closed)</v>
      </c>
      <c r="Z4004" s="6" t="str">
        <f>IF(ISBLANK(X4004), "", "Yes")</f>
        <v>Yes</v>
      </c>
    </row>
    <row r="4005" spans="1:26" ht="28.8" hidden="1" x14ac:dyDescent="0.3">
      <c r="A4005" s="29" t="s">
        <v>185</v>
      </c>
      <c r="B4005" s="29">
        <v>2024000282</v>
      </c>
      <c r="C4005" s="31" t="s">
        <v>597</v>
      </c>
      <c r="D4005" s="29" t="s">
        <v>179</v>
      </c>
      <c r="E4005" s="31" t="s">
        <v>396</v>
      </c>
      <c r="F4005" s="43"/>
      <c r="G4005" s="32"/>
      <c r="H4005" s="24" t="s">
        <v>230</v>
      </c>
      <c r="I4005" s="24"/>
      <c r="J4005" s="24">
        <v>45611</v>
      </c>
      <c r="K4005" s="28">
        <v>1575</v>
      </c>
      <c r="L4005" s="44">
        <v>525</v>
      </c>
      <c r="M4005" s="28">
        <v>1575</v>
      </c>
      <c r="N4005" s="28">
        <v>525</v>
      </c>
      <c r="O4005" s="27">
        <f>IF(ISBLANK(J4005), "", IF(LEFT(B4005) = "P", J4005+60, J4005+90))</f>
        <v>45701</v>
      </c>
      <c r="P4005" s="27">
        <v>45699</v>
      </c>
      <c r="Q4005" s="27">
        <f>IF(NOT(ISNUMBER(P4005)),"",P4005+15)</f>
        <v>45714</v>
      </c>
      <c r="R4005" s="25" t="s">
        <v>195</v>
      </c>
      <c r="S4005" s="25"/>
      <c r="T4005" s="42"/>
      <c r="U4005" s="24"/>
      <c r="V4005" s="24"/>
      <c r="W4005" s="24"/>
      <c r="X4005" s="24">
        <v>45715</v>
      </c>
      <c r="Y4005" s="23" t="str">
        <f ca="1">IF(LEFT(B4005) = "P",
        IF(OR(ISBLANK(I4005), I4005 = ""), TODAY() - F4005 &amp; CHAR(10) &amp; "(preapproval)", I4005 - F4005 &amp; CHAR(10) &amp; "(PFL filed)"),
       IF(OR(ISBLANK(Z4005), Z4005 = ""), TODAY() - J4005, X4005 - J4005 &amp; CHAR(10) &amp; "(closed)"))</f>
        <v>104
(closed)</v>
      </c>
      <c r="Z4005" s="6" t="str">
        <f>IF(ISBLANK(X4005), "", "Yes")</f>
        <v>Yes</v>
      </c>
    </row>
    <row r="4006" spans="1:26" ht="28.8" hidden="1" x14ac:dyDescent="0.3">
      <c r="A4006" s="29" t="s">
        <v>185</v>
      </c>
      <c r="B4006" s="29">
        <v>2024000283</v>
      </c>
      <c r="C4006" s="50" t="s">
        <v>564</v>
      </c>
      <c r="D4006" s="33" t="s">
        <v>176</v>
      </c>
      <c r="E4006" s="50" t="s">
        <v>596</v>
      </c>
      <c r="F4006" s="49"/>
      <c r="G4006" s="48"/>
      <c r="H4006" s="34" t="s">
        <v>230</v>
      </c>
      <c r="I4006" s="34"/>
      <c r="J4006" s="34">
        <v>45615</v>
      </c>
      <c r="K4006" s="38">
        <v>0</v>
      </c>
      <c r="L4006" s="47">
        <v>0</v>
      </c>
      <c r="M4006" s="28">
        <v>0</v>
      </c>
      <c r="N4006" s="28">
        <v>0</v>
      </c>
      <c r="O4006" s="27">
        <f>IF(ISBLANK(J4006), "", IF(LEFT(B4006) = "P", J4006+60, J4006+90))</f>
        <v>45705</v>
      </c>
      <c r="P4006" s="27" t="s">
        <v>230</v>
      </c>
      <c r="Q4006" s="27" t="s">
        <v>230</v>
      </c>
      <c r="R4006" s="25" t="s">
        <v>195</v>
      </c>
      <c r="S4006" s="25"/>
      <c r="T4006" s="42"/>
      <c r="U4006" s="24"/>
      <c r="V4006" s="24"/>
      <c r="W4006" s="24" t="s">
        <v>230</v>
      </c>
      <c r="X4006" s="24">
        <v>45632</v>
      </c>
      <c r="Y4006" s="23" t="str">
        <f ca="1">IF(LEFT(B4006) = "P",
        IF(OR(ISBLANK(I4006), I4006 = ""), TODAY() - F4006 &amp; CHAR(10) &amp; "(preapproval)", I4006 - F4006 &amp; CHAR(10) &amp; "(PFL filed)"),
       IF(OR(ISBLANK(Z4006), Z4006 = ""), TODAY() - J4006, X4006 - J4006 &amp; CHAR(10) &amp; "(closed)"))</f>
        <v>17
(closed)</v>
      </c>
      <c r="Z4006" s="6" t="str">
        <f>IF(ISBLANK(X4006), "", "Yes")</f>
        <v>Yes</v>
      </c>
    </row>
    <row r="4007" spans="1:26" ht="28.8" hidden="1" x14ac:dyDescent="0.3">
      <c r="A4007" s="29" t="s">
        <v>185</v>
      </c>
      <c r="B4007" s="29">
        <v>2024000284</v>
      </c>
      <c r="C4007" s="31" t="s">
        <v>193</v>
      </c>
      <c r="D4007" s="29" t="s">
        <v>595</v>
      </c>
      <c r="E4007" s="31" t="s">
        <v>279</v>
      </c>
      <c r="F4007" s="43"/>
      <c r="G4007" s="32"/>
      <c r="H4007" s="24" t="s">
        <v>230</v>
      </c>
      <c r="I4007" s="24"/>
      <c r="J4007" s="24">
        <v>45615</v>
      </c>
      <c r="K4007" s="28">
        <v>787.2</v>
      </c>
      <c r="L4007" s="44">
        <v>196.8</v>
      </c>
      <c r="M4007" s="28">
        <v>787.2</v>
      </c>
      <c r="N4007" s="28">
        <v>196.8</v>
      </c>
      <c r="O4007" s="27">
        <f>IF(ISBLANK(J4007), "", IF(LEFT(B4007) = "P", J4007+60, J4007+90))</f>
        <v>45705</v>
      </c>
      <c r="P4007" s="27">
        <v>45693</v>
      </c>
      <c r="Q4007" s="27">
        <f>IF(NOT(ISNUMBER(P4007)),"",P4007+15)</f>
        <v>45708</v>
      </c>
      <c r="R4007" s="25" t="s">
        <v>195</v>
      </c>
      <c r="S4007" s="25"/>
      <c r="T4007" s="42"/>
      <c r="U4007" s="24"/>
      <c r="V4007" s="24"/>
      <c r="W4007" s="24"/>
      <c r="X4007" s="24">
        <v>45709</v>
      </c>
      <c r="Y4007" s="23" t="str">
        <f ca="1">IF(LEFT(B4007) = "P",
        IF(OR(ISBLANK(I4007), I4007 = ""), TODAY() - F4007 &amp; CHAR(10) &amp; "(preapproval)", I4007 - F4007 &amp; CHAR(10) &amp; "(PFL filed)"),
       IF(OR(ISBLANK(Z4007), Z4007 = ""), TODAY() - J4007, X4007 - J4007 &amp; CHAR(10) &amp; "(closed)"))</f>
        <v>94
(closed)</v>
      </c>
      <c r="Z4007" s="6" t="str">
        <f>IF(ISBLANK(X4007), "", "Yes")</f>
        <v>Yes</v>
      </c>
    </row>
    <row r="4008" spans="1:26" ht="28.8" hidden="1" x14ac:dyDescent="0.3">
      <c r="A4008" s="29" t="s">
        <v>185</v>
      </c>
      <c r="B4008" s="29">
        <v>2024000285</v>
      </c>
      <c r="C4008" s="31" t="s">
        <v>193</v>
      </c>
      <c r="D4008" s="29" t="s">
        <v>179</v>
      </c>
      <c r="E4008" s="31" t="s">
        <v>594</v>
      </c>
      <c r="F4008" s="43"/>
      <c r="G4008" s="32"/>
      <c r="H4008" s="24" t="s">
        <v>230</v>
      </c>
      <c r="I4008" s="24"/>
      <c r="J4008" s="24">
        <v>45615</v>
      </c>
      <c r="K4008" s="28">
        <v>1263.2</v>
      </c>
      <c r="L4008" s="44">
        <v>315.8</v>
      </c>
      <c r="M4008" s="28">
        <v>1263.2</v>
      </c>
      <c r="N4008" s="28">
        <v>315.8</v>
      </c>
      <c r="O4008" s="27">
        <f>IF(ISBLANK(J4008), "", IF(LEFT(B4008) = "P", J4008+60, J4008+90))</f>
        <v>45705</v>
      </c>
      <c r="P4008" s="27">
        <v>45693</v>
      </c>
      <c r="Q4008" s="27">
        <f>IF(NOT(ISNUMBER(P4008)),"",P4008+15)</f>
        <v>45708</v>
      </c>
      <c r="R4008" s="25"/>
      <c r="S4008" s="25"/>
      <c r="T4008" s="42"/>
      <c r="U4008" s="24"/>
      <c r="V4008" s="24"/>
      <c r="W4008" s="24"/>
      <c r="X4008" s="24">
        <v>45709</v>
      </c>
      <c r="Y4008" s="23" t="str">
        <f ca="1">IF(LEFT(B4008) = "P",
        IF(OR(ISBLANK(I4008), I4008 = ""), TODAY() - F4008 &amp; CHAR(10) &amp; "(preapproval)", I4008 - F4008 &amp; CHAR(10) &amp; "(PFL filed)"),
       IF(OR(ISBLANK(Z4008), Z4008 = ""), TODAY() - J4008, X4008 - J4008 &amp; CHAR(10) &amp; "(closed)"))</f>
        <v>94
(closed)</v>
      </c>
      <c r="Z4008" s="6" t="str">
        <f>IF(ISBLANK(X4008), "", "Yes")</f>
        <v>Yes</v>
      </c>
    </row>
    <row r="4009" spans="1:26" ht="28.8" hidden="1" x14ac:dyDescent="0.3">
      <c r="A4009" s="29" t="s">
        <v>185</v>
      </c>
      <c r="B4009" s="29">
        <v>2024000286</v>
      </c>
      <c r="C4009" s="31" t="s">
        <v>193</v>
      </c>
      <c r="D4009" s="29" t="s">
        <v>179</v>
      </c>
      <c r="E4009" s="31" t="s">
        <v>593</v>
      </c>
      <c r="F4009" s="43"/>
      <c r="G4009" s="32"/>
      <c r="H4009" s="24" t="s">
        <v>230</v>
      </c>
      <c r="I4009" s="24"/>
      <c r="J4009" s="24">
        <v>45615</v>
      </c>
      <c r="K4009" s="28">
        <v>436</v>
      </c>
      <c r="L4009" s="44">
        <v>109</v>
      </c>
      <c r="M4009" s="28">
        <v>436</v>
      </c>
      <c r="N4009" s="28">
        <v>109</v>
      </c>
      <c r="O4009" s="27">
        <f>IF(ISBLANK(J4009), "", IF(LEFT(B4009) = "P", J4009+60, J4009+90))</f>
        <v>45705</v>
      </c>
      <c r="P4009" s="27">
        <v>45693</v>
      </c>
      <c r="Q4009" s="27">
        <f>IF(NOT(ISNUMBER(P4009)),"",P4009+15)</f>
        <v>45708</v>
      </c>
      <c r="R4009" s="25" t="s">
        <v>195</v>
      </c>
      <c r="S4009" s="25"/>
      <c r="T4009" s="42"/>
      <c r="U4009" s="24"/>
      <c r="V4009" s="24"/>
      <c r="W4009" s="24"/>
      <c r="X4009" s="24">
        <v>45709</v>
      </c>
      <c r="Y4009" s="23" t="str">
        <f ca="1">IF(LEFT(B4009) = "P",
        IF(OR(ISBLANK(I4009), I4009 = ""), TODAY() - F4009 &amp; CHAR(10) &amp; "(preapproval)", I4009 - F4009 &amp; CHAR(10) &amp; "(PFL filed)"),
       IF(OR(ISBLANK(Z4009), Z4009 = ""), TODAY() - J4009, X4009 - J4009 &amp; CHAR(10) &amp; "(closed)"))</f>
        <v>94
(closed)</v>
      </c>
      <c r="Z4009" s="6" t="str">
        <f>IF(ISBLANK(X4009), "", "Yes")</f>
        <v>Yes</v>
      </c>
    </row>
    <row r="4010" spans="1:26" ht="28.8" hidden="1" x14ac:dyDescent="0.3">
      <c r="A4010" s="29" t="s">
        <v>185</v>
      </c>
      <c r="B4010" s="29">
        <v>2024000287</v>
      </c>
      <c r="C4010" s="31" t="s">
        <v>193</v>
      </c>
      <c r="D4010" s="29" t="s">
        <v>179</v>
      </c>
      <c r="E4010" s="31" t="s">
        <v>592</v>
      </c>
      <c r="F4010" s="43"/>
      <c r="G4010" s="32"/>
      <c r="H4010" s="24" t="s">
        <v>230</v>
      </c>
      <c r="I4010" s="24"/>
      <c r="J4010" s="24">
        <v>45615</v>
      </c>
      <c r="K4010" s="28">
        <v>2759.05</v>
      </c>
      <c r="L4010" s="44">
        <v>864.15</v>
      </c>
      <c r="M4010" s="28">
        <v>1951.43</v>
      </c>
      <c r="N4010" s="28">
        <v>679.22</v>
      </c>
      <c r="O4010" s="27">
        <f>IF(ISBLANK(J4010), "", IF(LEFT(B4010) = "P", J4010+60, J4010+90))</f>
        <v>45705</v>
      </c>
      <c r="P4010" s="27">
        <v>45699</v>
      </c>
      <c r="Q4010" s="27">
        <f>IF(NOT(ISNUMBER(P4010)),"",P4010+15)</f>
        <v>45714</v>
      </c>
      <c r="R4010" s="25" t="s">
        <v>195</v>
      </c>
      <c r="S4010" s="25"/>
      <c r="T4010" s="42"/>
      <c r="U4010" s="24"/>
      <c r="V4010" s="24"/>
      <c r="W4010" s="24"/>
      <c r="X4010" s="24">
        <v>45715</v>
      </c>
      <c r="Y4010" s="23" t="str">
        <f ca="1">IF(LEFT(B4010) = "P",
        IF(OR(ISBLANK(I4010), I4010 = ""), TODAY() - F4010 &amp; CHAR(10) &amp; "(preapproval)", I4010 - F4010 &amp; CHAR(10) &amp; "(PFL filed)"),
       IF(OR(ISBLANK(Z4010), Z4010 = ""), TODAY() - J4010, X4010 - J4010 &amp; CHAR(10) &amp; "(closed)"))</f>
        <v>100
(closed)</v>
      </c>
      <c r="Z4010" s="6" t="str">
        <f>IF(ISBLANK(X4010), "", "Yes")</f>
        <v>Yes</v>
      </c>
    </row>
    <row r="4011" spans="1:26" ht="28.8" hidden="1" x14ac:dyDescent="0.3">
      <c r="A4011" s="29" t="s">
        <v>185</v>
      </c>
      <c r="B4011" s="29">
        <v>2024000288</v>
      </c>
      <c r="C4011" s="31" t="s">
        <v>193</v>
      </c>
      <c r="D4011" s="29" t="s">
        <v>177</v>
      </c>
      <c r="E4011" s="31" t="s">
        <v>591</v>
      </c>
      <c r="F4011" s="43"/>
      <c r="G4011" s="32"/>
      <c r="H4011" s="24" t="s">
        <v>230</v>
      </c>
      <c r="I4011" s="24"/>
      <c r="J4011" s="24">
        <v>45617</v>
      </c>
      <c r="K4011" s="28">
        <v>401.8</v>
      </c>
      <c r="L4011" s="44">
        <v>201.8</v>
      </c>
      <c r="M4011" s="28">
        <v>401.8</v>
      </c>
      <c r="N4011" s="44">
        <v>201.8</v>
      </c>
      <c r="O4011" s="27">
        <f>IF(ISBLANK(J4011), "", IF(LEFT(B4011) = "P", J4011+60, J4011+90))</f>
        <v>45707</v>
      </c>
      <c r="P4011" s="27">
        <v>45702</v>
      </c>
      <c r="Q4011" s="27">
        <f>IF(NOT(ISNUMBER(P4011)),"",P4011+15)</f>
        <v>45717</v>
      </c>
      <c r="R4011" s="25" t="s">
        <v>195</v>
      </c>
      <c r="S4011" s="25"/>
      <c r="T4011" s="42"/>
      <c r="U4011" s="24"/>
      <c r="V4011" s="24"/>
      <c r="W4011" s="24"/>
      <c r="X4011" s="24">
        <v>45720</v>
      </c>
      <c r="Y4011" s="23" t="str">
        <f ca="1">IF(LEFT(B4011) = "P",
        IF(OR(ISBLANK(I4011), I4011 = ""), TODAY() - F4011 &amp; CHAR(10) &amp; "(preapproval)", I4011 - F4011 &amp; CHAR(10) &amp; "(PFL filed)"),
       IF(OR(ISBLANK(Z4011), Z4011 = ""), TODAY() - J4011, X4011 - J4011 &amp; CHAR(10) &amp; "(closed)"))</f>
        <v>103
(closed)</v>
      </c>
      <c r="Z4011" s="6" t="str">
        <f>IF(ISBLANK(X4011), "", "Yes")</f>
        <v>Yes</v>
      </c>
    </row>
    <row r="4012" spans="1:26" ht="28.8" hidden="1" x14ac:dyDescent="0.3">
      <c r="A4012" s="29" t="s">
        <v>185</v>
      </c>
      <c r="B4012" s="29">
        <v>2024000289</v>
      </c>
      <c r="C4012" s="31" t="s">
        <v>193</v>
      </c>
      <c r="D4012" s="29" t="s">
        <v>177</v>
      </c>
      <c r="E4012" s="31" t="s">
        <v>590</v>
      </c>
      <c r="F4012" s="43"/>
      <c r="G4012" s="32"/>
      <c r="H4012" s="24" t="s">
        <v>230</v>
      </c>
      <c r="I4012" s="24"/>
      <c r="J4012" s="24">
        <v>45617</v>
      </c>
      <c r="K4012" s="38">
        <v>1254.6300000000001</v>
      </c>
      <c r="L4012" s="47">
        <v>265.8</v>
      </c>
      <c r="M4012" s="28">
        <v>1254.6300000000001</v>
      </c>
      <c r="N4012" s="28">
        <v>265.8</v>
      </c>
      <c r="O4012" s="27">
        <f>IF(ISBLANK(J4012), "", IF(LEFT(B4012) = "P", J4012+60, J4012+90))</f>
        <v>45707</v>
      </c>
      <c r="P4012" s="27">
        <v>45702</v>
      </c>
      <c r="Q4012" s="27">
        <f>IF(NOT(ISNUMBER(P4012)),"",P4012+15)</f>
        <v>45717</v>
      </c>
      <c r="R4012" s="25"/>
      <c r="S4012" s="25"/>
      <c r="T4012" s="42"/>
      <c r="U4012" s="24"/>
      <c r="V4012" s="24"/>
      <c r="W4012" s="24"/>
      <c r="X4012" s="24">
        <v>45720</v>
      </c>
      <c r="Y4012" s="23" t="str">
        <f ca="1">IF(LEFT(B4012) = "P",
        IF(OR(ISBLANK(I4012), I4012 = ""), TODAY() - F4012 &amp; CHAR(10) &amp; "(preapproval)", I4012 - F4012 &amp; CHAR(10) &amp; "(PFL filed)"),
       IF(OR(ISBLANK(Z4012), Z4012 = ""), TODAY() - J4012, X4012 - J4012 &amp; CHAR(10) &amp; "(closed)"))</f>
        <v>103
(closed)</v>
      </c>
      <c r="Z4012" s="6" t="str">
        <f>IF(ISBLANK(X4012), "", "Yes")</f>
        <v>Yes</v>
      </c>
    </row>
    <row r="4013" spans="1:26" ht="28.8" hidden="1" x14ac:dyDescent="0.3">
      <c r="A4013" s="29" t="s">
        <v>185</v>
      </c>
      <c r="B4013" s="29">
        <v>2024000290</v>
      </c>
      <c r="C4013" s="31" t="s">
        <v>193</v>
      </c>
      <c r="D4013" s="29" t="s">
        <v>177</v>
      </c>
      <c r="E4013" s="31" t="s">
        <v>589</v>
      </c>
      <c r="F4013" s="43"/>
      <c r="G4013" s="32"/>
      <c r="H4013" s="24" t="s">
        <v>230</v>
      </c>
      <c r="I4013" s="24"/>
      <c r="J4013" s="24">
        <v>45617</v>
      </c>
      <c r="K4013" s="28">
        <v>391.99</v>
      </c>
      <c r="L4013" s="44">
        <v>185.8</v>
      </c>
      <c r="M4013" s="28">
        <v>391.99</v>
      </c>
      <c r="N4013" s="44">
        <v>185.8</v>
      </c>
      <c r="O4013" s="27">
        <f>IF(ISBLANK(J4013), "", IF(LEFT(B4013) = "P", J4013+60, J4013+90))</f>
        <v>45707</v>
      </c>
      <c r="P4013" s="27">
        <v>45702</v>
      </c>
      <c r="Q4013" s="27">
        <f>IF(NOT(ISNUMBER(P4013)),"",P4013+15)</f>
        <v>45717</v>
      </c>
      <c r="R4013" s="25" t="s">
        <v>195</v>
      </c>
      <c r="S4013" s="25"/>
      <c r="T4013" s="42"/>
      <c r="U4013" s="24"/>
      <c r="V4013" s="24"/>
      <c r="W4013" s="24"/>
      <c r="X4013" s="24">
        <v>45720</v>
      </c>
      <c r="Y4013" s="23" t="str">
        <f ca="1">IF(LEFT(B4013) = "P",
        IF(OR(ISBLANK(I4013), I4013 = ""), TODAY() - F4013 &amp; CHAR(10) &amp; "(preapproval)", I4013 - F4013 &amp; CHAR(10) &amp; "(PFL filed)"),
       IF(OR(ISBLANK(Z4013), Z4013 = ""), TODAY() - J4013, X4013 - J4013 &amp; CHAR(10) &amp; "(closed)"))</f>
        <v>103
(closed)</v>
      </c>
      <c r="Z4013" s="6" t="str">
        <f>IF(ISBLANK(X4013), "", "Yes")</f>
        <v>Yes</v>
      </c>
    </row>
    <row r="4014" spans="1:26" ht="28.8" hidden="1" x14ac:dyDescent="0.3">
      <c r="A4014" s="29" t="s">
        <v>185</v>
      </c>
      <c r="B4014" s="29">
        <v>2024000292</v>
      </c>
      <c r="C4014" s="31" t="s">
        <v>193</v>
      </c>
      <c r="D4014" s="29" t="s">
        <v>177</v>
      </c>
      <c r="E4014" s="31" t="s">
        <v>588</v>
      </c>
      <c r="F4014" s="43"/>
      <c r="G4014" s="32"/>
      <c r="H4014" s="24" t="s">
        <v>230</v>
      </c>
      <c r="I4014" s="24"/>
      <c r="J4014" s="24">
        <v>45617</v>
      </c>
      <c r="K4014" s="28">
        <v>914.79</v>
      </c>
      <c r="L4014" s="44">
        <v>251.8</v>
      </c>
      <c r="M4014" s="28">
        <v>914.79</v>
      </c>
      <c r="N4014" s="28">
        <v>251.8</v>
      </c>
      <c r="O4014" s="27">
        <f>IF(ISBLANK(J4014), "", IF(LEFT(B4014) = "P", J4014+60, J4014+90))</f>
        <v>45707</v>
      </c>
      <c r="P4014" s="27">
        <v>45702</v>
      </c>
      <c r="Q4014" s="27">
        <f>IF(NOT(ISNUMBER(P4014)),"",P4014+15)</f>
        <v>45717</v>
      </c>
      <c r="R4014" s="25" t="s">
        <v>195</v>
      </c>
      <c r="S4014" s="25"/>
      <c r="T4014" s="42"/>
      <c r="U4014" s="24"/>
      <c r="V4014" s="24"/>
      <c r="W4014" s="24"/>
      <c r="X4014" s="24">
        <v>45720</v>
      </c>
      <c r="Y4014" s="23" t="str">
        <f ca="1">IF(LEFT(B4014) = "P",
        IF(OR(ISBLANK(I4014), I4014 = ""), TODAY() - F4014 &amp; CHAR(10) &amp; "(preapproval)", I4014 - F4014 &amp; CHAR(10) &amp; "(PFL filed)"),
       IF(OR(ISBLANK(Z4014), Z4014 = ""), TODAY() - J4014, X4014 - J4014 &amp; CHAR(10) &amp; "(closed)"))</f>
        <v>103
(closed)</v>
      </c>
      <c r="Z4014" s="6" t="str">
        <f>IF(ISBLANK(X4014), "", "Yes")</f>
        <v>Yes</v>
      </c>
    </row>
    <row r="4015" spans="1:26" ht="28.8" hidden="1" x14ac:dyDescent="0.3">
      <c r="A4015" s="29" t="s">
        <v>185</v>
      </c>
      <c r="B4015" s="29">
        <v>2024000293</v>
      </c>
      <c r="C4015" s="31" t="s">
        <v>313</v>
      </c>
      <c r="D4015" s="29" t="s">
        <v>174</v>
      </c>
      <c r="E4015" s="31" t="s">
        <v>292</v>
      </c>
      <c r="F4015" s="43"/>
      <c r="G4015" s="32"/>
      <c r="H4015" s="24" t="s">
        <v>230</v>
      </c>
      <c r="I4015" s="24"/>
      <c r="J4015" s="24">
        <v>45617</v>
      </c>
      <c r="K4015" s="28">
        <v>3118225</v>
      </c>
      <c r="L4015" s="44">
        <v>0</v>
      </c>
      <c r="M4015" s="28">
        <v>2884625.14</v>
      </c>
      <c r="N4015" s="28">
        <v>0</v>
      </c>
      <c r="O4015" s="27">
        <f>IF(ISBLANK(J4015), "", IF(LEFT(B4015) = "P", J4015+60, J4015+90))</f>
        <v>45707</v>
      </c>
      <c r="P4015" s="27">
        <v>45700</v>
      </c>
      <c r="Q4015" s="27">
        <f>IF(NOT(ISNUMBER(P4015)),"",P4015+15)</f>
        <v>45715</v>
      </c>
      <c r="R4015" s="25" t="s">
        <v>195</v>
      </c>
      <c r="S4015" s="25"/>
      <c r="T4015" s="42"/>
      <c r="U4015" s="24"/>
      <c r="V4015" s="24"/>
      <c r="W4015" s="24"/>
      <c r="X4015" s="24">
        <v>45716</v>
      </c>
      <c r="Y4015" s="23" t="str">
        <f ca="1">IF(LEFT(B4015) = "P",
        IF(OR(ISBLANK(I4015), I4015 = ""), TODAY() - F4015 &amp; CHAR(10) &amp; "(preapproval)", I4015 - F4015 &amp; CHAR(10) &amp; "(PFL filed)"),
       IF(OR(ISBLANK(Z4015), Z4015 = ""), TODAY() - J4015, X4015 - J4015 &amp; CHAR(10) &amp; "(closed)"))</f>
        <v>99
(closed)</v>
      </c>
      <c r="Z4015" s="6" t="str">
        <f>IF(ISBLANK(X4015), "", "Yes")</f>
        <v>Yes</v>
      </c>
    </row>
    <row r="4016" spans="1:26" ht="28.8" hidden="1" x14ac:dyDescent="0.3">
      <c r="A4016" s="29" t="s">
        <v>185</v>
      </c>
      <c r="B4016" s="29">
        <v>2024000294</v>
      </c>
      <c r="C4016" s="31" t="s">
        <v>244</v>
      </c>
      <c r="D4016" s="29" t="s">
        <v>179</v>
      </c>
      <c r="E4016" s="31" t="s">
        <v>562</v>
      </c>
      <c r="F4016" s="43"/>
      <c r="G4016" s="32"/>
      <c r="H4016" s="24" t="s">
        <v>230</v>
      </c>
      <c r="I4016" s="24"/>
      <c r="J4016" s="24">
        <v>45617</v>
      </c>
      <c r="K4016" s="28">
        <v>1290</v>
      </c>
      <c r="L4016" s="44">
        <v>645</v>
      </c>
      <c r="M4016" s="28">
        <v>0</v>
      </c>
      <c r="N4016" s="28">
        <v>0</v>
      </c>
      <c r="O4016" s="27">
        <f>IF(ISBLANK(J4016), "", IF(LEFT(B4016) = "P", J4016+60, J4016+90))</f>
        <v>45707</v>
      </c>
      <c r="P4016" s="27" t="s">
        <v>230</v>
      </c>
      <c r="Q4016" s="27" t="s">
        <v>230</v>
      </c>
      <c r="R4016" s="25" t="s">
        <v>195</v>
      </c>
      <c r="S4016" s="25"/>
      <c r="T4016" s="42"/>
      <c r="U4016" s="24"/>
      <c r="V4016" s="24"/>
      <c r="W4016" s="24"/>
      <c r="X4016" s="24">
        <v>45642</v>
      </c>
      <c r="Y4016" s="23" t="str">
        <f ca="1">IF(LEFT(B4016) = "P",
        IF(OR(ISBLANK(I4016), I4016 = ""), TODAY() - F4016 &amp; CHAR(10) &amp; "(preapproval)", I4016 - F4016 &amp; CHAR(10) &amp; "(PFL filed)"),
       IF(OR(ISBLANK(Z4016), Z4016 = ""), TODAY() - J4016, X4016 - J4016 &amp; CHAR(10) &amp; "(closed)"))</f>
        <v>25
(closed)</v>
      </c>
      <c r="Z4016" s="6" t="str">
        <f>IF(ISBLANK(X4016), "", "Yes")</f>
        <v>Yes</v>
      </c>
    </row>
    <row r="4017" spans="1:26" ht="28.8" hidden="1" x14ac:dyDescent="0.3">
      <c r="A4017" s="29" t="s">
        <v>185</v>
      </c>
      <c r="B4017" s="29">
        <v>2024000295</v>
      </c>
      <c r="C4017" s="31" t="s">
        <v>586</v>
      </c>
      <c r="D4017" s="29" t="s">
        <v>174</v>
      </c>
      <c r="E4017" s="31" t="s">
        <v>587</v>
      </c>
      <c r="F4017" s="43"/>
      <c r="G4017" s="32"/>
      <c r="H4017" s="24" t="s">
        <v>230</v>
      </c>
      <c r="I4017" s="24"/>
      <c r="J4017" s="24">
        <v>45618</v>
      </c>
      <c r="K4017" s="28">
        <v>551498</v>
      </c>
      <c r="L4017" s="44">
        <v>0</v>
      </c>
      <c r="M4017" s="28">
        <v>536682.93999999994</v>
      </c>
      <c r="N4017" s="28">
        <v>0</v>
      </c>
      <c r="O4017" s="27">
        <f>IF(ISBLANK(J4017), "", IF(LEFT(B4017) = "P", J4017+60, J4017+90))</f>
        <v>45708</v>
      </c>
      <c r="P4017" s="27">
        <v>45706</v>
      </c>
      <c r="Q4017" s="27">
        <f>IF(NOT(ISNUMBER(P4017)),"",P4017+15)</f>
        <v>45721</v>
      </c>
      <c r="R4017" s="25" t="s">
        <v>195</v>
      </c>
      <c r="S4017" s="25"/>
      <c r="T4017" s="42"/>
      <c r="U4017" s="24"/>
      <c r="V4017" s="24"/>
      <c r="W4017" s="24"/>
      <c r="X4017" s="24">
        <v>45722</v>
      </c>
      <c r="Y4017" s="23" t="str">
        <f ca="1">IF(LEFT(B4017) = "P",
        IF(OR(ISBLANK(I4017), I4017 = ""), TODAY() - F4017 &amp; CHAR(10) &amp; "(preapproval)", I4017 - F4017 &amp; CHAR(10) &amp; "(PFL filed)"),
       IF(OR(ISBLANK(Z4017), Z4017 = ""), TODAY() - J4017, X4017 - J4017 &amp; CHAR(10) &amp; "(closed)"))</f>
        <v>104
(closed)</v>
      </c>
      <c r="Z4017" s="6" t="str">
        <f>IF(ISBLANK(X4017), "", "Yes")</f>
        <v>Yes</v>
      </c>
    </row>
    <row r="4018" spans="1:26" ht="28.8" hidden="1" x14ac:dyDescent="0.3">
      <c r="A4018" s="29" t="s">
        <v>185</v>
      </c>
      <c r="B4018" s="29">
        <v>2024000296</v>
      </c>
      <c r="C4018" s="31" t="s">
        <v>586</v>
      </c>
      <c r="D4018" s="29" t="s">
        <v>174</v>
      </c>
      <c r="E4018" s="31" t="s">
        <v>349</v>
      </c>
      <c r="F4018" s="43"/>
      <c r="G4018" s="32"/>
      <c r="H4018" s="24" t="s">
        <v>230</v>
      </c>
      <c r="I4018" s="24"/>
      <c r="J4018" s="24">
        <v>45618</v>
      </c>
      <c r="K4018" s="28">
        <v>845822</v>
      </c>
      <c r="L4018" s="44">
        <v>0</v>
      </c>
      <c r="M4018" s="28">
        <v>827706.6</v>
      </c>
      <c r="N4018" s="28">
        <v>0</v>
      </c>
      <c r="O4018" s="27">
        <f>IF(ISBLANK(J4018), "", IF(LEFT(B4018) = "P", J4018+60, J4018+90))</f>
        <v>45708</v>
      </c>
      <c r="P4018" s="27">
        <v>45706</v>
      </c>
      <c r="Q4018" s="27">
        <f>IF(NOT(ISNUMBER(P4018)),"",P4018+15)</f>
        <v>45721</v>
      </c>
      <c r="R4018" s="25" t="s">
        <v>195</v>
      </c>
      <c r="S4018" s="25"/>
      <c r="T4018" s="42"/>
      <c r="U4018" s="24"/>
      <c r="V4018" s="24"/>
      <c r="W4018" s="24"/>
      <c r="X4018" s="24">
        <v>45722</v>
      </c>
      <c r="Y4018" s="23" t="str">
        <f ca="1">IF(LEFT(B4018) = "P",
        IF(OR(ISBLANK(I4018), I4018 = ""), TODAY() - F4018 &amp; CHAR(10) &amp; "(preapproval)", I4018 - F4018 &amp; CHAR(10) &amp; "(PFL filed)"),
       IF(OR(ISBLANK(Z4018), Z4018 = ""), TODAY() - J4018, X4018 - J4018 &amp; CHAR(10) &amp; "(closed)"))</f>
        <v>104
(closed)</v>
      </c>
      <c r="Z4018" s="6" t="str">
        <f>IF(ISBLANK(X4018), "", "Yes")</f>
        <v>Yes</v>
      </c>
    </row>
    <row r="4019" spans="1:26" ht="28.8" hidden="1" x14ac:dyDescent="0.3">
      <c r="A4019" s="29" t="s">
        <v>185</v>
      </c>
      <c r="B4019" s="29">
        <v>2024000297</v>
      </c>
      <c r="C4019" s="31" t="s">
        <v>193</v>
      </c>
      <c r="D4019" s="29" t="s">
        <v>176</v>
      </c>
      <c r="E4019" s="31" t="s">
        <v>585</v>
      </c>
      <c r="F4019" s="43"/>
      <c r="G4019" s="32"/>
      <c r="H4019" s="24" t="s">
        <v>230</v>
      </c>
      <c r="I4019" s="24"/>
      <c r="J4019" s="24">
        <v>45622</v>
      </c>
      <c r="K4019" s="28">
        <v>1624.52</v>
      </c>
      <c r="L4019" s="44">
        <v>880</v>
      </c>
      <c r="M4019" s="28">
        <v>0</v>
      </c>
      <c r="N4019" s="28">
        <v>0</v>
      </c>
      <c r="O4019" s="27">
        <f>IF(ISBLANK(J4019), "", IF(LEFT(B4019) = "P", J4019+60, J4019+90))</f>
        <v>45712</v>
      </c>
      <c r="P4019" s="27" t="s">
        <v>230</v>
      </c>
      <c r="Q4019" s="27" t="s">
        <v>230</v>
      </c>
      <c r="R4019" s="25" t="s">
        <v>195</v>
      </c>
      <c r="S4019" s="25"/>
      <c r="T4019" s="42"/>
      <c r="U4019" s="24"/>
      <c r="V4019" s="24"/>
      <c r="W4019" s="24"/>
      <c r="X4019" s="24">
        <v>45699</v>
      </c>
      <c r="Y4019" s="23" t="str">
        <f ca="1">IF(LEFT(B4019) = "P",
        IF(OR(ISBLANK(I4019), I4019 = ""), TODAY() - F4019 &amp; CHAR(10) &amp; "(preapproval)", I4019 - F4019 &amp; CHAR(10) &amp; "(PFL filed)"),
       IF(OR(ISBLANK(Z4019), Z4019 = ""), TODAY() - J4019, X4019 - J4019 &amp; CHAR(10) &amp; "(closed)"))</f>
        <v>77
(closed)</v>
      </c>
      <c r="Z4019" s="6" t="str">
        <f>IF(ISBLANK(X4019), "", "Yes")</f>
        <v>Yes</v>
      </c>
    </row>
    <row r="4020" spans="1:26" ht="28.8" hidden="1" x14ac:dyDescent="0.3">
      <c r="A4020" s="29" t="s">
        <v>185</v>
      </c>
      <c r="B4020" s="29">
        <v>2024000298</v>
      </c>
      <c r="C4020" s="31" t="s">
        <v>193</v>
      </c>
      <c r="D4020" s="29" t="s">
        <v>179</v>
      </c>
      <c r="E4020" s="31" t="s">
        <v>584</v>
      </c>
      <c r="F4020" s="43"/>
      <c r="G4020" s="32"/>
      <c r="H4020" s="24" t="s">
        <v>230</v>
      </c>
      <c r="I4020" s="24"/>
      <c r="J4020" s="24">
        <v>45622</v>
      </c>
      <c r="K4020" s="28">
        <v>965.76</v>
      </c>
      <c r="L4020" s="44">
        <v>227.9</v>
      </c>
      <c r="M4020" s="28">
        <v>955.64</v>
      </c>
      <c r="N4020" s="28">
        <v>227.9</v>
      </c>
      <c r="O4020" s="27">
        <f>IF(ISBLANK(J4020), "", IF(LEFT(B4020) = "P", J4020+60, J4020+90))</f>
        <v>45712</v>
      </c>
      <c r="P4020" s="27">
        <v>45699</v>
      </c>
      <c r="Q4020" s="27">
        <f>IF(NOT(ISNUMBER(P4020)),"",P4020+15)</f>
        <v>45714</v>
      </c>
      <c r="R4020" s="25" t="s">
        <v>195</v>
      </c>
      <c r="S4020" s="25"/>
      <c r="T4020" s="42"/>
      <c r="U4020" s="24"/>
      <c r="V4020" s="24"/>
      <c r="W4020" s="24"/>
      <c r="X4020" s="24">
        <v>45715</v>
      </c>
      <c r="Y4020" s="23" t="str">
        <f ca="1">IF(LEFT(B4020) = "P",
        IF(OR(ISBLANK(I4020), I4020 = ""), TODAY() - F4020 &amp; CHAR(10) &amp; "(preapproval)", I4020 - F4020 &amp; CHAR(10) &amp; "(PFL filed)"),
       IF(OR(ISBLANK(Z4020), Z4020 = ""), TODAY() - J4020, X4020 - J4020 &amp; CHAR(10) &amp; "(closed)"))</f>
        <v>93
(closed)</v>
      </c>
      <c r="Z4020" s="6" t="str">
        <f>IF(ISBLANK(X4020), "", "Yes")</f>
        <v>Yes</v>
      </c>
    </row>
    <row r="4021" spans="1:26" ht="16.5" hidden="1" customHeight="1" x14ac:dyDescent="0.3">
      <c r="A4021" s="29" t="s">
        <v>185</v>
      </c>
      <c r="B4021" s="29">
        <v>2024000299</v>
      </c>
      <c r="C4021" s="31" t="s">
        <v>193</v>
      </c>
      <c r="D4021" s="29" t="s">
        <v>179</v>
      </c>
      <c r="E4021" s="31" t="s">
        <v>418</v>
      </c>
      <c r="F4021" s="43"/>
      <c r="G4021" s="32"/>
      <c r="H4021" s="24" t="s">
        <v>230</v>
      </c>
      <c r="I4021" s="24"/>
      <c r="J4021" s="24">
        <v>45622</v>
      </c>
      <c r="K4021" s="28">
        <v>5720.13</v>
      </c>
      <c r="L4021" s="44">
        <v>1534</v>
      </c>
      <c r="M4021" s="28">
        <v>4649.43</v>
      </c>
      <c r="N4021" s="28">
        <v>1223.75</v>
      </c>
      <c r="O4021" s="27">
        <f>IF(ISBLANK(J4021), "", IF(LEFT(B4021) = "P", J4021+60, J4021+90))</f>
        <v>45712</v>
      </c>
      <c r="P4021" s="27">
        <v>45699</v>
      </c>
      <c r="Q4021" s="27">
        <f>IF(NOT(ISNUMBER(P4021)),"",P4021+15)</f>
        <v>45714</v>
      </c>
      <c r="R4021" s="25" t="s">
        <v>195</v>
      </c>
      <c r="S4021" s="25"/>
      <c r="T4021" s="42"/>
      <c r="U4021" s="24"/>
      <c r="V4021" s="24"/>
      <c r="W4021" s="24"/>
      <c r="X4021" s="24">
        <v>45715</v>
      </c>
      <c r="Y4021" s="23" t="str">
        <f ca="1">IF(LEFT(B4021) = "P",
        IF(OR(ISBLANK(I4021), I4021 = ""), TODAY() - F4021 &amp; CHAR(10) &amp; "(preapproval)", I4021 - F4021 &amp; CHAR(10) &amp; "(PFL filed)"),
       IF(OR(ISBLANK(Z4021), Z4021 = ""), TODAY() - J4021, X4021 - J4021 &amp; CHAR(10) &amp; "(closed)"))</f>
        <v>93
(closed)</v>
      </c>
      <c r="Z4021" s="6" t="str">
        <f>IF(ISBLANK(X4021), "", "Yes")</f>
        <v>Yes</v>
      </c>
    </row>
    <row r="4022" spans="1:26" ht="28.8" hidden="1" x14ac:dyDescent="0.3">
      <c r="A4022" s="29" t="s">
        <v>185</v>
      </c>
      <c r="B4022" s="29">
        <v>2024000300</v>
      </c>
      <c r="C4022" s="31" t="s">
        <v>193</v>
      </c>
      <c r="D4022" s="29" t="s">
        <v>177</v>
      </c>
      <c r="E4022" s="31" t="s">
        <v>583</v>
      </c>
      <c r="F4022" s="43"/>
      <c r="G4022" s="32"/>
      <c r="H4022" s="24" t="s">
        <v>230</v>
      </c>
      <c r="I4022" s="24"/>
      <c r="J4022" s="24">
        <v>45622</v>
      </c>
      <c r="K4022" s="28">
        <v>1287.2</v>
      </c>
      <c r="L4022" s="44">
        <v>271.8</v>
      </c>
      <c r="M4022" s="28">
        <v>855.2</v>
      </c>
      <c r="N4022" s="28">
        <v>213.8</v>
      </c>
      <c r="O4022" s="27">
        <f>IF(ISBLANK(J4022), "", IF(LEFT(B4022) = "P", J4022+60, J4022+90))</f>
        <v>45712</v>
      </c>
      <c r="P4022" s="27">
        <v>45702</v>
      </c>
      <c r="Q4022" s="27">
        <f>IF(NOT(ISNUMBER(P4022)),"",P4022+15)</f>
        <v>45717</v>
      </c>
      <c r="R4022" s="25" t="s">
        <v>195</v>
      </c>
      <c r="S4022" s="25"/>
      <c r="T4022" s="42"/>
      <c r="U4022" s="24"/>
      <c r="V4022" s="24"/>
      <c r="W4022" s="24"/>
      <c r="X4022" s="24">
        <v>45720</v>
      </c>
      <c r="Y4022" s="23" t="str">
        <f ca="1">IF(LEFT(B4022) = "P",
        IF(OR(ISBLANK(I4022), I4022 = ""), TODAY() - F4022 &amp; CHAR(10) &amp; "(preapproval)", I4022 - F4022 &amp; CHAR(10) &amp; "(PFL filed)"),
       IF(OR(ISBLANK(Z4022), Z4022 = ""), TODAY() - J4022, X4022 - J4022 &amp; CHAR(10) &amp; "(closed)"))</f>
        <v>98
(closed)</v>
      </c>
      <c r="Z4022" s="6" t="str">
        <f>IF(ISBLANK(X4022), "", "Yes")</f>
        <v>Yes</v>
      </c>
    </row>
    <row r="4023" spans="1:26" ht="28.8" hidden="1" x14ac:dyDescent="0.3">
      <c r="A4023" s="29" t="s">
        <v>185</v>
      </c>
      <c r="B4023" s="29">
        <v>2024000291</v>
      </c>
      <c r="C4023" s="31" t="s">
        <v>193</v>
      </c>
      <c r="D4023" s="29" t="s">
        <v>177</v>
      </c>
      <c r="E4023" s="31" t="s">
        <v>582</v>
      </c>
      <c r="F4023" s="43"/>
      <c r="G4023" s="32"/>
      <c r="H4023" s="24" t="s">
        <v>230</v>
      </c>
      <c r="I4023" s="24"/>
      <c r="J4023" s="24">
        <v>45617</v>
      </c>
      <c r="K4023" s="28">
        <v>979.77</v>
      </c>
      <c r="L4023" s="44">
        <v>251.8</v>
      </c>
      <c r="M4023" s="28">
        <v>979.77</v>
      </c>
      <c r="N4023" s="28">
        <v>251.8</v>
      </c>
      <c r="O4023" s="27">
        <f>IF(ISBLANK(J4023), "", IF(LEFT(B4023) = "P", J4023+60, J4023+90))</f>
        <v>45707</v>
      </c>
      <c r="P4023" s="27">
        <v>45702</v>
      </c>
      <c r="Q4023" s="27">
        <f>IF(NOT(ISNUMBER(P4023)),"",P4023+15)</f>
        <v>45717</v>
      </c>
      <c r="R4023" s="25" t="s">
        <v>195</v>
      </c>
      <c r="S4023" s="25"/>
      <c r="T4023" s="42"/>
      <c r="U4023" s="24"/>
      <c r="V4023" s="24"/>
      <c r="W4023" s="24"/>
      <c r="X4023" s="24">
        <v>45720</v>
      </c>
      <c r="Y4023" s="23" t="str">
        <f ca="1">IF(LEFT(B4023) = "P",
        IF(OR(ISBLANK(I4023), I4023 = ""), TODAY() - F4023 &amp; CHAR(10) &amp; "(preapproval)", I4023 - F4023 &amp; CHAR(10) &amp; "(PFL filed)"),
       IF(OR(ISBLANK(Z4023), Z4023 = ""), TODAY() - J4023, X4023 - J4023 &amp; CHAR(10) &amp; "(closed)"))</f>
        <v>103
(closed)</v>
      </c>
      <c r="Z4023" s="6" t="str">
        <f>IF(ISBLANK(X4023), "", "Yes")</f>
        <v>Yes</v>
      </c>
    </row>
    <row r="4024" spans="1:26" ht="28.8" hidden="1" x14ac:dyDescent="0.3">
      <c r="A4024" s="29" t="s">
        <v>185</v>
      </c>
      <c r="B4024" s="29">
        <v>2024000301</v>
      </c>
      <c r="C4024" s="31" t="s">
        <v>580</v>
      </c>
      <c r="D4024" s="29" t="s">
        <v>179</v>
      </c>
      <c r="E4024" s="31" t="s">
        <v>321</v>
      </c>
      <c r="F4024" s="43"/>
      <c r="G4024" s="32"/>
      <c r="H4024" s="24" t="s">
        <v>230</v>
      </c>
      <c r="I4024" s="24"/>
      <c r="J4024" s="24">
        <v>45623</v>
      </c>
      <c r="K4024" s="28">
        <v>1304</v>
      </c>
      <c r="L4024" s="44">
        <v>0</v>
      </c>
      <c r="M4024" s="28">
        <v>1304</v>
      </c>
      <c r="N4024" s="28">
        <v>0</v>
      </c>
      <c r="O4024" s="27">
        <f>IF(ISBLANK(J4024), "", IF(LEFT(B4024) = "P", J4024+60, J4024+90))</f>
        <v>45713</v>
      </c>
      <c r="P4024" s="27">
        <v>45702</v>
      </c>
      <c r="Q4024" s="27">
        <f>IF(NOT(ISNUMBER(P4024)),"",P4024+15)</f>
        <v>45717</v>
      </c>
      <c r="R4024" s="25" t="s">
        <v>195</v>
      </c>
      <c r="S4024" s="25"/>
      <c r="T4024" s="42"/>
      <c r="U4024" s="24"/>
      <c r="V4024" s="24"/>
      <c r="W4024" s="24"/>
      <c r="X4024" s="24">
        <v>45720</v>
      </c>
      <c r="Y4024" s="23" t="str">
        <f ca="1">IF(LEFT(B4024) = "P",
        IF(OR(ISBLANK(I4024), I4024 = ""), TODAY() - F4024 &amp; CHAR(10) &amp; "(preapproval)", I4024 - F4024 &amp; CHAR(10) &amp; "(PFL filed)"),
       IF(OR(ISBLANK(Z4024), Z4024 = ""), TODAY() - J4024, X4024 - J4024 &amp; CHAR(10) &amp; "(closed)"))</f>
        <v>97
(closed)</v>
      </c>
      <c r="Z4024" s="6" t="str">
        <f>IF(ISBLANK(X4024), "", "Yes")</f>
        <v>Yes</v>
      </c>
    </row>
    <row r="4025" spans="1:26" ht="28.8" hidden="1" x14ac:dyDescent="0.3">
      <c r="A4025" s="29" t="s">
        <v>185</v>
      </c>
      <c r="B4025" s="29">
        <v>2024000302</v>
      </c>
      <c r="C4025" s="31" t="s">
        <v>580</v>
      </c>
      <c r="D4025" s="29" t="s">
        <v>179</v>
      </c>
      <c r="E4025" s="31" t="s">
        <v>316</v>
      </c>
      <c r="F4025" s="43"/>
      <c r="G4025" s="32"/>
      <c r="H4025" s="24" t="s">
        <v>230</v>
      </c>
      <c r="I4025" s="24"/>
      <c r="J4025" s="24">
        <v>45623</v>
      </c>
      <c r="K4025" s="28">
        <v>6020</v>
      </c>
      <c r="L4025" s="44">
        <v>0</v>
      </c>
      <c r="M4025" s="28">
        <v>6020</v>
      </c>
      <c r="N4025" s="28">
        <v>0</v>
      </c>
      <c r="O4025" s="27">
        <f>IF(ISBLANK(J4025), "", IF(LEFT(B4025) = "P", J4025+60, J4025+90))</f>
        <v>45713</v>
      </c>
      <c r="P4025" s="27">
        <v>45702</v>
      </c>
      <c r="Q4025" s="27">
        <f>IF(NOT(ISNUMBER(P4025)),"",P4025+15)</f>
        <v>45717</v>
      </c>
      <c r="R4025" s="25" t="s">
        <v>195</v>
      </c>
      <c r="S4025" s="25"/>
      <c r="T4025" s="42"/>
      <c r="U4025" s="24"/>
      <c r="V4025" s="24"/>
      <c r="W4025" s="24"/>
      <c r="X4025" s="24">
        <v>45720</v>
      </c>
      <c r="Y4025" s="23" t="str">
        <f ca="1">IF(LEFT(B4025) = "P",
        IF(OR(ISBLANK(I4025), I4025 = ""), TODAY() - F4025 &amp; CHAR(10) &amp; "(preapproval)", I4025 - F4025 &amp; CHAR(10) &amp; "(PFL filed)"),
       IF(OR(ISBLANK(Z4025), Z4025 = ""), TODAY() - J4025, X4025 - J4025 &amp; CHAR(10) &amp; "(closed)"))</f>
        <v>97
(closed)</v>
      </c>
      <c r="Z4025" s="6" t="str">
        <f>IF(ISBLANK(X4025), "", "Yes")</f>
        <v>Yes</v>
      </c>
    </row>
    <row r="4026" spans="1:26" ht="28.8" hidden="1" x14ac:dyDescent="0.3">
      <c r="A4026" s="29" t="s">
        <v>185</v>
      </c>
      <c r="B4026" s="29">
        <v>2024000303</v>
      </c>
      <c r="C4026" s="31" t="s">
        <v>581</v>
      </c>
      <c r="D4026" s="29" t="s">
        <v>179</v>
      </c>
      <c r="E4026" s="31" t="s">
        <v>322</v>
      </c>
      <c r="F4026" s="43"/>
      <c r="G4026" s="32"/>
      <c r="H4026" s="24" t="s">
        <v>230</v>
      </c>
      <c r="I4026" s="24"/>
      <c r="J4026" s="24">
        <v>45623</v>
      </c>
      <c r="K4026" s="28">
        <v>9177.6</v>
      </c>
      <c r="L4026" s="44">
        <v>0</v>
      </c>
      <c r="M4026" s="28">
        <v>9177.6</v>
      </c>
      <c r="N4026" s="28">
        <v>0</v>
      </c>
      <c r="O4026" s="27">
        <f>IF(ISBLANK(J4026), "", IF(LEFT(B4026) = "P", J4026+60, J4026+90))</f>
        <v>45713</v>
      </c>
      <c r="P4026" s="27">
        <v>45708</v>
      </c>
      <c r="Q4026" s="27">
        <f>IF(NOT(ISNUMBER(P4026)),"",P4026+15)</f>
        <v>45723</v>
      </c>
      <c r="R4026" s="25" t="s">
        <v>195</v>
      </c>
      <c r="S4026" s="25"/>
      <c r="T4026" s="42"/>
      <c r="U4026" s="24"/>
      <c r="V4026" s="24"/>
      <c r="W4026" s="24"/>
      <c r="X4026" s="24">
        <v>45726</v>
      </c>
      <c r="Y4026" s="23" t="str">
        <f ca="1">IF(LEFT(B4026) = "P",
        IF(OR(ISBLANK(I4026), I4026 = ""), TODAY() - F4026 &amp; CHAR(10) &amp; "(preapproval)", I4026 - F4026 &amp; CHAR(10) &amp; "(PFL filed)"),
       IF(OR(ISBLANK(Z4026), Z4026 = ""), TODAY() - J4026, X4026 - J4026 &amp; CHAR(10) &amp; "(closed)"))</f>
        <v>103
(closed)</v>
      </c>
      <c r="Z4026" s="6" t="str">
        <f>IF(ISBLANK(X4026), "", "Yes")</f>
        <v>Yes</v>
      </c>
    </row>
    <row r="4027" spans="1:26" ht="28.8" hidden="1" x14ac:dyDescent="0.3">
      <c r="A4027" s="29" t="s">
        <v>185</v>
      </c>
      <c r="B4027" s="29">
        <v>2024000304</v>
      </c>
      <c r="C4027" s="31" t="s">
        <v>580</v>
      </c>
      <c r="D4027" s="29" t="s">
        <v>177</v>
      </c>
      <c r="E4027" s="31" t="s">
        <v>318</v>
      </c>
      <c r="F4027" s="43"/>
      <c r="G4027" s="32"/>
      <c r="H4027" s="24" t="s">
        <v>230</v>
      </c>
      <c r="I4027" s="24"/>
      <c r="J4027" s="24">
        <v>45628</v>
      </c>
      <c r="K4027" s="28">
        <v>3140</v>
      </c>
      <c r="L4027" s="44">
        <v>0</v>
      </c>
      <c r="M4027" s="28">
        <v>3140</v>
      </c>
      <c r="N4027" s="28">
        <v>0</v>
      </c>
      <c r="O4027" s="27">
        <f>IF(ISBLANK(J4027), "", IF(LEFT(B4027) = "P", J4027+60, J4027+90))</f>
        <v>45718</v>
      </c>
      <c r="P4027" s="27">
        <v>45709</v>
      </c>
      <c r="Q4027" s="27">
        <f>IF(NOT(ISNUMBER(P4027)),"",P4027+15)</f>
        <v>45724</v>
      </c>
      <c r="R4027" s="25" t="s">
        <v>195</v>
      </c>
      <c r="S4027" s="25"/>
      <c r="T4027" s="42"/>
      <c r="U4027" s="24"/>
      <c r="V4027" s="24"/>
      <c r="W4027" s="24"/>
      <c r="X4027" s="24">
        <v>45727</v>
      </c>
      <c r="Y4027" s="23" t="str">
        <f ca="1">IF(LEFT(B4027) = "P",
        IF(OR(ISBLANK(I4027), I4027 = ""), TODAY() - F4027 &amp; CHAR(10) &amp; "(preapproval)", I4027 - F4027 &amp; CHAR(10) &amp; "(PFL filed)"),
       IF(OR(ISBLANK(Z4027), Z4027 = ""), TODAY() - J4027, X4027 - J4027 &amp; CHAR(10) &amp; "(closed)"))</f>
        <v>99
(closed)</v>
      </c>
      <c r="Z4027" s="6" t="str">
        <f>IF(ISBLANK(X4027), "", "Yes")</f>
        <v>Yes</v>
      </c>
    </row>
    <row r="4028" spans="1:26" ht="31.5" hidden="1" customHeight="1" x14ac:dyDescent="0.3">
      <c r="A4028" s="29" t="s">
        <v>185</v>
      </c>
      <c r="B4028" s="29">
        <v>2024000305</v>
      </c>
      <c r="C4028" s="31" t="s">
        <v>580</v>
      </c>
      <c r="D4028" s="29" t="s">
        <v>177</v>
      </c>
      <c r="E4028" s="31" t="s">
        <v>320</v>
      </c>
      <c r="F4028" s="43"/>
      <c r="G4028" s="32"/>
      <c r="H4028" s="24" t="s">
        <v>230</v>
      </c>
      <c r="I4028" s="24"/>
      <c r="J4028" s="24">
        <v>45628</v>
      </c>
      <c r="K4028" s="28">
        <v>3140</v>
      </c>
      <c r="L4028" s="44">
        <v>0</v>
      </c>
      <c r="M4028" s="28">
        <v>3140</v>
      </c>
      <c r="N4028" s="44">
        <v>0</v>
      </c>
      <c r="O4028" s="27">
        <f>IF(ISBLANK(J4028), "", IF(LEFT(B4028) = "P", J4028+60, J4028+90))</f>
        <v>45718</v>
      </c>
      <c r="P4028" s="27">
        <v>45709</v>
      </c>
      <c r="Q4028" s="27">
        <f>IF(NOT(ISNUMBER(P4028)),"",P4028+15)</f>
        <v>45724</v>
      </c>
      <c r="R4028" s="25" t="s">
        <v>195</v>
      </c>
      <c r="S4028" s="25"/>
      <c r="T4028" s="42"/>
      <c r="U4028" s="24"/>
      <c r="V4028" s="24"/>
      <c r="W4028" s="24"/>
      <c r="X4028" s="24">
        <v>45727</v>
      </c>
      <c r="Y4028" s="23" t="str">
        <f ca="1">IF(LEFT(B4028) = "P",
        IF(OR(ISBLANK(I4028), I4028 = ""), TODAY() - F4028 &amp; CHAR(10) &amp; "(preapproval)", I4028 - F4028 &amp; CHAR(10) &amp; "(PFL filed)"),
       IF(OR(ISBLANK(Z4028), Z4028 = ""), TODAY() - J4028, X4028 - J4028 &amp; CHAR(10) &amp; "(closed)"))</f>
        <v>99
(closed)</v>
      </c>
      <c r="Z4028" s="6" t="str">
        <f>IF(ISBLANK(X4028), "", "Yes")</f>
        <v>Yes</v>
      </c>
    </row>
    <row r="4029" spans="1:26" ht="28.8" hidden="1" x14ac:dyDescent="0.3">
      <c r="A4029" s="29" t="s">
        <v>185</v>
      </c>
      <c r="B4029" s="29">
        <v>2024000306</v>
      </c>
      <c r="C4029" s="31" t="s">
        <v>193</v>
      </c>
      <c r="D4029" s="29" t="s">
        <v>179</v>
      </c>
      <c r="E4029" s="31" t="s">
        <v>579</v>
      </c>
      <c r="F4029" s="43"/>
      <c r="G4029" s="32"/>
      <c r="H4029" s="24" t="s">
        <v>230</v>
      </c>
      <c r="I4029" s="24"/>
      <c r="J4029" s="24">
        <v>45629</v>
      </c>
      <c r="K4029" s="28">
        <v>764.5</v>
      </c>
      <c r="L4029" s="44">
        <v>152.9</v>
      </c>
      <c r="M4029" s="28">
        <v>764.5</v>
      </c>
      <c r="N4029" s="28">
        <v>152.9</v>
      </c>
      <c r="O4029" s="27">
        <f>IF(ISBLANK(J4029), "", IF(LEFT(B4029) = "P", J4029+60, J4029+90))</f>
        <v>45719</v>
      </c>
      <c r="P4029" s="27">
        <v>45709</v>
      </c>
      <c r="Q4029" s="27">
        <f>IF(NOT(ISNUMBER(P4029)),"",P4029+15)</f>
        <v>45724</v>
      </c>
      <c r="R4029" s="25" t="s">
        <v>195</v>
      </c>
      <c r="S4029" s="25"/>
      <c r="T4029" s="42"/>
      <c r="U4029" s="24"/>
      <c r="V4029" s="24"/>
      <c r="W4029" s="24"/>
      <c r="X4029" s="24">
        <v>45727</v>
      </c>
      <c r="Y4029" s="23" t="str">
        <f ca="1">IF(LEFT(B4029) = "P",
        IF(OR(ISBLANK(I4029), I4029 = ""), TODAY() - F4029 &amp; CHAR(10) &amp; "(preapproval)", I4029 - F4029 &amp; CHAR(10) &amp; "(PFL filed)"),
       IF(OR(ISBLANK(Z4029), Z4029 = ""), TODAY() - J4029, X4029 - J4029 &amp; CHAR(10) &amp; "(closed)"))</f>
        <v>98
(closed)</v>
      </c>
      <c r="Z4029" s="6" t="str">
        <f>IF(ISBLANK(X4029), "", "Yes")</f>
        <v>Yes</v>
      </c>
    </row>
    <row r="4030" spans="1:26" ht="28.8" hidden="1" x14ac:dyDescent="0.3">
      <c r="A4030" s="29" t="s">
        <v>185</v>
      </c>
      <c r="B4030" s="29">
        <v>2024000307</v>
      </c>
      <c r="C4030" s="31" t="s">
        <v>193</v>
      </c>
      <c r="D4030" s="29" t="s">
        <v>179</v>
      </c>
      <c r="E4030" s="31" t="s">
        <v>578</v>
      </c>
      <c r="F4030" s="43"/>
      <c r="G4030" s="32"/>
      <c r="H4030" s="24" t="s">
        <v>230</v>
      </c>
      <c r="I4030" s="24"/>
      <c r="J4030" s="24">
        <v>45629</v>
      </c>
      <c r="K4030" s="28">
        <v>2857.94</v>
      </c>
      <c r="L4030" s="44">
        <v>708</v>
      </c>
      <c r="M4030" s="28">
        <v>2857.94</v>
      </c>
      <c r="N4030" s="28">
        <v>708</v>
      </c>
      <c r="O4030" s="27">
        <f>IF(ISBLANK(J4030), "", IF(LEFT(B4030) = "P", J4030+60, J4030+90))</f>
        <v>45719</v>
      </c>
      <c r="P4030" s="27">
        <v>45709</v>
      </c>
      <c r="Q4030" s="27">
        <f>IF(NOT(ISNUMBER(P4030)),"",P4030+15)</f>
        <v>45724</v>
      </c>
      <c r="R4030" s="25" t="s">
        <v>195</v>
      </c>
      <c r="S4030" s="25"/>
      <c r="T4030" s="42"/>
      <c r="U4030" s="24"/>
      <c r="V4030" s="24"/>
      <c r="W4030" s="24"/>
      <c r="X4030" s="24">
        <v>45727</v>
      </c>
      <c r="Y4030" s="23" t="str">
        <f ca="1">IF(LEFT(B4030) = "P",
        IF(OR(ISBLANK(I4030), I4030 = ""), TODAY() - F4030 &amp; CHAR(10) &amp; "(preapproval)", I4030 - F4030 &amp; CHAR(10) &amp; "(PFL filed)"),
       IF(OR(ISBLANK(Z4030), Z4030 = ""), TODAY() - J4030, X4030 - J4030 &amp; CHAR(10) &amp; "(closed)"))</f>
        <v>98
(closed)</v>
      </c>
      <c r="Z4030" s="6" t="str">
        <f>IF(ISBLANK(X4030), "", "Yes")</f>
        <v>Yes</v>
      </c>
    </row>
    <row r="4031" spans="1:26" ht="12.75" hidden="1" customHeight="1" x14ac:dyDescent="0.3">
      <c r="A4031" s="29" t="s">
        <v>185</v>
      </c>
      <c r="B4031" s="29">
        <v>2024000308</v>
      </c>
      <c r="C4031" s="31" t="s">
        <v>193</v>
      </c>
      <c r="D4031" s="29" t="s">
        <v>179</v>
      </c>
      <c r="E4031" s="58" t="s">
        <v>577</v>
      </c>
      <c r="F4031" s="43"/>
      <c r="G4031" s="32"/>
      <c r="H4031" s="24" t="s">
        <v>230</v>
      </c>
      <c r="I4031" s="24"/>
      <c r="J4031" s="24">
        <v>45629</v>
      </c>
      <c r="K4031" s="28">
        <v>549.5</v>
      </c>
      <c r="L4031" s="44">
        <v>109.9</v>
      </c>
      <c r="M4031" s="28">
        <v>549.5</v>
      </c>
      <c r="N4031" s="28">
        <v>109.9</v>
      </c>
      <c r="O4031" s="27">
        <f>IF(ISBLANK(J4031), "", IF(LEFT(B4031) = "P", J4031+60, J4031+90))</f>
        <v>45719</v>
      </c>
      <c r="P4031" s="27">
        <v>45709</v>
      </c>
      <c r="Q4031" s="27">
        <f>IF(NOT(ISNUMBER(P4031)),"",P4031+15)</f>
        <v>45724</v>
      </c>
      <c r="R4031" s="25" t="s">
        <v>195</v>
      </c>
      <c r="S4031" s="25"/>
      <c r="T4031" s="42"/>
      <c r="U4031" s="24"/>
      <c r="V4031" s="24"/>
      <c r="W4031" s="24"/>
      <c r="X4031" s="24">
        <v>45727</v>
      </c>
      <c r="Y4031" s="23" t="str">
        <f ca="1">IF(LEFT(B4031) = "P",
        IF(OR(ISBLANK(I4031), I4031 = ""), TODAY() - F4031 &amp; CHAR(10) &amp; "(preapproval)", I4031 - F4031 &amp; CHAR(10) &amp; "(PFL filed)"),
       IF(OR(ISBLANK(Z4031), Z4031 = ""), TODAY() - J4031, X4031 - J4031 &amp; CHAR(10) &amp; "(closed)"))</f>
        <v>98
(closed)</v>
      </c>
      <c r="Z4031" s="6" t="str">
        <f>IF(ISBLANK(X4031), "", "Yes")</f>
        <v>Yes</v>
      </c>
    </row>
    <row r="4032" spans="1:26" ht="28.8" hidden="1" x14ac:dyDescent="0.3">
      <c r="A4032" s="29" t="s">
        <v>185</v>
      </c>
      <c r="B4032" s="29">
        <v>2024000309</v>
      </c>
      <c r="C4032" s="31" t="s">
        <v>193</v>
      </c>
      <c r="D4032" s="29" t="s">
        <v>179</v>
      </c>
      <c r="E4032" s="31" t="s">
        <v>576</v>
      </c>
      <c r="F4032" s="43"/>
      <c r="G4032" s="32"/>
      <c r="H4032" s="24" t="s">
        <v>230</v>
      </c>
      <c r="I4032" s="24"/>
      <c r="J4032" s="24">
        <v>45629</v>
      </c>
      <c r="K4032" s="28">
        <v>2170</v>
      </c>
      <c r="L4032" s="44">
        <v>434</v>
      </c>
      <c r="M4032" s="28">
        <v>2170</v>
      </c>
      <c r="N4032" s="28">
        <v>434</v>
      </c>
      <c r="O4032" s="27">
        <f>IF(ISBLANK(J4032), "", IF(LEFT(B4032) = "P", J4032+60, J4032+90))</f>
        <v>45719</v>
      </c>
      <c r="P4032" s="27">
        <v>45709</v>
      </c>
      <c r="Q4032" s="27">
        <f>IF(NOT(ISNUMBER(P4032)),"",P4032+15)</f>
        <v>45724</v>
      </c>
      <c r="R4032" s="25" t="s">
        <v>195</v>
      </c>
      <c r="S4032" s="25"/>
      <c r="T4032" s="42"/>
      <c r="U4032" s="24"/>
      <c r="V4032" s="24"/>
      <c r="W4032" s="24"/>
      <c r="X4032" s="24">
        <v>45727</v>
      </c>
      <c r="Y4032" s="23" t="str">
        <f ca="1">IF(LEFT(B4032) = "P",
        IF(OR(ISBLANK(I4032), I4032 = ""), TODAY() - F4032 &amp; CHAR(10) &amp; "(preapproval)", I4032 - F4032 &amp; CHAR(10) &amp; "(PFL filed)"),
       IF(OR(ISBLANK(Z4032), Z4032 = ""), TODAY() - J4032, X4032 - J4032 &amp; CHAR(10) &amp; "(closed)"))</f>
        <v>98
(closed)</v>
      </c>
      <c r="Z4032" s="6" t="str">
        <f>IF(ISBLANK(X4032), "", "Yes")</f>
        <v>Yes</v>
      </c>
    </row>
    <row r="4033" spans="1:26" ht="28.8" hidden="1" x14ac:dyDescent="0.3">
      <c r="A4033" s="29" t="s">
        <v>185</v>
      </c>
      <c r="B4033" s="29">
        <v>2024000310</v>
      </c>
      <c r="C4033" s="31" t="s">
        <v>575</v>
      </c>
      <c r="D4033" s="29" t="s">
        <v>174</v>
      </c>
      <c r="E4033" s="31" t="s">
        <v>352</v>
      </c>
      <c r="F4033" s="43"/>
      <c r="G4033" s="32"/>
      <c r="H4033" s="24" t="s">
        <v>230</v>
      </c>
      <c r="I4033" s="24"/>
      <c r="J4033" s="24">
        <v>45630</v>
      </c>
      <c r="K4033" s="28">
        <v>1193714</v>
      </c>
      <c r="L4033" s="44">
        <v>0</v>
      </c>
      <c r="M4033" s="28">
        <v>1147250.55</v>
      </c>
      <c r="N4033" s="28">
        <v>0</v>
      </c>
      <c r="O4033" s="27">
        <f>IF(ISBLANK(J4033), "", IF(LEFT(B4033) = "P", J4033+60, J4033+90))</f>
        <v>45720</v>
      </c>
      <c r="P4033" s="27">
        <v>45716</v>
      </c>
      <c r="Q4033" s="27">
        <f>IF(NOT(ISNUMBER(P4033)),"",P4033+15)</f>
        <v>45731</v>
      </c>
      <c r="R4033" s="25" t="s">
        <v>195</v>
      </c>
      <c r="S4033" s="25"/>
      <c r="T4033" s="42"/>
      <c r="U4033" s="24"/>
      <c r="V4033" s="24"/>
      <c r="W4033" s="24"/>
      <c r="X4033" s="24">
        <v>45734</v>
      </c>
      <c r="Y4033" s="23" t="str">
        <f ca="1">IF(LEFT(B4033) = "P",
        IF(OR(ISBLANK(I4033), I4033 = ""), TODAY() - F4033 &amp; CHAR(10) &amp; "(preapproval)", I4033 - F4033 &amp; CHAR(10) &amp; "(PFL filed)"),
       IF(OR(ISBLANK(Z4033), Z4033 = ""), TODAY() - J4033, X4033 - J4033 &amp; CHAR(10) &amp; "(closed)"))</f>
        <v>104
(closed)</v>
      </c>
      <c r="Z4033" s="6" t="str">
        <f>IF(ISBLANK(X4033), "", "Yes")</f>
        <v>Yes</v>
      </c>
    </row>
    <row r="4034" spans="1:26" ht="28.8" hidden="1" x14ac:dyDescent="0.3">
      <c r="A4034" s="29" t="s">
        <v>185</v>
      </c>
      <c r="B4034" s="29">
        <v>2024000311</v>
      </c>
      <c r="C4034" s="31" t="s">
        <v>574</v>
      </c>
      <c r="D4034" s="29" t="s">
        <v>174</v>
      </c>
      <c r="E4034" s="31" t="s">
        <v>352</v>
      </c>
      <c r="F4034" s="43"/>
      <c r="G4034" s="32"/>
      <c r="H4034" s="24" t="s">
        <v>230</v>
      </c>
      <c r="I4034" s="24"/>
      <c r="J4034" s="24">
        <v>45630</v>
      </c>
      <c r="K4034" s="28">
        <v>195533</v>
      </c>
      <c r="L4034" s="44">
        <v>0</v>
      </c>
      <c r="M4034" s="28">
        <v>164580.53</v>
      </c>
      <c r="N4034" s="28">
        <v>0</v>
      </c>
      <c r="O4034" s="27">
        <f>IF(ISBLANK(J4034), "", IF(LEFT(B4034) = "P", J4034+60, J4034+90))</f>
        <v>45720</v>
      </c>
      <c r="P4034" s="27">
        <v>45716</v>
      </c>
      <c r="Q4034" s="27">
        <f>IF(NOT(ISNUMBER(P4034)),"",P4034+15)</f>
        <v>45731</v>
      </c>
      <c r="R4034" s="25" t="s">
        <v>195</v>
      </c>
      <c r="S4034" s="25"/>
      <c r="T4034" s="42"/>
      <c r="U4034" s="24"/>
      <c r="V4034" s="24"/>
      <c r="W4034" s="24"/>
      <c r="X4034" s="24">
        <v>45734</v>
      </c>
      <c r="Y4034" s="23" t="str">
        <f ca="1">IF(LEFT(B4034) = "P",
        IF(OR(ISBLANK(I4034), I4034 = ""), TODAY() - F4034 &amp; CHAR(10) &amp; "(preapproval)", I4034 - F4034 &amp; CHAR(10) &amp; "(PFL filed)"),
       IF(OR(ISBLANK(Z4034), Z4034 = ""), TODAY() - J4034, X4034 - J4034 &amp; CHAR(10) &amp; "(closed)"))</f>
        <v>104
(closed)</v>
      </c>
      <c r="Z4034" s="6" t="str">
        <f>IF(ISBLANK(X4034), "", "Yes")</f>
        <v>Yes</v>
      </c>
    </row>
    <row r="4035" spans="1:26" ht="28.8" hidden="1" x14ac:dyDescent="0.3">
      <c r="A4035" s="29" t="s">
        <v>185</v>
      </c>
      <c r="B4035" s="29">
        <v>2024000312</v>
      </c>
      <c r="C4035" s="50" t="s">
        <v>573</v>
      </c>
      <c r="D4035" s="29" t="s">
        <v>179</v>
      </c>
      <c r="E4035" s="50" t="s">
        <v>572</v>
      </c>
      <c r="F4035" s="43"/>
      <c r="G4035" s="32"/>
      <c r="H4035" s="34" t="s">
        <v>230</v>
      </c>
      <c r="I4035" s="34"/>
      <c r="J4035" s="34">
        <v>45631</v>
      </c>
      <c r="K4035" s="38">
        <v>820</v>
      </c>
      <c r="L4035" s="47">
        <v>205</v>
      </c>
      <c r="M4035" s="28">
        <v>820</v>
      </c>
      <c r="N4035" s="28">
        <v>205</v>
      </c>
      <c r="O4035" s="35">
        <f>IF(ISBLANK(J4035), "", IF(LEFT(B4035) = "P", J4035+60, J4035+90))</f>
        <v>45721</v>
      </c>
      <c r="P4035" s="27">
        <v>45714</v>
      </c>
      <c r="Q4035" s="27">
        <f>IF(NOT(ISNUMBER(P4035)),"",P4035+15)</f>
        <v>45729</v>
      </c>
      <c r="R4035" s="25" t="s">
        <v>195</v>
      </c>
      <c r="S4035" s="25"/>
      <c r="T4035" s="42"/>
      <c r="U4035" s="24"/>
      <c r="V4035" s="24"/>
      <c r="W4035" s="24"/>
      <c r="X4035" s="24">
        <v>45730</v>
      </c>
      <c r="Y4035" s="23" t="str">
        <f ca="1">IF(LEFT(B4035) = "P",
        IF(OR(ISBLANK(I4035), I4035 = ""), TODAY() - F4035 &amp; CHAR(10) &amp; "(preapproval)", I4035 - F4035 &amp; CHAR(10) &amp; "(PFL filed)"),
       IF(OR(ISBLANK(Z4035), Z4035 = ""), TODAY() - J4035, X4035 - J4035 &amp; CHAR(10) &amp; "(closed)"))</f>
        <v>99
(closed)</v>
      </c>
      <c r="Z4035" s="6" t="str">
        <f>IF(ISBLANK(X4035), "", "Yes")</f>
        <v>Yes</v>
      </c>
    </row>
    <row r="4036" spans="1:26" ht="28.8" hidden="1" x14ac:dyDescent="0.3">
      <c r="A4036" s="29" t="s">
        <v>185</v>
      </c>
      <c r="B4036" s="29">
        <v>2024000313</v>
      </c>
      <c r="C4036" s="50" t="s">
        <v>442</v>
      </c>
      <c r="D4036" s="29" t="s">
        <v>179</v>
      </c>
      <c r="E4036" s="50" t="s">
        <v>571</v>
      </c>
      <c r="F4036" s="43"/>
      <c r="G4036" s="32"/>
      <c r="H4036" s="34" t="s">
        <v>230</v>
      </c>
      <c r="I4036" s="34"/>
      <c r="J4036" s="34">
        <v>45632</v>
      </c>
      <c r="K4036" s="38">
        <v>11104</v>
      </c>
      <c r="L4036" s="47">
        <v>694</v>
      </c>
      <c r="M4036" s="28">
        <v>0</v>
      </c>
      <c r="N4036" s="28">
        <v>0</v>
      </c>
      <c r="O4036" s="35">
        <f>IF(ISBLANK(J4036), "", IF(LEFT(B4036) = "P", J4036+60, J4036+90))</f>
        <v>45722</v>
      </c>
      <c r="P4036" s="27">
        <v>45722</v>
      </c>
      <c r="Q4036" s="27">
        <f>IF(NOT(ISNUMBER(P4036)),"",P4036+15)</f>
        <v>45737</v>
      </c>
      <c r="R4036" s="25" t="s">
        <v>195</v>
      </c>
      <c r="S4036" s="25"/>
      <c r="T4036" s="42"/>
      <c r="U4036" s="24"/>
      <c r="V4036" s="24"/>
      <c r="W4036" s="24"/>
      <c r="X4036" s="24">
        <v>45740</v>
      </c>
      <c r="Y4036" s="23" t="str">
        <f ca="1">IF(LEFT(B4036) = "P",
        IF(OR(ISBLANK(I4036), I4036 = ""), TODAY() - F4036 &amp; CHAR(10) &amp; "(preapproval)", I4036 - F4036 &amp; CHAR(10) &amp; "(PFL filed)"),
       IF(OR(ISBLANK(Z4036), Z4036 = ""), TODAY() - J4036, X4036 - J4036 &amp; CHAR(10) &amp; "(closed)"))</f>
        <v>108
(closed)</v>
      </c>
      <c r="Z4036" s="6" t="str">
        <f>IF(ISBLANK(X4036), "", "Yes")</f>
        <v>Yes</v>
      </c>
    </row>
    <row r="4037" spans="1:26" ht="28.8" hidden="1" x14ac:dyDescent="0.3">
      <c r="A4037" s="29" t="s">
        <v>185</v>
      </c>
      <c r="B4037" s="29">
        <v>2024000314</v>
      </c>
      <c r="C4037" s="50" t="s">
        <v>333</v>
      </c>
      <c r="D4037" s="33" t="s">
        <v>179</v>
      </c>
      <c r="E4037" s="50" t="s">
        <v>570</v>
      </c>
      <c r="F4037" s="49"/>
      <c r="G4037" s="48"/>
      <c r="H4037" s="34" t="s">
        <v>230</v>
      </c>
      <c r="I4037" s="34"/>
      <c r="J4037" s="34">
        <v>45632</v>
      </c>
      <c r="K4037" s="38">
        <v>15694.8</v>
      </c>
      <c r="L4037" s="47">
        <v>2615.8000000000002</v>
      </c>
      <c r="M4037" s="38">
        <v>0</v>
      </c>
      <c r="N4037" s="38">
        <v>0</v>
      </c>
      <c r="O4037" s="35">
        <f>IF(ISBLANK(J4037), "", IF(LEFT(B4037) = "P", J4037+60, J4037+90))</f>
        <v>45722</v>
      </c>
      <c r="P4037" s="27" t="s">
        <v>230</v>
      </c>
      <c r="Q4037" s="27" t="s">
        <v>230</v>
      </c>
      <c r="R4037" s="25" t="s">
        <v>195</v>
      </c>
      <c r="S4037" s="25"/>
      <c r="T4037" s="42"/>
      <c r="U4037" s="24"/>
      <c r="V4037" s="24"/>
      <c r="W4037" s="24"/>
      <c r="X4037" s="24">
        <v>45695</v>
      </c>
      <c r="Y4037" s="23" t="str">
        <f ca="1">IF(LEFT(B4037) = "P",
        IF(OR(ISBLANK(I4037), I4037 = ""), TODAY() - F4037 &amp; CHAR(10) &amp; "(preapproval)", I4037 - F4037 &amp; CHAR(10) &amp; "(PFL filed)"),
       IF(OR(ISBLANK(Z4037), Z4037 = ""), TODAY() - J4037, X4037 - J4037 &amp; CHAR(10) &amp; "(closed)"))</f>
        <v>63
(closed)</v>
      </c>
      <c r="Z4037" s="6" t="str">
        <f>IF(ISBLANK(X4037), "", "Yes")</f>
        <v>Yes</v>
      </c>
    </row>
    <row r="4038" spans="1:26" ht="28.8" hidden="1" x14ac:dyDescent="0.3">
      <c r="A4038" s="29" t="s">
        <v>185</v>
      </c>
      <c r="B4038" s="29">
        <v>2024000315</v>
      </c>
      <c r="C4038" s="31" t="s">
        <v>193</v>
      </c>
      <c r="D4038" s="29" t="s">
        <v>179</v>
      </c>
      <c r="E4038" s="31" t="s">
        <v>569</v>
      </c>
      <c r="F4038" s="43"/>
      <c r="G4038" s="32"/>
      <c r="H4038" s="24" t="s">
        <v>230</v>
      </c>
      <c r="I4038" s="24"/>
      <c r="J4038" s="24">
        <v>45635</v>
      </c>
      <c r="K4038" s="28">
        <v>3012.19</v>
      </c>
      <c r="L4038" s="44">
        <v>678</v>
      </c>
      <c r="M4038" s="28">
        <v>3012.19</v>
      </c>
      <c r="N4038" s="28">
        <v>678</v>
      </c>
      <c r="O4038" s="27">
        <f>IF(ISBLANK(J4038), "", IF(LEFT(B4038) = "P", J4038+60, J4038+90))</f>
        <v>45725</v>
      </c>
      <c r="P4038" s="27">
        <v>45714</v>
      </c>
      <c r="Q4038" s="27">
        <f>IF(NOT(ISNUMBER(P4038)),"",P4038+15)</f>
        <v>45729</v>
      </c>
      <c r="R4038" s="25" t="s">
        <v>195</v>
      </c>
      <c r="S4038" s="25"/>
      <c r="T4038" s="42"/>
      <c r="U4038" s="24"/>
      <c r="V4038" s="24"/>
      <c r="W4038" s="24"/>
      <c r="X4038" s="24">
        <v>45730</v>
      </c>
      <c r="Y4038" s="23" t="str">
        <f ca="1">IF(LEFT(B4038) = "P",
        IF(OR(ISBLANK(I4038), I4038 = ""), TODAY() - F4038 &amp; CHAR(10) &amp; "(preapproval)", I4038 - F4038 &amp; CHAR(10) &amp; "(PFL filed)"),
       IF(OR(ISBLANK(Z4038), Z4038 = ""), TODAY() - J4038, X4038 - J4038 &amp; CHAR(10) &amp; "(closed)"))</f>
        <v>95
(closed)</v>
      </c>
      <c r="Z4038" s="6" t="str">
        <f>IF(ISBLANK(X4038), "", "Yes")</f>
        <v>Yes</v>
      </c>
    </row>
    <row r="4039" spans="1:26" ht="28.8" hidden="1" x14ac:dyDescent="0.3">
      <c r="A4039" s="29" t="s">
        <v>185</v>
      </c>
      <c r="B4039" s="29">
        <v>2024000316</v>
      </c>
      <c r="C4039" s="31" t="s">
        <v>193</v>
      </c>
      <c r="D4039" s="29" t="s">
        <v>176</v>
      </c>
      <c r="E4039" s="31" t="s">
        <v>568</v>
      </c>
      <c r="F4039" s="43"/>
      <c r="G4039" s="32"/>
      <c r="H4039" s="24" t="s">
        <v>230</v>
      </c>
      <c r="I4039" s="24"/>
      <c r="J4039" s="24">
        <v>45635</v>
      </c>
      <c r="K4039" s="28">
        <v>6522.1</v>
      </c>
      <c r="L4039" s="44">
        <v>699</v>
      </c>
      <c r="M4039" s="28">
        <v>6522.1</v>
      </c>
      <c r="N4039" s="28">
        <v>699</v>
      </c>
      <c r="O4039" s="27">
        <f>IF(ISBLANK(J4039), "", IF(LEFT(B4039) = "P", J4039+60, J4039+90))</f>
        <v>45725</v>
      </c>
      <c r="P4039" s="27">
        <v>45721</v>
      </c>
      <c r="Q4039" s="27">
        <f>IF(NOT(ISNUMBER(P4039)),"",P4039+15)</f>
        <v>45736</v>
      </c>
      <c r="R4039" s="25" t="s">
        <v>195</v>
      </c>
      <c r="S4039" s="25"/>
      <c r="T4039" s="42"/>
      <c r="U4039" s="24"/>
      <c r="V4039" s="24"/>
      <c r="W4039" s="24"/>
      <c r="X4039" s="24">
        <v>45737</v>
      </c>
      <c r="Y4039" s="23" t="str">
        <f ca="1">IF(LEFT(B4039) = "P",
        IF(OR(ISBLANK(I4039), I4039 = ""), TODAY() - F4039 &amp; CHAR(10) &amp; "(preapproval)", I4039 - F4039 &amp; CHAR(10) &amp; "(PFL filed)"),
       IF(OR(ISBLANK(Z4039), Z4039 = ""), TODAY() - J4039, X4039 - J4039 &amp; CHAR(10) &amp; "(closed)"))</f>
        <v>102
(closed)</v>
      </c>
      <c r="Z4039" s="6" t="str">
        <f>IF(ISBLANK(X4039), "", "Yes")</f>
        <v>Yes</v>
      </c>
    </row>
    <row r="4040" spans="1:26" ht="28.8" hidden="1" x14ac:dyDescent="0.3">
      <c r="A4040" s="29" t="s">
        <v>185</v>
      </c>
      <c r="B4040" s="29">
        <v>2024000317</v>
      </c>
      <c r="C4040" s="31" t="s">
        <v>193</v>
      </c>
      <c r="D4040" s="29" t="s">
        <v>179</v>
      </c>
      <c r="E4040" s="31" t="s">
        <v>394</v>
      </c>
      <c r="F4040" s="43"/>
      <c r="G4040" s="32"/>
      <c r="H4040" s="24" t="s">
        <v>230</v>
      </c>
      <c r="I4040" s="24"/>
      <c r="J4040" s="24">
        <v>45635</v>
      </c>
      <c r="K4040" s="28">
        <v>3715.84</v>
      </c>
      <c r="L4040" s="44">
        <v>940</v>
      </c>
      <c r="M4040" s="28">
        <v>3715.84</v>
      </c>
      <c r="N4040" s="28">
        <v>940</v>
      </c>
      <c r="O4040" s="27">
        <f>IF(ISBLANK(J4040), "", IF(LEFT(B4040) = "P", J4040+60, J4040+90))</f>
        <v>45725</v>
      </c>
      <c r="P4040" s="27">
        <v>45714</v>
      </c>
      <c r="Q4040" s="27">
        <f>IF(NOT(ISNUMBER(P4040)),"",P4040+15)</f>
        <v>45729</v>
      </c>
      <c r="R4040" s="25" t="s">
        <v>195</v>
      </c>
      <c r="S4040" s="25"/>
      <c r="T4040" s="42"/>
      <c r="U4040" s="24"/>
      <c r="V4040" s="24"/>
      <c r="W4040" s="24"/>
      <c r="X4040" s="24">
        <v>45730</v>
      </c>
      <c r="Y4040" s="23" t="str">
        <f ca="1">IF(LEFT(B4040) = "P",
        IF(OR(ISBLANK(I4040), I4040 = ""), TODAY() - F4040 &amp; CHAR(10) &amp; "(preapproval)", I4040 - F4040 &amp; CHAR(10) &amp; "(PFL filed)"),
       IF(OR(ISBLANK(Z4040), Z4040 = ""), TODAY() - J4040, X4040 - J4040 &amp; CHAR(10) &amp; "(closed)"))</f>
        <v>95
(closed)</v>
      </c>
      <c r="Z4040" s="6" t="str">
        <f>IF(ISBLANK(X4040), "", "Yes")</f>
        <v>Yes</v>
      </c>
    </row>
    <row r="4041" spans="1:26" ht="28.8" hidden="1" x14ac:dyDescent="0.3">
      <c r="A4041" s="29" t="s">
        <v>185</v>
      </c>
      <c r="B4041" s="29">
        <v>2024000318</v>
      </c>
      <c r="C4041" s="31" t="s">
        <v>564</v>
      </c>
      <c r="D4041" s="29" t="s">
        <v>176</v>
      </c>
      <c r="E4041" s="31" t="s">
        <v>563</v>
      </c>
      <c r="F4041" s="24"/>
      <c r="G4041" s="32"/>
      <c r="H4041" s="24" t="s">
        <v>230</v>
      </c>
      <c r="I4041" s="24"/>
      <c r="J4041" s="24">
        <v>45635</v>
      </c>
      <c r="K4041" s="28">
        <v>1497.82</v>
      </c>
      <c r="L4041" s="44">
        <v>339.5</v>
      </c>
      <c r="M4041" s="28">
        <v>0</v>
      </c>
      <c r="N4041" s="28">
        <v>0</v>
      </c>
      <c r="O4041" s="27">
        <f>IF(ISBLANK(J4041), "", IF(LEFT(B4041) = "P", J4041+60, J4041+90))</f>
        <v>45725</v>
      </c>
      <c r="P4041" s="27" t="s">
        <v>230</v>
      </c>
      <c r="Q4041" s="27" t="s">
        <v>230</v>
      </c>
      <c r="R4041" s="25" t="s">
        <v>195</v>
      </c>
      <c r="S4041" s="25"/>
      <c r="T4041" s="42"/>
      <c r="U4041" s="24"/>
      <c r="V4041" s="24"/>
      <c r="W4041" s="24"/>
      <c r="X4041" s="24">
        <v>45636</v>
      </c>
      <c r="Y4041" s="23" t="str">
        <f ca="1">IF(LEFT(B4041) = "P",
        IF(OR(ISBLANK(I4041), I4041 = ""), TODAY() - F4041 &amp; CHAR(10) &amp; "(preapproval)", I4041 - F4041 &amp; CHAR(10) &amp; "(PFL filed)"),
       IF(OR(ISBLANK(Z4041), Z4041 = ""), TODAY() - J4041, X4041 - J4041 &amp; CHAR(10) &amp; "(closed)"))</f>
        <v>1
(closed)</v>
      </c>
      <c r="Z4041" s="6" t="str">
        <f>IF(ISBLANK(X4041), "", "Yes")</f>
        <v>Yes</v>
      </c>
    </row>
    <row r="4042" spans="1:26" ht="28.8" hidden="1" x14ac:dyDescent="0.3">
      <c r="A4042" s="29" t="s">
        <v>185</v>
      </c>
      <c r="B4042" s="29">
        <v>2024000319</v>
      </c>
      <c r="C4042" s="31" t="s">
        <v>244</v>
      </c>
      <c r="D4042" s="29" t="s">
        <v>179</v>
      </c>
      <c r="E4042" s="31" t="s">
        <v>567</v>
      </c>
      <c r="F4042" s="43"/>
      <c r="G4042" s="32"/>
      <c r="H4042" s="24" t="s">
        <v>230</v>
      </c>
      <c r="I4042" s="24"/>
      <c r="J4042" s="24">
        <v>45635</v>
      </c>
      <c r="K4042" s="28">
        <v>796.94</v>
      </c>
      <c r="L4042" s="44">
        <v>556</v>
      </c>
      <c r="M4042" s="28">
        <v>225.68</v>
      </c>
      <c r="N4042" s="28">
        <v>520.84</v>
      </c>
      <c r="O4042" s="27">
        <f>IF(ISBLANK(J4042), "", IF(LEFT(B4042) = "P", J4042+60, J4042+90))</f>
        <v>45725</v>
      </c>
      <c r="P4042" s="27">
        <v>45723</v>
      </c>
      <c r="Q4042" s="27">
        <f>IF(NOT(ISNUMBER(P4042)),"",P4042+15)</f>
        <v>45738</v>
      </c>
      <c r="R4042" s="25" t="s">
        <v>195</v>
      </c>
      <c r="S4042" s="25"/>
      <c r="T4042" s="42"/>
      <c r="U4042" s="24"/>
      <c r="V4042" s="24"/>
      <c r="W4042" s="24"/>
      <c r="X4042" s="24">
        <v>45741</v>
      </c>
      <c r="Y4042" s="23" t="str">
        <f ca="1">IF(LEFT(B4042) = "P",
        IF(OR(ISBLANK(I4042), I4042 = ""), TODAY() - F4042 &amp; CHAR(10) &amp; "(preapproval)", I4042 - F4042 &amp; CHAR(10) &amp; "(PFL filed)"),
       IF(OR(ISBLANK(Z4042), Z4042 = ""), TODAY() - J4042, X4042 - J4042 &amp; CHAR(10) &amp; "(closed)"))</f>
        <v>106
(closed)</v>
      </c>
      <c r="Z4042" s="6" t="str">
        <f>IF(ISBLANK(X4042), "", "Yes")</f>
        <v>Yes</v>
      </c>
    </row>
    <row r="4043" spans="1:26" ht="28.8" hidden="1" x14ac:dyDescent="0.3">
      <c r="A4043" s="29" t="s">
        <v>185</v>
      </c>
      <c r="B4043" s="29">
        <v>2024000320</v>
      </c>
      <c r="C4043" s="31" t="s">
        <v>564</v>
      </c>
      <c r="D4043" s="29" t="s">
        <v>176</v>
      </c>
      <c r="E4043" s="31" t="s">
        <v>566</v>
      </c>
      <c r="F4043" s="24"/>
      <c r="G4043" s="32"/>
      <c r="H4043" s="24" t="s">
        <v>230</v>
      </c>
      <c r="I4043" s="24"/>
      <c r="J4043" s="24">
        <v>45636</v>
      </c>
      <c r="K4043" s="28">
        <v>1545.26</v>
      </c>
      <c r="L4043" s="44">
        <v>335.13</v>
      </c>
      <c r="M4043" s="28">
        <v>1545.26</v>
      </c>
      <c r="N4043" s="44">
        <v>335.13</v>
      </c>
      <c r="O4043" s="27">
        <f>IF(ISBLANK(J4043), "", IF(LEFT(B4043) = "P", J4043+60, J4043+90))</f>
        <v>45726</v>
      </c>
      <c r="P4043" s="27">
        <v>45721</v>
      </c>
      <c r="Q4043" s="27">
        <f>IF(NOT(ISNUMBER(P4043)),"",P4043+15)</f>
        <v>45736</v>
      </c>
      <c r="R4043" s="25" t="s">
        <v>195</v>
      </c>
      <c r="S4043" s="25"/>
      <c r="T4043" s="42"/>
      <c r="U4043" s="24"/>
      <c r="V4043" s="24"/>
      <c r="W4043" s="24"/>
      <c r="X4043" s="24">
        <v>45737</v>
      </c>
      <c r="Y4043" s="23" t="str">
        <f ca="1">IF(LEFT(B4043) = "P",
        IF(OR(ISBLANK(I4043), I4043 = ""), TODAY() - F4043 &amp; CHAR(10) &amp; "(preapproval)", I4043 - F4043 &amp; CHAR(10) &amp; "(PFL filed)"),
       IF(OR(ISBLANK(Z4043), Z4043 = ""), TODAY() - J4043, X4043 - J4043 &amp; CHAR(10) &amp; "(closed)"))</f>
        <v>101
(closed)</v>
      </c>
      <c r="Z4043" s="6" t="str">
        <f>IF(ISBLANK(X4043), "", "Yes")</f>
        <v>Yes</v>
      </c>
    </row>
    <row r="4044" spans="1:26" ht="28.8" hidden="1" x14ac:dyDescent="0.3">
      <c r="A4044" s="29" t="s">
        <v>185</v>
      </c>
      <c r="B4044" s="29">
        <v>2024000321</v>
      </c>
      <c r="C4044" s="31" t="s">
        <v>564</v>
      </c>
      <c r="D4044" s="29" t="s">
        <v>176</v>
      </c>
      <c r="E4044" s="31" t="s">
        <v>565</v>
      </c>
      <c r="F4044" s="43"/>
      <c r="G4044" s="32"/>
      <c r="H4044" s="24" t="s">
        <v>230</v>
      </c>
      <c r="I4044" s="24"/>
      <c r="J4044" s="24">
        <v>45636</v>
      </c>
      <c r="K4044" s="28">
        <v>10654</v>
      </c>
      <c r="L4044" s="44">
        <v>164.5</v>
      </c>
      <c r="M4044" s="28">
        <v>0</v>
      </c>
      <c r="N4044" s="28">
        <v>0</v>
      </c>
      <c r="O4044" s="27">
        <f>IF(ISBLANK(J4044), "", IF(LEFT(B4044) = "P", J4044+60, J4044+90))</f>
        <v>45726</v>
      </c>
      <c r="P4044" s="27" t="s">
        <v>230</v>
      </c>
      <c r="Q4044" s="27" t="s">
        <v>230</v>
      </c>
      <c r="R4044" s="25" t="s">
        <v>195</v>
      </c>
      <c r="S4044" s="25"/>
      <c r="T4044" s="42"/>
      <c r="U4044" s="24"/>
      <c r="V4044" s="24"/>
      <c r="W4044" s="24"/>
      <c r="X4044" s="24">
        <v>45663</v>
      </c>
      <c r="Y4044" s="23" t="str">
        <f ca="1">IF(LEFT(B4044) = "P",
        IF(OR(ISBLANK(I4044), I4044 = ""), TODAY() - F4044 &amp; CHAR(10) &amp; "(preapproval)", I4044 - F4044 &amp; CHAR(10) &amp; "(PFL filed)"),
       IF(OR(ISBLANK(Z4044), Z4044 = ""), TODAY() - J4044, X4044 - J4044 &amp; CHAR(10) &amp; "(closed)"))</f>
        <v>27
(closed)</v>
      </c>
      <c r="Z4044" s="6" t="str">
        <f>IF(ISBLANK(X4044), "", "Yes")</f>
        <v>Yes</v>
      </c>
    </row>
    <row r="4045" spans="1:26" ht="28.8" hidden="1" x14ac:dyDescent="0.3">
      <c r="A4045" s="29" t="s">
        <v>185</v>
      </c>
      <c r="B4045" s="29">
        <v>2024000322</v>
      </c>
      <c r="C4045" s="31" t="s">
        <v>564</v>
      </c>
      <c r="D4045" s="29" t="s">
        <v>176</v>
      </c>
      <c r="E4045" s="31" t="s">
        <v>563</v>
      </c>
      <c r="F4045" s="43"/>
      <c r="G4045" s="32"/>
      <c r="H4045" s="24" t="s">
        <v>230</v>
      </c>
      <c r="I4045" s="24"/>
      <c r="J4045" s="24">
        <v>45636</v>
      </c>
      <c r="K4045" s="28">
        <v>1497.82</v>
      </c>
      <c r="L4045" s="44">
        <v>339.5</v>
      </c>
      <c r="M4045" s="28">
        <v>1497.82</v>
      </c>
      <c r="N4045" s="44">
        <v>339.5</v>
      </c>
      <c r="O4045" s="27">
        <f>IF(ISBLANK(J4045), "", IF(LEFT(B4045) = "P", J4045+60, J4045+90))</f>
        <v>45726</v>
      </c>
      <c r="P4045" s="27">
        <v>45721</v>
      </c>
      <c r="Q4045" s="27">
        <f>IF(NOT(ISNUMBER(P4045)),"",P4045+15)</f>
        <v>45736</v>
      </c>
      <c r="R4045" s="25" t="s">
        <v>195</v>
      </c>
      <c r="S4045" s="25"/>
      <c r="T4045" s="42"/>
      <c r="U4045" s="24"/>
      <c r="V4045" s="24"/>
      <c r="W4045" s="24"/>
      <c r="X4045" s="24">
        <v>45737</v>
      </c>
      <c r="Y4045" s="23" t="str">
        <f ca="1">IF(LEFT(B4045) = "P",
        IF(OR(ISBLANK(I4045), I4045 = ""), TODAY() - F4045 &amp; CHAR(10) &amp; "(preapproval)", I4045 - F4045 &amp; CHAR(10) &amp; "(PFL filed)"),
       IF(OR(ISBLANK(Z4045), Z4045 = ""), TODAY() - J4045, X4045 - J4045 &amp; CHAR(10) &amp; "(closed)"))</f>
        <v>101
(closed)</v>
      </c>
      <c r="Z4045" s="6" t="str">
        <f>IF(ISBLANK(X4045), "", "Yes")</f>
        <v>Yes</v>
      </c>
    </row>
    <row r="4046" spans="1:26" ht="26.25" hidden="1" customHeight="1" x14ac:dyDescent="0.3">
      <c r="A4046" s="29" t="s">
        <v>185</v>
      </c>
      <c r="B4046" s="29">
        <v>2024000323</v>
      </c>
      <c r="C4046" s="31" t="s">
        <v>244</v>
      </c>
      <c r="D4046" s="29" t="s">
        <v>179</v>
      </c>
      <c r="E4046" s="31" t="s">
        <v>562</v>
      </c>
      <c r="F4046" s="43"/>
      <c r="G4046" s="32"/>
      <c r="H4046" s="24" t="s">
        <v>230</v>
      </c>
      <c r="I4046" s="24"/>
      <c r="J4046" s="24">
        <v>45637</v>
      </c>
      <c r="K4046" s="28">
        <v>1290</v>
      </c>
      <c r="L4046" s="44">
        <v>322.5</v>
      </c>
      <c r="M4046" s="28">
        <v>1290</v>
      </c>
      <c r="N4046" s="44">
        <v>322.5</v>
      </c>
      <c r="O4046" s="27">
        <f>IF(ISBLANK(J4046), "", IF(LEFT(B4046) = "P", J4046+60, J4046+90))</f>
        <v>45727</v>
      </c>
      <c r="P4046" s="27">
        <v>45721</v>
      </c>
      <c r="Q4046" s="27">
        <f>IF(NOT(ISNUMBER(P4046)),"",P4046+15)</f>
        <v>45736</v>
      </c>
      <c r="R4046" s="25" t="s">
        <v>195</v>
      </c>
      <c r="S4046" s="25"/>
      <c r="T4046" s="42"/>
      <c r="U4046" s="24"/>
      <c r="V4046" s="24"/>
      <c r="W4046" s="24"/>
      <c r="X4046" s="24">
        <v>45737</v>
      </c>
      <c r="Y4046" s="23" t="str">
        <f ca="1">IF(LEFT(B4046) = "P",
        IF(OR(ISBLANK(I4046), I4046 = ""), TODAY() - F4046 &amp; CHAR(10) &amp; "(preapproval)", I4046 - F4046 &amp; CHAR(10) &amp; "(PFL filed)"),
       IF(OR(ISBLANK(Z4046), Z4046 = ""), TODAY() - J4046, X4046 - J4046 &amp; CHAR(10) &amp; "(closed)"))</f>
        <v>100
(closed)</v>
      </c>
      <c r="Z4046" s="6" t="str">
        <f>IF(ISBLANK(X4046), "", "Yes")</f>
        <v>Yes</v>
      </c>
    </row>
    <row r="4047" spans="1:26" ht="28.8" hidden="1" x14ac:dyDescent="0.3">
      <c r="A4047" s="29" t="s">
        <v>185</v>
      </c>
      <c r="B4047" s="29">
        <v>2024000324</v>
      </c>
      <c r="C4047" s="31" t="s">
        <v>329</v>
      </c>
      <c r="D4047" s="29" t="s">
        <v>174</v>
      </c>
      <c r="E4047" s="31" t="s">
        <v>292</v>
      </c>
      <c r="F4047" s="43"/>
      <c r="G4047" s="32"/>
      <c r="H4047" s="24" t="s">
        <v>230</v>
      </c>
      <c r="I4047" s="24"/>
      <c r="J4047" s="24">
        <v>45638</v>
      </c>
      <c r="K4047" s="28">
        <v>249466</v>
      </c>
      <c r="L4047" s="44">
        <v>0</v>
      </c>
      <c r="M4047" s="28">
        <v>247094.47</v>
      </c>
      <c r="N4047" s="28">
        <v>0</v>
      </c>
      <c r="O4047" s="27">
        <f>IF(ISBLANK(J4047), "", IF(LEFT(B4047) = "P", J4047+60, J4047+90))</f>
        <v>45728</v>
      </c>
      <c r="P4047" s="27">
        <v>45716</v>
      </c>
      <c r="Q4047" s="27">
        <f>IF(NOT(ISNUMBER(P4047)),"",P4047+15)</f>
        <v>45731</v>
      </c>
      <c r="R4047" s="25" t="s">
        <v>195</v>
      </c>
      <c r="S4047" s="25"/>
      <c r="T4047" s="42"/>
      <c r="U4047" s="24"/>
      <c r="V4047" s="24"/>
      <c r="W4047" s="24"/>
      <c r="X4047" s="24">
        <v>45734</v>
      </c>
      <c r="Y4047" s="23" t="str">
        <f ca="1">IF(LEFT(B4047) = "P",
        IF(OR(ISBLANK(I4047), I4047 = ""), TODAY() - F4047 &amp; CHAR(10) &amp; "(preapproval)", I4047 - F4047 &amp; CHAR(10) &amp; "(PFL filed)"),
       IF(OR(ISBLANK(Z4047), Z4047 = ""), TODAY() - J4047, X4047 - J4047 &amp; CHAR(10) &amp; "(closed)"))</f>
        <v>96
(closed)</v>
      </c>
      <c r="Z4047" s="6" t="str">
        <f>IF(ISBLANK(X4047), "", "Yes")</f>
        <v>Yes</v>
      </c>
    </row>
    <row r="4048" spans="1:26" ht="28.8" hidden="1" x14ac:dyDescent="0.3">
      <c r="A4048" s="29" t="s">
        <v>185</v>
      </c>
      <c r="B4048" s="29">
        <v>2024000325</v>
      </c>
      <c r="C4048" s="31" t="s">
        <v>193</v>
      </c>
      <c r="D4048" s="29" t="s">
        <v>176</v>
      </c>
      <c r="E4048" s="31" t="s">
        <v>561</v>
      </c>
      <c r="F4048" s="43"/>
      <c r="G4048" s="32"/>
      <c r="H4048" s="24" t="s">
        <v>230</v>
      </c>
      <c r="I4048" s="24"/>
      <c r="J4048" s="24">
        <v>45639</v>
      </c>
      <c r="K4048" s="28">
        <v>3025.75</v>
      </c>
      <c r="L4048" s="44">
        <v>605.15</v>
      </c>
      <c r="M4048" s="28">
        <v>3025.75</v>
      </c>
      <c r="N4048" s="28">
        <v>605.15</v>
      </c>
      <c r="O4048" s="27">
        <f>IF(ISBLANK(J4048), "", IF(LEFT(B4048) = "P", J4048+60, J4048+90))</f>
        <v>45729</v>
      </c>
      <c r="P4048" s="27">
        <v>45727</v>
      </c>
      <c r="Q4048" s="27">
        <f>IF(NOT(ISNUMBER(P4048)),"",P4048+15)</f>
        <v>45742</v>
      </c>
      <c r="R4048" s="25" t="s">
        <v>195</v>
      </c>
      <c r="S4048" s="25"/>
      <c r="T4048" s="42"/>
      <c r="U4048" s="24"/>
      <c r="V4048" s="24"/>
      <c r="W4048" s="24"/>
      <c r="X4048" s="24">
        <v>45743</v>
      </c>
      <c r="Y4048" s="23" t="str">
        <f ca="1">IF(LEFT(B4048) = "P",
        IF(OR(ISBLANK(I4048), I4048 = ""), TODAY() - F4048 &amp; CHAR(10) &amp; "(preapproval)", I4048 - F4048 &amp; CHAR(10) &amp; "(PFL filed)"),
       IF(OR(ISBLANK(Z4048), Z4048 = ""), TODAY() - J4048, X4048 - J4048 &amp; CHAR(10) &amp; "(closed)"))</f>
        <v>104
(closed)</v>
      </c>
      <c r="Z4048" s="6" t="str">
        <f>IF(ISBLANK(X4048), "", "Yes")</f>
        <v>Yes</v>
      </c>
    </row>
    <row r="4049" spans="1:26" ht="28.8" hidden="1" x14ac:dyDescent="0.3">
      <c r="A4049" s="29" t="s">
        <v>185</v>
      </c>
      <c r="B4049" s="29">
        <v>2024000326</v>
      </c>
      <c r="C4049" s="31" t="s">
        <v>193</v>
      </c>
      <c r="D4049" s="29" t="s">
        <v>179</v>
      </c>
      <c r="E4049" s="31" t="s">
        <v>560</v>
      </c>
      <c r="F4049" s="43"/>
      <c r="G4049" s="32"/>
      <c r="H4049" s="24" t="s">
        <v>230</v>
      </c>
      <c r="I4049" s="24"/>
      <c r="J4049" s="24">
        <v>45639</v>
      </c>
      <c r="K4049" s="28">
        <v>2256.21</v>
      </c>
      <c r="L4049" s="44">
        <v>449.6</v>
      </c>
      <c r="M4049" s="28">
        <v>2256.21</v>
      </c>
      <c r="N4049" s="28">
        <v>449.6</v>
      </c>
      <c r="O4049" s="27">
        <f>IF(ISBLANK(J4049), "", IF(LEFT(B4049) = "P", J4049+60, J4049+90))</f>
        <v>45729</v>
      </c>
      <c r="P4049" s="27">
        <v>45723</v>
      </c>
      <c r="Q4049" s="27">
        <f>IF(NOT(ISNUMBER(P4049)),"",P4049+15)</f>
        <v>45738</v>
      </c>
      <c r="R4049" s="25" t="s">
        <v>195</v>
      </c>
      <c r="S4049" s="25"/>
      <c r="T4049" s="42"/>
      <c r="U4049" s="24"/>
      <c r="V4049" s="24"/>
      <c r="W4049" s="24"/>
      <c r="X4049" s="24">
        <v>45741</v>
      </c>
      <c r="Y4049" s="23" t="str">
        <f ca="1">IF(LEFT(B4049) = "P",
        IF(OR(ISBLANK(I4049), I4049 = ""), TODAY() - F4049 &amp; CHAR(10) &amp; "(preapproval)", I4049 - F4049 &amp; CHAR(10) &amp; "(PFL filed)"),
       IF(OR(ISBLANK(Z4049), Z4049 = ""), TODAY() - J4049, X4049 - J4049 &amp; CHAR(10) &amp; "(closed)"))</f>
        <v>102
(closed)</v>
      </c>
      <c r="Z4049" s="6" t="str">
        <f>IF(ISBLANK(X4049), "", "Yes")</f>
        <v>Yes</v>
      </c>
    </row>
    <row r="4050" spans="1:26" ht="28.8" hidden="1" x14ac:dyDescent="0.3">
      <c r="A4050" s="29" t="s">
        <v>185</v>
      </c>
      <c r="B4050" s="29">
        <v>2024000327</v>
      </c>
      <c r="C4050" s="31" t="s">
        <v>193</v>
      </c>
      <c r="D4050" s="29" t="s">
        <v>179</v>
      </c>
      <c r="E4050" s="31" t="s">
        <v>559</v>
      </c>
      <c r="F4050" s="43"/>
      <c r="G4050" s="32"/>
      <c r="H4050" s="24" t="s">
        <v>230</v>
      </c>
      <c r="I4050" s="24"/>
      <c r="J4050" s="24">
        <v>45639</v>
      </c>
      <c r="K4050" s="28">
        <v>439.5</v>
      </c>
      <c r="L4050" s="44">
        <v>87.9</v>
      </c>
      <c r="M4050" s="28">
        <v>439.5</v>
      </c>
      <c r="N4050" s="28">
        <v>87.9</v>
      </c>
      <c r="O4050" s="27">
        <f>IF(ISBLANK(J4050), "", IF(LEFT(B4050) = "P", J4050+60, J4050+90))</f>
        <v>45729</v>
      </c>
      <c r="P4050" s="27">
        <v>45723</v>
      </c>
      <c r="Q4050" s="27">
        <f>IF(NOT(ISNUMBER(P4050)),"",P4050+15)</f>
        <v>45738</v>
      </c>
      <c r="R4050" s="25" t="s">
        <v>195</v>
      </c>
      <c r="S4050" s="25"/>
      <c r="T4050" s="42"/>
      <c r="U4050" s="24"/>
      <c r="V4050" s="24"/>
      <c r="W4050" s="24"/>
      <c r="X4050" s="24">
        <v>45741</v>
      </c>
      <c r="Y4050" s="23" t="str">
        <f ca="1">IF(LEFT(B4050) = "P",
        IF(OR(ISBLANK(I4050), I4050 = ""), TODAY() - F4050 &amp; CHAR(10) &amp; "(preapproval)", I4050 - F4050 &amp; CHAR(10) &amp; "(PFL filed)"),
       IF(OR(ISBLANK(Z4050), Z4050 = ""), TODAY() - J4050, X4050 - J4050 &amp; CHAR(10) &amp; "(closed)"))</f>
        <v>102
(closed)</v>
      </c>
      <c r="Z4050" s="6" t="str">
        <f>IF(ISBLANK(X4050), "", "Yes")</f>
        <v>Yes</v>
      </c>
    </row>
    <row r="4051" spans="1:26" ht="28.8" hidden="1" x14ac:dyDescent="0.3">
      <c r="A4051" s="29" t="s">
        <v>185</v>
      </c>
      <c r="B4051" s="29">
        <v>2024000328</v>
      </c>
      <c r="C4051" s="31" t="s">
        <v>291</v>
      </c>
      <c r="D4051" s="29" t="s">
        <v>176</v>
      </c>
      <c r="E4051" s="31" t="s">
        <v>558</v>
      </c>
      <c r="F4051" s="43"/>
      <c r="G4051" s="32"/>
      <c r="H4051" s="24" t="s">
        <v>230</v>
      </c>
      <c r="I4051" s="24"/>
      <c r="J4051" s="24">
        <v>45639</v>
      </c>
      <c r="K4051" s="28">
        <v>15869.88</v>
      </c>
      <c r="L4051" s="44">
        <v>3037</v>
      </c>
      <c r="M4051" s="28"/>
      <c r="N4051" s="28"/>
      <c r="O4051" s="27">
        <f>IF(ISBLANK(J4051), "", IF(LEFT(B4051) = "P", J4051+60, J4051+90))</f>
        <v>45729</v>
      </c>
      <c r="P4051" s="27" t="s">
        <v>230</v>
      </c>
      <c r="Q4051" s="27" t="s">
        <v>230</v>
      </c>
      <c r="R4051" s="25" t="s">
        <v>195</v>
      </c>
      <c r="S4051" s="25"/>
      <c r="T4051" s="42"/>
      <c r="U4051" s="24"/>
      <c r="V4051" s="24"/>
      <c r="W4051" s="24"/>
      <c r="X4051" s="24">
        <v>45713</v>
      </c>
      <c r="Y4051" s="23" t="str">
        <f ca="1">IF(LEFT(B4051) = "P",
        IF(OR(ISBLANK(I4051), I4051 = ""), TODAY() - F4051 &amp; CHAR(10) &amp; "(preapproval)", I4051 - F4051 &amp; CHAR(10) &amp; "(PFL filed)"),
       IF(OR(ISBLANK(Z4051), Z4051 = ""), TODAY() - J4051, X4051 - J4051 &amp; CHAR(10) &amp; "(closed)"))</f>
        <v>74
(closed)</v>
      </c>
      <c r="Z4051" s="6" t="str">
        <f>IF(ISBLANK(X4051), "", "Yes")</f>
        <v>Yes</v>
      </c>
    </row>
    <row r="4052" spans="1:26" ht="28.8" hidden="1" x14ac:dyDescent="0.3">
      <c r="A4052" s="29" t="s">
        <v>185</v>
      </c>
      <c r="B4052" s="29">
        <v>2024000329</v>
      </c>
      <c r="C4052" s="50" t="s">
        <v>193</v>
      </c>
      <c r="D4052" s="33" t="s">
        <v>179</v>
      </c>
      <c r="E4052" s="31" t="s">
        <v>557</v>
      </c>
      <c r="F4052" s="43"/>
      <c r="G4052" s="32"/>
      <c r="H4052" s="34" t="s">
        <v>230</v>
      </c>
      <c r="I4052" s="24"/>
      <c r="J4052" s="34">
        <v>45643</v>
      </c>
      <c r="K4052" s="38">
        <v>2112.94</v>
      </c>
      <c r="L4052" s="47">
        <v>452</v>
      </c>
      <c r="M4052" s="28">
        <v>2112.94</v>
      </c>
      <c r="N4052" s="28">
        <v>452</v>
      </c>
      <c r="O4052" s="35">
        <f>IF(ISBLANK(J4052), "", IF(LEFT(B4052) = "P", J4052+60, J4052+90))</f>
        <v>45733</v>
      </c>
      <c r="P4052" s="27">
        <v>45723</v>
      </c>
      <c r="Q4052" s="27">
        <f>IF(NOT(ISNUMBER(P4052)),"",P4052+15)</f>
        <v>45738</v>
      </c>
      <c r="R4052" s="25" t="s">
        <v>195</v>
      </c>
      <c r="S4052" s="25"/>
      <c r="T4052" s="42"/>
      <c r="U4052" s="24"/>
      <c r="V4052" s="24"/>
      <c r="W4052" s="24"/>
      <c r="X4052" s="24">
        <v>45741</v>
      </c>
      <c r="Y4052" s="23" t="str">
        <f ca="1">IF(LEFT(B4052) = "P",
        IF(OR(ISBLANK(I4052), I4052 = ""), TODAY() - F4052 &amp; CHAR(10) &amp; "(preapproval)", I4052 - F4052 &amp; CHAR(10) &amp; "(PFL filed)"),
       IF(OR(ISBLANK(Z4052), Z4052 = ""), TODAY() - J4052, X4052 - J4052 &amp; CHAR(10) &amp; "(closed)"))</f>
        <v>98
(closed)</v>
      </c>
      <c r="Z4052" s="6" t="str">
        <f>IF(ISBLANK(X4052), "", "Yes")</f>
        <v>Yes</v>
      </c>
    </row>
    <row r="4053" spans="1:26" ht="28.8" hidden="1" x14ac:dyDescent="0.3">
      <c r="A4053" s="29" t="s">
        <v>185</v>
      </c>
      <c r="B4053" s="29">
        <v>2024000330</v>
      </c>
      <c r="C4053" s="31" t="s">
        <v>281</v>
      </c>
      <c r="D4053" s="29" t="s">
        <v>179</v>
      </c>
      <c r="E4053" s="31" t="s">
        <v>556</v>
      </c>
      <c r="F4053" s="43"/>
      <c r="G4053" s="32"/>
      <c r="H4053" s="24" t="s">
        <v>230</v>
      </c>
      <c r="I4053" s="24"/>
      <c r="J4053" s="24">
        <v>45643</v>
      </c>
      <c r="K4053" s="28">
        <v>1902.42</v>
      </c>
      <c r="L4053" s="44">
        <v>502.8</v>
      </c>
      <c r="M4053" s="28">
        <v>2035.82</v>
      </c>
      <c r="N4053" s="28">
        <v>502.8</v>
      </c>
      <c r="O4053" s="27">
        <f>IF(ISBLANK(J4053), "", IF(LEFT(B4053) = "P", J4053+60, J4053+90))</f>
        <v>45733</v>
      </c>
      <c r="P4053" s="27">
        <v>45730</v>
      </c>
      <c r="Q4053" s="27">
        <f>IF(NOT(ISNUMBER(P4053)),"",P4053+15)</f>
        <v>45745</v>
      </c>
      <c r="R4053" s="25" t="s">
        <v>195</v>
      </c>
      <c r="S4053" s="25"/>
      <c r="T4053" s="42"/>
      <c r="U4053" s="24"/>
      <c r="V4053" s="24"/>
      <c r="W4053" s="24"/>
      <c r="X4053" s="24">
        <v>45748</v>
      </c>
      <c r="Y4053" s="23" t="str">
        <f ca="1">IF(LEFT(B4053) = "P",
        IF(OR(ISBLANK(I4053), I4053 = ""), TODAY() - F4053 &amp; CHAR(10) &amp; "(preapproval)", I4053 - F4053 &amp; CHAR(10) &amp; "(PFL filed)"),
       IF(OR(ISBLANK(Z4053), Z4053 = ""), TODAY() - J4053, X4053 - J4053 &amp; CHAR(10) &amp; "(closed)"))</f>
        <v>105
(closed)</v>
      </c>
      <c r="Z4053" s="6" t="str">
        <f>IF(ISBLANK(X4053), "", "Yes")</f>
        <v>Yes</v>
      </c>
    </row>
    <row r="4054" spans="1:26" ht="28.8" hidden="1" x14ac:dyDescent="0.3">
      <c r="A4054" s="29" t="s">
        <v>185</v>
      </c>
      <c r="B4054" s="29">
        <v>2024000331</v>
      </c>
      <c r="C4054" s="50" t="s">
        <v>442</v>
      </c>
      <c r="D4054" s="29" t="s">
        <v>179</v>
      </c>
      <c r="E4054" s="31" t="s">
        <v>555</v>
      </c>
      <c r="F4054" s="43"/>
      <c r="G4054" s="32"/>
      <c r="H4054" s="24" t="s">
        <v>230</v>
      </c>
      <c r="I4054" s="24"/>
      <c r="J4054" s="24">
        <v>45644</v>
      </c>
      <c r="K4054" s="28">
        <v>2250</v>
      </c>
      <c r="L4054" s="44">
        <v>450</v>
      </c>
      <c r="M4054" s="28">
        <v>2250</v>
      </c>
      <c r="N4054" s="44">
        <v>450</v>
      </c>
      <c r="O4054" s="27">
        <f>IF(ISBLANK(J4054), "", IF(LEFT(B4054) = "P", J4054+60, J4054+90))</f>
        <v>45734</v>
      </c>
      <c r="P4054" s="27">
        <v>45723</v>
      </c>
      <c r="Q4054" s="27">
        <f>IF(NOT(ISNUMBER(P4054)),"",P4054+15)</f>
        <v>45738</v>
      </c>
      <c r="R4054" s="25" t="s">
        <v>195</v>
      </c>
      <c r="S4054" s="25"/>
      <c r="T4054" s="42"/>
      <c r="U4054" s="24"/>
      <c r="V4054" s="24"/>
      <c r="W4054" s="24"/>
      <c r="X4054" s="24">
        <v>45741</v>
      </c>
      <c r="Y4054" s="23" t="str">
        <f ca="1">IF(LEFT(B4054) = "P",
        IF(OR(ISBLANK(I4054), I4054 = ""), TODAY() - F4054 &amp; CHAR(10) &amp; "(preapproval)", I4054 - F4054 &amp; CHAR(10) &amp; "(PFL filed)"),
       IF(OR(ISBLANK(Z4054), Z4054 = ""), TODAY() - J4054, X4054 - J4054 &amp; CHAR(10) &amp; "(closed)"))</f>
        <v>97
(closed)</v>
      </c>
      <c r="Z4054" s="6" t="str">
        <f>IF(ISBLANK(X4054), "", "Yes")</f>
        <v>Yes</v>
      </c>
    </row>
    <row r="4055" spans="1:26" ht="28.8" hidden="1" x14ac:dyDescent="0.3">
      <c r="A4055" s="29" t="s">
        <v>185</v>
      </c>
      <c r="B4055" s="29">
        <v>2024000332</v>
      </c>
      <c r="C4055" s="31" t="s">
        <v>244</v>
      </c>
      <c r="D4055" s="29" t="s">
        <v>179</v>
      </c>
      <c r="E4055" s="31" t="s">
        <v>541</v>
      </c>
      <c r="F4055" s="43"/>
      <c r="G4055" s="32"/>
      <c r="H4055" s="24" t="s">
        <v>230</v>
      </c>
      <c r="I4055" s="24"/>
      <c r="J4055" s="24">
        <v>45645</v>
      </c>
      <c r="K4055" s="28">
        <v>8441.82</v>
      </c>
      <c r="L4055" s="44">
        <v>6600</v>
      </c>
      <c r="M4055" s="28">
        <v>3300</v>
      </c>
      <c r="N4055" s="28">
        <v>660</v>
      </c>
      <c r="O4055" s="27">
        <f>IF(ISBLANK(J4055), "", IF(LEFT(B4055) = "P", J4055+60, J4055+90))</f>
        <v>45735</v>
      </c>
      <c r="P4055" s="27">
        <v>45727</v>
      </c>
      <c r="Q4055" s="27">
        <f>IF(NOT(ISNUMBER(P4055)),"",P4055+15)</f>
        <v>45742</v>
      </c>
      <c r="R4055" s="25" t="s">
        <v>195</v>
      </c>
      <c r="S4055" s="25"/>
      <c r="T4055" s="42"/>
      <c r="U4055" s="24"/>
      <c r="V4055" s="24"/>
      <c r="W4055" s="24"/>
      <c r="X4055" s="24">
        <v>45743</v>
      </c>
      <c r="Y4055" s="23" t="str">
        <f ca="1">IF(LEFT(B4055) = "P",
        IF(OR(ISBLANK(I4055), I4055 = ""), TODAY() - F4055 &amp; CHAR(10) &amp; "(preapproval)", I4055 - F4055 &amp; CHAR(10) &amp; "(PFL filed)"),
       IF(OR(ISBLANK(Z4055), Z4055 = ""), TODAY() - J4055, X4055 - J4055 &amp; CHAR(10) &amp; "(closed)"))</f>
        <v>98
(closed)</v>
      </c>
      <c r="Z4055" s="6" t="str">
        <f>IF(ISBLANK(X4055), "", "Yes")</f>
        <v>Yes</v>
      </c>
    </row>
    <row r="4056" spans="1:26" ht="28.8" hidden="1" x14ac:dyDescent="0.3">
      <c r="A4056" s="29" t="s">
        <v>185</v>
      </c>
      <c r="B4056" s="29">
        <v>2024000333</v>
      </c>
      <c r="C4056" s="31" t="s">
        <v>291</v>
      </c>
      <c r="D4056" s="29" t="s">
        <v>179</v>
      </c>
      <c r="E4056" s="31" t="s">
        <v>509</v>
      </c>
      <c r="F4056" s="43"/>
      <c r="G4056" s="32"/>
      <c r="H4056" s="24" t="s">
        <v>230</v>
      </c>
      <c r="I4056" s="24"/>
      <c r="J4056" s="24">
        <v>45645</v>
      </c>
      <c r="K4056" s="28">
        <v>31302.5</v>
      </c>
      <c r="L4056" s="44">
        <v>8020</v>
      </c>
      <c r="M4056" s="28">
        <v>30133.33</v>
      </c>
      <c r="N4056" s="28">
        <v>8020</v>
      </c>
      <c r="O4056" s="27">
        <f>IF(ISBLANK(J4056), "", IF(LEFT(B4056) = "P", J4056+60, J4056+90))</f>
        <v>45735</v>
      </c>
      <c r="P4056" s="27">
        <v>45727</v>
      </c>
      <c r="Q4056" s="27">
        <f>IF(NOT(ISNUMBER(P4056)),"",P4056+15)</f>
        <v>45742</v>
      </c>
      <c r="R4056" s="25" t="s">
        <v>195</v>
      </c>
      <c r="S4056" s="25"/>
      <c r="T4056" s="42"/>
      <c r="U4056" s="24"/>
      <c r="V4056" s="24"/>
      <c r="W4056" s="24"/>
      <c r="X4056" s="24">
        <v>45743</v>
      </c>
      <c r="Y4056" s="23" t="str">
        <f ca="1">IF(LEFT(B4056) = "P",
        IF(OR(ISBLANK(I4056), I4056 = ""), TODAY() - F4056 &amp; CHAR(10) &amp; "(preapproval)", I4056 - F4056 &amp; CHAR(10) &amp; "(PFL filed)"),
       IF(OR(ISBLANK(Z4056), Z4056 = ""), TODAY() - J4056, X4056 - J4056 &amp; CHAR(10) &amp; "(closed)"))</f>
        <v>98
(closed)</v>
      </c>
      <c r="Z4056" s="6" t="str">
        <f>IF(ISBLANK(X4056), "", "Yes")</f>
        <v>Yes</v>
      </c>
    </row>
    <row r="4057" spans="1:26" ht="28.8" hidden="1" x14ac:dyDescent="0.3">
      <c r="A4057" s="29" t="s">
        <v>185</v>
      </c>
      <c r="B4057" s="29">
        <v>2024000334</v>
      </c>
      <c r="C4057" s="31" t="s">
        <v>291</v>
      </c>
      <c r="D4057" s="29" t="s">
        <v>176</v>
      </c>
      <c r="E4057" s="31" t="s">
        <v>554</v>
      </c>
      <c r="F4057" s="43"/>
      <c r="G4057" s="32"/>
      <c r="H4057" s="24" t="s">
        <v>230</v>
      </c>
      <c r="I4057" s="24"/>
      <c r="J4057" s="24">
        <v>45648</v>
      </c>
      <c r="K4057" s="28">
        <v>5280</v>
      </c>
      <c r="L4057" s="44">
        <v>1056</v>
      </c>
      <c r="M4057" s="28">
        <v>2112</v>
      </c>
      <c r="N4057" s="28">
        <v>0</v>
      </c>
      <c r="O4057" s="27">
        <f>IF(ISBLANK(J4057), "", IF(LEFT(B4057) = "P", J4057+60, J4057+90))</f>
        <v>45738</v>
      </c>
      <c r="P4057" s="27">
        <v>45735</v>
      </c>
      <c r="Q4057" s="27">
        <f>IF(NOT(ISNUMBER(P4057)),"",P4057+15)</f>
        <v>45750</v>
      </c>
      <c r="R4057" s="25" t="s">
        <v>195</v>
      </c>
      <c r="S4057" s="25"/>
      <c r="T4057" s="42"/>
      <c r="U4057" s="24"/>
      <c r="V4057" s="24"/>
      <c r="W4057" s="24"/>
      <c r="X4057" s="24">
        <v>45751</v>
      </c>
      <c r="Y4057" s="23" t="str">
        <f ca="1">IF(LEFT(B4057) = "P",
        IF(OR(ISBLANK(I4057), I4057 = ""), TODAY() - F4057 &amp; CHAR(10) &amp; "(preapproval)", I4057 - F4057 &amp; CHAR(10) &amp; "(PFL filed)"),
       IF(OR(ISBLANK(Z4057), Z4057 = ""), TODAY() - J4057, X4057 - J4057 &amp; CHAR(10) &amp; "(closed)"))</f>
        <v>103
(closed)</v>
      </c>
      <c r="Z4057" s="6" t="str">
        <f>IF(ISBLANK(X4057), "", "Yes")</f>
        <v>Yes</v>
      </c>
    </row>
    <row r="4058" spans="1:26" ht="28.8" hidden="1" x14ac:dyDescent="0.3">
      <c r="A4058" s="29" t="s">
        <v>185</v>
      </c>
      <c r="B4058" s="29">
        <v>2024000335</v>
      </c>
      <c r="C4058" s="31" t="s">
        <v>291</v>
      </c>
      <c r="D4058" s="29" t="s">
        <v>179</v>
      </c>
      <c r="E4058" s="31" t="s">
        <v>443</v>
      </c>
      <c r="F4058" s="43"/>
      <c r="G4058" s="32"/>
      <c r="H4058" s="24" t="s">
        <v>230</v>
      </c>
      <c r="I4058" s="24"/>
      <c r="J4058" s="24">
        <v>45646</v>
      </c>
      <c r="K4058" s="28">
        <v>24610</v>
      </c>
      <c r="L4058" s="44">
        <v>4922</v>
      </c>
      <c r="M4058" s="28">
        <v>19390</v>
      </c>
      <c r="N4058" s="28">
        <v>3878</v>
      </c>
      <c r="O4058" s="27">
        <f>IF(ISBLANK(J4058), "", IF(LEFT(B4058) = "P", J4058+60, J4058+90))</f>
        <v>45736</v>
      </c>
      <c r="P4058" s="27">
        <v>45727</v>
      </c>
      <c r="Q4058" s="27">
        <f>IF(NOT(ISNUMBER(P4058)),"",P4058+15)</f>
        <v>45742</v>
      </c>
      <c r="R4058" s="25" t="s">
        <v>195</v>
      </c>
      <c r="S4058" s="25"/>
      <c r="T4058" s="42"/>
      <c r="U4058" s="24"/>
      <c r="V4058" s="24"/>
      <c r="W4058" s="24"/>
      <c r="X4058" s="24">
        <v>45743</v>
      </c>
      <c r="Y4058" s="23" t="str">
        <f ca="1">IF(LEFT(B4058) = "P",
        IF(OR(ISBLANK(I4058), I4058 = ""), TODAY() - F4058 &amp; CHAR(10) &amp; "(preapproval)", I4058 - F4058 &amp; CHAR(10) &amp; "(PFL filed)"),
       IF(OR(ISBLANK(Z4058), Z4058 = ""), TODAY() - J4058, X4058 - J4058 &amp; CHAR(10) &amp; "(closed)"))</f>
        <v>97
(closed)</v>
      </c>
      <c r="Z4058" s="6" t="str">
        <f>IF(ISBLANK(X4058), "", "Yes")</f>
        <v>Yes</v>
      </c>
    </row>
    <row r="4059" spans="1:26" ht="28.8" hidden="1" x14ac:dyDescent="0.3">
      <c r="A4059" s="29" t="s">
        <v>185</v>
      </c>
      <c r="B4059" s="29">
        <v>2024000336</v>
      </c>
      <c r="C4059" s="31" t="s">
        <v>553</v>
      </c>
      <c r="D4059" s="29" t="s">
        <v>174</v>
      </c>
      <c r="E4059" s="31" t="s">
        <v>352</v>
      </c>
      <c r="F4059" s="43"/>
      <c r="G4059" s="32"/>
      <c r="H4059" s="24" t="s">
        <v>230</v>
      </c>
      <c r="I4059" s="24"/>
      <c r="J4059" s="24">
        <v>45653</v>
      </c>
      <c r="K4059" s="28">
        <v>252688</v>
      </c>
      <c r="L4059" s="44">
        <v>0</v>
      </c>
      <c r="M4059" s="28">
        <v>216185.75</v>
      </c>
      <c r="N4059" s="28">
        <v>0</v>
      </c>
      <c r="O4059" s="27">
        <f>IF(ISBLANK(J4059), "", IF(LEFT(B4059) = "P", J4059+60, J4059+90))</f>
        <v>45743</v>
      </c>
      <c r="P4059" s="27">
        <v>45729</v>
      </c>
      <c r="Q4059" s="27">
        <f>IF(NOT(ISNUMBER(P4059)),"",P4059+15)</f>
        <v>45744</v>
      </c>
      <c r="R4059" s="25" t="s">
        <v>195</v>
      </c>
      <c r="S4059" s="25"/>
      <c r="T4059" s="42"/>
      <c r="U4059" s="24"/>
      <c r="V4059" s="24"/>
      <c r="W4059" s="24"/>
      <c r="X4059" s="24">
        <v>45747</v>
      </c>
      <c r="Y4059" s="23" t="str">
        <f ca="1">IF(LEFT(B4059) = "P",
        IF(OR(ISBLANK(I4059), I4059 = ""), TODAY() - F4059 &amp; CHAR(10) &amp; "(preapproval)", I4059 - F4059 &amp; CHAR(10) &amp; "(PFL filed)"),
       IF(OR(ISBLANK(Z4059), Z4059 = ""), TODAY() - J4059, X4059 - J4059 &amp; CHAR(10) &amp; "(closed)"))</f>
        <v>94
(closed)</v>
      </c>
      <c r="Z4059" s="6" t="str">
        <f>IF(ISBLANK(X4059), "", "Yes")</f>
        <v>Yes</v>
      </c>
    </row>
    <row r="4060" spans="1:26" ht="28.8" hidden="1" x14ac:dyDescent="0.3">
      <c r="A4060" s="29" t="s">
        <v>185</v>
      </c>
      <c r="B4060" s="29">
        <v>2024000337</v>
      </c>
      <c r="C4060" s="31" t="s">
        <v>250</v>
      </c>
      <c r="D4060" s="29" t="s">
        <v>176</v>
      </c>
      <c r="E4060" s="50" t="s">
        <v>552</v>
      </c>
      <c r="F4060" s="43"/>
      <c r="G4060" s="32"/>
      <c r="H4060" s="24" t="s">
        <v>230</v>
      </c>
      <c r="I4060" s="24"/>
      <c r="J4060" s="24">
        <v>45657</v>
      </c>
      <c r="K4060" s="28">
        <v>4462.5</v>
      </c>
      <c r="L4060" s="44">
        <v>262.5</v>
      </c>
      <c r="M4060" s="28">
        <v>4462.5</v>
      </c>
      <c r="N4060" s="44">
        <v>262.5</v>
      </c>
      <c r="O4060" s="27">
        <f>IF(ISBLANK(J4060), "", IF(LEFT(B4060) = "P", J4060+60, J4060+90))</f>
        <v>45747</v>
      </c>
      <c r="P4060" s="27">
        <v>45734</v>
      </c>
      <c r="Q4060" s="27">
        <f>IF(NOT(ISNUMBER(P4060)),"",P4060+15)</f>
        <v>45749</v>
      </c>
      <c r="R4060" s="25" t="s">
        <v>195</v>
      </c>
      <c r="S4060" s="25"/>
      <c r="T4060" s="42"/>
      <c r="U4060" s="24"/>
      <c r="V4060" s="24"/>
      <c r="W4060" s="24"/>
      <c r="X4060" s="24">
        <v>45750</v>
      </c>
      <c r="Y4060" s="23" t="str">
        <f ca="1">IF(LEFT(B4060) = "P",
        IF(OR(ISBLANK(I4060), I4060 = ""), TODAY() - F4060 &amp; CHAR(10) &amp; "(preapproval)", I4060 - F4060 &amp; CHAR(10) &amp; "(PFL filed)"),
       IF(OR(ISBLANK(Z4060), Z4060 = ""), TODAY() - J4060, X4060 - J4060 &amp; CHAR(10) &amp; "(closed)"))</f>
        <v>93
(closed)</v>
      </c>
      <c r="Z4060" s="6" t="str">
        <f>IF(ISBLANK(X4060), "", "Yes")</f>
        <v>Yes</v>
      </c>
    </row>
    <row r="4061" spans="1:26" ht="28.8" hidden="1" x14ac:dyDescent="0.3">
      <c r="A4061" s="29" t="s">
        <v>185</v>
      </c>
      <c r="B4061" s="29">
        <v>2024000338</v>
      </c>
      <c r="C4061" s="31" t="s">
        <v>250</v>
      </c>
      <c r="D4061" s="29" t="s">
        <v>176</v>
      </c>
      <c r="E4061" s="31" t="s">
        <v>551</v>
      </c>
      <c r="F4061" s="43"/>
      <c r="G4061" s="32"/>
      <c r="H4061" s="24" t="s">
        <v>230</v>
      </c>
      <c r="I4061" s="24"/>
      <c r="J4061" s="24">
        <v>45657</v>
      </c>
      <c r="K4061" s="28">
        <v>123097.8</v>
      </c>
      <c r="L4061" s="44">
        <v>0</v>
      </c>
      <c r="M4061" s="28">
        <v>75020.399999999994</v>
      </c>
      <c r="N4061" s="28">
        <v>0</v>
      </c>
      <c r="O4061" s="27">
        <f>IF(ISBLANK(J4061), "", IF(LEFT(B4061) = "P", J4061+60, J4061+90))</f>
        <v>45747</v>
      </c>
      <c r="P4061" s="27">
        <v>45744</v>
      </c>
      <c r="Q4061" s="27">
        <f>IF(NOT(ISNUMBER(P4061)),"",P4061+15)</f>
        <v>45759</v>
      </c>
      <c r="R4061" s="25" t="s">
        <v>195</v>
      </c>
      <c r="S4061" s="25"/>
      <c r="T4061" s="42"/>
      <c r="U4061" s="24"/>
      <c r="V4061" s="24"/>
      <c r="W4061" s="24"/>
      <c r="X4061" s="24">
        <v>45762</v>
      </c>
      <c r="Y4061" s="23" t="str">
        <f ca="1">IF(LEFT(B4061) = "P",
        IF(OR(ISBLANK(I4061), I4061 = ""), TODAY() - F4061 &amp; CHAR(10) &amp; "(preapproval)", I4061 - F4061 &amp; CHAR(10) &amp; "(PFL filed)"),
       IF(OR(ISBLANK(Z4061), Z4061 = ""), TODAY() - J4061, X4061 - J4061 &amp; CHAR(10) &amp; "(closed)"))</f>
        <v>105
(closed)</v>
      </c>
      <c r="Z4061" s="6" t="str">
        <f>IF(ISBLANK(X4061), "", "Yes")</f>
        <v>Yes</v>
      </c>
    </row>
    <row r="4062" spans="1:26" ht="28.8" hidden="1" x14ac:dyDescent="0.3">
      <c r="A4062" s="29" t="s">
        <v>185</v>
      </c>
      <c r="B4062" s="29">
        <v>2024000339</v>
      </c>
      <c r="C4062" s="31" t="s">
        <v>291</v>
      </c>
      <c r="D4062" s="29" t="s">
        <v>179</v>
      </c>
      <c r="E4062" s="31" t="s">
        <v>550</v>
      </c>
      <c r="F4062" s="43"/>
      <c r="G4062" s="32"/>
      <c r="H4062" s="24" t="s">
        <v>230</v>
      </c>
      <c r="I4062" s="24"/>
      <c r="J4062" s="24">
        <v>45657</v>
      </c>
      <c r="K4062" s="28">
        <v>86916.160000000003</v>
      </c>
      <c r="L4062" s="44">
        <v>5431</v>
      </c>
      <c r="M4062" s="28">
        <v>85468.99</v>
      </c>
      <c r="N4062" s="28">
        <v>5346</v>
      </c>
      <c r="O4062" s="27">
        <f>IF(ISBLANK(J4062), "", IF(LEFT(B4062) = "P", J4062+60, J4062+90))</f>
        <v>45747</v>
      </c>
      <c r="P4062" s="27">
        <v>45744</v>
      </c>
      <c r="Q4062" s="27">
        <f>IF(NOT(ISNUMBER(P4062)),"",P4062+15)</f>
        <v>45759</v>
      </c>
      <c r="R4062" s="25" t="s">
        <v>195</v>
      </c>
      <c r="S4062" s="25"/>
      <c r="T4062" s="42"/>
      <c r="U4062" s="24"/>
      <c r="V4062" s="24"/>
      <c r="W4062" s="24"/>
      <c r="X4062" s="24">
        <v>45762</v>
      </c>
      <c r="Y4062" s="23" t="str">
        <f ca="1">IF(LEFT(B4062) = "P",
        IF(OR(ISBLANK(I4062), I4062 = ""), TODAY() - F4062 &amp; CHAR(10) &amp; "(preapproval)", I4062 - F4062 &amp; CHAR(10) &amp; "(PFL filed)"),
       IF(OR(ISBLANK(Z4062), Z4062 = ""), TODAY() - J4062, X4062 - J4062 &amp; CHAR(10) &amp; "(closed)"))</f>
        <v>105
(closed)</v>
      </c>
      <c r="Z4062" s="6" t="str">
        <f>IF(ISBLANK(X4062), "", "Yes")</f>
        <v>Yes</v>
      </c>
    </row>
    <row r="4063" spans="1:26" ht="28.8" hidden="1" x14ac:dyDescent="0.3">
      <c r="A4063" s="29" t="s">
        <v>185</v>
      </c>
      <c r="B4063" s="29">
        <v>2025000001</v>
      </c>
      <c r="C4063" s="31" t="s">
        <v>291</v>
      </c>
      <c r="D4063" s="29" t="s">
        <v>179</v>
      </c>
      <c r="E4063" s="31" t="s">
        <v>493</v>
      </c>
      <c r="F4063" s="43"/>
      <c r="G4063" s="32"/>
      <c r="H4063" s="24"/>
      <c r="I4063" s="24"/>
      <c r="J4063" s="24">
        <v>45660</v>
      </c>
      <c r="K4063" s="28">
        <v>842.5</v>
      </c>
      <c r="L4063" s="44">
        <v>168.5</v>
      </c>
      <c r="M4063" s="28">
        <v>0</v>
      </c>
      <c r="N4063" s="28">
        <v>0</v>
      </c>
      <c r="O4063" s="27">
        <f>IF(ISBLANK(J4063), "", IF(LEFT(B4063) = "P", J4063+60, J4063+90))</f>
        <v>45750</v>
      </c>
      <c r="P4063" s="27" t="s">
        <v>230</v>
      </c>
      <c r="Q4063" s="27" t="s">
        <v>230</v>
      </c>
      <c r="R4063" s="25" t="s">
        <v>195</v>
      </c>
      <c r="S4063" s="25"/>
      <c r="T4063" s="42"/>
      <c r="U4063" s="24"/>
      <c r="V4063" s="24"/>
      <c r="W4063" s="24"/>
      <c r="X4063" s="24">
        <v>45687</v>
      </c>
      <c r="Y4063" s="23" t="str">
        <f ca="1">IF(LEFT(B4063) = "P",
        IF(OR(ISBLANK(I4063), I4063 = ""), TODAY() - F4063 &amp; CHAR(10) &amp; "(preapproval)", I4063 - F4063 &amp; CHAR(10) &amp; "(PFL filed)"),
       IF(OR(ISBLANK(Z4063), Z4063 = ""), TODAY() - J4063, X4063 - J4063 &amp; CHAR(10) &amp; "(closed)"))</f>
        <v>27
(closed)</v>
      </c>
      <c r="Z4063" s="6" t="str">
        <f>IF(ISBLANK(X4063), "", "Yes")</f>
        <v>Yes</v>
      </c>
    </row>
    <row r="4064" spans="1:26" ht="28.8" hidden="1" x14ac:dyDescent="0.3">
      <c r="A4064" s="29" t="s">
        <v>185</v>
      </c>
      <c r="B4064" s="29">
        <v>2025000002</v>
      </c>
      <c r="C4064" s="31" t="s">
        <v>261</v>
      </c>
      <c r="D4064" s="29" t="s">
        <v>179</v>
      </c>
      <c r="E4064" s="31" t="s">
        <v>521</v>
      </c>
      <c r="F4064" s="43"/>
      <c r="G4064" s="32"/>
      <c r="H4064" s="24" t="s">
        <v>230</v>
      </c>
      <c r="I4064" s="24"/>
      <c r="J4064" s="24">
        <v>45660</v>
      </c>
      <c r="K4064" s="28">
        <v>1714.94</v>
      </c>
      <c r="L4064" s="44">
        <v>171.38</v>
      </c>
      <c r="M4064" s="28">
        <v>1714.94</v>
      </c>
      <c r="N4064" s="44">
        <v>171.38</v>
      </c>
      <c r="O4064" s="27">
        <f>IF(ISBLANK(J4064), "", IF(LEFT(B4064) = "P", J4064+60, J4064+90))</f>
        <v>45750</v>
      </c>
      <c r="P4064" s="27">
        <v>45749</v>
      </c>
      <c r="Q4064" s="27">
        <f>IF(NOT(ISNUMBER(P4064)),"",P4064+15)</f>
        <v>45764</v>
      </c>
      <c r="R4064" s="25" t="s">
        <v>195</v>
      </c>
      <c r="S4064" s="25"/>
      <c r="T4064" s="42"/>
      <c r="U4064" s="24"/>
      <c r="V4064" s="24"/>
      <c r="W4064" s="24"/>
      <c r="X4064" s="24">
        <v>45765</v>
      </c>
      <c r="Y4064" s="23" t="str">
        <f ca="1">IF(LEFT(B4064) = "P",
        IF(OR(ISBLANK(I4064), I4064 = ""), TODAY() - F4064 &amp; CHAR(10) &amp; "(preapproval)", I4064 - F4064 &amp; CHAR(10) &amp; "(PFL filed)"),
       IF(OR(ISBLANK(Z4064), Z4064 = ""), TODAY() - J4064, X4064 - J4064 &amp; CHAR(10) &amp; "(closed)"))</f>
        <v>105
(closed)</v>
      </c>
      <c r="Z4064" s="6" t="str">
        <f>IF(ISBLANK(X4064), "", "Yes")</f>
        <v>Yes</v>
      </c>
    </row>
    <row r="4065" spans="1:26" ht="28.8" hidden="1" x14ac:dyDescent="0.3">
      <c r="A4065" s="29" t="s">
        <v>185</v>
      </c>
      <c r="B4065" s="29">
        <v>2025000003</v>
      </c>
      <c r="C4065" s="31" t="s">
        <v>291</v>
      </c>
      <c r="D4065" s="29" t="s">
        <v>179</v>
      </c>
      <c r="E4065" s="31" t="s">
        <v>549</v>
      </c>
      <c r="F4065" s="43"/>
      <c r="G4065" s="32"/>
      <c r="H4065" s="24"/>
      <c r="I4065" s="24"/>
      <c r="J4065" s="24">
        <v>45663</v>
      </c>
      <c r="K4065" s="28">
        <v>3354.67</v>
      </c>
      <c r="L4065" s="44">
        <v>680</v>
      </c>
      <c r="M4065" s="28">
        <v>3354.67</v>
      </c>
      <c r="N4065" s="28">
        <v>680</v>
      </c>
      <c r="O4065" s="27">
        <f>IF(ISBLANK(J4065), "", IF(LEFT(B4065) = "P", J4065+60, J4065+90))</f>
        <v>45753</v>
      </c>
      <c r="P4065" s="27">
        <v>45744</v>
      </c>
      <c r="Q4065" s="27">
        <f>IF(NOT(ISNUMBER(P4065)),"",P4065+15)</f>
        <v>45759</v>
      </c>
      <c r="R4065" s="25" t="s">
        <v>195</v>
      </c>
      <c r="S4065" s="25"/>
      <c r="T4065" s="42"/>
      <c r="U4065" s="24"/>
      <c r="V4065" s="24"/>
      <c r="W4065" s="24"/>
      <c r="X4065" s="24">
        <v>45762</v>
      </c>
      <c r="Y4065" s="23" t="str">
        <f ca="1">IF(LEFT(B4065) = "P",
        IF(OR(ISBLANK(I4065), I4065 = ""), TODAY() - F4065 &amp; CHAR(10) &amp; "(preapproval)", I4065 - F4065 &amp; CHAR(10) &amp; "(PFL filed)"),
       IF(OR(ISBLANK(Z4065), Z4065 = ""), TODAY() - J4065, X4065 - J4065 &amp; CHAR(10) &amp; "(closed)"))</f>
        <v>99
(closed)</v>
      </c>
      <c r="Z4065" s="6" t="str">
        <f>IF(ISBLANK(X4065), "", "Yes")</f>
        <v>Yes</v>
      </c>
    </row>
    <row r="4066" spans="1:26" ht="28.8" hidden="1" x14ac:dyDescent="0.3">
      <c r="A4066" s="29" t="s">
        <v>185</v>
      </c>
      <c r="B4066" s="29">
        <v>2025000004</v>
      </c>
      <c r="C4066" s="31" t="s">
        <v>261</v>
      </c>
      <c r="D4066" s="29" t="s">
        <v>179</v>
      </c>
      <c r="E4066" s="31" t="s">
        <v>548</v>
      </c>
      <c r="F4066" s="43"/>
      <c r="G4066" s="32"/>
      <c r="H4066" s="24" t="s">
        <v>230</v>
      </c>
      <c r="I4066" s="24"/>
      <c r="J4066" s="24">
        <v>45664</v>
      </c>
      <c r="K4066" s="28">
        <v>3482.85</v>
      </c>
      <c r="L4066" s="44">
        <v>720.59</v>
      </c>
      <c r="M4066" s="28">
        <v>3482.85</v>
      </c>
      <c r="N4066" s="44">
        <v>720.59</v>
      </c>
      <c r="O4066" s="27">
        <f>IF(ISBLANK(J4066), "", IF(LEFT(B4066) = "P", J4066+60, J4066+90))</f>
        <v>45754</v>
      </c>
      <c r="P4066" s="27">
        <v>45750</v>
      </c>
      <c r="Q4066" s="27">
        <f>IF(NOT(ISNUMBER(P4066)),"",P4066+15)</f>
        <v>45765</v>
      </c>
      <c r="R4066" s="25" t="s">
        <v>195</v>
      </c>
      <c r="S4066" s="25"/>
      <c r="T4066" s="42"/>
      <c r="U4066" s="24"/>
      <c r="V4066" s="24"/>
      <c r="W4066" s="24"/>
      <c r="X4066" s="24">
        <v>45768</v>
      </c>
      <c r="Y4066" s="23" t="str">
        <f ca="1">IF(LEFT(B4066) = "P",
        IF(OR(ISBLANK(I4066), I4066 = ""), TODAY() - F4066 &amp; CHAR(10) &amp; "(preapproval)", I4066 - F4066 &amp; CHAR(10) &amp; "(PFL filed)"),
       IF(OR(ISBLANK(Z4066), Z4066 = ""), TODAY() - J4066, X4066 - J4066 &amp; CHAR(10) &amp; "(closed)"))</f>
        <v>104
(closed)</v>
      </c>
      <c r="Z4066" s="6" t="str">
        <f>IF(ISBLANK(X4066), "", "Yes")</f>
        <v>Yes</v>
      </c>
    </row>
    <row r="4067" spans="1:26" ht="28.8" hidden="1" x14ac:dyDescent="0.3">
      <c r="A4067" s="29" t="s">
        <v>185</v>
      </c>
      <c r="B4067" s="29">
        <v>2025000005</v>
      </c>
      <c r="C4067" s="31" t="s">
        <v>193</v>
      </c>
      <c r="D4067" s="29" t="s">
        <v>179</v>
      </c>
      <c r="E4067" s="31" t="s">
        <v>547</v>
      </c>
      <c r="F4067" s="43"/>
      <c r="G4067" s="32"/>
      <c r="H4067" s="24" t="s">
        <v>230</v>
      </c>
      <c r="I4067" s="24"/>
      <c r="J4067" s="24">
        <v>45667</v>
      </c>
      <c r="K4067" s="28">
        <v>4135.93</v>
      </c>
      <c r="L4067" s="44">
        <v>717</v>
      </c>
      <c r="M4067" s="28">
        <v>4135.93</v>
      </c>
      <c r="N4067" s="28">
        <v>717</v>
      </c>
      <c r="O4067" s="27">
        <f>IF(ISBLANK(J4067), "", IF(LEFT(B4067) = "P", J4067+60, J4067+90))</f>
        <v>45757</v>
      </c>
      <c r="P4067" s="27">
        <v>45751</v>
      </c>
      <c r="Q4067" s="27">
        <f>IF(NOT(ISNUMBER(P4067)),"",P4067+15)</f>
        <v>45766</v>
      </c>
      <c r="R4067" s="25" t="s">
        <v>195</v>
      </c>
      <c r="S4067" s="25"/>
      <c r="T4067" s="42"/>
      <c r="U4067" s="24"/>
      <c r="V4067" s="24"/>
      <c r="W4067" s="24"/>
      <c r="X4067" s="24">
        <v>45769</v>
      </c>
      <c r="Y4067" s="23" t="str">
        <f ca="1">IF(LEFT(B4067) = "P",
        IF(OR(ISBLANK(I4067), I4067 = ""), TODAY() - F4067 &amp; CHAR(10) &amp; "(preapproval)", I4067 - F4067 &amp; CHAR(10) &amp; "(PFL filed)"),
       IF(OR(ISBLANK(Z4067), Z4067 = ""), TODAY() - J4067, X4067 - J4067 &amp; CHAR(10) &amp; "(closed)"))</f>
        <v>102
(closed)</v>
      </c>
      <c r="Z4067" s="6" t="str">
        <f>IF(ISBLANK(X4067), "", "Yes")</f>
        <v>Yes</v>
      </c>
    </row>
    <row r="4068" spans="1:26" ht="28.8" hidden="1" x14ac:dyDescent="0.3">
      <c r="A4068" s="29" t="s">
        <v>185</v>
      </c>
      <c r="B4068" s="29">
        <v>2025000006</v>
      </c>
      <c r="C4068" s="31" t="s">
        <v>193</v>
      </c>
      <c r="D4068" s="29" t="s">
        <v>176</v>
      </c>
      <c r="E4068" s="31" t="s">
        <v>485</v>
      </c>
      <c r="F4068" s="43"/>
      <c r="G4068" s="32"/>
      <c r="H4068" s="24" t="s">
        <v>230</v>
      </c>
      <c r="I4068" s="24"/>
      <c r="J4068" s="24">
        <v>45667</v>
      </c>
      <c r="K4068" s="28">
        <v>2202.67</v>
      </c>
      <c r="L4068" s="44">
        <v>880</v>
      </c>
      <c r="M4068" s="28">
        <v>0</v>
      </c>
      <c r="N4068" s="28">
        <v>0</v>
      </c>
      <c r="O4068" s="27">
        <f>IF(ISBLANK(J4068), "", IF(LEFT(B4068) = "P", J4068+60, J4068+90))</f>
        <v>45757</v>
      </c>
      <c r="P4068" s="27" t="s">
        <v>230</v>
      </c>
      <c r="Q4068" s="27" t="s">
        <v>230</v>
      </c>
      <c r="R4068" s="25" t="s">
        <v>195</v>
      </c>
      <c r="S4068" s="25"/>
      <c r="T4068" s="42"/>
      <c r="U4068" s="24"/>
      <c r="V4068" s="24"/>
      <c r="W4068" s="24"/>
      <c r="X4068" s="24">
        <v>45699</v>
      </c>
      <c r="Y4068" s="23" t="str">
        <f ca="1">IF(LEFT(B4068) = "P",
        IF(OR(ISBLANK(I4068), I4068 = ""), TODAY() - F4068 &amp; CHAR(10) &amp; "(preapproval)", I4068 - F4068 &amp; CHAR(10) &amp; "(PFL filed)"),
       IF(OR(ISBLANK(Z4068), Z4068 = ""), TODAY() - J4068, X4068 - J4068 &amp; CHAR(10) &amp; "(closed)"))</f>
        <v>32
(closed)</v>
      </c>
      <c r="Z4068" s="6" t="str">
        <f>IF(ISBLANK(X4068), "", "Yes")</f>
        <v>Yes</v>
      </c>
    </row>
    <row r="4069" spans="1:26" ht="28.8" hidden="1" x14ac:dyDescent="0.3">
      <c r="A4069" s="29" t="s">
        <v>185</v>
      </c>
      <c r="B4069" s="29">
        <v>2025000007</v>
      </c>
      <c r="C4069" s="31" t="s">
        <v>193</v>
      </c>
      <c r="D4069" s="29" t="s">
        <v>176</v>
      </c>
      <c r="E4069" s="31" t="s">
        <v>546</v>
      </c>
      <c r="F4069" s="43"/>
      <c r="G4069" s="32"/>
      <c r="H4069" s="24" t="s">
        <v>230</v>
      </c>
      <c r="I4069" s="24"/>
      <c r="J4069" s="24">
        <v>45667</v>
      </c>
      <c r="K4069" s="28">
        <v>1405.88</v>
      </c>
      <c r="L4069" s="44">
        <v>248.5</v>
      </c>
      <c r="M4069" s="28">
        <v>1405.88</v>
      </c>
      <c r="N4069" s="44">
        <v>248.5</v>
      </c>
      <c r="O4069" s="27">
        <f>IF(ISBLANK(J4069), "", IF(LEFT(B4069) = "P", J4069+60, J4069+90))</f>
        <v>45757</v>
      </c>
      <c r="P4069" s="27">
        <v>45755</v>
      </c>
      <c r="Q4069" s="27">
        <f>IF(NOT(ISNUMBER(P4069)),"",P4069+15)</f>
        <v>45770</v>
      </c>
      <c r="R4069" s="25" t="s">
        <v>195</v>
      </c>
      <c r="S4069" s="25"/>
      <c r="T4069" s="42"/>
      <c r="U4069" s="24"/>
      <c r="V4069" s="24"/>
      <c r="W4069" s="24"/>
      <c r="X4069" s="24">
        <v>45771</v>
      </c>
      <c r="Y4069" s="23" t="str">
        <f ca="1">IF(LEFT(B4069) = "P",
        IF(OR(ISBLANK(I4069), I4069 = ""), TODAY() - F4069 &amp; CHAR(10) &amp; "(preapproval)", I4069 - F4069 &amp; CHAR(10) &amp; "(PFL filed)"),
       IF(OR(ISBLANK(Z4069), Z4069 = ""), TODAY() - J4069, X4069 - J4069 &amp; CHAR(10) &amp; "(closed)"))</f>
        <v>104
(closed)</v>
      </c>
      <c r="Z4069" s="6" t="str">
        <f>IF(ISBLANK(X4069), "", "Yes")</f>
        <v>Yes</v>
      </c>
    </row>
    <row r="4070" spans="1:26" ht="28.8" hidden="1" x14ac:dyDescent="0.3">
      <c r="A4070" s="29" t="s">
        <v>185</v>
      </c>
      <c r="B4070" s="29">
        <v>2025000008</v>
      </c>
      <c r="C4070" s="31" t="s">
        <v>193</v>
      </c>
      <c r="D4070" s="29" t="s">
        <v>179</v>
      </c>
      <c r="E4070" s="31" t="s">
        <v>545</v>
      </c>
      <c r="F4070" s="43"/>
      <c r="G4070" s="32"/>
      <c r="H4070" s="24" t="s">
        <v>230</v>
      </c>
      <c r="I4070" s="24"/>
      <c r="J4070" s="24">
        <v>45667</v>
      </c>
      <c r="K4070" s="28">
        <v>1516.84</v>
      </c>
      <c r="L4070" s="44">
        <v>257.8</v>
      </c>
      <c r="M4070" s="28">
        <v>1516.84</v>
      </c>
      <c r="N4070" s="28">
        <v>257.8</v>
      </c>
      <c r="O4070" s="27">
        <f>IF(ISBLANK(J4070), "", IF(LEFT(B4070) = "P", J4070+60, J4070+90))</f>
        <v>45757</v>
      </c>
      <c r="P4070" s="27">
        <v>45751</v>
      </c>
      <c r="Q4070" s="27">
        <f>IF(NOT(ISNUMBER(P4070)),"",P4070+15)</f>
        <v>45766</v>
      </c>
      <c r="R4070" s="25" t="s">
        <v>195</v>
      </c>
      <c r="S4070" s="25"/>
      <c r="T4070" s="42"/>
      <c r="U4070" s="24"/>
      <c r="V4070" s="24"/>
      <c r="W4070" s="24"/>
      <c r="X4070" s="24">
        <v>45769</v>
      </c>
      <c r="Y4070" s="23" t="str">
        <f ca="1">IF(LEFT(B4070) = "P",
        IF(OR(ISBLANK(I4070), I4070 = ""), TODAY() - F4070 &amp; CHAR(10) &amp; "(preapproval)", I4070 - F4070 &amp; CHAR(10) &amp; "(PFL filed)"),
       IF(OR(ISBLANK(Z4070), Z4070 = ""), TODAY() - J4070, X4070 - J4070 &amp; CHAR(10) &amp; "(closed)"))</f>
        <v>102
(closed)</v>
      </c>
      <c r="Z4070" s="6" t="str">
        <f>IF(ISBLANK(X4070), "", "Yes")</f>
        <v>Yes</v>
      </c>
    </row>
    <row r="4071" spans="1:26" ht="28.8" hidden="1" x14ac:dyDescent="0.3">
      <c r="A4071" s="29" t="s">
        <v>185</v>
      </c>
      <c r="B4071" s="29">
        <v>2025000009</v>
      </c>
      <c r="C4071" s="31" t="s">
        <v>193</v>
      </c>
      <c r="D4071" s="29" t="s">
        <v>179</v>
      </c>
      <c r="E4071" s="31" t="s">
        <v>311</v>
      </c>
      <c r="F4071" s="43"/>
      <c r="G4071" s="32"/>
      <c r="H4071" s="24" t="s">
        <v>230</v>
      </c>
      <c r="I4071" s="24"/>
      <c r="J4071" s="24">
        <v>45667</v>
      </c>
      <c r="K4071" s="28">
        <v>1203.94</v>
      </c>
      <c r="L4071" s="44">
        <v>225.8</v>
      </c>
      <c r="M4071" s="28">
        <v>1203.94</v>
      </c>
      <c r="N4071" s="28">
        <v>225.8</v>
      </c>
      <c r="O4071" s="27">
        <f>IF(ISBLANK(J4071), "", IF(LEFT(B4071) = "P", J4071+60, J4071+90))</f>
        <v>45757</v>
      </c>
      <c r="P4071" s="27">
        <v>45755</v>
      </c>
      <c r="Q4071" s="27">
        <f>IF(NOT(ISNUMBER(P4071)),"",P4071+15)</f>
        <v>45770</v>
      </c>
      <c r="R4071" s="25" t="s">
        <v>195</v>
      </c>
      <c r="S4071" s="25"/>
      <c r="T4071" s="42"/>
      <c r="U4071" s="24"/>
      <c r="V4071" s="24"/>
      <c r="W4071" s="24"/>
      <c r="X4071" s="24">
        <v>45771</v>
      </c>
      <c r="Y4071" s="23" t="str">
        <f ca="1">IF(LEFT(B4071) = "P",
        IF(OR(ISBLANK(I4071), I4071 = ""), TODAY() - F4071 &amp; CHAR(10) &amp; "(preapproval)", I4071 - F4071 &amp; CHAR(10) &amp; "(PFL filed)"),
       IF(OR(ISBLANK(Z4071), Z4071 = ""), TODAY() - J4071, X4071 - J4071 &amp; CHAR(10) &amp; "(closed)"))</f>
        <v>104
(closed)</v>
      </c>
      <c r="Z4071" s="6" t="str">
        <f>IF(ISBLANK(X4071), "", "Yes")</f>
        <v>Yes</v>
      </c>
    </row>
    <row r="4072" spans="1:26" ht="28.8" hidden="1" x14ac:dyDescent="0.3">
      <c r="A4072" s="29" t="s">
        <v>185</v>
      </c>
      <c r="B4072" s="29">
        <v>2025000010</v>
      </c>
      <c r="C4072" s="31" t="s">
        <v>534</v>
      </c>
      <c r="D4072" s="29" t="s">
        <v>179</v>
      </c>
      <c r="E4072" s="31" t="s">
        <v>544</v>
      </c>
      <c r="F4072" s="43"/>
      <c r="G4072" s="32"/>
      <c r="H4072" s="24"/>
      <c r="I4072" s="24"/>
      <c r="J4072" s="24">
        <v>45679</v>
      </c>
      <c r="K4072" s="28">
        <v>0</v>
      </c>
      <c r="L4072" s="44">
        <v>0</v>
      </c>
      <c r="M4072" s="28">
        <v>0</v>
      </c>
      <c r="N4072" s="28">
        <v>0</v>
      </c>
      <c r="O4072" s="27">
        <f>IF(ISBLANK(J4072), "", IF(LEFT(B4072) = "P", J4072+60, J4072+90))</f>
        <v>45769</v>
      </c>
      <c r="P4072" s="27" t="s">
        <v>230</v>
      </c>
      <c r="Q4072" s="27" t="s">
        <v>230</v>
      </c>
      <c r="R4072" s="25" t="s">
        <v>195</v>
      </c>
      <c r="S4072" s="25"/>
      <c r="T4072" s="42"/>
      <c r="U4072" s="24"/>
      <c r="V4072" s="24"/>
      <c r="W4072" s="24" t="s">
        <v>230</v>
      </c>
      <c r="X4072" s="24">
        <v>45680</v>
      </c>
      <c r="Y4072" s="23" t="str">
        <f ca="1">IF(LEFT(B4072) = "P",
        IF(OR(ISBLANK(I4072), I4072 = ""), TODAY() - F4072 &amp; CHAR(10) &amp; "(preapproval)", I4072 - F4072 &amp; CHAR(10) &amp; "(PFL filed)"),
       IF(OR(ISBLANK(Z4072), Z4072 = ""), TODAY() - J4072, X4072 - J4072 &amp; CHAR(10) &amp; "(closed)"))</f>
        <v>1
(closed)</v>
      </c>
      <c r="Z4072" s="6" t="str">
        <f>IF(ISBLANK(X4072), "", "Yes")</f>
        <v>Yes</v>
      </c>
    </row>
    <row r="4073" spans="1:26" ht="28.8" hidden="1" x14ac:dyDescent="0.3">
      <c r="A4073" s="29" t="s">
        <v>185</v>
      </c>
      <c r="B4073" s="29">
        <v>2025000011</v>
      </c>
      <c r="C4073" s="31" t="s">
        <v>534</v>
      </c>
      <c r="D4073" s="29" t="s">
        <v>179</v>
      </c>
      <c r="E4073" s="31" t="s">
        <v>543</v>
      </c>
      <c r="F4073" s="43"/>
      <c r="G4073" s="32"/>
      <c r="H4073" s="24" t="s">
        <v>230</v>
      </c>
      <c r="I4073" s="24"/>
      <c r="J4073" s="24">
        <v>45680</v>
      </c>
      <c r="K4073" s="28">
        <v>4620</v>
      </c>
      <c r="L4073" s="44">
        <v>770</v>
      </c>
      <c r="M4073" s="28">
        <v>3660</v>
      </c>
      <c r="N4073" s="28">
        <v>610</v>
      </c>
      <c r="O4073" s="27">
        <f>IF(ISBLANK(J4073), "", IF(LEFT(B4073) = "P", J4073+60, J4073+90))</f>
        <v>45770</v>
      </c>
      <c r="P4073" s="27">
        <v>45756</v>
      </c>
      <c r="Q4073" s="27">
        <f>IF(NOT(ISNUMBER(P4073)),"",P4073+15)</f>
        <v>45771</v>
      </c>
      <c r="R4073" s="25" t="s">
        <v>195</v>
      </c>
      <c r="S4073" s="25"/>
      <c r="T4073" s="42"/>
      <c r="U4073" s="24"/>
      <c r="V4073" s="24"/>
      <c r="W4073" s="24"/>
      <c r="X4073" s="24">
        <v>45772</v>
      </c>
      <c r="Y4073" s="23" t="str">
        <f ca="1">IF(LEFT(B4073) = "P",
        IF(OR(ISBLANK(I4073), I4073 = ""), TODAY() - F4073 &amp; CHAR(10) &amp; "(preapproval)", I4073 - F4073 &amp; CHAR(10) &amp; "(PFL filed)"),
       IF(OR(ISBLANK(Z4073), Z4073 = ""), TODAY() - J4073, X4073 - J4073 &amp; CHAR(10) &amp; "(closed)"))</f>
        <v>92
(closed)</v>
      </c>
      <c r="Z4073" s="6" t="str">
        <f>IF(ISBLANK(X4073), "", "Yes")</f>
        <v>Yes</v>
      </c>
    </row>
    <row r="4074" spans="1:26" ht="28.8" hidden="1" x14ac:dyDescent="0.3">
      <c r="A4074" s="29" t="s">
        <v>185</v>
      </c>
      <c r="B4074" s="29">
        <v>2025000012</v>
      </c>
      <c r="C4074" s="31" t="s">
        <v>193</v>
      </c>
      <c r="D4074" s="29" t="s">
        <v>176</v>
      </c>
      <c r="E4074" s="31" t="s">
        <v>542</v>
      </c>
      <c r="F4074" s="43"/>
      <c r="G4074" s="32"/>
      <c r="H4074" s="24" t="s">
        <v>230</v>
      </c>
      <c r="I4074" s="24"/>
      <c r="J4074" s="24">
        <v>45685</v>
      </c>
      <c r="K4074" s="28">
        <v>788.12</v>
      </c>
      <c r="L4074" s="44">
        <v>279.64999999999998</v>
      </c>
      <c r="M4074" s="28">
        <v>788.12</v>
      </c>
      <c r="N4074" s="44">
        <v>279.64999999999998</v>
      </c>
      <c r="O4074" s="27">
        <f>IF(ISBLANK(J4074), "", IF(LEFT(B4074) = "P", J4074+60, J4074+90))</f>
        <v>45775</v>
      </c>
      <c r="P4074" s="27">
        <v>45769</v>
      </c>
      <c r="Q4074" s="27">
        <f>IF(NOT(ISNUMBER(P4074)),"",P4074+15)</f>
        <v>45784</v>
      </c>
      <c r="R4074" s="25" t="s">
        <v>195</v>
      </c>
      <c r="S4074" s="25"/>
      <c r="T4074" s="42"/>
      <c r="U4074" s="24"/>
      <c r="V4074" s="24"/>
      <c r="W4074" s="24"/>
      <c r="X4074" s="24">
        <v>45785</v>
      </c>
      <c r="Y4074" s="23" t="str">
        <f ca="1">IF(LEFT(B4074) = "P",
        IF(OR(ISBLANK(I4074), I4074 = ""), TODAY() - F4074 &amp; CHAR(10) &amp; "(preapproval)", I4074 - F4074 &amp; CHAR(10) &amp; "(PFL filed)"),
       IF(OR(ISBLANK(Z4074), Z4074 = ""), TODAY() - J4074, X4074 - J4074 &amp; CHAR(10) &amp; "(closed)"))</f>
        <v>100
(closed)</v>
      </c>
      <c r="Z4074" s="6" t="str">
        <f>IF(ISBLANK(X4074), "", "Yes")</f>
        <v>Yes</v>
      </c>
    </row>
    <row r="4075" spans="1:26" ht="28.8" hidden="1" x14ac:dyDescent="0.3">
      <c r="A4075" s="29" t="s">
        <v>185</v>
      </c>
      <c r="B4075" s="29">
        <v>2025000013</v>
      </c>
      <c r="C4075" s="31" t="s">
        <v>244</v>
      </c>
      <c r="D4075" s="29" t="s">
        <v>179</v>
      </c>
      <c r="E4075" s="31" t="s">
        <v>541</v>
      </c>
      <c r="F4075" s="43"/>
      <c r="G4075" s="32"/>
      <c r="H4075" s="24" t="s">
        <v>230</v>
      </c>
      <c r="I4075" s="24"/>
      <c r="J4075" s="24">
        <v>45685</v>
      </c>
      <c r="K4075" s="28">
        <v>7920</v>
      </c>
      <c r="L4075" s="44">
        <v>0</v>
      </c>
      <c r="M4075" s="28">
        <v>7920</v>
      </c>
      <c r="N4075" s="44">
        <v>0</v>
      </c>
      <c r="O4075" s="27">
        <f>IF(ISBLANK(J4075), "", IF(LEFT(B4075) = "P", J4075+60, J4075+90))</f>
        <v>45775</v>
      </c>
      <c r="P4075" s="27">
        <v>45771</v>
      </c>
      <c r="Q4075" s="27">
        <f>IF(NOT(ISNUMBER(P4075)),"",P4075+15)</f>
        <v>45786</v>
      </c>
      <c r="R4075" s="25" t="s">
        <v>195</v>
      </c>
      <c r="S4075" s="25"/>
      <c r="T4075" s="42"/>
      <c r="U4075" s="24"/>
      <c r="V4075" s="24"/>
      <c r="W4075" s="24"/>
      <c r="X4075" s="24">
        <v>45789</v>
      </c>
      <c r="Y4075" s="23" t="str">
        <f ca="1">IF(LEFT(B4075) = "P",
        IF(OR(ISBLANK(I4075), I4075 = ""), TODAY() - F4075 &amp; CHAR(10) &amp; "(preapproval)", I4075 - F4075 &amp; CHAR(10) &amp; "(PFL filed)"),
       IF(OR(ISBLANK(Z4075), Z4075 = ""), TODAY() - J4075, X4075 - J4075 &amp; CHAR(10) &amp; "(closed)"))</f>
        <v>104
(closed)</v>
      </c>
      <c r="Z4075" s="6" t="str">
        <f>IF(ISBLANK(X4075), "", "Yes")</f>
        <v>Yes</v>
      </c>
    </row>
    <row r="4076" spans="1:26" ht="28.8" hidden="1" x14ac:dyDescent="0.3">
      <c r="A4076" s="29" t="s">
        <v>185</v>
      </c>
      <c r="B4076" s="29">
        <v>2025000014</v>
      </c>
      <c r="C4076" s="31" t="s">
        <v>244</v>
      </c>
      <c r="D4076" s="29" t="s">
        <v>179</v>
      </c>
      <c r="E4076" s="31" t="s">
        <v>540</v>
      </c>
      <c r="F4076" s="43"/>
      <c r="G4076" s="32"/>
      <c r="H4076" s="24" t="s">
        <v>230</v>
      </c>
      <c r="I4076" s="24"/>
      <c r="J4076" s="24">
        <v>45685</v>
      </c>
      <c r="K4076" s="28">
        <v>991.9</v>
      </c>
      <c r="L4076" s="44">
        <v>763</v>
      </c>
      <c r="M4076" s="28">
        <v>991.9</v>
      </c>
      <c r="N4076" s="44">
        <v>763</v>
      </c>
      <c r="O4076" s="27">
        <f>IF(ISBLANK(J4076), "", IF(LEFT(B4076) = "P", J4076+60, J4076+90))</f>
        <v>45775</v>
      </c>
      <c r="P4076" s="27">
        <v>45771</v>
      </c>
      <c r="Q4076" s="27">
        <f>IF(NOT(ISNUMBER(P4076)),"",P4076+15)</f>
        <v>45786</v>
      </c>
      <c r="R4076" s="25" t="s">
        <v>195</v>
      </c>
      <c r="S4076" s="25"/>
      <c r="T4076" s="42"/>
      <c r="U4076" s="24"/>
      <c r="V4076" s="24"/>
      <c r="W4076" s="24"/>
      <c r="X4076" s="24">
        <v>45789</v>
      </c>
      <c r="Y4076" s="23" t="str">
        <f ca="1">IF(LEFT(B4076) = "P",
        IF(OR(ISBLANK(I4076), I4076 = ""), TODAY() - F4076 &amp; CHAR(10) &amp; "(preapproval)", I4076 - F4076 &amp; CHAR(10) &amp; "(PFL filed)"),
       IF(OR(ISBLANK(Z4076), Z4076 = ""), TODAY() - J4076, X4076 - J4076 &amp; CHAR(10) &amp; "(closed)"))</f>
        <v>104
(closed)</v>
      </c>
      <c r="Z4076" s="6" t="str">
        <f>IF(ISBLANK(X4076), "", "Yes")</f>
        <v>Yes</v>
      </c>
    </row>
    <row r="4077" spans="1:26" ht="28.8" hidden="1" x14ac:dyDescent="0.3">
      <c r="A4077" s="29" t="s">
        <v>185</v>
      </c>
      <c r="B4077" s="29">
        <v>2025000015</v>
      </c>
      <c r="C4077" s="31" t="s">
        <v>291</v>
      </c>
      <c r="D4077" s="29" t="s">
        <v>179</v>
      </c>
      <c r="E4077" s="31" t="s">
        <v>539</v>
      </c>
      <c r="F4077" s="43"/>
      <c r="G4077" s="32"/>
      <c r="H4077" s="24" t="s">
        <v>230</v>
      </c>
      <c r="I4077" s="24"/>
      <c r="J4077" s="24">
        <v>45692</v>
      </c>
      <c r="K4077" s="28">
        <v>74699.59</v>
      </c>
      <c r="L4077" s="44">
        <v>2816</v>
      </c>
      <c r="M4077" s="28">
        <v>74699.59</v>
      </c>
      <c r="N4077" s="44">
        <v>2816</v>
      </c>
      <c r="O4077" s="27">
        <f>IF(ISBLANK(J4077), "", IF(LEFT(B4077) = "P", J4077+60, J4077+90))</f>
        <v>45782</v>
      </c>
      <c r="P4077" s="27">
        <v>45779</v>
      </c>
      <c r="Q4077" s="27">
        <f>IF(NOT(ISNUMBER(P4077)),"",P4077+15)</f>
        <v>45794</v>
      </c>
      <c r="R4077" s="25" t="s">
        <v>195</v>
      </c>
      <c r="S4077" s="25"/>
      <c r="T4077" s="42"/>
      <c r="U4077" s="24"/>
      <c r="V4077" s="24"/>
      <c r="W4077" s="24"/>
      <c r="X4077" s="24">
        <v>45797</v>
      </c>
      <c r="Y4077" s="23" t="str">
        <f ca="1">IF(LEFT(B4077) = "P",
        IF(OR(ISBLANK(I4077), I4077 = ""), TODAY() - F4077 &amp; CHAR(10) &amp; "(preapproval)", I4077 - F4077 &amp; CHAR(10) &amp; "(PFL filed)"),
       IF(OR(ISBLANK(Z4077), Z4077 = ""), TODAY() - J4077, X4077 - J4077 &amp; CHAR(10) &amp; "(closed)"))</f>
        <v>105
(closed)</v>
      </c>
      <c r="Z4077" s="6" t="str">
        <f>IF(ISBLANK(X4077), "", "Yes")</f>
        <v>Yes</v>
      </c>
    </row>
    <row r="4078" spans="1:26" ht="28.8" hidden="1" x14ac:dyDescent="0.3">
      <c r="A4078" s="29" t="s">
        <v>185</v>
      </c>
      <c r="B4078" s="29">
        <v>2025000016</v>
      </c>
      <c r="C4078" s="50" t="s">
        <v>333</v>
      </c>
      <c r="D4078" s="29" t="s">
        <v>179</v>
      </c>
      <c r="E4078" s="31" t="s">
        <v>538</v>
      </c>
      <c r="F4078" s="43"/>
      <c r="G4078" s="32"/>
      <c r="H4078" s="24" t="s">
        <v>230</v>
      </c>
      <c r="I4078" s="24"/>
      <c r="J4078" s="24">
        <v>45701</v>
      </c>
      <c r="K4078" s="28">
        <v>15694.8</v>
      </c>
      <c r="L4078" s="44">
        <v>2615.8000000000002</v>
      </c>
      <c r="M4078" s="28">
        <v>15694.8</v>
      </c>
      <c r="N4078" s="44">
        <v>2615.8000000000002</v>
      </c>
      <c r="O4078" s="27">
        <f>IF(ISBLANK(J4078), "", IF(LEFT(B4078) = "P", J4078+60, J4078+90))</f>
        <v>45791</v>
      </c>
      <c r="P4078" s="27">
        <v>45785</v>
      </c>
      <c r="Q4078" s="27">
        <f>IF(NOT(ISNUMBER(P4078)),"",P4078+15)</f>
        <v>45800</v>
      </c>
      <c r="R4078" s="25" t="s">
        <v>195</v>
      </c>
      <c r="S4078" s="25"/>
      <c r="T4078" s="42"/>
      <c r="U4078" s="24"/>
      <c r="V4078" s="24"/>
      <c r="W4078" s="24"/>
      <c r="X4078" s="24">
        <v>45804</v>
      </c>
      <c r="Y4078" s="23" t="str">
        <f ca="1">IF(LEFT(B4078) = "P",
        IF(OR(ISBLANK(I4078), I4078 = ""), TODAY() - F4078 &amp; CHAR(10) &amp; "(preapproval)", I4078 - F4078 &amp; CHAR(10) &amp; "(PFL filed)"),
       IF(OR(ISBLANK(Z4078), Z4078 = ""), TODAY() - J4078, X4078 - J4078 &amp; CHAR(10) &amp; "(closed)"))</f>
        <v>103
(closed)</v>
      </c>
      <c r="Z4078" s="6" t="str">
        <f>IF(ISBLANK(X4078), "", "Yes")</f>
        <v>Yes</v>
      </c>
    </row>
    <row r="4079" spans="1:26" ht="28.8" hidden="1" x14ac:dyDescent="0.3">
      <c r="A4079" s="29" t="s">
        <v>185</v>
      </c>
      <c r="B4079" s="29">
        <v>2025000017</v>
      </c>
      <c r="C4079" s="31" t="s">
        <v>250</v>
      </c>
      <c r="D4079" s="29" t="s">
        <v>179</v>
      </c>
      <c r="E4079" s="31" t="s">
        <v>537</v>
      </c>
      <c r="F4079" s="43"/>
      <c r="G4079" s="32"/>
      <c r="H4079" s="24" t="s">
        <v>230</v>
      </c>
      <c r="I4079" s="24"/>
      <c r="J4079" s="24">
        <v>45708</v>
      </c>
      <c r="K4079" s="28">
        <v>910</v>
      </c>
      <c r="L4079" s="44">
        <v>130</v>
      </c>
      <c r="M4079" s="28">
        <v>910</v>
      </c>
      <c r="N4079" s="28">
        <v>130</v>
      </c>
      <c r="O4079" s="27">
        <f>IF(ISBLANK(J4079), "", IF(LEFT(B4079) = "P", J4079+60, J4079+90))</f>
        <v>45798</v>
      </c>
      <c r="P4079" s="27">
        <v>45785</v>
      </c>
      <c r="Q4079" s="27">
        <f>IF(NOT(ISNUMBER(P4079)),"",P4079+15)</f>
        <v>45800</v>
      </c>
      <c r="R4079" s="25" t="s">
        <v>195</v>
      </c>
      <c r="S4079" s="25"/>
      <c r="T4079" s="42"/>
      <c r="U4079" s="24"/>
      <c r="V4079" s="24"/>
      <c r="W4079" s="24"/>
      <c r="X4079" s="24">
        <v>45804</v>
      </c>
      <c r="Y4079" s="23" t="str">
        <f ca="1">IF(LEFT(B4079) = "P",
        IF(OR(ISBLANK(I4079), I4079 = ""), TODAY() - F4079 &amp; CHAR(10) &amp; "(preapproval)", I4079 - F4079 &amp; CHAR(10) &amp; "(PFL filed)"),
       IF(OR(ISBLANK(Z4079), Z4079 = ""), TODAY() - J4079, X4079 - J4079 &amp; CHAR(10) &amp; "(closed)"))</f>
        <v>96
(closed)</v>
      </c>
      <c r="Z4079" s="6" t="str">
        <f>IF(ISBLANK(X4079), "", "Yes")</f>
        <v>Yes</v>
      </c>
    </row>
    <row r="4080" spans="1:26" ht="28.8" hidden="1" x14ac:dyDescent="0.3">
      <c r="A4080" s="29" t="s">
        <v>185</v>
      </c>
      <c r="B4080" s="29">
        <v>2025000018</v>
      </c>
      <c r="C4080" s="31" t="s">
        <v>536</v>
      </c>
      <c r="D4080" s="29" t="s">
        <v>179</v>
      </c>
      <c r="E4080" s="31" t="s">
        <v>535</v>
      </c>
      <c r="F4080" s="43"/>
      <c r="G4080" s="32"/>
      <c r="H4080" s="24" t="s">
        <v>230</v>
      </c>
      <c r="I4080" s="24"/>
      <c r="J4080" s="24">
        <v>45708</v>
      </c>
      <c r="K4080" s="28">
        <v>6520.8</v>
      </c>
      <c r="L4080" s="44">
        <v>0</v>
      </c>
      <c r="M4080" s="28">
        <v>0</v>
      </c>
      <c r="N4080" s="28">
        <v>0</v>
      </c>
      <c r="O4080" s="27">
        <f>IF(ISBLANK(J4080), "", IF(LEFT(B4080) = "P", J4080+60, J4080+90))</f>
        <v>45798</v>
      </c>
      <c r="P4080" s="27" t="s">
        <v>230</v>
      </c>
      <c r="Q4080" s="27" t="s">
        <v>230</v>
      </c>
      <c r="R4080" s="25" t="s">
        <v>195</v>
      </c>
      <c r="S4080" s="25"/>
      <c r="T4080" s="42"/>
      <c r="U4080" s="24"/>
      <c r="V4080" s="24"/>
      <c r="W4080" s="24"/>
      <c r="X4080" s="24">
        <v>45755</v>
      </c>
      <c r="Y4080" s="23" t="str">
        <f ca="1">IF(LEFT(B4080) = "P",
        IF(OR(ISBLANK(I4080), I4080 = ""), TODAY() - F4080 &amp; CHAR(10) &amp; "(preapproval)", I4080 - F4080 &amp; CHAR(10) &amp; "(PFL filed)"),
       IF(OR(ISBLANK(Z4080), Z4080 = ""), TODAY() - J4080, X4080 - J4080 &amp; CHAR(10) &amp; "(closed)"))</f>
        <v>47
(closed)</v>
      </c>
      <c r="Z4080" s="6" t="str">
        <f>IF(ISBLANK(X4080), "", "Yes")</f>
        <v>Yes</v>
      </c>
    </row>
    <row r="4081" spans="1:26" ht="28.8" hidden="1" x14ac:dyDescent="0.3">
      <c r="A4081" s="29" t="s">
        <v>185</v>
      </c>
      <c r="B4081" s="29">
        <v>2025000019</v>
      </c>
      <c r="C4081" s="31" t="s">
        <v>534</v>
      </c>
      <c r="D4081" s="29" t="s">
        <v>179</v>
      </c>
      <c r="E4081" s="31" t="s">
        <v>533</v>
      </c>
      <c r="F4081" s="43"/>
      <c r="G4081" s="32"/>
      <c r="H4081" s="24" t="s">
        <v>230</v>
      </c>
      <c r="I4081" s="24"/>
      <c r="J4081" s="24">
        <v>45712</v>
      </c>
      <c r="K4081" s="28">
        <v>8400</v>
      </c>
      <c r="L4081" s="44">
        <v>1200</v>
      </c>
      <c r="M4081" s="28">
        <v>8400</v>
      </c>
      <c r="N4081" s="28">
        <v>1200</v>
      </c>
      <c r="O4081" s="27">
        <f>IF(ISBLANK(J4081), "", IF(LEFT(B4081) = "P", J4081+60, J4081+90))</f>
        <v>45802</v>
      </c>
      <c r="P4081" s="27">
        <v>45792</v>
      </c>
      <c r="Q4081" s="27">
        <f>IF(NOT(ISNUMBER(P4081)),"",P4081+15)</f>
        <v>45807</v>
      </c>
      <c r="R4081" s="25" t="s">
        <v>195</v>
      </c>
      <c r="S4081" s="25"/>
      <c r="T4081" s="42"/>
      <c r="U4081" s="24"/>
      <c r="V4081" s="24"/>
      <c r="W4081" s="24"/>
      <c r="X4081" s="24">
        <v>45810</v>
      </c>
      <c r="Y4081" s="23" t="str">
        <f ca="1">IF(LEFT(B4081) = "P",
        IF(OR(ISBLANK(I4081), I4081 = ""), TODAY() - F4081 &amp; CHAR(10) &amp; "(preapproval)", I4081 - F4081 &amp; CHAR(10) &amp; "(PFL filed)"),
       IF(OR(ISBLANK(Z4081), Z4081 = ""), TODAY() - J4081, X4081 - J4081 &amp; CHAR(10) &amp; "(closed)"))</f>
        <v>98
(closed)</v>
      </c>
      <c r="Z4081" s="6" t="str">
        <f>IF(ISBLANK(X4081), "", "Yes")</f>
        <v>Yes</v>
      </c>
    </row>
    <row r="4082" spans="1:26" ht="28.8" hidden="1" x14ac:dyDescent="0.3">
      <c r="A4082" s="29" t="s">
        <v>185</v>
      </c>
      <c r="B4082" s="29">
        <v>2025000020</v>
      </c>
      <c r="C4082" s="31" t="s">
        <v>250</v>
      </c>
      <c r="D4082" s="29" t="s">
        <v>179</v>
      </c>
      <c r="E4082" s="31" t="s">
        <v>532</v>
      </c>
      <c r="F4082" s="43"/>
      <c r="G4082" s="32"/>
      <c r="H4082" s="24" t="s">
        <v>230</v>
      </c>
      <c r="I4082" s="24"/>
      <c r="J4082" s="24">
        <v>45712</v>
      </c>
      <c r="K4082" s="28">
        <v>1200.5</v>
      </c>
      <c r="L4082" s="44">
        <v>171.5</v>
      </c>
      <c r="M4082" s="28">
        <v>1200.5</v>
      </c>
      <c r="N4082" s="28">
        <v>171.5</v>
      </c>
      <c r="O4082" s="27">
        <f>IF(ISBLANK(J4082), "", IF(LEFT(B4082) = "P", J4082+60, J4082+90))</f>
        <v>45802</v>
      </c>
      <c r="P4082" s="27">
        <v>45792</v>
      </c>
      <c r="Q4082" s="27">
        <f>IF(NOT(ISNUMBER(P4082)),"",P4082+15)</f>
        <v>45807</v>
      </c>
      <c r="R4082" s="25" t="s">
        <v>195</v>
      </c>
      <c r="S4082" s="25"/>
      <c r="T4082" s="42"/>
      <c r="U4082" s="24"/>
      <c r="V4082" s="24"/>
      <c r="W4082" s="24"/>
      <c r="X4082" s="24">
        <v>45810</v>
      </c>
      <c r="Y4082" s="23" t="str">
        <f ca="1">IF(LEFT(B4082) = "P",
        IF(OR(ISBLANK(I4082), I4082 = ""), TODAY() - F4082 &amp; CHAR(10) &amp; "(preapproval)", I4082 - F4082 &amp; CHAR(10) &amp; "(PFL filed)"),
       IF(OR(ISBLANK(Z4082), Z4082 = ""), TODAY() - J4082, X4082 - J4082 &amp; CHAR(10) &amp; "(closed)"))</f>
        <v>98
(closed)</v>
      </c>
      <c r="Z4082" s="6" t="str">
        <f>IF(ISBLANK(X4082), "", "Yes")</f>
        <v>Yes</v>
      </c>
    </row>
    <row r="4083" spans="1:26" ht="28.8" hidden="1" x14ac:dyDescent="0.3">
      <c r="A4083" s="29" t="s">
        <v>185</v>
      </c>
      <c r="B4083" s="29">
        <v>2025000021</v>
      </c>
      <c r="C4083" s="31" t="s">
        <v>193</v>
      </c>
      <c r="D4083" s="29" t="s">
        <v>179</v>
      </c>
      <c r="E4083" s="31" t="s">
        <v>531</v>
      </c>
      <c r="F4083" s="43"/>
      <c r="G4083" s="32"/>
      <c r="H4083" s="24" t="s">
        <v>230</v>
      </c>
      <c r="I4083" s="24"/>
      <c r="J4083" s="24">
        <v>45713</v>
      </c>
      <c r="K4083" s="28">
        <v>6302.66</v>
      </c>
      <c r="L4083" s="44">
        <v>1179.2</v>
      </c>
      <c r="M4083" s="28">
        <v>6302.66</v>
      </c>
      <c r="N4083" s="28">
        <v>1179.2</v>
      </c>
      <c r="O4083" s="27">
        <f>IF(ISBLANK(J4083), "", IF(LEFT(B4083) = "P", J4083+60, J4083+90))</f>
        <v>45803</v>
      </c>
      <c r="P4083" s="27">
        <v>45792</v>
      </c>
      <c r="Q4083" s="27">
        <f>IF(NOT(ISNUMBER(P4083)),"",P4083+15)</f>
        <v>45807</v>
      </c>
      <c r="R4083" s="25" t="s">
        <v>195</v>
      </c>
      <c r="S4083" s="25"/>
      <c r="T4083" s="42"/>
      <c r="U4083" s="24"/>
      <c r="V4083" s="24"/>
      <c r="W4083" s="24"/>
      <c r="X4083" s="24">
        <v>45810</v>
      </c>
      <c r="Y4083" s="23" t="str">
        <f ca="1">IF(LEFT(B4083) = "P",
        IF(OR(ISBLANK(I4083), I4083 = ""), TODAY() - F4083 &amp; CHAR(10) &amp; "(preapproval)", I4083 - F4083 &amp; CHAR(10) &amp; "(PFL filed)"),
       IF(OR(ISBLANK(Z4083), Z4083 = ""), TODAY() - J4083, X4083 - J4083 &amp; CHAR(10) &amp; "(closed)"))</f>
        <v>97
(closed)</v>
      </c>
      <c r="Z4083" s="6" t="str">
        <f>IF(ISBLANK(X4083), "", "Yes")</f>
        <v>Yes</v>
      </c>
    </row>
    <row r="4084" spans="1:26" ht="28.8" hidden="1" x14ac:dyDescent="0.3">
      <c r="A4084" s="29" t="s">
        <v>185</v>
      </c>
      <c r="B4084" s="29">
        <v>2025000022</v>
      </c>
      <c r="C4084" s="31" t="s">
        <v>193</v>
      </c>
      <c r="D4084" s="29" t="s">
        <v>179</v>
      </c>
      <c r="E4084" s="31" t="s">
        <v>530</v>
      </c>
      <c r="F4084" s="43"/>
      <c r="G4084" s="32"/>
      <c r="H4084" s="24" t="s">
        <v>230</v>
      </c>
      <c r="I4084" s="24"/>
      <c r="J4084" s="24">
        <v>45713</v>
      </c>
      <c r="K4084" s="28">
        <v>3501.2</v>
      </c>
      <c r="L4084" s="44">
        <v>756</v>
      </c>
      <c r="M4084" s="28">
        <v>2252.33</v>
      </c>
      <c r="N4084" s="28">
        <v>470</v>
      </c>
      <c r="O4084" s="27">
        <f>IF(ISBLANK(J4084), "", IF(LEFT(B4084) = "P", J4084+60, J4084+90))</f>
        <v>45803</v>
      </c>
      <c r="P4084" s="27">
        <v>45798</v>
      </c>
      <c r="Q4084" s="27">
        <f>IF(NOT(ISNUMBER(P4084)),"",P4084+15)</f>
        <v>45813</v>
      </c>
      <c r="R4084" s="25"/>
      <c r="S4084" s="25"/>
      <c r="T4084" s="42"/>
      <c r="U4084" s="24"/>
      <c r="V4084" s="24"/>
      <c r="W4084" s="24"/>
      <c r="X4084" s="24">
        <v>45814</v>
      </c>
      <c r="Y4084" s="23" t="str">
        <f ca="1">IF(LEFT(B4084) = "P",
        IF(OR(ISBLANK(I4084), I4084 = ""), TODAY() - F4084 &amp; CHAR(10) &amp; "(preapproval)", I4084 - F4084 &amp; CHAR(10) &amp; "(PFL filed)"),
       IF(OR(ISBLANK(Z4084), Z4084 = ""), TODAY() - J4084, X4084 - J4084 &amp; CHAR(10) &amp; "(closed)"))</f>
        <v>101
(closed)</v>
      </c>
      <c r="Z4084" s="6" t="str">
        <f>IF(ISBLANK(X4084), "", "Yes")</f>
        <v>Yes</v>
      </c>
    </row>
    <row r="4085" spans="1:26" ht="28.8" hidden="1" x14ac:dyDescent="0.3">
      <c r="A4085" s="29" t="s">
        <v>185</v>
      </c>
      <c r="B4085" s="29">
        <v>2025000023</v>
      </c>
      <c r="C4085" s="31" t="s">
        <v>291</v>
      </c>
      <c r="D4085" s="29" t="s">
        <v>176</v>
      </c>
      <c r="E4085" s="31" t="s">
        <v>529</v>
      </c>
      <c r="F4085" s="43"/>
      <c r="G4085" s="32"/>
      <c r="H4085" s="24" t="s">
        <v>230</v>
      </c>
      <c r="I4085" s="24"/>
      <c r="J4085" s="24">
        <v>45714</v>
      </c>
      <c r="K4085" s="28">
        <v>9100</v>
      </c>
      <c r="L4085" s="44">
        <v>1820</v>
      </c>
      <c r="M4085" s="28">
        <v>3850</v>
      </c>
      <c r="N4085" s="28">
        <v>1820</v>
      </c>
      <c r="O4085" s="27">
        <f>IF(ISBLANK(J4085), "", IF(LEFT(B4085) = "P", J4085+60, J4085+90))</f>
        <v>45804</v>
      </c>
      <c r="P4085" s="27">
        <v>45800</v>
      </c>
      <c r="Q4085" s="27">
        <f>IF(NOT(ISNUMBER(P4085)),"",P4085+15)</f>
        <v>45815</v>
      </c>
      <c r="R4085" s="25" t="s">
        <v>195</v>
      </c>
      <c r="S4085" s="25"/>
      <c r="T4085" s="42"/>
      <c r="U4085" s="24"/>
      <c r="V4085" s="24"/>
      <c r="W4085" s="24"/>
      <c r="X4085" s="24">
        <v>45818</v>
      </c>
      <c r="Y4085" s="23" t="str">
        <f ca="1">IF(LEFT(B4085) = "P",
        IF(OR(ISBLANK(I4085), I4085 = ""), TODAY() - F4085 &amp; CHAR(10) &amp; "(preapproval)", I4085 - F4085 &amp; CHAR(10) &amp; "(PFL filed)"),
       IF(OR(ISBLANK(Z4085), Z4085 = ""), TODAY() - J4085, X4085 - J4085 &amp; CHAR(10) &amp; "(closed)"))</f>
        <v>104
(closed)</v>
      </c>
      <c r="Z4085" s="6" t="str">
        <f>IF(ISBLANK(X4085), "", "Yes")</f>
        <v>Yes</v>
      </c>
    </row>
    <row r="4086" spans="1:26" ht="28.8" hidden="1" x14ac:dyDescent="0.3">
      <c r="A4086" s="29" t="s">
        <v>185</v>
      </c>
      <c r="B4086" s="29">
        <v>2025000024</v>
      </c>
      <c r="C4086" s="31" t="s">
        <v>291</v>
      </c>
      <c r="D4086" s="29" t="s">
        <v>179</v>
      </c>
      <c r="E4086" s="31" t="s">
        <v>528</v>
      </c>
      <c r="F4086" s="43"/>
      <c r="G4086" s="32"/>
      <c r="H4086" s="24" t="s">
        <v>230</v>
      </c>
      <c r="I4086" s="24"/>
      <c r="J4086" s="24">
        <v>45719</v>
      </c>
      <c r="K4086" s="28">
        <v>2977</v>
      </c>
      <c r="L4086" s="44">
        <v>2977</v>
      </c>
      <c r="M4086" s="28">
        <v>0</v>
      </c>
      <c r="N4086" s="28">
        <v>0</v>
      </c>
      <c r="O4086" s="27">
        <f>IF(ISBLANK(J4086), "", IF(LEFT(B4086) = "P", J4086+60, J4086+90))</f>
        <v>45809</v>
      </c>
      <c r="P4086" s="27" t="s">
        <v>230</v>
      </c>
      <c r="Q4086" s="27" t="str">
        <f>IF(NOT(ISNUMBER(P4086)),"",P4086+15)</f>
        <v/>
      </c>
      <c r="R4086" s="25"/>
      <c r="S4086" s="25"/>
      <c r="T4086" s="42"/>
      <c r="U4086" s="24"/>
      <c r="V4086" s="24"/>
      <c r="W4086" s="24"/>
      <c r="X4086" s="24">
        <v>45751</v>
      </c>
      <c r="Y4086" s="23" t="str">
        <f ca="1">IF(LEFT(B4086) = "P",
        IF(OR(ISBLANK(I4086), I4086 = ""), TODAY() - F4086 &amp; CHAR(10) &amp; "(preapproval)", I4086 - F4086 &amp; CHAR(10) &amp; "(PFL filed)"),
       IF(OR(ISBLANK(Z4086), Z4086 = ""), TODAY() - J4086, X4086 - J4086 &amp; CHAR(10) &amp; "(closed)"))</f>
        <v>32
(closed)</v>
      </c>
      <c r="Z4086" s="6" t="str">
        <f>IF(ISBLANK(X4086), "", "Yes")</f>
        <v>Yes</v>
      </c>
    </row>
    <row r="4087" spans="1:26" ht="28.8" hidden="1" x14ac:dyDescent="0.3">
      <c r="A4087" s="29" t="s">
        <v>185</v>
      </c>
      <c r="B4087" s="29">
        <v>2025000025</v>
      </c>
      <c r="C4087" s="31" t="s">
        <v>375</v>
      </c>
      <c r="D4087" s="29" t="s">
        <v>179</v>
      </c>
      <c r="E4087" s="31" t="s">
        <v>527</v>
      </c>
      <c r="F4087" s="43"/>
      <c r="G4087" s="32"/>
      <c r="H4087" s="24" t="s">
        <v>230</v>
      </c>
      <c r="I4087" s="24"/>
      <c r="J4087" s="24">
        <v>45720</v>
      </c>
      <c r="K4087" s="28">
        <v>12774.4</v>
      </c>
      <c r="L4087" s="44">
        <v>1596.8</v>
      </c>
      <c r="M4087" s="28">
        <v>12774.4</v>
      </c>
      <c r="N4087" s="44">
        <v>1596.8</v>
      </c>
      <c r="O4087" s="27">
        <f>IF(ISBLANK(J4087), "", IF(LEFT(B4087) = "P", J4087+60, J4087+90))</f>
        <v>45810</v>
      </c>
      <c r="P4087" s="27">
        <v>45792</v>
      </c>
      <c r="Q4087" s="27">
        <f>IF(NOT(ISNUMBER(P4087)),"",P4087+15)</f>
        <v>45807</v>
      </c>
      <c r="R4087" s="25" t="s">
        <v>195</v>
      </c>
      <c r="S4087" s="25"/>
      <c r="T4087" s="42"/>
      <c r="U4087" s="24"/>
      <c r="V4087" s="24"/>
      <c r="W4087" s="24"/>
      <c r="X4087" s="24">
        <v>45810</v>
      </c>
      <c r="Y4087" s="23" t="str">
        <f ca="1">IF(LEFT(B4087) = "P",
        IF(OR(ISBLANK(I4087), I4087 = ""), TODAY() - F4087 &amp; CHAR(10) &amp; "(preapproval)", I4087 - F4087 &amp; CHAR(10) &amp; "(PFL filed)"),
       IF(OR(ISBLANK(Z4087), Z4087 = ""), TODAY() - J4087, X4087 - J4087 &amp; CHAR(10) &amp; "(closed)"))</f>
        <v>90
(closed)</v>
      </c>
      <c r="Z4087" s="6" t="str">
        <f>IF(ISBLANK(X4087), "", "Yes")</f>
        <v>Yes</v>
      </c>
    </row>
    <row r="4088" spans="1:26" ht="28.8" hidden="1" x14ac:dyDescent="0.3">
      <c r="A4088" s="29" t="s">
        <v>185</v>
      </c>
      <c r="B4088" s="29">
        <v>2025000026</v>
      </c>
      <c r="C4088" s="31" t="s">
        <v>526</v>
      </c>
      <c r="D4088" s="29" t="s">
        <v>174</v>
      </c>
      <c r="E4088" s="31" t="s">
        <v>275</v>
      </c>
      <c r="F4088" s="43"/>
      <c r="G4088" s="32"/>
      <c r="H4088" s="24" t="s">
        <v>230</v>
      </c>
      <c r="I4088" s="24"/>
      <c r="J4088" s="24">
        <v>45723</v>
      </c>
      <c r="K4088" s="28">
        <v>4811313</v>
      </c>
      <c r="L4088" s="44">
        <v>0</v>
      </c>
      <c r="M4088" s="28">
        <v>4801122.38</v>
      </c>
      <c r="N4088" s="28">
        <v>0</v>
      </c>
      <c r="O4088" s="27">
        <f>IF(ISBLANK(J4088), "", IF(LEFT(B4088) = "P", J4088+60, J4088+90))</f>
        <v>45813</v>
      </c>
      <c r="P4088" s="27">
        <v>45810</v>
      </c>
      <c r="Q4088" s="27">
        <f>IF(NOT(ISNUMBER(P4088)),"",P4088+15)</f>
        <v>45825</v>
      </c>
      <c r="R4088" s="25" t="s">
        <v>195</v>
      </c>
      <c r="S4088" s="25"/>
      <c r="T4088" s="42"/>
      <c r="U4088" s="24"/>
      <c r="V4088" s="24"/>
      <c r="W4088" s="24"/>
      <c r="X4088" s="24">
        <v>45826</v>
      </c>
      <c r="Y4088" s="23" t="str">
        <f ca="1">IF(LEFT(B4088) = "P",
        IF(OR(ISBLANK(I4088), I4088 = ""), TODAY() - F4088 &amp; CHAR(10) &amp; "(preapproval)", I4088 - F4088 &amp; CHAR(10) &amp; "(PFL filed)"),
       IF(OR(ISBLANK(Z4088), Z4088 = ""), TODAY() - J4088, X4088 - J4088 &amp; CHAR(10) &amp; "(closed)"))</f>
        <v>103
(closed)</v>
      </c>
      <c r="Z4088" s="6" t="str">
        <f>IF(ISBLANK(X4088), "", "Yes")</f>
        <v>Yes</v>
      </c>
    </row>
    <row r="4089" spans="1:26" ht="28.8" hidden="1" x14ac:dyDescent="0.3">
      <c r="A4089" s="29" t="s">
        <v>185</v>
      </c>
      <c r="B4089" s="29">
        <v>2025000027</v>
      </c>
      <c r="C4089" s="31" t="s">
        <v>291</v>
      </c>
      <c r="D4089" s="29" t="s">
        <v>179</v>
      </c>
      <c r="E4089" s="31" t="s">
        <v>525</v>
      </c>
      <c r="F4089" s="43"/>
      <c r="G4089" s="32"/>
      <c r="H4089" s="24" t="s">
        <v>230</v>
      </c>
      <c r="I4089" s="24"/>
      <c r="J4089" s="24">
        <v>45723</v>
      </c>
      <c r="K4089" s="28">
        <v>2460.5</v>
      </c>
      <c r="L4089" s="44">
        <v>351.5</v>
      </c>
      <c r="M4089" s="28">
        <v>2460.5</v>
      </c>
      <c r="N4089" s="28">
        <v>351.5</v>
      </c>
      <c r="O4089" s="27">
        <f>IF(ISBLANK(J4089), "", IF(LEFT(B4089) = "P", J4089+60, J4089+90))</f>
        <v>45813</v>
      </c>
      <c r="P4089" s="27">
        <v>45811</v>
      </c>
      <c r="Q4089" s="27">
        <f>IF(NOT(ISNUMBER(P4089)),"",P4089+15)</f>
        <v>45826</v>
      </c>
      <c r="R4089" s="25" t="s">
        <v>195</v>
      </c>
      <c r="S4089" s="25"/>
      <c r="T4089" s="42"/>
      <c r="U4089" s="24"/>
      <c r="V4089" s="24"/>
      <c r="W4089" s="24"/>
      <c r="X4089" s="24">
        <v>45827</v>
      </c>
      <c r="Y4089" s="23" t="str">
        <f ca="1">IF(LEFT(B4089) = "P",
        IF(OR(ISBLANK(I4089), I4089 = ""), TODAY() - F4089 &amp; CHAR(10) &amp; "(preapproval)", I4089 - F4089 &amp; CHAR(10) &amp; "(PFL filed)"),
       IF(OR(ISBLANK(Z4089), Z4089 = ""), TODAY() - J4089, X4089 - J4089 &amp; CHAR(10) &amp; "(closed)"))</f>
        <v>104
(closed)</v>
      </c>
      <c r="Z4089" s="6" t="str">
        <f>IF(ISBLANK(X4089), "", "Yes")</f>
        <v>Yes</v>
      </c>
    </row>
    <row r="4090" spans="1:26" ht="28.8" hidden="1" x14ac:dyDescent="0.3">
      <c r="A4090" s="29" t="s">
        <v>185</v>
      </c>
      <c r="B4090" s="29">
        <v>2025000028</v>
      </c>
      <c r="C4090" s="31" t="s">
        <v>193</v>
      </c>
      <c r="D4090" s="29" t="s">
        <v>179</v>
      </c>
      <c r="E4090" s="31" t="s">
        <v>524</v>
      </c>
      <c r="F4090" s="43"/>
      <c r="G4090" s="32"/>
      <c r="H4090" s="24" t="s">
        <v>230</v>
      </c>
      <c r="I4090" s="24"/>
      <c r="J4090" s="24">
        <v>45726</v>
      </c>
      <c r="K4090" s="28">
        <v>1902.4</v>
      </c>
      <c r="L4090" s="44">
        <v>237.8</v>
      </c>
      <c r="M4090" s="28">
        <v>1902.4</v>
      </c>
      <c r="N4090" s="28">
        <v>237.8</v>
      </c>
      <c r="O4090" s="27">
        <f>IF(ISBLANK(J4090), "", IF(LEFT(B4090) = "P", J4090+60, J4090+90))</f>
        <v>45816</v>
      </c>
      <c r="P4090" s="27">
        <v>45811</v>
      </c>
      <c r="Q4090" s="27">
        <f>IF(NOT(ISNUMBER(P4090)),"",P4090+15)</f>
        <v>45826</v>
      </c>
      <c r="R4090" s="25" t="s">
        <v>195</v>
      </c>
      <c r="S4090" s="25"/>
      <c r="T4090" s="42"/>
      <c r="U4090" s="24"/>
      <c r="V4090" s="24"/>
      <c r="W4090" s="24"/>
      <c r="X4090" s="24">
        <v>45827</v>
      </c>
      <c r="Y4090" s="23" t="str">
        <f ca="1">IF(LEFT(B4090) = "P",
        IF(OR(ISBLANK(I4090), I4090 = ""), TODAY() - F4090 &amp; CHAR(10) &amp; "(preapproval)", I4090 - F4090 &amp; CHAR(10) &amp; "(PFL filed)"),
       IF(OR(ISBLANK(Z4090), Z4090 = ""), TODAY() - J4090, X4090 - J4090 &amp; CHAR(10) &amp; "(closed)"))</f>
        <v>101
(closed)</v>
      </c>
      <c r="Z4090" s="6" t="str">
        <f>IF(ISBLANK(X4090), "", "Yes")</f>
        <v>Yes</v>
      </c>
    </row>
    <row r="4091" spans="1:26" ht="28.8" hidden="1" x14ac:dyDescent="0.3">
      <c r="A4091" s="29" t="s">
        <v>185</v>
      </c>
      <c r="B4091" s="29">
        <v>2025000029</v>
      </c>
      <c r="C4091" s="31" t="s">
        <v>193</v>
      </c>
      <c r="D4091" s="29" t="s">
        <v>179</v>
      </c>
      <c r="E4091" s="31" t="s">
        <v>202</v>
      </c>
      <c r="F4091" s="43"/>
      <c r="G4091" s="32"/>
      <c r="H4091" s="24" t="s">
        <v>230</v>
      </c>
      <c r="I4091" s="24"/>
      <c r="J4091" s="24">
        <v>45726</v>
      </c>
      <c r="K4091" s="28">
        <v>1742.39</v>
      </c>
      <c r="L4091" s="44">
        <v>246</v>
      </c>
      <c r="M4091" s="28">
        <v>1742.39</v>
      </c>
      <c r="N4091" s="28">
        <v>246</v>
      </c>
      <c r="O4091" s="27">
        <f>IF(ISBLANK(J4091), "", IF(LEFT(B4091) = "P", J4091+60, J4091+90))</f>
        <v>45816</v>
      </c>
      <c r="P4091" s="27">
        <v>45813</v>
      </c>
      <c r="Q4091" s="27">
        <f>IF(NOT(ISNUMBER(P4091)),"",P4091+15)</f>
        <v>45828</v>
      </c>
      <c r="R4091" s="25" t="s">
        <v>195</v>
      </c>
      <c r="S4091" s="25"/>
      <c r="T4091" s="42"/>
      <c r="U4091" s="24"/>
      <c r="V4091" s="24"/>
      <c r="W4091" s="24" t="s">
        <v>230</v>
      </c>
      <c r="X4091" s="24">
        <v>45831</v>
      </c>
      <c r="Y4091" s="23" t="str">
        <f ca="1">IF(LEFT(B4091) = "P",
        IF(OR(ISBLANK(I4091), I4091 = ""), TODAY() - F4091 &amp; CHAR(10) &amp; "(preapproval)", I4091 - F4091 &amp; CHAR(10) &amp; "(PFL filed)"),
       IF(OR(ISBLANK(Z4091), Z4091 = ""), TODAY() - J4091, X4091 - J4091 &amp; CHAR(10) &amp; "(closed)"))</f>
        <v>105
(closed)</v>
      </c>
      <c r="Z4091" s="6" t="str">
        <f>IF(ISBLANK(X4091), "", "Yes")</f>
        <v>Yes</v>
      </c>
    </row>
    <row r="4092" spans="1:26" ht="28.8" hidden="1" x14ac:dyDescent="0.3">
      <c r="A4092" s="29" t="s">
        <v>185</v>
      </c>
      <c r="B4092" s="29">
        <v>2025000030</v>
      </c>
      <c r="C4092" s="31" t="s">
        <v>193</v>
      </c>
      <c r="D4092" s="29" t="s">
        <v>179</v>
      </c>
      <c r="E4092" s="31" t="s">
        <v>523</v>
      </c>
      <c r="F4092" s="43"/>
      <c r="G4092" s="32"/>
      <c r="H4092" s="24" t="s">
        <v>230</v>
      </c>
      <c r="I4092" s="24"/>
      <c r="J4092" s="24">
        <v>45726</v>
      </c>
      <c r="K4092" s="56">
        <v>3016</v>
      </c>
      <c r="L4092" s="56">
        <v>377</v>
      </c>
      <c r="M4092" s="55">
        <v>3016</v>
      </c>
      <c r="N4092" s="28">
        <v>377</v>
      </c>
      <c r="O4092" s="27">
        <f>IF(ISBLANK(J4092), "", IF(LEFT(B4092) = "P", J4092+60, J4092+90))</f>
        <v>45816</v>
      </c>
      <c r="P4092" s="27">
        <v>45811</v>
      </c>
      <c r="Q4092" s="27">
        <f>IF(NOT(ISNUMBER(P4092)),"",P4092+15)</f>
        <v>45826</v>
      </c>
      <c r="R4092" s="25" t="s">
        <v>195</v>
      </c>
      <c r="S4092" s="25"/>
      <c r="T4092" s="42"/>
      <c r="U4092" s="24"/>
      <c r="V4092" s="24"/>
      <c r="W4092" s="24"/>
      <c r="X4092" s="24">
        <v>45827</v>
      </c>
      <c r="Y4092" s="23" t="str">
        <f ca="1">IF(LEFT(B4092) = "P",
        IF(OR(ISBLANK(I4092), I4092 = ""), TODAY() - F4092 &amp; CHAR(10) &amp; "(preapproval)", I4092 - F4092 &amp; CHAR(10) &amp; "(PFL filed)"),
       IF(OR(ISBLANK(Z4092), Z4092 = ""), TODAY() - J4092, X4092 - J4092 &amp; CHAR(10) &amp; "(closed)"))</f>
        <v>101
(closed)</v>
      </c>
      <c r="Z4092" s="6" t="str">
        <f>IF(ISBLANK(X4092), "", "Yes")</f>
        <v>Yes</v>
      </c>
    </row>
    <row r="4093" spans="1:26" ht="28.8" hidden="1" x14ac:dyDescent="0.3">
      <c r="A4093" s="29" t="s">
        <v>185</v>
      </c>
      <c r="B4093" s="29">
        <v>2025000031</v>
      </c>
      <c r="C4093" s="31" t="s">
        <v>261</v>
      </c>
      <c r="D4093" s="29" t="s">
        <v>179</v>
      </c>
      <c r="E4093" s="31" t="s">
        <v>522</v>
      </c>
      <c r="F4093" s="43"/>
      <c r="G4093" s="32"/>
      <c r="H4093" s="24" t="s">
        <v>230</v>
      </c>
      <c r="I4093" s="24"/>
      <c r="J4093" s="24">
        <v>45727</v>
      </c>
      <c r="K4093" s="44">
        <v>1316.86</v>
      </c>
      <c r="L4093" s="44">
        <v>278.20999999999998</v>
      </c>
      <c r="M4093" s="28">
        <v>1316.86</v>
      </c>
      <c r="N4093" s="28">
        <v>278.20999999999998</v>
      </c>
      <c r="O4093" s="27">
        <f>IF(ISBLANK(J4093), "", IF(LEFT(B4093) = "P", J4093+60, J4093+90))</f>
        <v>45817</v>
      </c>
      <c r="P4093" s="27">
        <v>45813</v>
      </c>
      <c r="Q4093" s="27">
        <f>IF(NOT(ISNUMBER(P4093)),"",P4093+15)</f>
        <v>45828</v>
      </c>
      <c r="R4093" s="25" t="s">
        <v>195</v>
      </c>
      <c r="S4093" s="25"/>
      <c r="T4093" s="42"/>
      <c r="U4093" s="24"/>
      <c r="V4093" s="24"/>
      <c r="W4093" s="24"/>
      <c r="X4093" s="24">
        <v>45831</v>
      </c>
      <c r="Y4093" s="23" t="str">
        <f ca="1">IF(LEFT(B4093) = "P",
        IF(OR(ISBLANK(I4093), I4093 = ""), TODAY() - F4093 &amp; CHAR(10) &amp; "(preapproval)", I4093 - F4093 &amp; CHAR(10) &amp; "(PFL filed)"),
       IF(OR(ISBLANK(Z4093), Z4093 = ""), TODAY() - J4093, X4093 - J4093 &amp; CHAR(10) &amp; "(closed)"))</f>
        <v>104
(closed)</v>
      </c>
      <c r="Z4093" s="6" t="str">
        <f>IF(ISBLANK(X4093), "", "Yes")</f>
        <v>Yes</v>
      </c>
    </row>
    <row r="4094" spans="1:26" ht="28.8" hidden="1" x14ac:dyDescent="0.3">
      <c r="A4094" s="29" t="s">
        <v>185</v>
      </c>
      <c r="B4094" s="29">
        <v>2025000032</v>
      </c>
      <c r="C4094" s="31" t="s">
        <v>365</v>
      </c>
      <c r="D4094" s="29" t="s">
        <v>179</v>
      </c>
      <c r="E4094" s="31" t="s">
        <v>521</v>
      </c>
      <c r="F4094" s="43"/>
      <c r="G4094" s="32"/>
      <c r="H4094" s="24" t="s">
        <v>230</v>
      </c>
      <c r="I4094" s="24"/>
      <c r="J4094" s="24">
        <v>45727</v>
      </c>
      <c r="K4094" s="28">
        <v>1117.3900000000001</v>
      </c>
      <c r="L4094" s="44">
        <v>199.41</v>
      </c>
      <c r="M4094" s="28">
        <v>1117.3900000000001</v>
      </c>
      <c r="N4094" s="28">
        <v>199.41</v>
      </c>
      <c r="O4094" s="27">
        <f>IF(ISBLANK(J4094), "", IF(LEFT(B4094) = "P", J4094+60, J4094+90))</f>
        <v>45817</v>
      </c>
      <c r="P4094" s="27">
        <v>45813</v>
      </c>
      <c r="Q4094" s="27">
        <f>IF(NOT(ISNUMBER(P4094)),"",P4094+15)</f>
        <v>45828</v>
      </c>
      <c r="R4094" s="25" t="s">
        <v>195</v>
      </c>
      <c r="S4094" s="25"/>
      <c r="T4094" s="42"/>
      <c r="U4094" s="24"/>
      <c r="V4094" s="24"/>
      <c r="W4094" s="24"/>
      <c r="X4094" s="24">
        <v>45831</v>
      </c>
      <c r="Y4094" s="23" t="str">
        <f ca="1">IF(LEFT(B4094) = "P",
        IF(OR(ISBLANK(I4094), I4094 = ""), TODAY() - F4094 &amp; CHAR(10) &amp; "(preapproval)", I4094 - F4094 &amp; CHAR(10) &amp; "(PFL filed)"),
       IF(OR(ISBLANK(Z4094), Z4094 = ""), TODAY() - J4094, X4094 - J4094 &amp; CHAR(10) &amp; "(closed)"))</f>
        <v>104
(closed)</v>
      </c>
      <c r="Z4094" s="6" t="str">
        <f>IF(ISBLANK(X4094), "", "Yes")</f>
        <v>Yes</v>
      </c>
    </row>
    <row r="4095" spans="1:26" ht="28.8" hidden="1" x14ac:dyDescent="0.3">
      <c r="A4095" s="29" t="s">
        <v>185</v>
      </c>
      <c r="B4095" s="29">
        <v>2025000033</v>
      </c>
      <c r="C4095" s="31" t="s">
        <v>375</v>
      </c>
      <c r="D4095" s="29" t="s">
        <v>179</v>
      </c>
      <c r="E4095" s="31" t="s">
        <v>520</v>
      </c>
      <c r="F4095" s="43"/>
      <c r="G4095" s="32"/>
      <c r="H4095" s="24" t="s">
        <v>230</v>
      </c>
      <c r="I4095" s="24"/>
      <c r="J4095" s="24">
        <v>45728</v>
      </c>
      <c r="K4095" s="28">
        <v>239.2</v>
      </c>
      <c r="L4095" s="44">
        <v>29.9</v>
      </c>
      <c r="M4095" s="28">
        <v>239.2</v>
      </c>
      <c r="N4095" s="28">
        <v>29.9</v>
      </c>
      <c r="O4095" s="27">
        <f>IF(ISBLANK(J4095), "", IF(LEFT(B4095) = "P", J4095+60, J4095+90))</f>
        <v>45818</v>
      </c>
      <c r="P4095" s="27">
        <v>45813</v>
      </c>
      <c r="Q4095" s="27">
        <f>IF(NOT(ISNUMBER(P4095)),"",P4095+15)</f>
        <v>45828</v>
      </c>
      <c r="R4095" s="25" t="s">
        <v>195</v>
      </c>
      <c r="S4095" s="25"/>
      <c r="T4095" s="42"/>
      <c r="U4095" s="24"/>
      <c r="V4095" s="24"/>
      <c r="W4095" s="24"/>
      <c r="X4095" s="24">
        <v>45831</v>
      </c>
      <c r="Y4095" s="23" t="str">
        <f ca="1">IF(LEFT(B4095) = "P",
        IF(OR(ISBLANK(I4095), I4095 = ""), TODAY() - F4095 &amp; CHAR(10) &amp; "(preapproval)", I4095 - F4095 &amp; CHAR(10) &amp; "(PFL filed)"),
       IF(OR(ISBLANK(Z4095), Z4095 = ""), TODAY() - J4095, X4095 - J4095 &amp; CHAR(10) &amp; "(closed)"))</f>
        <v>103
(closed)</v>
      </c>
      <c r="Z4095" s="6" t="str">
        <f>IF(ISBLANK(X4095), "", "Yes")</f>
        <v>Yes</v>
      </c>
    </row>
    <row r="4096" spans="1:26" ht="28.8" hidden="1" x14ac:dyDescent="0.3">
      <c r="A4096" s="29" t="s">
        <v>185</v>
      </c>
      <c r="B4096" s="29">
        <v>2025000034</v>
      </c>
      <c r="C4096" s="31" t="s">
        <v>291</v>
      </c>
      <c r="D4096" s="29" t="s">
        <v>179</v>
      </c>
      <c r="E4096" s="31" t="s">
        <v>414</v>
      </c>
      <c r="F4096" s="43"/>
      <c r="G4096" s="32"/>
      <c r="H4096" s="24" t="s">
        <v>230</v>
      </c>
      <c r="I4096" s="24"/>
      <c r="J4096" s="24">
        <v>45728</v>
      </c>
      <c r="K4096" s="28">
        <v>55654</v>
      </c>
      <c r="L4096" s="44">
        <v>2056</v>
      </c>
      <c r="M4096" s="28">
        <v>55654</v>
      </c>
      <c r="N4096" s="28">
        <v>2056</v>
      </c>
      <c r="O4096" s="27">
        <f>IF(ISBLANK(J4096), "", IF(LEFT(B4096) = "P", J4096+60, J4096+90))</f>
        <v>45818</v>
      </c>
      <c r="P4096" s="27">
        <v>45813</v>
      </c>
      <c r="Q4096" s="27">
        <f>IF(NOT(ISNUMBER(P4096)),"",P4096+15)</f>
        <v>45828</v>
      </c>
      <c r="R4096" s="25" t="s">
        <v>195</v>
      </c>
      <c r="S4096" s="25"/>
      <c r="T4096" s="42"/>
      <c r="U4096" s="24"/>
      <c r="V4096" s="24"/>
      <c r="W4096" s="24"/>
      <c r="X4096" s="24">
        <v>45831</v>
      </c>
      <c r="Y4096" s="23" t="str">
        <f ca="1">IF(LEFT(B4096) = "P",
        IF(OR(ISBLANK(I4096), I4096 = ""), TODAY() - F4096 &amp; CHAR(10) &amp; "(preapproval)", I4096 - F4096 &amp; CHAR(10) &amp; "(PFL filed)"),
       IF(OR(ISBLANK(Z4096), Z4096 = ""), TODAY() - J4096, X4096 - J4096 &amp; CHAR(10) &amp; "(closed)"))</f>
        <v>103
(closed)</v>
      </c>
      <c r="Z4096" s="6" t="str">
        <f>IF(ISBLANK(X4096), "", "Yes")</f>
        <v>Yes</v>
      </c>
    </row>
    <row r="4097" spans="1:26" ht="28.8" hidden="1" x14ac:dyDescent="0.3">
      <c r="A4097" s="29" t="s">
        <v>185</v>
      </c>
      <c r="B4097" s="29">
        <v>2025000035</v>
      </c>
      <c r="C4097" s="31" t="s">
        <v>442</v>
      </c>
      <c r="D4097" s="29" t="s">
        <v>179</v>
      </c>
      <c r="E4097" s="31" t="s">
        <v>519</v>
      </c>
      <c r="F4097" s="43"/>
      <c r="G4097" s="32"/>
      <c r="H4097" s="24" t="s">
        <v>230</v>
      </c>
      <c r="I4097" s="24"/>
      <c r="J4097" s="24">
        <v>45729</v>
      </c>
      <c r="K4097" s="28">
        <v>100</v>
      </c>
      <c r="L4097" s="44">
        <v>100</v>
      </c>
      <c r="M4097" s="28">
        <v>100</v>
      </c>
      <c r="N4097" s="44">
        <v>100</v>
      </c>
      <c r="O4097" s="27">
        <f>IF(ISBLANK(J4097), "", IF(LEFT(B4097) = "P", J4097+60, J4097+90))</f>
        <v>45819</v>
      </c>
      <c r="P4097" s="27">
        <v>45814</v>
      </c>
      <c r="Q4097" s="27">
        <f>IF(NOT(ISNUMBER(P4097)),"",P4097+15)</f>
        <v>45829</v>
      </c>
      <c r="R4097" s="25" t="s">
        <v>195</v>
      </c>
      <c r="S4097" s="25"/>
      <c r="T4097" s="42"/>
      <c r="U4097" s="24"/>
      <c r="V4097" s="24"/>
      <c r="W4097" s="24"/>
      <c r="X4097" s="24">
        <v>45832</v>
      </c>
      <c r="Y4097" s="23" t="str">
        <f ca="1">IF(LEFT(B4097) = "P",
        IF(OR(ISBLANK(I4097), I4097 = ""), TODAY() - F4097 &amp; CHAR(10) &amp; "(preapproval)", I4097 - F4097 &amp; CHAR(10) &amp; "(PFL filed)"),
       IF(OR(ISBLANK(Z4097), Z4097 = ""), TODAY() - J4097, X4097 - J4097 &amp; CHAR(10) &amp; "(closed)"))</f>
        <v>103
(closed)</v>
      </c>
      <c r="Z4097" s="6" t="str">
        <f>IF(ISBLANK(X4097), "", "Yes")</f>
        <v>Yes</v>
      </c>
    </row>
    <row r="4098" spans="1:26" ht="28.8" hidden="1" x14ac:dyDescent="0.3">
      <c r="A4098" s="29" t="s">
        <v>185</v>
      </c>
      <c r="B4098" s="29">
        <v>2025000036</v>
      </c>
      <c r="C4098" s="31" t="s">
        <v>193</v>
      </c>
      <c r="D4098" s="29" t="s">
        <v>179</v>
      </c>
      <c r="E4098" s="31" t="s">
        <v>386</v>
      </c>
      <c r="F4098" s="43"/>
      <c r="G4098" s="32"/>
      <c r="H4098" s="24" t="s">
        <v>230</v>
      </c>
      <c r="I4098" s="24"/>
      <c r="J4098" s="24">
        <v>45730</v>
      </c>
      <c r="K4098" s="28">
        <v>1967.26</v>
      </c>
      <c r="L4098" s="44">
        <v>525.79999999999995</v>
      </c>
      <c r="M4098" s="28">
        <v>1967.26</v>
      </c>
      <c r="N4098" s="28">
        <v>525.79999999999995</v>
      </c>
      <c r="O4098" s="27">
        <f>IF(ISBLANK(J4098), "", IF(LEFT(B4098) = "P", J4098+60, J4098+90))</f>
        <v>45820</v>
      </c>
      <c r="P4098" s="27">
        <v>45814</v>
      </c>
      <c r="Q4098" s="27">
        <f>IF(NOT(ISNUMBER(P4098)),"",P4098+15)</f>
        <v>45829</v>
      </c>
      <c r="R4098" s="25" t="s">
        <v>195</v>
      </c>
      <c r="S4098" s="25"/>
      <c r="T4098" s="42"/>
      <c r="U4098" s="24"/>
      <c r="V4098" s="24"/>
      <c r="W4098" s="24"/>
      <c r="X4098" s="24">
        <v>45832</v>
      </c>
      <c r="Y4098" s="23" t="str">
        <f ca="1">IF(LEFT(B4098) = "P",
        IF(OR(ISBLANK(I4098), I4098 = ""), TODAY() - F4098 &amp; CHAR(10) &amp; "(preapproval)", I4098 - F4098 &amp; CHAR(10) &amp; "(PFL filed)"),
       IF(OR(ISBLANK(Z4098), Z4098 = ""), TODAY() - J4098, X4098 - J4098 &amp; CHAR(10) &amp; "(closed)"))</f>
        <v>102
(closed)</v>
      </c>
      <c r="Z4098" s="6" t="str">
        <f>IF(ISBLANK(X4098), "", "Yes")</f>
        <v>Yes</v>
      </c>
    </row>
    <row r="4099" spans="1:26" ht="28.8" hidden="1" x14ac:dyDescent="0.3">
      <c r="A4099" s="29" t="s">
        <v>185</v>
      </c>
      <c r="B4099" s="29">
        <v>2025000037</v>
      </c>
      <c r="C4099" s="31" t="s">
        <v>442</v>
      </c>
      <c r="D4099" s="29" t="s">
        <v>179</v>
      </c>
      <c r="E4099" s="31" t="s">
        <v>453</v>
      </c>
      <c r="F4099" s="43"/>
      <c r="G4099" s="32"/>
      <c r="H4099" s="24" t="s">
        <v>230</v>
      </c>
      <c r="I4099" s="24"/>
      <c r="J4099" s="24">
        <v>45730</v>
      </c>
      <c r="K4099" s="28">
        <v>3366</v>
      </c>
      <c r="L4099" s="44">
        <v>561</v>
      </c>
      <c r="M4099" s="54">
        <v>2993.47</v>
      </c>
      <c r="N4099" s="28">
        <v>525.16999999999996</v>
      </c>
      <c r="O4099" s="27">
        <f>IF(ISBLANK(J4099), "", IF(LEFT(B4099) = "P", J4099+60, J4099+90))</f>
        <v>45820</v>
      </c>
      <c r="P4099" s="27">
        <v>45818</v>
      </c>
      <c r="Q4099" s="27">
        <f>IF(NOT(ISNUMBER(P4099)),"",P4099+15)</f>
        <v>45833</v>
      </c>
      <c r="R4099" s="25" t="s">
        <v>195</v>
      </c>
      <c r="S4099" s="25"/>
      <c r="T4099" s="42"/>
      <c r="U4099" s="24"/>
      <c r="V4099" s="24"/>
      <c r="W4099" s="24"/>
      <c r="X4099" s="24">
        <v>45834</v>
      </c>
      <c r="Y4099" s="23" t="str">
        <f ca="1">IF(LEFT(B4099) = "P",
        IF(OR(ISBLANK(I4099), I4099 = ""), TODAY() - F4099 &amp; CHAR(10) &amp; "(preapproval)", I4099 - F4099 &amp; CHAR(10) &amp; "(PFL filed)"),
       IF(OR(ISBLANK(Z4099), Z4099 = ""), TODAY() - J4099, X4099 - J4099 &amp; CHAR(10) &amp; "(closed)"))</f>
        <v>104
(closed)</v>
      </c>
      <c r="Z4099" s="6" t="str">
        <f>IF(ISBLANK(X4099), "", "Yes")</f>
        <v>Yes</v>
      </c>
    </row>
    <row r="4100" spans="1:26" ht="28.8" hidden="1" x14ac:dyDescent="0.3">
      <c r="A4100" s="29" t="s">
        <v>185</v>
      </c>
      <c r="B4100" s="29">
        <v>2025000038</v>
      </c>
      <c r="C4100" s="31" t="s">
        <v>301</v>
      </c>
      <c r="D4100" s="29" t="s">
        <v>179</v>
      </c>
      <c r="E4100" s="31" t="s">
        <v>518</v>
      </c>
      <c r="F4100" s="43"/>
      <c r="G4100" s="32"/>
      <c r="H4100" s="24" t="s">
        <v>230</v>
      </c>
      <c r="I4100" s="24"/>
      <c r="J4100" s="24">
        <v>45730</v>
      </c>
      <c r="K4100" s="28">
        <v>24080</v>
      </c>
      <c r="L4100" s="44">
        <v>400</v>
      </c>
      <c r="M4100" s="28">
        <v>26480</v>
      </c>
      <c r="N4100" s="28">
        <v>400</v>
      </c>
      <c r="O4100" s="27">
        <f>IF(ISBLANK(J4100), "", IF(LEFT(B4100) = "P", J4100+60, J4100+90))</f>
        <v>45820</v>
      </c>
      <c r="P4100" s="27">
        <v>45818</v>
      </c>
      <c r="Q4100" s="27">
        <f>IF(NOT(ISNUMBER(P4100)),"",P4100+15)</f>
        <v>45833</v>
      </c>
      <c r="R4100" s="25" t="s">
        <v>195</v>
      </c>
      <c r="S4100" s="25"/>
      <c r="T4100" s="42"/>
      <c r="U4100" s="24"/>
      <c r="V4100" s="24"/>
      <c r="W4100" s="24"/>
      <c r="X4100" s="24">
        <v>45834</v>
      </c>
      <c r="Y4100" s="23" t="str">
        <f ca="1">IF(LEFT(B4100) = "P",
        IF(OR(ISBLANK(I4100), I4100 = ""), TODAY() - F4100 &amp; CHAR(10) &amp; "(preapproval)", I4100 - F4100 &amp; CHAR(10) &amp; "(PFL filed)"),
       IF(OR(ISBLANK(Z4100), Z4100 = ""), TODAY() - J4100, X4100 - J4100 &amp; CHAR(10) &amp; "(closed)"))</f>
        <v>104
(closed)</v>
      </c>
      <c r="Z4100" s="6" t="str">
        <f>IF(ISBLANK(X4100), "", "Yes")</f>
        <v>Yes</v>
      </c>
    </row>
    <row r="4101" spans="1:26" ht="28.8" hidden="1" x14ac:dyDescent="0.3">
      <c r="A4101" s="29" t="s">
        <v>185</v>
      </c>
      <c r="B4101" s="29">
        <v>2025000039</v>
      </c>
      <c r="C4101" s="31" t="s">
        <v>517</v>
      </c>
      <c r="D4101" s="29" t="s">
        <v>179</v>
      </c>
      <c r="E4101" s="31" t="s">
        <v>516</v>
      </c>
      <c r="F4101" s="43"/>
      <c r="G4101" s="32"/>
      <c r="H4101" s="24" t="s">
        <v>230</v>
      </c>
      <c r="I4101" s="24"/>
      <c r="J4101" s="24">
        <v>45733</v>
      </c>
      <c r="K4101" s="28">
        <v>7059.92</v>
      </c>
      <c r="L4101" s="44">
        <v>882.49</v>
      </c>
      <c r="M4101" s="28">
        <v>6750</v>
      </c>
      <c r="N4101" s="28">
        <v>843.75</v>
      </c>
      <c r="O4101" s="27">
        <f>IF(ISBLANK(J4101), "", IF(LEFT(B4101) = "P", J4101+60, J4101+90))</f>
        <v>45823</v>
      </c>
      <c r="P4101" s="27">
        <v>45818</v>
      </c>
      <c r="Q4101" s="27">
        <f>IF(NOT(ISNUMBER(P4101)),"",P4101+15)</f>
        <v>45833</v>
      </c>
      <c r="R4101" s="25" t="s">
        <v>195</v>
      </c>
      <c r="S4101" s="25"/>
      <c r="T4101" s="42"/>
      <c r="U4101" s="24"/>
      <c r="V4101" s="24"/>
      <c r="W4101" s="24"/>
      <c r="X4101" s="24">
        <v>45834</v>
      </c>
      <c r="Y4101" s="23" t="str">
        <f ca="1">IF(LEFT(B4101) = "P",
        IF(OR(ISBLANK(I4101), I4101 = ""), TODAY() - F4101 &amp; CHAR(10) &amp; "(preapproval)", I4101 - F4101 &amp; CHAR(10) &amp; "(PFL filed)"),
       IF(OR(ISBLANK(Z4101), Z4101 = ""), TODAY() - J4101, X4101 - J4101 &amp; CHAR(10) &amp; "(closed)"))</f>
        <v>101
(closed)</v>
      </c>
      <c r="Z4101" s="6" t="str">
        <f>IF(ISBLANK(X4101), "", "Yes")</f>
        <v>Yes</v>
      </c>
    </row>
    <row r="4102" spans="1:26" ht="28.8" hidden="1" x14ac:dyDescent="0.3">
      <c r="A4102" s="29" t="s">
        <v>185</v>
      </c>
      <c r="B4102" s="29">
        <v>2025000040</v>
      </c>
      <c r="C4102" s="31" t="s">
        <v>276</v>
      </c>
      <c r="D4102" s="29" t="s">
        <v>174</v>
      </c>
      <c r="E4102" s="31" t="s">
        <v>349</v>
      </c>
      <c r="F4102" s="43"/>
      <c r="G4102" s="32"/>
      <c r="H4102" s="24" t="s">
        <v>230</v>
      </c>
      <c r="I4102" s="24"/>
      <c r="J4102" s="24">
        <v>45733</v>
      </c>
      <c r="K4102" s="28">
        <v>1919492</v>
      </c>
      <c r="L4102" s="44">
        <v>0</v>
      </c>
      <c r="M4102" s="28">
        <v>1861307.54</v>
      </c>
      <c r="N4102" s="28">
        <v>0</v>
      </c>
      <c r="O4102" s="27">
        <f>IF(ISBLANK(J4102), "", IF(LEFT(B4102) = "P", J4102+60, J4102+90))</f>
        <v>45823</v>
      </c>
      <c r="P4102" s="27">
        <v>45820</v>
      </c>
      <c r="Q4102" s="27">
        <f>IF(NOT(ISNUMBER(P4102)),"",P4102+15)</f>
        <v>45835</v>
      </c>
      <c r="R4102" s="25" t="s">
        <v>195</v>
      </c>
      <c r="S4102" s="25"/>
      <c r="T4102" s="42"/>
      <c r="U4102" s="24"/>
      <c r="V4102" s="24"/>
      <c r="W4102" s="24"/>
      <c r="X4102" s="24">
        <v>45838</v>
      </c>
      <c r="Y4102" s="23" t="str">
        <f ca="1">IF(LEFT(B4102) = "P",
        IF(OR(ISBLANK(I4102), I4102 = ""), TODAY() - F4102 &amp; CHAR(10) &amp; "(preapproval)", I4102 - F4102 &amp; CHAR(10) &amp; "(PFL filed)"),
       IF(OR(ISBLANK(Z4102), Z4102 = ""), TODAY() - J4102, X4102 - J4102 &amp; CHAR(10) &amp; "(closed)"))</f>
        <v>105
(closed)</v>
      </c>
      <c r="Z4102" s="6" t="str">
        <f>IF(ISBLANK(X4102), "", "Yes")</f>
        <v>Yes</v>
      </c>
    </row>
    <row r="4103" spans="1:26" ht="28.8" hidden="1" x14ac:dyDescent="0.3">
      <c r="A4103" s="29" t="s">
        <v>185</v>
      </c>
      <c r="B4103" s="29">
        <v>2025000041</v>
      </c>
      <c r="C4103" s="31" t="s">
        <v>276</v>
      </c>
      <c r="D4103" s="29" t="s">
        <v>174</v>
      </c>
      <c r="E4103" s="31" t="s">
        <v>352</v>
      </c>
      <c r="F4103" s="43"/>
      <c r="G4103" s="32"/>
      <c r="H4103" s="24" t="s">
        <v>230</v>
      </c>
      <c r="I4103" s="24"/>
      <c r="J4103" s="24">
        <v>45733</v>
      </c>
      <c r="K4103" s="28">
        <v>1296892</v>
      </c>
      <c r="L4103" s="44">
        <v>0</v>
      </c>
      <c r="M4103" s="28">
        <v>1209279.8700000001</v>
      </c>
      <c r="N4103" s="28">
        <v>0</v>
      </c>
      <c r="O4103" s="27">
        <f>IF(ISBLANK(J4103), "", IF(LEFT(B4103) = "P", J4103+60, J4103+90))</f>
        <v>45823</v>
      </c>
      <c r="P4103" s="27">
        <v>45820</v>
      </c>
      <c r="Q4103" s="27">
        <f>IF(NOT(ISNUMBER(P4103)),"",P4103+15)</f>
        <v>45835</v>
      </c>
      <c r="R4103" s="25" t="s">
        <v>195</v>
      </c>
      <c r="S4103" s="25"/>
      <c r="T4103" s="42"/>
      <c r="U4103" s="24"/>
      <c r="V4103" s="24"/>
      <c r="W4103" s="24"/>
      <c r="X4103" s="24">
        <v>45838</v>
      </c>
      <c r="Y4103" s="23" t="str">
        <f ca="1">IF(LEFT(B4103) = "P",
        IF(OR(ISBLANK(I4103), I4103 = ""), TODAY() - F4103 &amp; CHAR(10) &amp; "(preapproval)", I4103 - F4103 &amp; CHAR(10) &amp; "(PFL filed)"),
       IF(OR(ISBLANK(Z4103), Z4103 = ""), TODAY() - J4103, X4103 - J4103 &amp; CHAR(10) &amp; "(closed)"))</f>
        <v>105
(closed)</v>
      </c>
      <c r="Z4103" s="6" t="str">
        <f>IF(ISBLANK(X4103), "", "Yes")</f>
        <v>Yes</v>
      </c>
    </row>
    <row r="4104" spans="1:26" ht="28.8" hidden="1" x14ac:dyDescent="0.3">
      <c r="A4104" s="29" t="s">
        <v>185</v>
      </c>
      <c r="B4104" s="29">
        <v>2025000042</v>
      </c>
      <c r="C4104" s="31" t="s">
        <v>276</v>
      </c>
      <c r="D4104" s="29" t="s">
        <v>174</v>
      </c>
      <c r="E4104" s="31" t="s">
        <v>292</v>
      </c>
      <c r="F4104" s="43"/>
      <c r="G4104" s="32"/>
      <c r="H4104" s="24" t="s">
        <v>230</v>
      </c>
      <c r="I4104" s="24"/>
      <c r="J4104" s="24">
        <v>45733</v>
      </c>
      <c r="K4104" s="28">
        <v>881847</v>
      </c>
      <c r="L4104" s="44">
        <v>0</v>
      </c>
      <c r="M4104" s="28">
        <v>862323.44</v>
      </c>
      <c r="N4104" s="28">
        <v>0</v>
      </c>
      <c r="O4104" s="27">
        <f>IF(ISBLANK(J4104), "", IF(LEFT(B4104) = "P", J4104+60, J4104+90))</f>
        <v>45823</v>
      </c>
      <c r="P4104" s="27">
        <v>45820</v>
      </c>
      <c r="Q4104" s="27">
        <f>IF(NOT(ISNUMBER(P4104)),"",P4104+15)</f>
        <v>45835</v>
      </c>
      <c r="R4104" s="25" t="s">
        <v>195</v>
      </c>
      <c r="S4104" s="25"/>
      <c r="T4104" s="42"/>
      <c r="U4104" s="24"/>
      <c r="V4104" s="24"/>
      <c r="W4104" s="24"/>
      <c r="X4104" s="24">
        <v>45838</v>
      </c>
      <c r="Y4104" s="23" t="str">
        <f ca="1">IF(LEFT(B4104) = "P",
        IF(OR(ISBLANK(I4104), I4104 = ""), TODAY() - F4104 &amp; CHAR(10) &amp; "(preapproval)", I4104 - F4104 &amp; CHAR(10) &amp; "(PFL filed)"),
       IF(OR(ISBLANK(Z4104), Z4104 = ""), TODAY() - J4104, X4104 - J4104 &amp; CHAR(10) &amp; "(closed)"))</f>
        <v>105
(closed)</v>
      </c>
      <c r="Z4104" s="6" t="str">
        <f>IF(ISBLANK(X4104), "", "Yes")</f>
        <v>Yes</v>
      </c>
    </row>
    <row r="4105" spans="1:26" ht="28.8" hidden="1" x14ac:dyDescent="0.3">
      <c r="A4105" s="29" t="s">
        <v>185</v>
      </c>
      <c r="B4105" s="29">
        <v>2025000043</v>
      </c>
      <c r="C4105" s="31" t="s">
        <v>238</v>
      </c>
      <c r="D4105" s="29" t="s">
        <v>179</v>
      </c>
      <c r="E4105" s="31" t="s">
        <v>515</v>
      </c>
      <c r="F4105" s="43"/>
      <c r="G4105" s="32"/>
      <c r="H4105" s="24" t="s">
        <v>230</v>
      </c>
      <c r="I4105" s="24"/>
      <c r="J4105" s="24">
        <v>45740</v>
      </c>
      <c r="K4105" s="28">
        <v>776</v>
      </c>
      <c r="L4105" s="44">
        <v>97</v>
      </c>
      <c r="M4105" s="28">
        <v>776</v>
      </c>
      <c r="N4105" s="28">
        <v>97</v>
      </c>
      <c r="O4105" s="27">
        <f>IF(ISBLANK(J4105), "", IF(LEFT(B4105) = "P", J4105+60, J4105+90))</f>
        <v>45830</v>
      </c>
      <c r="P4105" s="27">
        <v>45818</v>
      </c>
      <c r="Q4105" s="27">
        <f>IF(NOT(ISNUMBER(P4105)),"",P4105+15)</f>
        <v>45833</v>
      </c>
      <c r="R4105" s="25" t="s">
        <v>195</v>
      </c>
      <c r="S4105" s="25"/>
      <c r="T4105" s="42"/>
      <c r="U4105" s="24"/>
      <c r="V4105" s="24"/>
      <c r="W4105" s="24"/>
      <c r="X4105" s="24">
        <v>45835</v>
      </c>
      <c r="Y4105" s="23" t="str">
        <f ca="1">IF(LEFT(B4105) = "P",
        IF(OR(ISBLANK(I4105), I4105 = ""), TODAY() - F4105 &amp; CHAR(10) &amp; "(preapproval)", I4105 - F4105 &amp; CHAR(10) &amp; "(PFL filed)"),
       IF(OR(ISBLANK(Z4105), Z4105 = ""), TODAY() - J4105, X4105 - J4105 &amp; CHAR(10) &amp; "(closed)"))</f>
        <v>95
(closed)</v>
      </c>
      <c r="Z4105" s="6" t="str">
        <f>IF(ISBLANK(X4105), "", "Yes")</f>
        <v>Yes</v>
      </c>
    </row>
    <row r="4106" spans="1:26" ht="28.8" hidden="1" x14ac:dyDescent="0.3">
      <c r="A4106" s="29" t="s">
        <v>185</v>
      </c>
      <c r="B4106" s="29">
        <v>2025000044</v>
      </c>
      <c r="C4106" s="31" t="s">
        <v>353</v>
      </c>
      <c r="D4106" s="29" t="s">
        <v>174</v>
      </c>
      <c r="E4106" s="31" t="s">
        <v>349</v>
      </c>
      <c r="F4106" s="43"/>
      <c r="G4106" s="32"/>
      <c r="H4106" s="24" t="s">
        <v>230</v>
      </c>
      <c r="I4106" s="24"/>
      <c r="J4106" s="24">
        <v>45742</v>
      </c>
      <c r="K4106" s="28">
        <v>619972</v>
      </c>
      <c r="L4106" s="44">
        <v>0</v>
      </c>
      <c r="M4106" s="28">
        <v>576098.30000000005</v>
      </c>
      <c r="N4106" s="28">
        <v>0</v>
      </c>
      <c r="O4106" s="27">
        <f>IF(ISBLANK(J4106), "", IF(LEFT(B4106) = "P", J4106+60, J4106+90))</f>
        <v>45832</v>
      </c>
      <c r="P4106" s="27">
        <v>45832</v>
      </c>
      <c r="Q4106" s="27">
        <f>IF(NOT(ISNUMBER(P4106)),"",P4106+15)</f>
        <v>45847</v>
      </c>
      <c r="R4106" s="25" t="s">
        <v>195</v>
      </c>
      <c r="S4106" s="25"/>
      <c r="T4106" s="42"/>
      <c r="U4106" s="24"/>
      <c r="V4106" s="24"/>
      <c r="W4106" s="24"/>
      <c r="X4106" s="24">
        <v>45848</v>
      </c>
      <c r="Y4106" s="23" t="str">
        <f ca="1">IF(LEFT(B4106) = "P",
        IF(OR(ISBLANK(I4106), I4106 = ""), TODAY() - F4106 &amp; CHAR(10) &amp; "(preapproval)", I4106 - F4106 &amp; CHAR(10) &amp; "(PFL filed)"),
       IF(OR(ISBLANK(Z4106), Z4106 = ""), TODAY() - J4106, X4106 - J4106 &amp; CHAR(10) &amp; "(closed)"))</f>
        <v>106
(closed)</v>
      </c>
      <c r="Z4106" s="6" t="str">
        <f>IF(ISBLANK(X4106), "", "Yes")</f>
        <v>Yes</v>
      </c>
    </row>
    <row r="4107" spans="1:26" ht="28.8" hidden="1" x14ac:dyDescent="0.3">
      <c r="A4107" s="29" t="s">
        <v>185</v>
      </c>
      <c r="B4107" s="29">
        <v>2025000045</v>
      </c>
      <c r="C4107" s="31" t="s">
        <v>445</v>
      </c>
      <c r="D4107" s="29" t="s">
        <v>176</v>
      </c>
      <c r="E4107" s="31" t="s">
        <v>514</v>
      </c>
      <c r="F4107" s="43"/>
      <c r="G4107" s="32"/>
      <c r="H4107" s="24" t="s">
        <v>230</v>
      </c>
      <c r="I4107" s="24"/>
      <c r="J4107" s="24">
        <v>45748</v>
      </c>
      <c r="K4107" s="28">
        <v>7705.08</v>
      </c>
      <c r="L4107" s="44">
        <v>229.34</v>
      </c>
      <c r="M4107" s="28">
        <v>0</v>
      </c>
      <c r="N4107" s="28">
        <v>0</v>
      </c>
      <c r="O4107" s="27">
        <f>IF(ISBLANK(J4107), "", IF(LEFT(B4107) = "P", J4107+60, J4107+90))</f>
        <v>45838</v>
      </c>
      <c r="P4107" s="27" t="s">
        <v>230</v>
      </c>
      <c r="Q4107" s="27" t="s">
        <v>230</v>
      </c>
      <c r="R4107" s="25" t="s">
        <v>195</v>
      </c>
      <c r="S4107" s="25"/>
      <c r="T4107" s="42"/>
      <c r="U4107" s="24"/>
      <c r="V4107" s="24"/>
      <c r="W4107" s="24"/>
      <c r="X4107" s="24">
        <v>45832</v>
      </c>
      <c r="Y4107" s="23" t="str">
        <f ca="1">IF(LEFT(B4107) = "P",
        IF(OR(ISBLANK(I4107), I4107 = ""), TODAY() - F4107 &amp; CHAR(10) &amp; "(preapproval)", I4107 - F4107 &amp; CHAR(10) &amp; "(PFL filed)"),
       IF(OR(ISBLANK(Z4107), Z4107 = ""), TODAY() - J4107, X4107 - J4107 &amp; CHAR(10) &amp; "(closed)"))</f>
        <v>84
(closed)</v>
      </c>
      <c r="Z4107" s="6" t="str">
        <f>IF(ISBLANK(X4107), "", "Yes")</f>
        <v>Yes</v>
      </c>
    </row>
    <row r="4108" spans="1:26" ht="28.8" hidden="1" x14ac:dyDescent="0.3">
      <c r="A4108" s="29" t="s">
        <v>185</v>
      </c>
      <c r="B4108" s="29">
        <v>2025000046</v>
      </c>
      <c r="C4108" s="31" t="s">
        <v>445</v>
      </c>
      <c r="D4108" s="29" t="s">
        <v>176</v>
      </c>
      <c r="E4108" s="31" t="s">
        <v>513</v>
      </c>
      <c r="F4108" s="43"/>
      <c r="G4108" s="32"/>
      <c r="H4108" s="24" t="s">
        <v>230</v>
      </c>
      <c r="I4108" s="24"/>
      <c r="J4108" s="24">
        <v>45748</v>
      </c>
      <c r="K4108" s="28">
        <v>7338.88</v>
      </c>
      <c r="L4108" s="44">
        <v>229.34</v>
      </c>
      <c r="M4108" s="28">
        <v>7259.81</v>
      </c>
      <c r="N4108" s="28">
        <v>229.34</v>
      </c>
      <c r="O4108" s="27">
        <f>IF(ISBLANK(J4108), "", IF(LEFT(B4108) = "P", J4108+60, J4108+90))</f>
        <v>45838</v>
      </c>
      <c r="P4108" s="27">
        <v>45834</v>
      </c>
      <c r="Q4108" s="27">
        <f>IF(NOT(ISNUMBER(P4108)),"",P4108+15)</f>
        <v>45849</v>
      </c>
      <c r="R4108" s="25" t="s">
        <v>195</v>
      </c>
      <c r="S4108" s="25"/>
      <c r="T4108" s="42"/>
      <c r="U4108" s="24"/>
      <c r="V4108" s="24"/>
      <c r="W4108" s="24"/>
      <c r="X4108" s="24">
        <v>45852</v>
      </c>
      <c r="Y4108" s="23" t="str">
        <f ca="1">IF(LEFT(B4108) = "P",
        IF(OR(ISBLANK(I4108), I4108 = ""), TODAY() - F4108 &amp; CHAR(10) &amp; "(preapproval)", I4108 - F4108 &amp; CHAR(10) &amp; "(PFL filed)"),
       IF(OR(ISBLANK(Z4108), Z4108 = ""), TODAY() - J4108, X4108 - J4108 &amp; CHAR(10) &amp; "(closed)"))</f>
        <v>104
(closed)</v>
      </c>
      <c r="Z4108" s="6" t="str">
        <f>IF(ISBLANK(X4108), "", "Yes")</f>
        <v>Yes</v>
      </c>
    </row>
    <row r="4109" spans="1:26" ht="28.8" hidden="1" x14ac:dyDescent="0.3">
      <c r="A4109" s="29" t="s">
        <v>185</v>
      </c>
      <c r="B4109" s="29">
        <v>2025000047</v>
      </c>
      <c r="C4109" s="31" t="s">
        <v>445</v>
      </c>
      <c r="D4109" s="29" t="s">
        <v>176</v>
      </c>
      <c r="E4109" s="31" t="s">
        <v>512</v>
      </c>
      <c r="F4109" s="43"/>
      <c r="G4109" s="32"/>
      <c r="H4109" s="24" t="s">
        <v>230</v>
      </c>
      <c r="I4109" s="24"/>
      <c r="J4109" s="24">
        <v>45748</v>
      </c>
      <c r="K4109" s="28">
        <v>6928.32</v>
      </c>
      <c r="L4109" s="44">
        <v>209.44</v>
      </c>
      <c r="M4109" s="28">
        <v>6928.32</v>
      </c>
      <c r="N4109" s="44">
        <v>209.44</v>
      </c>
      <c r="O4109" s="27">
        <f>IF(ISBLANK(J4109), "", IF(LEFT(B4109) = "P", J4109+60, J4109+90))</f>
        <v>45838</v>
      </c>
      <c r="P4109" s="27">
        <v>45834</v>
      </c>
      <c r="Q4109" s="27">
        <f>IF(NOT(ISNUMBER(P4109)),"",P4109+15)</f>
        <v>45849</v>
      </c>
      <c r="R4109" s="25" t="s">
        <v>195</v>
      </c>
      <c r="S4109" s="25"/>
      <c r="T4109" s="42"/>
      <c r="U4109" s="24"/>
      <c r="V4109" s="24"/>
      <c r="W4109" s="24"/>
      <c r="X4109" s="24">
        <v>45852</v>
      </c>
      <c r="Y4109" s="23" t="str">
        <f ca="1">IF(LEFT(B4109) = "P",
        IF(OR(ISBLANK(I4109), I4109 = ""), TODAY() - F4109 &amp; CHAR(10) &amp; "(preapproval)", I4109 - F4109 &amp; CHAR(10) &amp; "(PFL filed)"),
       IF(OR(ISBLANK(Z4109), Z4109 = ""), TODAY() - J4109, X4109 - J4109 &amp; CHAR(10) &amp; "(closed)"))</f>
        <v>104
(closed)</v>
      </c>
      <c r="Z4109" s="6" t="str">
        <f>IF(ISBLANK(X4109), "", "Yes")</f>
        <v>Yes</v>
      </c>
    </row>
    <row r="4110" spans="1:26" ht="28.8" hidden="1" x14ac:dyDescent="0.3">
      <c r="A4110" s="29" t="s">
        <v>185</v>
      </c>
      <c r="B4110" s="29">
        <v>2025000048</v>
      </c>
      <c r="C4110" s="31" t="s">
        <v>193</v>
      </c>
      <c r="D4110" s="29" t="s">
        <v>179</v>
      </c>
      <c r="E4110" s="31" t="s">
        <v>511</v>
      </c>
      <c r="F4110" s="43"/>
      <c r="G4110" s="32"/>
      <c r="H4110" s="24" t="s">
        <v>230</v>
      </c>
      <c r="I4110" s="24"/>
      <c r="J4110" s="24">
        <v>45751</v>
      </c>
      <c r="K4110" s="28">
        <v>5238</v>
      </c>
      <c r="L4110" s="44">
        <v>582</v>
      </c>
      <c r="M4110" s="28">
        <v>5238</v>
      </c>
      <c r="N4110" s="28">
        <v>582</v>
      </c>
      <c r="O4110" s="27">
        <f>IF(ISBLANK(J4110), "", IF(LEFT(B4110) = "P", J4110+60, J4110+90))</f>
        <v>45841</v>
      </c>
      <c r="P4110" s="27">
        <v>45832</v>
      </c>
      <c r="Q4110" s="27">
        <f>IF(NOT(ISNUMBER(P4110)),"",P4110+15)</f>
        <v>45847</v>
      </c>
      <c r="R4110" s="25" t="s">
        <v>195</v>
      </c>
      <c r="S4110" s="25"/>
      <c r="T4110" s="42"/>
      <c r="U4110" s="24"/>
      <c r="V4110" s="24"/>
      <c r="W4110" s="24"/>
      <c r="X4110" s="24">
        <v>45848</v>
      </c>
      <c r="Y4110" s="23" t="str">
        <f ca="1">IF(LEFT(B4110) = "P",
        IF(OR(ISBLANK(I4110), I4110 = ""), TODAY() - F4110 &amp; CHAR(10) &amp; "(preapproval)", I4110 - F4110 &amp; CHAR(10) &amp; "(PFL filed)"),
       IF(OR(ISBLANK(Z4110), Z4110 = ""), TODAY() - J4110, X4110 - J4110 &amp; CHAR(10) &amp; "(closed)"))</f>
        <v>97
(closed)</v>
      </c>
      <c r="Z4110" s="6" t="str">
        <f>IF(ISBLANK(X4110), "", "Yes")</f>
        <v>Yes</v>
      </c>
    </row>
    <row r="4111" spans="1:26" ht="28.8" hidden="1" x14ac:dyDescent="0.3">
      <c r="A4111" s="29" t="s">
        <v>185</v>
      </c>
      <c r="B4111" s="29">
        <v>2025000049</v>
      </c>
      <c r="C4111" s="31" t="s">
        <v>193</v>
      </c>
      <c r="D4111" s="29" t="s">
        <v>179</v>
      </c>
      <c r="E4111" s="31" t="s">
        <v>510</v>
      </c>
      <c r="F4111" s="43"/>
      <c r="G4111" s="32"/>
      <c r="H4111" s="24" t="s">
        <v>230</v>
      </c>
      <c r="I4111" s="24"/>
      <c r="J4111" s="24">
        <v>45751</v>
      </c>
      <c r="K4111" s="28">
        <v>1288</v>
      </c>
      <c r="L4111" s="44">
        <v>132</v>
      </c>
      <c r="M4111" s="28">
        <v>1288</v>
      </c>
      <c r="N4111" s="28">
        <v>132</v>
      </c>
      <c r="O4111" s="27">
        <f>IF(ISBLANK(J4111), "", IF(LEFT(B4111) = "P", J4111+60, J4111+90))</f>
        <v>45841</v>
      </c>
      <c r="P4111" s="27">
        <v>45840</v>
      </c>
      <c r="Q4111" s="27">
        <f>IF(NOT(ISNUMBER(P4111)),"",P4111+15)</f>
        <v>45855</v>
      </c>
      <c r="R4111" s="25" t="s">
        <v>195</v>
      </c>
      <c r="S4111" s="25"/>
      <c r="T4111" s="42"/>
      <c r="U4111" s="24"/>
      <c r="V4111" s="24"/>
      <c r="W4111" s="24"/>
      <c r="X4111" s="24">
        <v>45856</v>
      </c>
      <c r="Y4111" s="23" t="str">
        <f ca="1">IF(LEFT(B4111) = "P",
        IF(OR(ISBLANK(I4111), I4111 = ""), TODAY() - F4111 &amp; CHAR(10) &amp; "(preapproval)", I4111 - F4111 &amp; CHAR(10) &amp; "(PFL filed)"),
       IF(OR(ISBLANK(Z4111), Z4111 = ""), TODAY() - J4111, X4111 - J4111 &amp; CHAR(10) &amp; "(closed)"))</f>
        <v>105
(closed)</v>
      </c>
      <c r="Z4111" s="6" t="str">
        <f>IF(ISBLANK(X4111), "", "Yes")</f>
        <v>Yes</v>
      </c>
    </row>
    <row r="4112" spans="1:26" ht="28.8" hidden="1" x14ac:dyDescent="0.3">
      <c r="A4112" s="29" t="s">
        <v>185</v>
      </c>
      <c r="B4112" s="29">
        <v>2025000050</v>
      </c>
      <c r="C4112" s="31" t="s">
        <v>238</v>
      </c>
      <c r="D4112" s="29" t="s">
        <v>179</v>
      </c>
      <c r="E4112" s="31" t="s">
        <v>509</v>
      </c>
      <c r="F4112" s="43"/>
      <c r="G4112" s="32"/>
      <c r="H4112" s="24" t="s">
        <v>230</v>
      </c>
      <c r="I4112" s="24"/>
      <c r="J4112" s="24">
        <v>45751</v>
      </c>
      <c r="K4112" s="28">
        <v>20995.98</v>
      </c>
      <c r="L4112" s="44">
        <v>2825</v>
      </c>
      <c r="M4112" s="28">
        <v>22067.59</v>
      </c>
      <c r="N4112" s="28">
        <v>2825</v>
      </c>
      <c r="O4112" s="27">
        <f>IF(ISBLANK(J4112), "", IF(LEFT(B4112) = "P", J4112+60, J4112+90))</f>
        <v>45841</v>
      </c>
      <c r="P4112" s="27">
        <v>45818</v>
      </c>
      <c r="Q4112" s="27">
        <f>IF(NOT(ISNUMBER(P4112)),"",P4112+15)</f>
        <v>45833</v>
      </c>
      <c r="R4112" s="25" t="s">
        <v>195</v>
      </c>
      <c r="S4112" s="25"/>
      <c r="T4112" s="42"/>
      <c r="U4112" s="24"/>
      <c r="V4112" s="24"/>
      <c r="W4112" s="24"/>
      <c r="X4112" s="24">
        <v>45834</v>
      </c>
      <c r="Y4112" s="23" t="str">
        <f ca="1">IF(LEFT(B4112) = "P",
        IF(OR(ISBLANK(I4112), I4112 = ""), TODAY() - F4112 &amp; CHAR(10) &amp; "(preapproval)", I4112 - F4112 &amp; CHAR(10) &amp; "(PFL filed)"),
       IF(OR(ISBLANK(Z4112), Z4112 = ""), TODAY() - J4112, X4112 - J4112 &amp; CHAR(10) &amp; "(closed)"))</f>
        <v>83
(closed)</v>
      </c>
      <c r="Z4112" s="6" t="str">
        <f>IF(ISBLANK(X4112), "", "Yes")</f>
        <v>Yes</v>
      </c>
    </row>
    <row r="4113" spans="1:26" ht="28.8" hidden="1" x14ac:dyDescent="0.3">
      <c r="A4113" s="29" t="s">
        <v>185</v>
      </c>
      <c r="B4113" s="29">
        <v>2025000051</v>
      </c>
      <c r="C4113" s="31" t="s">
        <v>238</v>
      </c>
      <c r="D4113" s="29" t="s">
        <v>179</v>
      </c>
      <c r="E4113" s="31" t="s">
        <v>508</v>
      </c>
      <c r="F4113" s="43"/>
      <c r="G4113" s="32"/>
      <c r="H4113" s="24" t="s">
        <v>230</v>
      </c>
      <c r="I4113" s="24"/>
      <c r="J4113" s="24">
        <v>45751</v>
      </c>
      <c r="K4113" s="28">
        <v>6390</v>
      </c>
      <c r="L4113" s="44">
        <v>710</v>
      </c>
      <c r="M4113" s="28">
        <v>6390</v>
      </c>
      <c r="N4113" s="28">
        <v>710</v>
      </c>
      <c r="O4113" s="27">
        <f>IF(ISBLANK(J4113), "", IF(LEFT(B4113) = "P", J4113+60, J4113+90))</f>
        <v>45841</v>
      </c>
      <c r="P4113" s="27">
        <v>45840</v>
      </c>
      <c r="Q4113" s="27">
        <f>IF(NOT(ISNUMBER(P4113)),"",P4113+15)</f>
        <v>45855</v>
      </c>
      <c r="R4113" s="25" t="s">
        <v>195</v>
      </c>
      <c r="S4113" s="25"/>
      <c r="T4113" s="42"/>
      <c r="U4113" s="24"/>
      <c r="V4113" s="24"/>
      <c r="W4113" s="24"/>
      <c r="X4113" s="24">
        <v>45856</v>
      </c>
      <c r="Y4113" s="23" t="str">
        <f ca="1">IF(LEFT(B4113) = "P",
        IF(OR(ISBLANK(I4113), I4113 = ""), TODAY() - F4113 &amp; CHAR(10) &amp; "(preapproval)", I4113 - F4113 &amp; CHAR(10) &amp; "(PFL filed)"),
       IF(OR(ISBLANK(Z4113), Z4113 = ""), TODAY() - J4113, X4113 - J4113 &amp; CHAR(10) &amp; "(closed)"))</f>
        <v>105
(closed)</v>
      </c>
      <c r="Z4113" s="6" t="str">
        <f>IF(ISBLANK(X4113), "", "Yes")</f>
        <v>Yes</v>
      </c>
    </row>
    <row r="4114" spans="1:26" ht="28.8" hidden="1" x14ac:dyDescent="0.3">
      <c r="A4114" s="29" t="s">
        <v>185</v>
      </c>
      <c r="B4114" s="29">
        <v>2025000052</v>
      </c>
      <c r="C4114" s="31" t="s">
        <v>261</v>
      </c>
      <c r="D4114" s="29" t="s">
        <v>179</v>
      </c>
      <c r="E4114" s="31" t="s">
        <v>507</v>
      </c>
      <c r="F4114" s="43"/>
      <c r="G4114" s="32"/>
      <c r="H4114" s="24" t="s">
        <v>230</v>
      </c>
      <c r="I4114" s="24"/>
      <c r="J4114" s="24">
        <v>45755</v>
      </c>
      <c r="K4114" s="28">
        <v>2159.14</v>
      </c>
      <c r="L4114" s="44">
        <v>299.88</v>
      </c>
      <c r="M4114" s="28">
        <v>2159.14</v>
      </c>
      <c r="N4114" s="28">
        <v>299.88</v>
      </c>
      <c r="O4114" s="27">
        <f>IF(ISBLANK(J4114), "", IF(LEFT(B4114) = "P", J4114+60, J4114+90))</f>
        <v>45845</v>
      </c>
      <c r="P4114" s="27">
        <v>45818</v>
      </c>
      <c r="Q4114" s="27">
        <f>IF(NOT(ISNUMBER(P4114)),"",P4114+15)</f>
        <v>45833</v>
      </c>
      <c r="R4114" s="25" t="s">
        <v>195</v>
      </c>
      <c r="S4114" s="25"/>
      <c r="T4114" s="42"/>
      <c r="U4114" s="24"/>
      <c r="V4114" s="24"/>
      <c r="W4114" s="24"/>
      <c r="X4114" s="24">
        <v>45834</v>
      </c>
      <c r="Y4114" s="23" t="str">
        <f ca="1">IF(LEFT(B4114) = "P",
        IF(OR(ISBLANK(I4114), I4114 = ""), TODAY() - F4114 &amp; CHAR(10) &amp; "(preapproval)", I4114 - F4114 &amp; CHAR(10) &amp; "(PFL filed)"),
       IF(OR(ISBLANK(Z4114), Z4114 = ""), TODAY() - J4114, X4114 - J4114 &amp; CHAR(10) &amp; "(closed)"))</f>
        <v>79
(closed)</v>
      </c>
      <c r="Z4114" s="6" t="str">
        <f>IF(ISBLANK(X4114), "", "Yes")</f>
        <v>Yes</v>
      </c>
    </row>
    <row r="4115" spans="1:26" ht="28.8" hidden="1" x14ac:dyDescent="0.3">
      <c r="A4115" s="29" t="s">
        <v>185</v>
      </c>
      <c r="B4115" s="29">
        <v>2025000053</v>
      </c>
      <c r="C4115" s="31" t="s">
        <v>445</v>
      </c>
      <c r="D4115" s="29" t="s">
        <v>176</v>
      </c>
      <c r="E4115" s="31" t="s">
        <v>506</v>
      </c>
      <c r="F4115" s="43"/>
      <c r="G4115" s="32"/>
      <c r="H4115" s="24" t="s">
        <v>230</v>
      </c>
      <c r="I4115" s="24"/>
      <c r="J4115" s="24">
        <v>45755</v>
      </c>
      <c r="K4115" s="28">
        <v>46380.28</v>
      </c>
      <c r="L4115" s="44">
        <v>1341.26</v>
      </c>
      <c r="M4115" s="28">
        <v>15810.16</v>
      </c>
      <c r="N4115" s="28">
        <v>459.26</v>
      </c>
      <c r="O4115" s="27">
        <f>IF(ISBLANK(J4115), "", IF(LEFT(B4115) = "P", J4115+60, J4115+90))</f>
        <v>45845</v>
      </c>
      <c r="P4115" s="27">
        <v>45845</v>
      </c>
      <c r="Q4115" s="27">
        <f>IF(NOT(ISNUMBER(P4115)),"",P4115+15)</f>
        <v>45860</v>
      </c>
      <c r="R4115" s="25" t="s">
        <v>195</v>
      </c>
      <c r="S4115" s="25"/>
      <c r="T4115" s="42"/>
      <c r="U4115" s="24"/>
      <c r="V4115" s="24"/>
      <c r="W4115" s="24"/>
      <c r="X4115" s="24">
        <v>45861</v>
      </c>
      <c r="Y4115" s="23" t="str">
        <f ca="1">IF(LEFT(B4115) = "P",
        IF(OR(ISBLANK(I4115), I4115 = ""), TODAY() - F4115 &amp; CHAR(10) &amp; "(preapproval)", I4115 - F4115 &amp; CHAR(10) &amp; "(PFL filed)"),
       IF(OR(ISBLANK(Z4115), Z4115 = ""), TODAY() - J4115, X4115 - J4115 &amp; CHAR(10) &amp; "(closed)"))</f>
        <v>106
(closed)</v>
      </c>
      <c r="Z4115" s="6" t="str">
        <f>IF(ISBLANK(X4115), "", "Yes")</f>
        <v>Yes</v>
      </c>
    </row>
    <row r="4116" spans="1:26" ht="28.8" hidden="1" x14ac:dyDescent="0.3">
      <c r="A4116" s="29" t="s">
        <v>185</v>
      </c>
      <c r="B4116" s="29">
        <v>2025000054</v>
      </c>
      <c r="C4116" s="31" t="s">
        <v>445</v>
      </c>
      <c r="D4116" s="29" t="s">
        <v>176</v>
      </c>
      <c r="E4116" s="31" t="s">
        <v>505</v>
      </c>
      <c r="F4116" s="43"/>
      <c r="G4116" s="32"/>
      <c r="H4116" s="24" t="s">
        <v>230</v>
      </c>
      <c r="I4116" s="24"/>
      <c r="J4116" s="24">
        <v>45755</v>
      </c>
      <c r="K4116" s="28">
        <v>16510.55</v>
      </c>
      <c r="L4116" s="44">
        <v>466.98</v>
      </c>
      <c r="M4116" s="28">
        <v>29326.799999999999</v>
      </c>
      <c r="N4116" s="28">
        <v>466.98</v>
      </c>
      <c r="O4116" s="27">
        <f>IF(ISBLANK(J4116), "", IF(LEFT(B4116) = "P", J4116+60, J4116+90))</f>
        <v>45845</v>
      </c>
      <c r="P4116" s="27">
        <v>45845</v>
      </c>
      <c r="Q4116" s="27">
        <f>IF(NOT(ISNUMBER(P4116)),"",P4116+15)</f>
        <v>45860</v>
      </c>
      <c r="R4116" s="25" t="s">
        <v>195</v>
      </c>
      <c r="S4116" s="25"/>
      <c r="T4116" s="42"/>
      <c r="U4116" s="24"/>
      <c r="V4116" s="24"/>
      <c r="W4116" s="24"/>
      <c r="X4116" s="24">
        <v>45861</v>
      </c>
      <c r="Y4116" s="23" t="str">
        <f ca="1">IF(LEFT(B4116) = "P",
        IF(OR(ISBLANK(I4116), I4116 = ""), TODAY() - F4116 &amp; CHAR(10) &amp; "(preapproval)", I4116 - F4116 &amp; CHAR(10) &amp; "(PFL filed)"),
       IF(OR(ISBLANK(Z4116), Z4116 = ""), TODAY() - J4116, X4116 - J4116 &amp; CHAR(10) &amp; "(closed)"))</f>
        <v>106
(closed)</v>
      </c>
      <c r="Z4116" s="6" t="str">
        <f>IF(ISBLANK(X4116), "", "Yes")</f>
        <v>Yes</v>
      </c>
    </row>
    <row r="4117" spans="1:26" ht="28.8" hidden="1" x14ac:dyDescent="0.3">
      <c r="A4117" s="29" t="s">
        <v>185</v>
      </c>
      <c r="B4117" s="29">
        <v>2025000055</v>
      </c>
      <c r="C4117" s="31" t="s">
        <v>445</v>
      </c>
      <c r="D4117" s="29" t="s">
        <v>176</v>
      </c>
      <c r="E4117" s="31" t="s">
        <v>504</v>
      </c>
      <c r="F4117" s="43"/>
      <c r="G4117" s="32"/>
      <c r="H4117" s="24" t="s">
        <v>230</v>
      </c>
      <c r="I4117" s="24"/>
      <c r="J4117" s="24">
        <v>45755</v>
      </c>
      <c r="K4117" s="28">
        <v>16116.85</v>
      </c>
      <c r="L4117" s="44">
        <v>475.73</v>
      </c>
      <c r="M4117" s="28">
        <v>16116.85</v>
      </c>
      <c r="N4117" s="28">
        <v>475.73</v>
      </c>
      <c r="O4117" s="27">
        <f>IF(ISBLANK(J4117), "", IF(LEFT(B4117) = "P", J4117+60, J4117+90))</f>
        <v>45845</v>
      </c>
      <c r="P4117" s="27">
        <v>45845</v>
      </c>
      <c r="Q4117" s="27">
        <f>IF(NOT(ISNUMBER(P4117)),"",P4117+15)</f>
        <v>45860</v>
      </c>
      <c r="R4117" s="25" t="s">
        <v>195</v>
      </c>
      <c r="S4117" s="25"/>
      <c r="T4117" s="42"/>
      <c r="U4117" s="24"/>
      <c r="V4117" s="24"/>
      <c r="W4117" s="24"/>
      <c r="X4117" s="24">
        <v>45861</v>
      </c>
      <c r="Y4117" s="23" t="str">
        <f ca="1">IF(LEFT(B4117) = "P",
        IF(OR(ISBLANK(I4117), I4117 = ""), TODAY() - F4117 &amp; CHAR(10) &amp; "(preapproval)", I4117 - F4117 &amp; CHAR(10) &amp; "(PFL filed)"),
       IF(OR(ISBLANK(Z4117), Z4117 = ""), TODAY() - J4117, X4117 - J4117 &amp; CHAR(10) &amp; "(closed)"))</f>
        <v>106
(closed)</v>
      </c>
      <c r="Z4117" s="6" t="str">
        <f>IF(ISBLANK(X4117), "", "Yes")</f>
        <v>Yes</v>
      </c>
    </row>
    <row r="4118" spans="1:26" ht="28.8" hidden="1" x14ac:dyDescent="0.3">
      <c r="A4118" s="29" t="s">
        <v>185</v>
      </c>
      <c r="B4118" s="29">
        <v>2025000056</v>
      </c>
      <c r="C4118" s="31" t="s">
        <v>193</v>
      </c>
      <c r="D4118" s="29" t="s">
        <v>179</v>
      </c>
      <c r="E4118" s="31" t="s">
        <v>503</v>
      </c>
      <c r="F4118" s="43"/>
      <c r="G4118" s="32"/>
      <c r="H4118" s="24" t="s">
        <v>230</v>
      </c>
      <c r="I4118" s="24"/>
      <c r="J4118" s="24">
        <v>45758</v>
      </c>
      <c r="K4118" s="28">
        <v>760.71</v>
      </c>
      <c r="L4118" s="44">
        <v>500</v>
      </c>
      <c r="M4118" s="28">
        <v>760.71</v>
      </c>
      <c r="N4118" s="28">
        <v>500</v>
      </c>
      <c r="O4118" s="27">
        <f>IF(ISBLANK(J4118), "", IF(LEFT(B4118) = "P", J4118+60, J4118+90))</f>
        <v>45848</v>
      </c>
      <c r="P4118" s="27">
        <v>45846</v>
      </c>
      <c r="Q4118" s="27">
        <f>IF(NOT(ISNUMBER(P4118)),"",P4118+15)</f>
        <v>45861</v>
      </c>
      <c r="R4118" s="25" t="s">
        <v>195</v>
      </c>
      <c r="S4118" s="25"/>
      <c r="T4118" s="42"/>
      <c r="U4118" s="24"/>
      <c r="V4118" s="24"/>
      <c r="W4118" s="24"/>
      <c r="X4118" s="24">
        <v>45862</v>
      </c>
      <c r="Y4118" s="23" t="str">
        <f ca="1">IF(LEFT(B4118) = "P",
        IF(OR(ISBLANK(I4118), I4118 = ""), TODAY() - F4118 &amp; CHAR(10) &amp; "(preapproval)", I4118 - F4118 &amp; CHAR(10) &amp; "(PFL filed)"),
       IF(OR(ISBLANK(Z4118), Z4118 = ""), TODAY() - J4118, X4118 - J4118 &amp; CHAR(10) &amp; "(closed)"))</f>
        <v>104
(closed)</v>
      </c>
      <c r="Z4118" s="6" t="str">
        <f>IF(ISBLANK(X4118), "", "Yes")</f>
        <v>Yes</v>
      </c>
    </row>
    <row r="4119" spans="1:26" ht="28.8" hidden="1" x14ac:dyDescent="0.3">
      <c r="A4119" s="29" t="s">
        <v>185</v>
      </c>
      <c r="B4119" s="29">
        <v>2025000057</v>
      </c>
      <c r="C4119" s="31" t="s">
        <v>193</v>
      </c>
      <c r="D4119" s="29" t="s">
        <v>179</v>
      </c>
      <c r="E4119" s="31" t="s">
        <v>502</v>
      </c>
      <c r="F4119" s="43"/>
      <c r="G4119" s="32"/>
      <c r="H4119" s="24" t="s">
        <v>230</v>
      </c>
      <c r="I4119" s="24"/>
      <c r="J4119" s="24">
        <v>45758</v>
      </c>
      <c r="K4119" s="28">
        <v>5440.26</v>
      </c>
      <c r="L4119" s="44">
        <v>588</v>
      </c>
      <c r="M4119" s="28">
        <v>5440.26</v>
      </c>
      <c r="N4119" s="28">
        <v>588</v>
      </c>
      <c r="O4119" s="27">
        <f>IF(ISBLANK(J4119), "", IF(LEFT(B4119) = "P", J4119+60, J4119+90))</f>
        <v>45848</v>
      </c>
      <c r="P4119" s="27">
        <v>45846</v>
      </c>
      <c r="Q4119" s="27">
        <f>IF(NOT(ISNUMBER(P4119)),"",P4119+15)</f>
        <v>45861</v>
      </c>
      <c r="R4119" s="25" t="s">
        <v>195</v>
      </c>
      <c r="S4119" s="25"/>
      <c r="T4119" s="42"/>
      <c r="U4119" s="24"/>
      <c r="V4119" s="24"/>
      <c r="W4119" s="24"/>
      <c r="X4119" s="24">
        <v>45862</v>
      </c>
      <c r="Y4119" s="23" t="str">
        <f ca="1">IF(LEFT(B4119) = "P",
        IF(OR(ISBLANK(I4119), I4119 = ""), TODAY() - F4119 &amp; CHAR(10) &amp; "(preapproval)", I4119 - F4119 &amp; CHAR(10) &amp; "(PFL filed)"),
       IF(OR(ISBLANK(Z4119), Z4119 = ""), TODAY() - J4119, X4119 - J4119 &amp; CHAR(10) &amp; "(closed)"))</f>
        <v>104
(closed)</v>
      </c>
      <c r="Z4119" s="6" t="str">
        <f>IF(ISBLANK(X4119), "", "Yes")</f>
        <v>Yes</v>
      </c>
    </row>
    <row r="4120" spans="1:26" ht="28.8" hidden="1" x14ac:dyDescent="0.3">
      <c r="A4120" s="29" t="s">
        <v>185</v>
      </c>
      <c r="B4120" s="29">
        <v>2025000058</v>
      </c>
      <c r="C4120" s="31" t="s">
        <v>238</v>
      </c>
      <c r="D4120" s="29" t="s">
        <v>176</v>
      </c>
      <c r="E4120" s="31" t="s">
        <v>464</v>
      </c>
      <c r="F4120" s="43"/>
      <c r="G4120" s="32"/>
      <c r="H4120" s="24" t="s">
        <v>230</v>
      </c>
      <c r="I4120" s="24"/>
      <c r="J4120" s="24">
        <v>45758</v>
      </c>
      <c r="K4120" s="28">
        <v>1157.5</v>
      </c>
      <c r="L4120" s="44">
        <v>325.5</v>
      </c>
      <c r="M4120" s="28">
        <v>0</v>
      </c>
      <c r="N4120" s="28">
        <v>0</v>
      </c>
      <c r="O4120" s="27">
        <f>IF(ISBLANK(J4120), "", IF(LEFT(B4120) = "P", J4120+60, J4120+90))</f>
        <v>45848</v>
      </c>
      <c r="P4120" s="27" t="s">
        <v>230</v>
      </c>
      <c r="Q4120" s="27" t="s">
        <v>230</v>
      </c>
      <c r="R4120" s="25"/>
      <c r="S4120" s="25"/>
      <c r="T4120" s="42"/>
      <c r="U4120" s="24"/>
      <c r="V4120" s="24"/>
      <c r="W4120" s="24"/>
      <c r="X4120" s="24">
        <v>45818</v>
      </c>
      <c r="Y4120" s="23" t="str">
        <f ca="1">IF(LEFT(B4120) = "P",
        IF(OR(ISBLANK(I4120), I4120 = ""), TODAY() - F4120 &amp; CHAR(10) &amp; "(preapproval)", I4120 - F4120 &amp; CHAR(10) &amp; "(PFL filed)"),
       IF(OR(ISBLANK(Z4120), Z4120 = ""), TODAY() - J4120, X4120 - J4120 &amp; CHAR(10) &amp; "(closed)"))</f>
        <v>60
(closed)</v>
      </c>
      <c r="Z4120" s="6" t="str">
        <f>IF(ISBLANK(X4120), "", "Yes")</f>
        <v>Yes</v>
      </c>
    </row>
    <row r="4121" spans="1:26" ht="28.8" hidden="1" x14ac:dyDescent="0.3">
      <c r="A4121" s="29" t="s">
        <v>185</v>
      </c>
      <c r="B4121" s="29">
        <v>2025000059</v>
      </c>
      <c r="C4121" s="31" t="s">
        <v>193</v>
      </c>
      <c r="D4121" s="29" t="s">
        <v>179</v>
      </c>
      <c r="E4121" s="31" t="s">
        <v>259</v>
      </c>
      <c r="F4121" s="43"/>
      <c r="G4121" s="32"/>
      <c r="H4121" s="24" t="s">
        <v>230</v>
      </c>
      <c r="I4121" s="24"/>
      <c r="J4121" s="24">
        <v>45758</v>
      </c>
      <c r="K4121" s="28">
        <v>3384</v>
      </c>
      <c r="L4121" s="44">
        <v>376</v>
      </c>
      <c r="M4121" s="28">
        <v>3384</v>
      </c>
      <c r="N4121" s="28">
        <v>376</v>
      </c>
      <c r="O4121" s="27">
        <f>IF(ISBLANK(J4121), "", IF(LEFT(B4121) = "P", J4121+60, J4121+90))</f>
        <v>45848</v>
      </c>
      <c r="P4121" s="27">
        <v>45846</v>
      </c>
      <c r="Q4121" s="27">
        <f>IF(NOT(ISNUMBER(P4121)),"",P4121+15)</f>
        <v>45861</v>
      </c>
      <c r="R4121" s="25" t="s">
        <v>195</v>
      </c>
      <c r="S4121" s="25"/>
      <c r="T4121" s="42"/>
      <c r="U4121" s="24"/>
      <c r="V4121" s="24"/>
      <c r="W4121" s="24"/>
      <c r="X4121" s="24">
        <v>45862</v>
      </c>
      <c r="Y4121" s="23" t="str">
        <f ca="1">IF(LEFT(B4121) = "P",
        IF(OR(ISBLANK(I4121), I4121 = ""), TODAY() - F4121 &amp; CHAR(10) &amp; "(preapproval)", I4121 - F4121 &amp; CHAR(10) &amp; "(PFL filed)"),
       IF(OR(ISBLANK(Z4121), Z4121 = ""), TODAY() - J4121, X4121 - J4121 &amp; CHAR(10) &amp; "(closed)"))</f>
        <v>104
(closed)</v>
      </c>
      <c r="Z4121" s="6" t="str">
        <f>IF(ISBLANK(X4121), "", "Yes")</f>
        <v>Yes</v>
      </c>
    </row>
    <row r="4122" spans="1:26" ht="28.8" hidden="1" x14ac:dyDescent="0.3">
      <c r="A4122" s="29" t="s">
        <v>185</v>
      </c>
      <c r="B4122" s="29">
        <v>2025000060</v>
      </c>
      <c r="C4122" s="31" t="s">
        <v>238</v>
      </c>
      <c r="D4122" s="29" t="s">
        <v>179</v>
      </c>
      <c r="E4122" s="31" t="s">
        <v>501</v>
      </c>
      <c r="F4122" s="43"/>
      <c r="G4122" s="32"/>
      <c r="H4122" s="24" t="s">
        <v>230</v>
      </c>
      <c r="I4122" s="24"/>
      <c r="J4122" s="24">
        <v>45758</v>
      </c>
      <c r="K4122" s="28">
        <v>2422.58</v>
      </c>
      <c r="L4122" s="44">
        <v>259.8</v>
      </c>
      <c r="M4122" s="28">
        <v>2422.58</v>
      </c>
      <c r="N4122" s="28">
        <v>259.8</v>
      </c>
      <c r="O4122" s="27">
        <f>IF(ISBLANK(J4122), "", IF(LEFT(B4122) = "P", J4122+60, J4122+90))</f>
        <v>45848</v>
      </c>
      <c r="P4122" s="27">
        <v>45847</v>
      </c>
      <c r="Q4122" s="27">
        <f>IF(NOT(ISNUMBER(P4122)),"",P4122+15)</f>
        <v>45862</v>
      </c>
      <c r="R4122" s="25" t="s">
        <v>195</v>
      </c>
      <c r="S4122" s="25"/>
      <c r="T4122" s="42"/>
      <c r="U4122" s="24"/>
      <c r="V4122" s="24"/>
      <c r="W4122" s="24"/>
      <c r="X4122" s="24">
        <v>45863</v>
      </c>
      <c r="Y4122" s="23" t="str">
        <f ca="1">IF(LEFT(B4122) = "P",
        IF(OR(ISBLANK(I4122), I4122 = ""), TODAY() - F4122 &amp; CHAR(10) &amp; "(preapproval)", I4122 - F4122 &amp; CHAR(10) &amp; "(PFL filed)"),
       IF(OR(ISBLANK(Z4122), Z4122 = ""), TODAY() - J4122, X4122 - J4122 &amp; CHAR(10) &amp; "(closed)"))</f>
        <v>105
(closed)</v>
      </c>
      <c r="Z4122" s="6" t="str">
        <f>IF(ISBLANK(X4122), "", "Yes")</f>
        <v>Yes</v>
      </c>
    </row>
    <row r="4123" spans="1:26" ht="28.8" hidden="1" x14ac:dyDescent="0.3">
      <c r="A4123" s="29" t="s">
        <v>185</v>
      </c>
      <c r="B4123" s="29">
        <v>2025000061</v>
      </c>
      <c r="C4123" s="31" t="s">
        <v>460</v>
      </c>
      <c r="D4123" s="29" t="s">
        <v>179</v>
      </c>
      <c r="E4123" s="31" t="s">
        <v>500</v>
      </c>
      <c r="F4123" s="43"/>
      <c r="G4123" s="32"/>
      <c r="H4123" s="24" t="s">
        <v>230</v>
      </c>
      <c r="I4123" s="24"/>
      <c r="J4123" s="24">
        <v>45761</v>
      </c>
      <c r="K4123" s="28">
        <v>876.43</v>
      </c>
      <c r="L4123" s="44">
        <v>480</v>
      </c>
      <c r="M4123" s="28">
        <v>876.43</v>
      </c>
      <c r="N4123" s="28">
        <v>480</v>
      </c>
      <c r="O4123" s="27">
        <f>IF(ISBLANK(J4123), "", IF(LEFT(B4123) = "P", J4123+60, J4123+90))</f>
        <v>45851</v>
      </c>
      <c r="P4123" s="27">
        <v>45847</v>
      </c>
      <c r="Q4123" s="27">
        <f>IF(NOT(ISNUMBER(P4123)),"",P4123+15)</f>
        <v>45862</v>
      </c>
      <c r="R4123" s="25" t="s">
        <v>195</v>
      </c>
      <c r="S4123" s="25"/>
      <c r="T4123" s="42"/>
      <c r="U4123" s="24"/>
      <c r="V4123" s="24"/>
      <c r="W4123" s="24"/>
      <c r="X4123" s="24">
        <v>45863</v>
      </c>
      <c r="Y4123" s="23" t="str">
        <f ca="1">IF(LEFT(B4123) = "P",
        IF(OR(ISBLANK(I4123), I4123 = ""), TODAY() - F4123 &amp; CHAR(10) &amp; "(preapproval)", I4123 - F4123 &amp; CHAR(10) &amp; "(PFL filed)"),
       IF(OR(ISBLANK(Z4123), Z4123 = ""), TODAY() - J4123, X4123 - J4123 &amp; CHAR(10) &amp; "(closed)"))</f>
        <v>102
(closed)</v>
      </c>
      <c r="Z4123" s="6" t="str">
        <f>IF(ISBLANK(X4123), "", "Yes")</f>
        <v>Yes</v>
      </c>
    </row>
    <row r="4124" spans="1:26" ht="28.8" hidden="1" x14ac:dyDescent="0.3">
      <c r="A4124" s="29" t="s">
        <v>185</v>
      </c>
      <c r="B4124" s="29">
        <v>2025000062</v>
      </c>
      <c r="C4124" s="31" t="s">
        <v>499</v>
      </c>
      <c r="D4124" s="29" t="s">
        <v>179</v>
      </c>
      <c r="E4124" s="31" t="s">
        <v>498</v>
      </c>
      <c r="F4124" s="43"/>
      <c r="G4124" s="32"/>
      <c r="H4124" s="24" t="s">
        <v>230</v>
      </c>
      <c r="I4124" s="24"/>
      <c r="J4124" s="24">
        <v>45762</v>
      </c>
      <c r="K4124" s="28">
        <v>1054.74</v>
      </c>
      <c r="L4124" s="44">
        <v>191</v>
      </c>
      <c r="M4124" s="28">
        <v>1054.74</v>
      </c>
      <c r="N4124" s="28">
        <v>191</v>
      </c>
      <c r="O4124" s="27">
        <f>IF(ISBLANK(J4124), "", IF(LEFT(B4124) = "P", J4124+60, J4124+90))</f>
        <v>45852</v>
      </c>
      <c r="P4124" s="27">
        <v>45847</v>
      </c>
      <c r="Q4124" s="27">
        <f>IF(NOT(ISNUMBER(P4124)),"",P4124+15)</f>
        <v>45862</v>
      </c>
      <c r="R4124" s="25" t="s">
        <v>195</v>
      </c>
      <c r="S4124" s="25"/>
      <c r="T4124" s="42"/>
      <c r="U4124" s="24"/>
      <c r="V4124" s="24"/>
      <c r="W4124" s="24"/>
      <c r="X4124" s="24">
        <v>45863</v>
      </c>
      <c r="Y4124" s="23" t="str">
        <f ca="1">IF(LEFT(B4124) = "P",
        IF(OR(ISBLANK(I4124), I4124 = ""), TODAY() - F4124 &amp; CHAR(10) &amp; "(preapproval)", I4124 - F4124 &amp; CHAR(10) &amp; "(PFL filed)"),
       IF(OR(ISBLANK(Z4124), Z4124 = ""), TODAY() - J4124, X4124 - J4124 &amp; CHAR(10) &amp; "(closed)"))</f>
        <v>101
(closed)</v>
      </c>
      <c r="Z4124" s="6" t="str">
        <f>IF(ISBLANK(X4124), "", "Yes")</f>
        <v>Yes</v>
      </c>
    </row>
    <row r="4125" spans="1:26" ht="28.8" hidden="1" x14ac:dyDescent="0.3">
      <c r="A4125" s="29" t="s">
        <v>185</v>
      </c>
      <c r="B4125" s="29">
        <v>2025000063</v>
      </c>
      <c r="C4125" s="31" t="s">
        <v>445</v>
      </c>
      <c r="D4125" s="29" t="s">
        <v>176</v>
      </c>
      <c r="E4125" s="31" t="s">
        <v>497</v>
      </c>
      <c r="F4125" s="43"/>
      <c r="G4125" s="32"/>
      <c r="H4125" s="24" t="s">
        <v>230</v>
      </c>
      <c r="I4125" s="24"/>
      <c r="J4125" s="24">
        <v>45762</v>
      </c>
      <c r="K4125" s="28">
        <v>15976.8</v>
      </c>
      <c r="L4125" s="44">
        <v>457.26</v>
      </c>
      <c r="M4125" s="28">
        <v>15976.8</v>
      </c>
      <c r="N4125" s="44">
        <v>457.26</v>
      </c>
      <c r="O4125" s="27">
        <f>IF(ISBLANK(J4125), "", IF(LEFT(B4125) = "P", J4125+60, J4125+90))</f>
        <v>45852</v>
      </c>
      <c r="P4125" s="27">
        <v>45849</v>
      </c>
      <c r="Q4125" s="27">
        <f>IF(NOT(ISNUMBER(P4125)),"",P4125+15)</f>
        <v>45864</v>
      </c>
      <c r="R4125" s="25"/>
      <c r="S4125" s="25"/>
      <c r="T4125" s="42"/>
      <c r="U4125" s="24"/>
      <c r="V4125" s="24"/>
      <c r="W4125" s="24"/>
      <c r="X4125" s="24">
        <v>45867</v>
      </c>
      <c r="Y4125" s="23" t="str">
        <f ca="1">IF(LEFT(B4125) = "P",
        IF(OR(ISBLANK(I4125), I4125 = ""), TODAY() - F4125 &amp; CHAR(10) &amp; "(preapproval)", I4125 - F4125 &amp; CHAR(10) &amp; "(PFL filed)"),
       IF(OR(ISBLANK(Z4125), Z4125 = ""), TODAY() - J4125, X4125 - J4125 &amp; CHAR(10) &amp; "(closed)"))</f>
        <v>105
(closed)</v>
      </c>
      <c r="Z4125" s="6" t="str">
        <f>IF(ISBLANK(X4125), "", "Yes")</f>
        <v>Yes</v>
      </c>
    </row>
    <row r="4126" spans="1:26" ht="28.8" hidden="1" x14ac:dyDescent="0.3">
      <c r="A4126" s="29" t="s">
        <v>185</v>
      </c>
      <c r="B4126" s="29">
        <v>2025000064</v>
      </c>
      <c r="C4126" s="31" t="s">
        <v>445</v>
      </c>
      <c r="D4126" s="29" t="s">
        <v>176</v>
      </c>
      <c r="E4126" s="31" t="s">
        <v>496</v>
      </c>
      <c r="F4126" s="43"/>
      <c r="G4126" s="32"/>
      <c r="H4126" s="24" t="s">
        <v>230</v>
      </c>
      <c r="I4126" s="24"/>
      <c r="J4126" s="24">
        <v>45762</v>
      </c>
      <c r="K4126" s="28">
        <v>14925.76</v>
      </c>
      <c r="L4126" s="44">
        <v>213.31</v>
      </c>
      <c r="M4126" s="28">
        <v>15406.43</v>
      </c>
      <c r="N4126" s="28">
        <v>213.31</v>
      </c>
      <c r="O4126" s="27">
        <f>IF(ISBLANK(J4126), "", IF(LEFT(B4126) = "P", J4126+60, J4126+90))</f>
        <v>45852</v>
      </c>
      <c r="P4126" s="27">
        <v>45849</v>
      </c>
      <c r="Q4126" s="27">
        <f>IF(NOT(ISNUMBER(P4126)),"",P4126+15)</f>
        <v>45864</v>
      </c>
      <c r="R4126" s="25"/>
      <c r="S4126" s="25"/>
      <c r="T4126" s="42"/>
      <c r="U4126" s="24"/>
      <c r="V4126" s="24"/>
      <c r="W4126" s="24"/>
      <c r="X4126" s="24">
        <v>45867</v>
      </c>
      <c r="Y4126" s="23" t="str">
        <f ca="1">IF(LEFT(B4126) = "P",
        IF(OR(ISBLANK(I4126), I4126 = ""), TODAY() - F4126 &amp; CHAR(10) &amp; "(preapproval)", I4126 - F4126 &amp; CHAR(10) &amp; "(PFL filed)"),
       IF(OR(ISBLANK(Z4126), Z4126 = ""), TODAY() - J4126, X4126 - J4126 &amp; CHAR(10) &amp; "(closed)"))</f>
        <v>105
(closed)</v>
      </c>
      <c r="Z4126" s="6" t="str">
        <f>IF(ISBLANK(X4126), "", "Yes")</f>
        <v>Yes</v>
      </c>
    </row>
    <row r="4127" spans="1:26" ht="28.8" hidden="1" x14ac:dyDescent="0.3">
      <c r="A4127" s="29" t="s">
        <v>185</v>
      </c>
      <c r="B4127" s="29">
        <v>2025000065</v>
      </c>
      <c r="C4127" s="31" t="s">
        <v>445</v>
      </c>
      <c r="D4127" s="29" t="s">
        <v>176</v>
      </c>
      <c r="E4127" s="53" t="s">
        <v>495</v>
      </c>
      <c r="F4127" s="43"/>
      <c r="G4127" s="32"/>
      <c r="H4127" s="24" t="s">
        <v>230</v>
      </c>
      <c r="I4127" s="24"/>
      <c r="J4127" s="24">
        <v>45762</v>
      </c>
      <c r="K4127" s="28">
        <v>14213.63</v>
      </c>
      <c r="L4127" s="44">
        <v>418.82</v>
      </c>
      <c r="M4127" s="28">
        <v>14213.63</v>
      </c>
      <c r="N4127" s="44">
        <v>418.82</v>
      </c>
      <c r="O4127" s="27">
        <f>IF(ISBLANK(J4127), "", IF(LEFT(B4127) = "P", J4127+60, J4127+90))</f>
        <v>45852</v>
      </c>
      <c r="P4127" s="27">
        <v>45849</v>
      </c>
      <c r="Q4127" s="27">
        <f>IF(NOT(ISNUMBER(P4127)),"",P4127+15)</f>
        <v>45864</v>
      </c>
      <c r="R4127" s="25"/>
      <c r="S4127" s="25"/>
      <c r="T4127" s="42"/>
      <c r="U4127" s="24"/>
      <c r="V4127" s="24"/>
      <c r="W4127" s="24"/>
      <c r="X4127" s="24">
        <v>45867</v>
      </c>
      <c r="Y4127" s="23" t="str">
        <f ca="1">IF(LEFT(B4127) = "P",
        IF(OR(ISBLANK(I4127), I4127 = ""), TODAY() - F4127 &amp; CHAR(10) &amp; "(preapproval)", I4127 - F4127 &amp; CHAR(10) &amp; "(PFL filed)"),
       IF(OR(ISBLANK(Z4127), Z4127 = ""), TODAY() - J4127, X4127 - J4127 &amp; CHAR(10) &amp; "(closed)"))</f>
        <v>105
(closed)</v>
      </c>
      <c r="Z4127" s="6" t="str">
        <f>IF(ISBLANK(X4127), "", "Yes")</f>
        <v>Yes</v>
      </c>
    </row>
    <row r="4128" spans="1:26" ht="28.8" hidden="1" x14ac:dyDescent="0.3">
      <c r="A4128" s="29" t="s">
        <v>185</v>
      </c>
      <c r="B4128" s="29">
        <v>2025000066</v>
      </c>
      <c r="C4128" s="50" t="s">
        <v>333</v>
      </c>
      <c r="D4128" s="29" t="s">
        <v>179</v>
      </c>
      <c r="E4128" s="31" t="s">
        <v>494</v>
      </c>
      <c r="F4128" s="43"/>
      <c r="G4128" s="32"/>
      <c r="H4128" s="24" t="s">
        <v>230</v>
      </c>
      <c r="I4128" s="24"/>
      <c r="J4128" s="24">
        <v>45763</v>
      </c>
      <c r="K4128" s="28">
        <v>3592.8</v>
      </c>
      <c r="L4128" s="44">
        <v>399.2</v>
      </c>
      <c r="M4128" s="28">
        <v>3592.8</v>
      </c>
      <c r="N4128" s="44">
        <v>399.2</v>
      </c>
      <c r="O4128" s="27">
        <f>IF(ISBLANK(J4128), "", IF(LEFT(B4128) = "P", J4128+60, J4128+90))</f>
        <v>45853</v>
      </c>
      <c r="P4128" s="27">
        <v>45848</v>
      </c>
      <c r="Q4128" s="27">
        <f>IF(NOT(ISNUMBER(P4128)),"",P4128+15)</f>
        <v>45863</v>
      </c>
      <c r="R4128" s="25" t="s">
        <v>195</v>
      </c>
      <c r="S4128" s="25"/>
      <c r="T4128" s="42"/>
      <c r="U4128" s="24"/>
      <c r="V4128" s="24"/>
      <c r="W4128" s="24"/>
      <c r="X4128" s="24">
        <v>45866</v>
      </c>
      <c r="Y4128" s="23" t="str">
        <f ca="1">IF(LEFT(B4128) = "P",
        IF(OR(ISBLANK(I4128), I4128 = ""), TODAY() - F4128 &amp; CHAR(10) &amp; "(preapproval)", I4128 - F4128 &amp; CHAR(10) &amp; "(PFL filed)"),
       IF(OR(ISBLANK(Z4128), Z4128 = ""), TODAY() - J4128, X4128 - J4128 &amp; CHAR(10) &amp; "(closed)"))</f>
        <v>103
(closed)</v>
      </c>
      <c r="Z4128" s="6" t="str">
        <f>IF(ISBLANK(X4128), "", "Yes")</f>
        <v>Yes</v>
      </c>
    </row>
    <row r="4129" spans="1:26" ht="28.8" hidden="1" x14ac:dyDescent="0.3">
      <c r="A4129" s="29" t="s">
        <v>185</v>
      </c>
      <c r="B4129" s="29">
        <v>2025000067</v>
      </c>
      <c r="C4129" s="31" t="s">
        <v>291</v>
      </c>
      <c r="D4129" s="29" t="s">
        <v>179</v>
      </c>
      <c r="E4129" s="31" t="s">
        <v>493</v>
      </c>
      <c r="F4129" s="43"/>
      <c r="G4129" s="32"/>
      <c r="H4129" s="24" t="s">
        <v>230</v>
      </c>
      <c r="I4129" s="24"/>
      <c r="J4129" s="24">
        <v>45769</v>
      </c>
      <c r="K4129" s="28">
        <v>4408</v>
      </c>
      <c r="L4129" s="44">
        <v>168.5</v>
      </c>
      <c r="M4129" s="28">
        <v>4408</v>
      </c>
      <c r="N4129" s="44">
        <v>168.5</v>
      </c>
      <c r="O4129" s="27">
        <f>IF(ISBLANK(J4129), "", IF(LEFT(B4129) = "P", J4129+60, J4129+90))</f>
        <v>45859</v>
      </c>
      <c r="P4129" s="27">
        <v>45853</v>
      </c>
      <c r="Q4129" s="27">
        <f>IF(NOT(ISNUMBER(P4129)),"",P4129+15)</f>
        <v>45868</v>
      </c>
      <c r="R4129" s="25" t="s">
        <v>195</v>
      </c>
      <c r="S4129" s="25"/>
      <c r="T4129" s="42"/>
      <c r="U4129" s="24"/>
      <c r="V4129" s="24"/>
      <c r="W4129" s="24"/>
      <c r="X4129" s="24">
        <v>45869</v>
      </c>
      <c r="Y4129" s="23" t="str">
        <f ca="1">IF(LEFT(B4129) = "P",
        IF(OR(ISBLANK(I4129), I4129 = ""), TODAY() - F4129 &amp; CHAR(10) &amp; "(preapproval)", I4129 - F4129 &amp; CHAR(10) &amp; "(PFL filed)"),
       IF(OR(ISBLANK(Z4129), Z4129 = ""), TODAY() - J4129, X4129 - J4129 &amp; CHAR(10) &amp; "(closed)"))</f>
        <v>100
(closed)</v>
      </c>
      <c r="Z4129" s="6" t="str">
        <f>IF(ISBLANK(X4129), "", "Yes")</f>
        <v>Yes</v>
      </c>
    </row>
    <row r="4130" spans="1:26" ht="28.8" hidden="1" x14ac:dyDescent="0.3">
      <c r="A4130" s="29" t="s">
        <v>185</v>
      </c>
      <c r="B4130" s="29">
        <v>2025000068</v>
      </c>
      <c r="C4130" s="31" t="s">
        <v>291</v>
      </c>
      <c r="D4130" s="29" t="s">
        <v>179</v>
      </c>
      <c r="E4130" s="31" t="s">
        <v>492</v>
      </c>
      <c r="F4130" s="43"/>
      <c r="G4130" s="32"/>
      <c r="H4130" s="24" t="s">
        <v>230</v>
      </c>
      <c r="I4130" s="24"/>
      <c r="J4130" s="24">
        <v>45769</v>
      </c>
      <c r="K4130" s="28">
        <v>2880</v>
      </c>
      <c r="L4130" s="44">
        <v>360</v>
      </c>
      <c r="M4130" s="28">
        <v>2880</v>
      </c>
      <c r="N4130" s="28">
        <v>360</v>
      </c>
      <c r="O4130" s="27">
        <f>IF(ISBLANK(J4130), "", IF(LEFT(B4130) = "P", J4130+60, J4130+90))</f>
        <v>45859</v>
      </c>
      <c r="P4130" s="27">
        <v>45853</v>
      </c>
      <c r="Q4130" s="27">
        <f>IF(NOT(ISNUMBER(P4130)),"",P4130+15)</f>
        <v>45868</v>
      </c>
      <c r="R4130" s="25" t="s">
        <v>195</v>
      </c>
      <c r="S4130" s="25"/>
      <c r="T4130" s="42"/>
      <c r="U4130" s="24"/>
      <c r="V4130" s="24"/>
      <c r="W4130" s="24"/>
      <c r="X4130" s="24">
        <v>45869</v>
      </c>
      <c r="Y4130" s="23" t="str">
        <f ca="1">IF(LEFT(B4130) = "P",
        IF(OR(ISBLANK(I4130), I4130 = ""), TODAY() - F4130 &amp; CHAR(10) &amp; "(preapproval)", I4130 - F4130 &amp; CHAR(10) &amp; "(PFL filed)"),
       IF(OR(ISBLANK(Z4130), Z4130 = ""), TODAY() - J4130, X4130 - J4130 &amp; CHAR(10) &amp; "(closed)"))</f>
        <v>100
(closed)</v>
      </c>
      <c r="Z4130" s="6" t="str">
        <f>IF(ISBLANK(X4130), "", "Yes")</f>
        <v>Yes</v>
      </c>
    </row>
    <row r="4131" spans="1:26" ht="28.8" hidden="1" x14ac:dyDescent="0.3">
      <c r="A4131" s="29" t="s">
        <v>185</v>
      </c>
      <c r="B4131" s="29">
        <v>2025000069</v>
      </c>
      <c r="C4131" s="31" t="s">
        <v>445</v>
      </c>
      <c r="D4131" s="29" t="s">
        <v>176</v>
      </c>
      <c r="E4131" s="31" t="s">
        <v>491</v>
      </c>
      <c r="F4131" s="43"/>
      <c r="G4131" s="32"/>
      <c r="H4131" s="24" t="s">
        <v>230</v>
      </c>
      <c r="I4131" s="24"/>
      <c r="J4131" s="24">
        <v>45770</v>
      </c>
      <c r="K4131" s="28">
        <v>11480.62</v>
      </c>
      <c r="L4131" s="44">
        <v>338.18</v>
      </c>
      <c r="M4131" s="28">
        <v>11480.62</v>
      </c>
      <c r="N4131" s="44">
        <v>338.18</v>
      </c>
      <c r="O4131" s="27">
        <f>IF(ISBLANK(J4131), "", IF(LEFT(B4131) = "P", J4131+60, J4131+90))</f>
        <v>45860</v>
      </c>
      <c r="P4131" s="27">
        <v>45855</v>
      </c>
      <c r="Q4131" s="27">
        <f>IF(NOT(ISNUMBER(P4131)),"",P4131+15)</f>
        <v>45870</v>
      </c>
      <c r="R4131" s="25" t="s">
        <v>195</v>
      </c>
      <c r="S4131" s="25"/>
      <c r="T4131" s="42"/>
      <c r="U4131" s="24"/>
      <c r="V4131" s="24"/>
      <c r="W4131" s="24"/>
      <c r="X4131" s="24">
        <v>45873</v>
      </c>
      <c r="Y4131" s="23" t="str">
        <f ca="1">IF(LEFT(B4131) = "P",
        IF(OR(ISBLANK(I4131), I4131 = ""), TODAY() - F4131 &amp; CHAR(10) &amp; "(preapproval)", I4131 - F4131 &amp; CHAR(10) &amp; "(PFL filed)"),
       IF(OR(ISBLANK(Z4131), Z4131 = ""), TODAY() - J4131, X4131 - J4131 &amp; CHAR(10) &amp; "(closed)"))</f>
        <v>103
(closed)</v>
      </c>
      <c r="Z4131" s="6" t="str">
        <f>IF(ISBLANK(X4131), "", "Yes")</f>
        <v>Yes</v>
      </c>
    </row>
    <row r="4132" spans="1:26" ht="28.8" hidden="1" x14ac:dyDescent="0.3">
      <c r="A4132" s="29" t="s">
        <v>185</v>
      </c>
      <c r="B4132" s="29">
        <v>2025000070</v>
      </c>
      <c r="C4132" s="31" t="s">
        <v>445</v>
      </c>
      <c r="D4132" s="29" t="s">
        <v>176</v>
      </c>
      <c r="E4132" s="31" t="s">
        <v>490</v>
      </c>
      <c r="F4132" s="43"/>
      <c r="G4132" s="32"/>
      <c r="H4132" s="24" t="s">
        <v>230</v>
      </c>
      <c r="I4132" s="24"/>
      <c r="J4132" s="24">
        <v>45770</v>
      </c>
      <c r="K4132" s="28">
        <v>11378.71</v>
      </c>
      <c r="L4132" s="44">
        <v>335.44</v>
      </c>
      <c r="M4132" s="28">
        <v>11378.71</v>
      </c>
      <c r="N4132" s="44">
        <v>335.44</v>
      </c>
      <c r="O4132" s="27">
        <f>IF(ISBLANK(J4132), "", IF(LEFT(B4132) = "P", J4132+60, J4132+90))</f>
        <v>45860</v>
      </c>
      <c r="P4132" s="27">
        <v>45859</v>
      </c>
      <c r="Q4132" s="27">
        <f>IF(NOT(ISNUMBER(P4132)),"",P4132+15)</f>
        <v>45874</v>
      </c>
      <c r="R4132" s="25" t="s">
        <v>195</v>
      </c>
      <c r="S4132" s="25"/>
      <c r="T4132" s="42"/>
      <c r="U4132" s="24"/>
      <c r="V4132" s="24"/>
      <c r="W4132" s="24"/>
      <c r="X4132" s="24">
        <v>45875</v>
      </c>
      <c r="Y4132" s="23" t="str">
        <f ca="1">IF(LEFT(B4132) = "P",
        IF(OR(ISBLANK(I4132), I4132 = ""), TODAY() - F4132 &amp; CHAR(10) &amp; "(preapproval)", I4132 - F4132 &amp; CHAR(10) &amp; "(PFL filed)"),
       IF(OR(ISBLANK(Z4132), Z4132 = ""), TODAY() - J4132, X4132 - J4132 &amp; CHAR(10) &amp; "(closed)"))</f>
        <v>105
(closed)</v>
      </c>
      <c r="Z4132" s="6" t="str">
        <f>IF(ISBLANK(X4132), "", "Yes")</f>
        <v>Yes</v>
      </c>
    </row>
    <row r="4133" spans="1:26" ht="28.8" hidden="1" x14ac:dyDescent="0.3">
      <c r="A4133" s="29" t="s">
        <v>185</v>
      </c>
      <c r="B4133" s="29">
        <v>2025000071</v>
      </c>
      <c r="C4133" s="31" t="s">
        <v>445</v>
      </c>
      <c r="D4133" s="29" t="s">
        <v>176</v>
      </c>
      <c r="E4133" s="31" t="s">
        <v>489</v>
      </c>
      <c r="F4133" s="43"/>
      <c r="G4133" s="32"/>
      <c r="H4133" s="24" t="s">
        <v>230</v>
      </c>
      <c r="I4133" s="24"/>
      <c r="J4133" s="24">
        <v>45770</v>
      </c>
      <c r="K4133" s="28">
        <v>13794.81</v>
      </c>
      <c r="L4133" s="44">
        <v>418.82</v>
      </c>
      <c r="M4133" s="28">
        <v>13794.81</v>
      </c>
      <c r="N4133" s="44">
        <v>418.82</v>
      </c>
      <c r="O4133" s="27">
        <f>IF(ISBLANK(J4133), "", IF(LEFT(B4133) = "P", J4133+60, J4133+90))</f>
        <v>45860</v>
      </c>
      <c r="P4133" s="27">
        <v>45859</v>
      </c>
      <c r="Q4133" s="27">
        <f>IF(NOT(ISNUMBER(P4133)),"",P4133+15)</f>
        <v>45874</v>
      </c>
      <c r="R4133" s="25" t="s">
        <v>195</v>
      </c>
      <c r="S4133" s="25"/>
      <c r="T4133" s="42"/>
      <c r="U4133" s="24"/>
      <c r="V4133" s="24"/>
      <c r="W4133" s="24"/>
      <c r="X4133" s="24">
        <v>45875</v>
      </c>
      <c r="Y4133" s="23" t="str">
        <f ca="1">IF(LEFT(B4133) = "P",
        IF(OR(ISBLANK(I4133), I4133 = ""), TODAY() - F4133 &amp; CHAR(10) &amp; "(preapproval)", I4133 - F4133 &amp; CHAR(10) &amp; "(PFL filed)"),
       IF(OR(ISBLANK(Z4133), Z4133 = ""), TODAY() - J4133, X4133 - J4133 &amp; CHAR(10) &amp; "(closed)"))</f>
        <v>105
(closed)</v>
      </c>
      <c r="Z4133" s="6" t="str">
        <f>IF(ISBLANK(X4133), "", "Yes")</f>
        <v>Yes</v>
      </c>
    </row>
    <row r="4134" spans="1:26" ht="14.25" hidden="1" customHeight="1" x14ac:dyDescent="0.3">
      <c r="A4134" s="29" t="s">
        <v>185</v>
      </c>
      <c r="B4134" s="29">
        <v>2025000072</v>
      </c>
      <c r="C4134" s="31" t="s">
        <v>415</v>
      </c>
      <c r="D4134" s="29" t="s">
        <v>179</v>
      </c>
      <c r="E4134" s="31" t="s">
        <v>423</v>
      </c>
      <c r="F4134" s="43"/>
      <c r="G4134" s="32"/>
      <c r="H4134" s="24" t="s">
        <v>230</v>
      </c>
      <c r="I4134" s="24"/>
      <c r="J4134" s="24">
        <v>45775</v>
      </c>
      <c r="K4134" s="28">
        <v>2509.5</v>
      </c>
      <c r="L4134" s="44">
        <v>2509.5</v>
      </c>
      <c r="M4134" s="28">
        <v>0</v>
      </c>
      <c r="N4134" s="28">
        <v>0</v>
      </c>
      <c r="O4134" s="27">
        <f>IF(ISBLANK(J4134), "", IF(LEFT(B4134) = "P", J4134+60, J4134+90))</f>
        <v>45865</v>
      </c>
      <c r="P4134" s="27" t="s">
        <v>230</v>
      </c>
      <c r="Q4134" s="27" t="s">
        <v>230</v>
      </c>
      <c r="R4134" s="25" t="s">
        <v>195</v>
      </c>
      <c r="S4134" s="25"/>
      <c r="T4134" s="42"/>
      <c r="U4134" s="24"/>
      <c r="V4134" s="24"/>
      <c r="W4134" s="24"/>
      <c r="X4134" s="24">
        <v>45849</v>
      </c>
      <c r="Y4134" s="23" t="str">
        <f ca="1">IF(LEFT(B4134) = "P",
        IF(OR(ISBLANK(I4134), I4134 = ""), TODAY() - F4134 &amp; CHAR(10) &amp; "(preapproval)", I4134 - F4134 &amp; CHAR(10) &amp; "(PFL filed)"),
       IF(OR(ISBLANK(Z4134), Z4134 = ""), TODAY() - J4134, X4134 - J4134 &amp; CHAR(10) &amp; "(closed)"))</f>
        <v>74
(closed)</v>
      </c>
      <c r="Z4134" s="6" t="str">
        <f>IF(ISBLANK(X4134), "", "Yes")</f>
        <v>Yes</v>
      </c>
    </row>
    <row r="4135" spans="1:26" ht="28.8" hidden="1" x14ac:dyDescent="0.3">
      <c r="A4135" s="29" t="s">
        <v>185</v>
      </c>
      <c r="B4135" s="29">
        <v>2025000073</v>
      </c>
      <c r="C4135" s="31" t="s">
        <v>291</v>
      </c>
      <c r="D4135" s="29" t="s">
        <v>179</v>
      </c>
      <c r="E4135" s="31" t="s">
        <v>423</v>
      </c>
      <c r="F4135" s="43"/>
      <c r="G4135" s="32"/>
      <c r="H4135" s="24" t="s">
        <v>230</v>
      </c>
      <c r="I4135" s="24"/>
      <c r="J4135" s="24">
        <v>45775</v>
      </c>
      <c r="K4135" s="28">
        <v>3520</v>
      </c>
      <c r="L4135" s="44">
        <v>440</v>
      </c>
      <c r="M4135" s="28">
        <v>3520</v>
      </c>
      <c r="N4135" s="28">
        <v>440</v>
      </c>
      <c r="O4135" s="27">
        <f>IF(ISBLANK(J4135), "", IF(LEFT(B4135) = "P", J4135+60, J4135+90))</f>
        <v>45865</v>
      </c>
      <c r="P4135" s="27">
        <v>45861</v>
      </c>
      <c r="Q4135" s="27">
        <f>IF(NOT(ISNUMBER(P4135)),"",P4135+15)</f>
        <v>45876</v>
      </c>
      <c r="R4135" s="25" t="s">
        <v>195</v>
      </c>
      <c r="S4135" s="25"/>
      <c r="T4135" s="42"/>
      <c r="U4135" s="24"/>
      <c r="V4135" s="24"/>
      <c r="W4135" s="24"/>
      <c r="X4135" s="24">
        <v>45877</v>
      </c>
      <c r="Y4135" s="23" t="str">
        <f ca="1">IF(LEFT(B4135) = "P",
        IF(OR(ISBLANK(I4135), I4135 = ""), TODAY() - F4135 &amp; CHAR(10) &amp; "(preapproval)", I4135 - F4135 &amp; CHAR(10) &amp; "(PFL filed)"),
       IF(OR(ISBLANK(Z4135), Z4135 = ""), TODAY() - J4135, X4135 - J4135 &amp; CHAR(10) &amp; "(closed)"))</f>
        <v>102
(closed)</v>
      </c>
      <c r="Z4135" s="6" t="str">
        <f>IF(ISBLANK(X4135), "", "Yes")</f>
        <v>Yes</v>
      </c>
    </row>
    <row r="4136" spans="1:26" ht="28.8" hidden="1" x14ac:dyDescent="0.3">
      <c r="A4136" s="29" t="s">
        <v>185</v>
      </c>
      <c r="B4136" s="29">
        <v>2025000074</v>
      </c>
      <c r="C4136" s="31" t="s">
        <v>458</v>
      </c>
      <c r="D4136" s="29" t="s">
        <v>174</v>
      </c>
      <c r="E4136" s="31" t="s">
        <v>292</v>
      </c>
      <c r="F4136" s="43"/>
      <c r="G4136" s="32"/>
      <c r="H4136" s="24" t="s">
        <v>230</v>
      </c>
      <c r="I4136" s="24"/>
      <c r="J4136" s="24">
        <v>45776</v>
      </c>
      <c r="K4136" s="28">
        <v>803229</v>
      </c>
      <c r="L4136" s="44">
        <v>0</v>
      </c>
      <c r="M4136" s="28">
        <v>0</v>
      </c>
      <c r="N4136" s="28">
        <v>0</v>
      </c>
      <c r="O4136" s="27">
        <f>IF(ISBLANK(J4136), "", IF(LEFT(B4136) = "P", J4136+60, J4136+90))</f>
        <v>45866</v>
      </c>
      <c r="P4136" s="27" t="s">
        <v>230</v>
      </c>
      <c r="Q4136" s="27" t="s">
        <v>230</v>
      </c>
      <c r="R4136" s="25" t="s">
        <v>230</v>
      </c>
      <c r="S4136" s="25"/>
      <c r="T4136" s="42"/>
      <c r="U4136" s="24"/>
      <c r="V4136" s="24"/>
      <c r="W4136" s="24"/>
      <c r="X4136" s="24">
        <v>45818</v>
      </c>
      <c r="Y4136" s="23" t="str">
        <f ca="1">IF(LEFT(B4136) = "P",
        IF(OR(ISBLANK(I4136), I4136 = ""), TODAY() - F4136 &amp; CHAR(10) &amp; "(preapproval)", I4136 - F4136 &amp; CHAR(10) &amp; "(PFL filed)"),
       IF(OR(ISBLANK(Z4136), Z4136 = ""), TODAY() - J4136, X4136 - J4136 &amp; CHAR(10) &amp; "(closed)"))</f>
        <v>42
(closed)</v>
      </c>
      <c r="Z4136" s="6" t="str">
        <f>IF(ISBLANK(X4136), "", "Yes")</f>
        <v>Yes</v>
      </c>
    </row>
    <row r="4137" spans="1:26" ht="28.8" hidden="1" x14ac:dyDescent="0.3">
      <c r="A4137" s="29" t="s">
        <v>185</v>
      </c>
      <c r="B4137" s="29">
        <v>2025000075</v>
      </c>
      <c r="C4137" s="31" t="s">
        <v>445</v>
      </c>
      <c r="D4137" s="29" t="s">
        <v>176</v>
      </c>
      <c r="E4137" s="51" t="s">
        <v>488</v>
      </c>
      <c r="F4137" s="43"/>
      <c r="G4137" s="32"/>
      <c r="H4137" s="24" t="s">
        <v>230</v>
      </c>
      <c r="I4137" s="24"/>
      <c r="J4137" s="24">
        <v>45777</v>
      </c>
      <c r="K4137" s="28">
        <v>9954.52</v>
      </c>
      <c r="L4137" s="44">
        <v>250.57</v>
      </c>
      <c r="M4137" s="28">
        <v>9954.52</v>
      </c>
      <c r="N4137" s="44">
        <v>250.57</v>
      </c>
      <c r="O4137" s="27">
        <f>IF(ISBLANK(J4137), "", IF(LEFT(B4137) = "P", J4137+60, J4137+90))</f>
        <v>45867</v>
      </c>
      <c r="P4137" s="27">
        <v>45866</v>
      </c>
      <c r="Q4137" s="27">
        <f>IF(NOT(ISNUMBER(P4137)),"",P4137+15)</f>
        <v>45881</v>
      </c>
      <c r="R4137" s="25" t="s">
        <v>195</v>
      </c>
      <c r="S4137" s="25"/>
      <c r="T4137" s="42"/>
      <c r="U4137" s="24"/>
      <c r="V4137" s="24"/>
      <c r="W4137" s="24"/>
      <c r="X4137" s="24">
        <v>45882</v>
      </c>
      <c r="Y4137" s="23" t="str">
        <f ca="1">IF(LEFT(B4137) = "P",
        IF(OR(ISBLANK(I4137), I4137 = ""), TODAY() - F4137 &amp; CHAR(10) &amp; "(preapproval)", I4137 - F4137 &amp; CHAR(10) &amp; "(PFL filed)"),
       IF(OR(ISBLANK(Z4137), Z4137 = ""), TODAY() - J4137, X4137 - J4137 &amp; CHAR(10) &amp; "(closed)"))</f>
        <v>105
(closed)</v>
      </c>
      <c r="Z4137" s="6" t="str">
        <f>IF(ISBLANK(X4137), "", "Yes")</f>
        <v>Yes</v>
      </c>
    </row>
    <row r="4138" spans="1:26" ht="28.8" hidden="1" x14ac:dyDescent="0.3">
      <c r="A4138" s="29" t="s">
        <v>185</v>
      </c>
      <c r="B4138" s="29">
        <v>2025000076</v>
      </c>
      <c r="C4138" s="31" t="s">
        <v>445</v>
      </c>
      <c r="D4138" s="29" t="s">
        <v>176</v>
      </c>
      <c r="E4138" s="51" t="s">
        <v>487</v>
      </c>
      <c r="F4138" s="43"/>
      <c r="G4138" s="32"/>
      <c r="H4138" s="24" t="s">
        <v>230</v>
      </c>
      <c r="I4138" s="24"/>
      <c r="J4138" s="24">
        <v>45777</v>
      </c>
      <c r="K4138" s="28">
        <v>9108.4</v>
      </c>
      <c r="L4138" s="44">
        <v>210.95</v>
      </c>
      <c r="M4138" s="28">
        <v>608.25</v>
      </c>
      <c r="N4138" s="28">
        <v>0</v>
      </c>
      <c r="O4138" s="27">
        <f>IF(ISBLANK(J4138), "", IF(LEFT(B4138) = "P", J4138+60, J4138+90))</f>
        <v>45867</v>
      </c>
      <c r="P4138" s="27">
        <v>45866</v>
      </c>
      <c r="Q4138" s="27">
        <f>IF(NOT(ISNUMBER(P4138)),"",P4138+15)</f>
        <v>45881</v>
      </c>
      <c r="R4138" s="25" t="s">
        <v>195</v>
      </c>
      <c r="S4138" s="25"/>
      <c r="T4138" s="42"/>
      <c r="U4138" s="24"/>
      <c r="V4138" s="24"/>
      <c r="W4138" s="24"/>
      <c r="X4138" s="24">
        <v>45882</v>
      </c>
      <c r="Y4138" s="23" t="str">
        <f ca="1">IF(LEFT(B4138) = "P",
        IF(OR(ISBLANK(I4138), I4138 = ""), TODAY() - F4138 &amp; CHAR(10) &amp; "(preapproval)", I4138 - F4138 &amp; CHAR(10) &amp; "(PFL filed)"),
       IF(OR(ISBLANK(Z4138), Z4138 = ""), TODAY() - J4138, X4138 - J4138 &amp; CHAR(10) &amp; "(closed)"))</f>
        <v>105
(closed)</v>
      </c>
      <c r="Z4138" s="6" t="str">
        <f>IF(ISBLANK(X4138), "", "Yes")</f>
        <v>Yes</v>
      </c>
    </row>
    <row r="4139" spans="1:26" ht="28.8" hidden="1" x14ac:dyDescent="0.3">
      <c r="A4139" s="29" t="s">
        <v>185</v>
      </c>
      <c r="B4139" s="29">
        <v>2025000077</v>
      </c>
      <c r="C4139" s="31" t="s">
        <v>445</v>
      </c>
      <c r="D4139" s="29" t="s">
        <v>176</v>
      </c>
      <c r="E4139" s="51" t="s">
        <v>486</v>
      </c>
      <c r="F4139" s="43"/>
      <c r="G4139" s="32"/>
      <c r="H4139" s="24" t="s">
        <v>230</v>
      </c>
      <c r="I4139" s="24"/>
      <c r="J4139" s="24">
        <v>45777</v>
      </c>
      <c r="K4139" s="28">
        <v>7653.24</v>
      </c>
      <c r="L4139" s="44">
        <v>225.61</v>
      </c>
      <c r="M4139" s="28">
        <v>7653.24</v>
      </c>
      <c r="N4139" s="44">
        <v>225.61</v>
      </c>
      <c r="O4139" s="27">
        <f>IF(ISBLANK(J4139), "", IF(LEFT(B4139) = "P", J4139+60, J4139+90))</f>
        <v>45867</v>
      </c>
      <c r="P4139" s="27">
        <v>45866</v>
      </c>
      <c r="Q4139" s="27">
        <f>IF(NOT(ISNUMBER(P4139)),"",P4139+15)</f>
        <v>45881</v>
      </c>
      <c r="R4139" s="25" t="s">
        <v>195</v>
      </c>
      <c r="S4139" s="25"/>
      <c r="T4139" s="42"/>
      <c r="U4139" s="24"/>
      <c r="V4139" s="24"/>
      <c r="W4139" s="24"/>
      <c r="X4139" s="24">
        <v>45882</v>
      </c>
      <c r="Y4139" s="23" t="str">
        <f ca="1">IF(LEFT(B4139) = "P",
        IF(OR(ISBLANK(I4139), I4139 = ""), TODAY() - F4139 &amp; CHAR(10) &amp; "(preapproval)", I4139 - F4139 &amp; CHAR(10) &amp; "(PFL filed)"),
       IF(OR(ISBLANK(Z4139), Z4139 = ""), TODAY() - J4139, X4139 - J4139 &amp; CHAR(10) &amp; "(closed)"))</f>
        <v>105
(closed)</v>
      </c>
      <c r="Z4139" s="6" t="str">
        <f>IF(ISBLANK(X4139), "", "Yes")</f>
        <v>Yes</v>
      </c>
    </row>
    <row r="4140" spans="1:26" ht="18.75" hidden="1" customHeight="1" x14ac:dyDescent="0.3">
      <c r="A4140" s="29" t="s">
        <v>185</v>
      </c>
      <c r="B4140" s="29">
        <v>2025000078</v>
      </c>
      <c r="C4140" s="31" t="s">
        <v>193</v>
      </c>
      <c r="D4140" s="29" t="s">
        <v>176</v>
      </c>
      <c r="E4140" s="52" t="s">
        <v>485</v>
      </c>
      <c r="F4140" s="43"/>
      <c r="G4140" s="32"/>
      <c r="H4140" s="24" t="s">
        <v>230</v>
      </c>
      <c r="I4140" s="24"/>
      <c r="J4140" s="24">
        <v>45779</v>
      </c>
      <c r="K4140" s="28">
        <v>5722.67</v>
      </c>
      <c r="L4140" s="44">
        <v>8800</v>
      </c>
      <c r="M4140" s="28">
        <v>5722.67</v>
      </c>
      <c r="N4140" s="44">
        <v>880</v>
      </c>
      <c r="O4140" s="27">
        <f>IF(ISBLANK(J4140), "", IF(LEFT(B4140) = "P", J4140+60, J4140+90))</f>
        <v>45869</v>
      </c>
      <c r="P4140" s="27">
        <v>45861</v>
      </c>
      <c r="Q4140" s="27">
        <f>IF(NOT(ISNUMBER(P4140)),"",P4140+15)</f>
        <v>45876</v>
      </c>
      <c r="R4140" s="25" t="s">
        <v>195</v>
      </c>
      <c r="S4140" s="25"/>
      <c r="T4140" s="42"/>
      <c r="U4140" s="24"/>
      <c r="V4140" s="24"/>
      <c r="W4140" s="24"/>
      <c r="X4140" s="24">
        <v>45877</v>
      </c>
      <c r="Y4140" s="23" t="str">
        <f ca="1">IF(LEFT(B4140) = "P",
        IF(OR(ISBLANK(I4140), I4140 = ""), TODAY() - F4140 &amp; CHAR(10) &amp; "(preapproval)", I4140 - F4140 &amp; CHAR(10) &amp; "(PFL filed)"),
       IF(OR(ISBLANK(Z4140), Z4140 = ""), TODAY() - J4140, X4140 - J4140 &amp; CHAR(10) &amp; "(closed)"))</f>
        <v>98
(closed)</v>
      </c>
      <c r="Z4140" s="6" t="str">
        <f>IF(ISBLANK(X4140), "", "Yes")</f>
        <v>Yes</v>
      </c>
    </row>
    <row r="4141" spans="1:26" ht="28.8" hidden="1" x14ac:dyDescent="0.3">
      <c r="A4141" s="29" t="s">
        <v>185</v>
      </c>
      <c r="B4141" s="29">
        <v>2025000079</v>
      </c>
      <c r="C4141" s="31" t="s">
        <v>193</v>
      </c>
      <c r="D4141" s="29" t="s">
        <v>177</v>
      </c>
      <c r="E4141" s="31" t="s">
        <v>484</v>
      </c>
      <c r="F4141" s="43"/>
      <c r="G4141" s="32"/>
      <c r="H4141" s="24" t="s">
        <v>230</v>
      </c>
      <c r="I4141" s="24"/>
      <c r="J4141" s="24">
        <v>45779</v>
      </c>
      <c r="K4141" s="28">
        <v>2116.83</v>
      </c>
      <c r="L4141" s="44">
        <v>235.8</v>
      </c>
      <c r="M4141" s="28">
        <v>2116.83</v>
      </c>
      <c r="N4141" s="28">
        <v>235.8</v>
      </c>
      <c r="O4141" s="27">
        <f>IF(ISBLANK(J4141), "", IF(LEFT(B4141) = "P", J4141+60, J4141+90))</f>
        <v>45869</v>
      </c>
      <c r="P4141" s="27">
        <v>45861</v>
      </c>
      <c r="Q4141" s="27">
        <f>IF(NOT(ISNUMBER(P4141)),"",P4141+15)</f>
        <v>45876</v>
      </c>
      <c r="R4141" s="25" t="s">
        <v>195</v>
      </c>
      <c r="S4141" s="25"/>
      <c r="T4141" s="42"/>
      <c r="U4141" s="24"/>
      <c r="V4141" s="24"/>
      <c r="W4141" s="24"/>
      <c r="X4141" s="24">
        <v>45877</v>
      </c>
      <c r="Y4141" s="23" t="str">
        <f ca="1">IF(LEFT(B4141) = "P",
        IF(OR(ISBLANK(I4141), I4141 = ""), TODAY() - F4141 &amp; CHAR(10) &amp; "(preapproval)", I4141 - F4141 &amp; CHAR(10) &amp; "(PFL filed)"),
       IF(OR(ISBLANK(Z4141), Z4141 = ""), TODAY() - J4141, X4141 - J4141 &amp; CHAR(10) &amp; "(closed)"))</f>
        <v>98
(closed)</v>
      </c>
      <c r="Z4141" s="6" t="str">
        <f>IF(ISBLANK(X4141), "", "Yes")</f>
        <v>Yes</v>
      </c>
    </row>
    <row r="4142" spans="1:26" ht="28.8" hidden="1" x14ac:dyDescent="0.3">
      <c r="A4142" s="29" t="s">
        <v>185</v>
      </c>
      <c r="B4142" s="29">
        <v>2025000080</v>
      </c>
      <c r="C4142" s="31" t="s">
        <v>193</v>
      </c>
      <c r="D4142" s="29" t="s">
        <v>179</v>
      </c>
      <c r="E4142" s="31" t="s">
        <v>483</v>
      </c>
      <c r="F4142" s="43"/>
      <c r="G4142" s="32"/>
      <c r="H4142" s="24" t="s">
        <v>230</v>
      </c>
      <c r="I4142" s="24"/>
      <c r="J4142" s="24">
        <v>45779</v>
      </c>
      <c r="K4142" s="28">
        <v>710</v>
      </c>
      <c r="L4142" s="44">
        <v>71</v>
      </c>
      <c r="M4142" s="28">
        <v>710</v>
      </c>
      <c r="N4142" s="28">
        <v>71</v>
      </c>
      <c r="O4142" s="27">
        <f>IF(ISBLANK(J4142), "", IF(LEFT(B4142) = "P", J4142+60, J4142+90))</f>
        <v>45869</v>
      </c>
      <c r="P4142" s="27">
        <v>45861</v>
      </c>
      <c r="Q4142" s="27">
        <f>IF(NOT(ISNUMBER(P4142)),"",P4142+15)</f>
        <v>45876</v>
      </c>
      <c r="R4142" s="25" t="s">
        <v>195</v>
      </c>
      <c r="S4142" s="25"/>
      <c r="T4142" s="42"/>
      <c r="U4142" s="24"/>
      <c r="V4142" s="24"/>
      <c r="W4142" s="24"/>
      <c r="X4142" s="24">
        <v>45877</v>
      </c>
      <c r="Y4142" s="23" t="str">
        <f ca="1">IF(LEFT(B4142) = "P",
        IF(OR(ISBLANK(I4142), I4142 = ""), TODAY() - F4142 &amp; CHAR(10) &amp; "(preapproval)", I4142 - F4142 &amp; CHAR(10) &amp; "(PFL filed)"),
       IF(OR(ISBLANK(Z4142), Z4142 = ""), TODAY() - J4142, X4142 - J4142 &amp; CHAR(10) &amp; "(closed)"))</f>
        <v>98
(closed)</v>
      </c>
      <c r="Z4142" s="6" t="str">
        <f>IF(ISBLANK(X4142), "", "Yes")</f>
        <v>Yes</v>
      </c>
    </row>
    <row r="4143" spans="1:26" ht="28.8" hidden="1" x14ac:dyDescent="0.3">
      <c r="A4143" s="29" t="s">
        <v>185</v>
      </c>
      <c r="B4143" s="29">
        <v>2025000081</v>
      </c>
      <c r="C4143" s="31" t="s">
        <v>238</v>
      </c>
      <c r="D4143" s="29" t="s">
        <v>179</v>
      </c>
      <c r="E4143" s="31" t="s">
        <v>482</v>
      </c>
      <c r="F4143" s="43"/>
      <c r="G4143" s="32"/>
      <c r="H4143" s="24" t="s">
        <v>230</v>
      </c>
      <c r="I4143" s="24"/>
      <c r="J4143" s="24">
        <v>45779</v>
      </c>
      <c r="K4143" s="28">
        <v>479</v>
      </c>
      <c r="L4143" s="44">
        <v>47.9</v>
      </c>
      <c r="M4143" s="28">
        <v>479</v>
      </c>
      <c r="N4143" s="44">
        <v>47.9</v>
      </c>
      <c r="O4143" s="27">
        <f>IF(ISBLANK(J4143), "", IF(LEFT(B4143) = "P", J4143+60, J4143+90))</f>
        <v>45869</v>
      </c>
      <c r="P4143" s="27">
        <v>45860</v>
      </c>
      <c r="Q4143" s="27">
        <f>IF(NOT(ISNUMBER(P4143)),"",P4143+15)</f>
        <v>45875</v>
      </c>
      <c r="R4143" s="25" t="s">
        <v>195</v>
      </c>
      <c r="S4143" s="25"/>
      <c r="T4143" s="42"/>
      <c r="U4143" s="24"/>
      <c r="V4143" s="24"/>
      <c r="W4143" s="24"/>
      <c r="X4143" s="24">
        <v>45876</v>
      </c>
      <c r="Y4143" s="23" t="str">
        <f ca="1">IF(LEFT(B4143) = "P",
        IF(OR(ISBLANK(I4143), I4143 = ""), TODAY() - F4143 &amp; CHAR(10) &amp; "(preapproval)", I4143 - F4143 &amp; CHAR(10) &amp; "(PFL filed)"),
       IF(OR(ISBLANK(Z4143), Z4143 = ""), TODAY() - J4143, X4143 - J4143 &amp; CHAR(10) &amp; "(closed)"))</f>
        <v>97
(closed)</v>
      </c>
      <c r="Z4143" s="6" t="str">
        <f>IF(ISBLANK(X4143), "", "Yes")</f>
        <v>Yes</v>
      </c>
    </row>
    <row r="4144" spans="1:26" ht="28.8" hidden="1" x14ac:dyDescent="0.3">
      <c r="A4144" s="29" t="s">
        <v>185</v>
      </c>
      <c r="B4144" s="29">
        <v>2025000082</v>
      </c>
      <c r="C4144" s="31" t="s">
        <v>238</v>
      </c>
      <c r="D4144" s="29" t="s">
        <v>179</v>
      </c>
      <c r="E4144" s="31" t="s">
        <v>481</v>
      </c>
      <c r="F4144" s="43"/>
      <c r="G4144" s="32"/>
      <c r="H4144" s="24" t="s">
        <v>230</v>
      </c>
      <c r="I4144" s="24"/>
      <c r="J4144" s="24">
        <v>45779</v>
      </c>
      <c r="K4144" s="28">
        <v>4936</v>
      </c>
      <c r="L4144" s="44">
        <v>493.6</v>
      </c>
      <c r="M4144" s="28">
        <v>4936</v>
      </c>
      <c r="N4144" s="28">
        <v>493.6</v>
      </c>
      <c r="O4144" s="27">
        <f>IF(ISBLANK(J4144), "", IF(LEFT(B4144) = "P", J4144+60, J4144+90))</f>
        <v>45869</v>
      </c>
      <c r="P4144" s="27">
        <v>45861</v>
      </c>
      <c r="Q4144" s="27">
        <f>IF(NOT(ISNUMBER(P4144)),"",P4144+15)</f>
        <v>45876</v>
      </c>
      <c r="R4144" s="25" t="s">
        <v>195</v>
      </c>
      <c r="S4144" s="25"/>
      <c r="T4144" s="42"/>
      <c r="U4144" s="24"/>
      <c r="V4144" s="24"/>
      <c r="W4144" s="24"/>
      <c r="X4144" s="24">
        <v>45877</v>
      </c>
      <c r="Y4144" s="23" t="str">
        <f ca="1">IF(LEFT(B4144) = "P",
        IF(OR(ISBLANK(I4144), I4144 = ""), TODAY() - F4144 &amp; CHAR(10) &amp; "(preapproval)", I4144 - F4144 &amp; CHAR(10) &amp; "(PFL filed)"),
       IF(OR(ISBLANK(Z4144), Z4144 = ""), TODAY() - J4144, X4144 - J4144 &amp; CHAR(10) &amp; "(closed)"))</f>
        <v>98
(closed)</v>
      </c>
      <c r="Z4144" s="6" t="str">
        <f>IF(ISBLANK(X4144), "", "Yes")</f>
        <v>Yes</v>
      </c>
    </row>
    <row r="4145" spans="1:26" ht="28.8" hidden="1" x14ac:dyDescent="0.3">
      <c r="A4145" s="29" t="s">
        <v>185</v>
      </c>
      <c r="B4145" s="29">
        <v>2025000083</v>
      </c>
      <c r="C4145" s="31" t="s">
        <v>238</v>
      </c>
      <c r="D4145" s="29" t="s">
        <v>179</v>
      </c>
      <c r="E4145" s="31" t="s">
        <v>480</v>
      </c>
      <c r="F4145" s="43"/>
      <c r="G4145" s="32"/>
      <c r="H4145" s="24" t="s">
        <v>230</v>
      </c>
      <c r="I4145" s="24"/>
      <c r="J4145" s="24">
        <v>45779</v>
      </c>
      <c r="K4145" s="28">
        <v>5420</v>
      </c>
      <c r="L4145" s="44">
        <v>542</v>
      </c>
      <c r="M4145" s="28">
        <v>5420</v>
      </c>
      <c r="N4145" s="44">
        <v>542</v>
      </c>
      <c r="O4145" s="27">
        <f>IF(ISBLANK(J4145), "", IF(LEFT(B4145) = "P", J4145+60, J4145+90))</f>
        <v>45869</v>
      </c>
      <c r="P4145" s="27">
        <v>45868</v>
      </c>
      <c r="Q4145" s="27">
        <f>IF(NOT(ISNUMBER(P4145)),"",P4145+15)</f>
        <v>45883</v>
      </c>
      <c r="R4145" s="25" t="s">
        <v>195</v>
      </c>
      <c r="S4145" s="25"/>
      <c r="T4145" s="42"/>
      <c r="U4145" s="24"/>
      <c r="V4145" s="24"/>
      <c r="W4145" s="24"/>
      <c r="X4145" s="24">
        <v>45884</v>
      </c>
      <c r="Y4145" s="23" t="str">
        <f ca="1">IF(LEFT(B4145) = "P",
        IF(OR(ISBLANK(I4145), I4145 = ""), TODAY() - F4145 &amp; CHAR(10) &amp; "(preapproval)", I4145 - F4145 &amp; CHAR(10) &amp; "(PFL filed)"),
       IF(OR(ISBLANK(Z4145), Z4145 = ""), TODAY() - J4145, X4145 - J4145 &amp; CHAR(10) &amp; "(closed)"))</f>
        <v>105
(closed)</v>
      </c>
      <c r="Z4145" s="6" t="str">
        <f>IF(ISBLANK(X4145), "", "Yes")</f>
        <v>Yes</v>
      </c>
    </row>
    <row r="4146" spans="1:26" ht="28.8" hidden="1" x14ac:dyDescent="0.3">
      <c r="A4146" s="29" t="s">
        <v>185</v>
      </c>
      <c r="B4146" s="29">
        <v>2025000084</v>
      </c>
      <c r="C4146" s="31" t="s">
        <v>193</v>
      </c>
      <c r="D4146" s="29" t="s">
        <v>179</v>
      </c>
      <c r="E4146" s="31" t="s">
        <v>479</v>
      </c>
      <c r="F4146" s="43"/>
      <c r="G4146" s="32"/>
      <c r="H4146" s="24" t="s">
        <v>230</v>
      </c>
      <c r="I4146" s="24"/>
      <c r="J4146" s="24">
        <v>45784</v>
      </c>
      <c r="K4146" s="28">
        <v>7352.71</v>
      </c>
      <c r="L4146" s="44">
        <v>740.4</v>
      </c>
      <c r="M4146" s="28">
        <v>7352.71</v>
      </c>
      <c r="N4146" s="28">
        <v>740.4</v>
      </c>
      <c r="O4146" s="27">
        <f>IF(ISBLANK(J4146), "", IF(LEFT(B4146) = "P", J4146+60, J4146+90))</f>
        <v>45874</v>
      </c>
      <c r="P4146" s="27">
        <v>45862</v>
      </c>
      <c r="Q4146" s="27">
        <f>IF(NOT(ISNUMBER(P4146)),"",P4146+15)</f>
        <v>45877</v>
      </c>
      <c r="R4146" s="25" t="s">
        <v>195</v>
      </c>
      <c r="S4146" s="25"/>
      <c r="T4146" s="42"/>
      <c r="U4146" s="24"/>
      <c r="V4146" s="24"/>
      <c r="W4146" s="24"/>
      <c r="X4146" s="24">
        <v>45881</v>
      </c>
      <c r="Y4146" s="23" t="str">
        <f ca="1">IF(LEFT(B4146) = "P",
        IF(OR(ISBLANK(I4146), I4146 = ""), TODAY() - F4146 &amp; CHAR(10) &amp; "(preapproval)", I4146 - F4146 &amp; CHAR(10) &amp; "(PFL filed)"),
       IF(OR(ISBLANK(Z4146), Z4146 = ""), TODAY() - J4146, X4146 - J4146 &amp; CHAR(10) &amp; "(closed)"))</f>
        <v>97
(closed)</v>
      </c>
      <c r="Z4146" s="6" t="str">
        <f>IF(ISBLANK(X4146), "", "Yes")</f>
        <v>Yes</v>
      </c>
    </row>
    <row r="4147" spans="1:26" ht="28.8" hidden="1" x14ac:dyDescent="0.3">
      <c r="A4147" s="29" t="s">
        <v>185</v>
      </c>
      <c r="B4147" s="29">
        <v>2025000085</v>
      </c>
      <c r="C4147" s="31" t="s">
        <v>445</v>
      </c>
      <c r="D4147" s="29" t="s">
        <v>176</v>
      </c>
      <c r="E4147" s="51" t="s">
        <v>478</v>
      </c>
      <c r="F4147" s="43"/>
      <c r="G4147" s="32"/>
      <c r="H4147" s="24" t="s">
        <v>230</v>
      </c>
      <c r="I4147" s="24"/>
      <c r="J4147" s="24">
        <v>45784</v>
      </c>
      <c r="K4147" s="28">
        <v>7235.04</v>
      </c>
      <c r="L4147" s="44">
        <v>213.31</v>
      </c>
      <c r="M4147" s="28">
        <v>7235.04</v>
      </c>
      <c r="N4147" s="44">
        <v>213.31</v>
      </c>
      <c r="O4147" s="27">
        <f>IF(ISBLANK(J4147), "", IF(LEFT(B4147) = "P", J4147+60, J4147+90))</f>
        <v>45874</v>
      </c>
      <c r="P4147" s="27">
        <v>45873</v>
      </c>
      <c r="Q4147" s="27">
        <f>IF(NOT(ISNUMBER(P4147)),"",P4147+15)</f>
        <v>45888</v>
      </c>
      <c r="R4147" s="25" t="s">
        <v>195</v>
      </c>
      <c r="S4147" s="25"/>
      <c r="T4147" s="42"/>
      <c r="U4147" s="24"/>
      <c r="V4147" s="24"/>
      <c r="W4147" s="24"/>
      <c r="X4147" s="24">
        <v>45889</v>
      </c>
      <c r="Y4147" s="23" t="str">
        <f ca="1">IF(LEFT(B4147) = "P",
        IF(OR(ISBLANK(I4147), I4147 = ""), TODAY() - F4147 &amp; CHAR(10) &amp; "(preapproval)", I4147 - F4147 &amp; CHAR(10) &amp; "(PFL filed)"),
       IF(OR(ISBLANK(Z4147), Z4147 = ""), TODAY() - J4147, X4147 - J4147 &amp; CHAR(10) &amp; "(closed)"))</f>
        <v>105
(closed)</v>
      </c>
      <c r="Z4147" s="6" t="str">
        <f>IF(ISBLANK(X4147), "", "Yes")</f>
        <v>Yes</v>
      </c>
    </row>
    <row r="4148" spans="1:26" ht="28.8" hidden="1" x14ac:dyDescent="0.3">
      <c r="A4148" s="29" t="s">
        <v>185</v>
      </c>
      <c r="B4148" s="29">
        <v>2025000086</v>
      </c>
      <c r="C4148" s="31" t="s">
        <v>445</v>
      </c>
      <c r="D4148" s="29" t="s">
        <v>176</v>
      </c>
      <c r="E4148" s="51" t="s">
        <v>257</v>
      </c>
      <c r="F4148" s="43"/>
      <c r="G4148" s="32"/>
      <c r="H4148" s="24" t="s">
        <v>230</v>
      </c>
      <c r="I4148" s="24"/>
      <c r="J4148" s="24">
        <v>45784</v>
      </c>
      <c r="K4148" s="28">
        <v>4949.3500000000004</v>
      </c>
      <c r="L4148" s="44">
        <v>498.58</v>
      </c>
      <c r="M4148" s="28">
        <v>4949.3500000000004</v>
      </c>
      <c r="N4148" s="44">
        <v>498.58</v>
      </c>
      <c r="O4148" s="27">
        <f>IF(ISBLANK(J4148), "", IF(LEFT(B4148) = "P", J4148+60, J4148+90))</f>
        <v>45874</v>
      </c>
      <c r="P4148" s="27">
        <v>45873</v>
      </c>
      <c r="Q4148" s="27">
        <f>IF(NOT(ISNUMBER(P4148)),"",P4148+15)</f>
        <v>45888</v>
      </c>
      <c r="R4148" s="25" t="s">
        <v>195</v>
      </c>
      <c r="S4148" s="25"/>
      <c r="T4148" s="42"/>
      <c r="U4148" s="24"/>
      <c r="V4148" s="24"/>
      <c r="W4148" s="24"/>
      <c r="X4148" s="24">
        <v>45889</v>
      </c>
      <c r="Y4148" s="23" t="str">
        <f ca="1">IF(LEFT(B4148) = "P",
        IF(OR(ISBLANK(I4148), I4148 = ""), TODAY() - F4148 &amp; CHAR(10) &amp; "(preapproval)", I4148 - F4148 &amp; CHAR(10) &amp; "(PFL filed)"),
       IF(OR(ISBLANK(Z4148), Z4148 = ""), TODAY() - J4148, X4148 - J4148 &amp; CHAR(10) &amp; "(closed)"))</f>
        <v>105
(closed)</v>
      </c>
      <c r="Z4148" s="6" t="str">
        <f>IF(ISBLANK(X4148), "", "Yes")</f>
        <v>Yes</v>
      </c>
    </row>
    <row r="4149" spans="1:26" ht="28.8" hidden="1" x14ac:dyDescent="0.3">
      <c r="A4149" s="29" t="s">
        <v>185</v>
      </c>
      <c r="B4149" s="29">
        <v>2025000087</v>
      </c>
      <c r="C4149" s="31" t="s">
        <v>445</v>
      </c>
      <c r="D4149" s="29" t="s">
        <v>176</v>
      </c>
      <c r="E4149" s="51" t="s">
        <v>477</v>
      </c>
      <c r="F4149" s="43"/>
      <c r="G4149" s="32"/>
      <c r="H4149" s="24" t="s">
        <v>230</v>
      </c>
      <c r="I4149" s="24"/>
      <c r="J4149" s="24">
        <v>45785</v>
      </c>
      <c r="K4149" s="28">
        <v>5048.3</v>
      </c>
      <c r="L4149" s="44">
        <v>0</v>
      </c>
      <c r="M4149" s="28">
        <v>5048.3</v>
      </c>
      <c r="N4149" s="44">
        <v>0</v>
      </c>
      <c r="O4149" s="27">
        <f>IF(ISBLANK(J4149), "", IF(LEFT(B4149) = "P", J4149+60, J4149+90))</f>
        <v>45875</v>
      </c>
      <c r="P4149" s="27">
        <v>45873</v>
      </c>
      <c r="Q4149" s="27">
        <f>IF(NOT(ISNUMBER(P4149)),"",P4149+15)</f>
        <v>45888</v>
      </c>
      <c r="R4149" s="25" t="s">
        <v>195</v>
      </c>
      <c r="S4149" s="25"/>
      <c r="T4149" s="42"/>
      <c r="U4149" s="24"/>
      <c r="V4149" s="24"/>
      <c r="W4149" s="24"/>
      <c r="X4149" s="24">
        <v>45889</v>
      </c>
      <c r="Y4149" s="23" t="str">
        <f ca="1">IF(LEFT(B4149) = "P",
        IF(OR(ISBLANK(I4149), I4149 = ""), TODAY() - F4149 &amp; CHAR(10) &amp; "(preapproval)", I4149 - F4149 &amp; CHAR(10) &amp; "(PFL filed)"),
       IF(OR(ISBLANK(Z4149), Z4149 = ""), TODAY() - J4149, X4149 - J4149 &amp; CHAR(10) &amp; "(closed)"))</f>
        <v>104
(closed)</v>
      </c>
      <c r="Z4149" s="6" t="str">
        <f>IF(ISBLANK(X4149), "", "Yes")</f>
        <v>Yes</v>
      </c>
    </row>
    <row r="4150" spans="1:26" ht="28.8" hidden="1" x14ac:dyDescent="0.3">
      <c r="A4150" s="29" t="s">
        <v>185</v>
      </c>
      <c r="B4150" s="29">
        <v>2025000088</v>
      </c>
      <c r="C4150" s="50" t="s">
        <v>405</v>
      </c>
      <c r="D4150" s="29" t="s">
        <v>179</v>
      </c>
      <c r="E4150" s="31" t="s">
        <v>476</v>
      </c>
      <c r="F4150" s="43"/>
      <c r="G4150" s="32"/>
      <c r="H4150" s="24" t="s">
        <v>230</v>
      </c>
      <c r="I4150" s="24"/>
      <c r="J4150" s="34">
        <v>45796</v>
      </c>
      <c r="K4150" s="38">
        <v>69.5</v>
      </c>
      <c r="L4150" s="47">
        <v>69.5</v>
      </c>
      <c r="M4150" s="28">
        <v>0</v>
      </c>
      <c r="N4150" s="28">
        <v>0</v>
      </c>
      <c r="O4150" s="27">
        <f>IF(ISBLANK(J4150), "", IF(LEFT(B4150) = "P", J4150+60, J4150+90))</f>
        <v>45886</v>
      </c>
      <c r="P4150" s="27" t="s">
        <v>230</v>
      </c>
      <c r="Q4150" s="27" t="s">
        <v>230</v>
      </c>
      <c r="R4150" s="25" t="s">
        <v>195</v>
      </c>
      <c r="S4150" s="25"/>
      <c r="T4150" s="42"/>
      <c r="U4150" s="24"/>
      <c r="V4150" s="24"/>
      <c r="W4150" s="24" t="s">
        <v>230</v>
      </c>
      <c r="X4150" s="24">
        <v>45814</v>
      </c>
      <c r="Y4150" s="23" t="str">
        <f ca="1">IF(LEFT(B4150) = "P",
        IF(OR(ISBLANK(I4150), I4150 = ""), TODAY() - F4150 &amp; CHAR(10) &amp; "(preapproval)", I4150 - F4150 &amp; CHAR(10) &amp; "(PFL filed)"),
       IF(OR(ISBLANK(Z4150), Z4150 = ""), TODAY() - J4150, X4150 - J4150 &amp; CHAR(10) &amp; "(closed)"))</f>
        <v>18
(closed)</v>
      </c>
      <c r="Z4150" s="6" t="str">
        <f>IF(ISBLANK(X4150), "", "Yes")</f>
        <v>Yes</v>
      </c>
    </row>
    <row r="4151" spans="1:26" ht="28.8" hidden="1" x14ac:dyDescent="0.3">
      <c r="A4151" s="29" t="s">
        <v>185</v>
      </c>
      <c r="B4151" s="29">
        <v>2025000089</v>
      </c>
      <c r="C4151" s="31" t="s">
        <v>193</v>
      </c>
      <c r="D4151" s="29" t="s">
        <v>177</v>
      </c>
      <c r="E4151" s="31" t="s">
        <v>475</v>
      </c>
      <c r="F4151" s="43"/>
      <c r="G4151" s="32"/>
      <c r="H4151" s="24" t="s">
        <v>230</v>
      </c>
      <c r="I4151" s="24"/>
      <c r="J4151" s="24">
        <v>45798</v>
      </c>
      <c r="K4151" s="28">
        <v>1856</v>
      </c>
      <c r="L4151" s="44">
        <v>175.8</v>
      </c>
      <c r="M4151" s="28">
        <v>1856</v>
      </c>
      <c r="N4151" s="28">
        <v>175.8</v>
      </c>
      <c r="O4151" s="27">
        <f>IF(ISBLANK(J4151), "", IF(LEFT(B4151) = "P", J4151+60, J4151+90))</f>
        <v>45888</v>
      </c>
      <c r="P4151" s="27">
        <v>45887</v>
      </c>
      <c r="Q4151" s="27">
        <f>IF(NOT(ISNUMBER(P4151)),"",P4151+15)</f>
        <v>45902</v>
      </c>
      <c r="R4151" s="25" t="s">
        <v>195</v>
      </c>
      <c r="S4151" s="25"/>
      <c r="T4151" s="42"/>
      <c r="U4151" s="24"/>
      <c r="V4151" s="24"/>
      <c r="W4151" s="24" t="s">
        <v>230</v>
      </c>
      <c r="X4151" s="24">
        <v>45903</v>
      </c>
      <c r="Y4151" s="23" t="str">
        <f ca="1">IF(LEFT(B4151) = "P",
        IF(OR(ISBLANK(I4151), I4151 = ""), TODAY() - F4151 &amp; CHAR(10) &amp; "(preapproval)", I4151 - F4151 &amp; CHAR(10) &amp; "(PFL filed)"),
       IF(OR(ISBLANK(Z4151), Z4151 = ""), TODAY() - J4151, X4151 - J4151 &amp; CHAR(10) &amp; "(closed)"))</f>
        <v>105
(closed)</v>
      </c>
      <c r="Z4151" s="6" t="str">
        <f>IF(ISBLANK(X4151), "", "Yes")</f>
        <v>Yes</v>
      </c>
    </row>
    <row r="4152" spans="1:26" ht="28.8" hidden="1" x14ac:dyDescent="0.3">
      <c r="A4152" s="29" t="s">
        <v>185</v>
      </c>
      <c r="B4152" s="29">
        <v>2025000090</v>
      </c>
      <c r="C4152" s="31" t="s">
        <v>193</v>
      </c>
      <c r="D4152" s="29" t="s">
        <v>177</v>
      </c>
      <c r="E4152" s="31" t="s">
        <v>474</v>
      </c>
      <c r="F4152" s="43"/>
      <c r="G4152" s="32"/>
      <c r="H4152" s="24" t="s">
        <v>230</v>
      </c>
      <c r="I4152" s="24"/>
      <c r="J4152" s="24">
        <v>45798</v>
      </c>
      <c r="K4152" s="28">
        <v>2178</v>
      </c>
      <c r="L4152" s="44">
        <v>197.8</v>
      </c>
      <c r="M4152" s="28">
        <v>2178</v>
      </c>
      <c r="N4152" s="28">
        <v>197.8</v>
      </c>
      <c r="O4152" s="27">
        <f>IF(ISBLANK(J4152), "", IF(LEFT(B4152) = "P", J4152+60, J4152+90))</f>
        <v>45888</v>
      </c>
      <c r="P4152" s="27">
        <v>45887</v>
      </c>
      <c r="Q4152" s="27">
        <f>IF(NOT(ISNUMBER(P4152)),"",P4152+15)</f>
        <v>45902</v>
      </c>
      <c r="R4152" s="25" t="s">
        <v>195</v>
      </c>
      <c r="S4152" s="25"/>
      <c r="T4152" s="42"/>
      <c r="U4152" s="24"/>
      <c r="V4152" s="24"/>
      <c r="W4152" s="24" t="s">
        <v>230</v>
      </c>
      <c r="X4152" s="24">
        <v>45903</v>
      </c>
      <c r="Y4152" s="23" t="str">
        <f ca="1">IF(LEFT(B4152) = "P",
        IF(OR(ISBLANK(I4152), I4152 = ""), TODAY() - F4152 &amp; CHAR(10) &amp; "(preapproval)", I4152 - F4152 &amp; CHAR(10) &amp; "(PFL filed)"),
       IF(OR(ISBLANK(Z4152), Z4152 = ""), TODAY() - J4152, X4152 - J4152 &amp; CHAR(10) &amp; "(closed)"))</f>
        <v>105
(closed)</v>
      </c>
      <c r="Z4152" s="6" t="str">
        <f>IF(ISBLANK(X4152), "", "Yes")</f>
        <v>Yes</v>
      </c>
    </row>
    <row r="4153" spans="1:26" ht="28.8" hidden="1" x14ac:dyDescent="0.3">
      <c r="A4153" s="29" t="s">
        <v>185</v>
      </c>
      <c r="B4153" s="29">
        <v>2025000091</v>
      </c>
      <c r="C4153" s="31" t="s">
        <v>193</v>
      </c>
      <c r="D4153" s="29" t="s">
        <v>179</v>
      </c>
      <c r="E4153" s="31" t="s">
        <v>473</v>
      </c>
      <c r="F4153" s="43"/>
      <c r="G4153" s="32"/>
      <c r="H4153" s="24" t="s">
        <v>230</v>
      </c>
      <c r="I4153" s="24"/>
      <c r="J4153" s="24">
        <v>45798</v>
      </c>
      <c r="K4153" s="28">
        <v>4140</v>
      </c>
      <c r="L4153" s="44">
        <v>414</v>
      </c>
      <c r="M4153" s="28">
        <v>4140</v>
      </c>
      <c r="N4153" s="28">
        <v>414</v>
      </c>
      <c r="O4153" s="27">
        <f>IF(ISBLANK(J4153), "", IF(LEFT(B4153) = "P", J4153+60, J4153+90))</f>
        <v>45888</v>
      </c>
      <c r="P4153" s="27">
        <v>45887</v>
      </c>
      <c r="Q4153" s="27">
        <f>IF(NOT(ISNUMBER(P4153)),"",P4153+15)</f>
        <v>45902</v>
      </c>
      <c r="R4153" s="25" t="s">
        <v>195</v>
      </c>
      <c r="S4153" s="25"/>
      <c r="T4153" s="42"/>
      <c r="U4153" s="24"/>
      <c r="V4153" s="24"/>
      <c r="W4153" s="24"/>
      <c r="X4153" s="24">
        <v>45911</v>
      </c>
      <c r="Y4153" s="23" t="str">
        <f ca="1">IF(LEFT(B4153) = "P",
        IF(OR(ISBLANK(I4153), I4153 = ""), TODAY() - F4153 &amp; CHAR(10) &amp; "(preapproval)", I4153 - F4153 &amp; CHAR(10) &amp; "(PFL filed)"),
       IF(OR(ISBLANK(Z4153), Z4153 = ""), TODAY() - J4153, X4153 - J4153 &amp; CHAR(10) &amp; "(closed)"))</f>
        <v>113
(closed)</v>
      </c>
      <c r="Z4153" s="6" t="str">
        <f>IF(ISBLANK(X4153), "", "Yes")</f>
        <v>Yes</v>
      </c>
    </row>
    <row r="4154" spans="1:26" ht="28.8" hidden="1" x14ac:dyDescent="0.3">
      <c r="A4154" s="29" t="s">
        <v>185</v>
      </c>
      <c r="B4154" s="29">
        <v>2025000092</v>
      </c>
      <c r="C4154" s="31" t="s">
        <v>193</v>
      </c>
      <c r="D4154" s="29" t="s">
        <v>179</v>
      </c>
      <c r="E4154" s="31" t="s">
        <v>472</v>
      </c>
      <c r="F4154" s="43"/>
      <c r="G4154" s="32"/>
      <c r="H4154" s="24" t="s">
        <v>230</v>
      </c>
      <c r="I4154" s="24"/>
      <c r="J4154" s="24">
        <v>45798</v>
      </c>
      <c r="K4154" s="28">
        <v>3331.57</v>
      </c>
      <c r="L4154" s="44">
        <v>413</v>
      </c>
      <c r="M4154" s="28">
        <v>3331.57</v>
      </c>
      <c r="N4154" s="28">
        <v>413</v>
      </c>
      <c r="O4154" s="27">
        <f>IF(ISBLANK(J4154), "", IF(LEFT(B4154) = "P", J4154+60, J4154+90))</f>
        <v>45888</v>
      </c>
      <c r="P4154" s="27">
        <v>45887</v>
      </c>
      <c r="Q4154" s="27">
        <f>IF(NOT(ISNUMBER(P4154)),"",P4154+15)</f>
        <v>45902</v>
      </c>
      <c r="R4154" s="25" t="s">
        <v>195</v>
      </c>
      <c r="S4154" s="25"/>
      <c r="T4154" s="42"/>
      <c r="U4154" s="24"/>
      <c r="V4154" s="24"/>
      <c r="W4154" s="24"/>
      <c r="X4154" s="24">
        <v>45903</v>
      </c>
      <c r="Y4154" s="23" t="str">
        <f ca="1">IF(LEFT(B4154) = "P",
        IF(OR(ISBLANK(I4154), I4154 = ""), TODAY() - F4154 &amp; CHAR(10) &amp; "(preapproval)", I4154 - F4154 &amp; CHAR(10) &amp; "(PFL filed)"),
       IF(OR(ISBLANK(Z4154), Z4154 = ""), TODAY() - J4154, X4154 - J4154 &amp; CHAR(10) &amp; "(closed)"))</f>
        <v>105
(closed)</v>
      </c>
      <c r="Z4154" s="6" t="str">
        <f>IF(ISBLANK(X4154), "", "Yes")</f>
        <v>Yes</v>
      </c>
    </row>
    <row r="4155" spans="1:26" ht="28.8" hidden="1" x14ac:dyDescent="0.3">
      <c r="A4155" s="29" t="s">
        <v>185</v>
      </c>
      <c r="B4155" s="29">
        <v>2025000093</v>
      </c>
      <c r="C4155" s="31" t="s">
        <v>193</v>
      </c>
      <c r="D4155" s="29" t="s">
        <v>179</v>
      </c>
      <c r="E4155" s="31" t="s">
        <v>471</v>
      </c>
      <c r="F4155" s="43"/>
      <c r="G4155" s="32"/>
      <c r="H4155" s="24" t="s">
        <v>230</v>
      </c>
      <c r="I4155" s="24"/>
      <c r="J4155" s="24">
        <v>45798</v>
      </c>
      <c r="K4155" s="28">
        <v>2780</v>
      </c>
      <c r="L4155" s="44">
        <v>278</v>
      </c>
      <c r="M4155" s="28">
        <v>2780</v>
      </c>
      <c r="N4155" s="44">
        <v>278</v>
      </c>
      <c r="O4155" s="27">
        <f>IF(ISBLANK(J4155), "", IF(LEFT(B4155) = "P", J4155+60, J4155+90))</f>
        <v>45888</v>
      </c>
      <c r="P4155" s="27">
        <v>45860</v>
      </c>
      <c r="Q4155" s="27">
        <f>IF(NOT(ISNUMBER(P4155)),"",P4155+15)</f>
        <v>45875</v>
      </c>
      <c r="R4155" s="25" t="s">
        <v>195</v>
      </c>
      <c r="S4155" s="25"/>
      <c r="T4155" s="42"/>
      <c r="U4155" s="24"/>
      <c r="V4155" s="24"/>
      <c r="W4155" s="24"/>
      <c r="X4155" s="24">
        <v>45876</v>
      </c>
      <c r="Y4155" s="23" t="str">
        <f ca="1">IF(LEFT(B4155) = "P",
        IF(OR(ISBLANK(I4155), I4155 = ""), TODAY() - F4155 &amp; CHAR(10) &amp; "(preapproval)", I4155 - F4155 &amp; CHAR(10) &amp; "(PFL filed)"),
       IF(OR(ISBLANK(Z4155), Z4155 = ""), TODAY() - J4155, X4155 - J4155 &amp; CHAR(10) &amp; "(closed)"))</f>
        <v>78
(closed)</v>
      </c>
      <c r="Z4155" s="6" t="str">
        <f>IF(ISBLANK(X4155), "", "Yes")</f>
        <v>Yes</v>
      </c>
    </row>
    <row r="4156" spans="1:26" ht="28.8" hidden="1" x14ac:dyDescent="0.3">
      <c r="A4156" s="29" t="s">
        <v>185</v>
      </c>
      <c r="B4156" s="29">
        <v>2025000094</v>
      </c>
      <c r="C4156" s="31" t="s">
        <v>193</v>
      </c>
      <c r="D4156" s="29" t="s">
        <v>179</v>
      </c>
      <c r="E4156" s="31" t="s">
        <v>470</v>
      </c>
      <c r="F4156" s="43"/>
      <c r="G4156" s="32"/>
      <c r="H4156" s="24" t="s">
        <v>230</v>
      </c>
      <c r="I4156" s="24"/>
      <c r="J4156" s="24">
        <v>45798</v>
      </c>
      <c r="K4156" s="28">
        <v>2359.0300000000002</v>
      </c>
      <c r="L4156" s="44">
        <v>690</v>
      </c>
      <c r="M4156" s="28">
        <v>2359.0300000000002</v>
      </c>
      <c r="N4156" s="28">
        <v>690</v>
      </c>
      <c r="O4156" s="27">
        <f>IF(ISBLANK(J4156), "", IF(LEFT(B4156) = "P", J4156+60, J4156+90))</f>
        <v>45888</v>
      </c>
      <c r="P4156" s="27">
        <v>45887</v>
      </c>
      <c r="Q4156" s="27">
        <f>IF(NOT(ISNUMBER(P4156)),"",P4156+15)</f>
        <v>45902</v>
      </c>
      <c r="R4156" s="25" t="s">
        <v>195</v>
      </c>
      <c r="S4156" s="25"/>
      <c r="T4156" s="42"/>
      <c r="U4156" s="24"/>
      <c r="V4156" s="24"/>
      <c r="W4156" s="24"/>
      <c r="X4156" s="24">
        <v>45903</v>
      </c>
      <c r="Y4156" s="23" t="str">
        <f ca="1">IF(LEFT(B4156) = "P",
        IF(OR(ISBLANK(I4156), I4156 = ""), TODAY() - F4156 &amp; CHAR(10) &amp; "(preapproval)", I4156 - F4156 &amp; CHAR(10) &amp; "(PFL filed)"),
       IF(OR(ISBLANK(Z4156), Z4156 = ""), TODAY() - J4156, X4156 - J4156 &amp; CHAR(10) &amp; "(closed)"))</f>
        <v>105
(closed)</v>
      </c>
      <c r="Z4156" s="6" t="str">
        <f>IF(ISBLANK(X4156), "", "Yes")</f>
        <v>Yes</v>
      </c>
    </row>
    <row r="4157" spans="1:26" ht="43.2" hidden="1" x14ac:dyDescent="0.3">
      <c r="A4157" s="29" t="s">
        <v>185</v>
      </c>
      <c r="B4157" s="29">
        <v>2025000095</v>
      </c>
      <c r="C4157" s="31" t="s">
        <v>469</v>
      </c>
      <c r="D4157" s="29" t="s">
        <v>179</v>
      </c>
      <c r="E4157" s="31" t="s">
        <v>468</v>
      </c>
      <c r="F4157" s="43"/>
      <c r="G4157" s="32"/>
      <c r="H4157" s="24" t="s">
        <v>230</v>
      </c>
      <c r="I4157" s="24"/>
      <c r="J4157" s="24">
        <v>45804</v>
      </c>
      <c r="K4157" s="28">
        <v>13265.54</v>
      </c>
      <c r="L4157" s="44">
        <v>1376.87</v>
      </c>
      <c r="M4157" s="28">
        <v>13265.54</v>
      </c>
      <c r="N4157" s="44">
        <v>1376.87</v>
      </c>
      <c r="O4157" s="27">
        <f>IF(ISBLANK(J4157), "", IF(LEFT(B4157) = "P", J4157+60, J4157+90))</f>
        <v>45894</v>
      </c>
      <c r="P4157" s="27">
        <v>45891</v>
      </c>
      <c r="Q4157" s="27">
        <f>IF(NOT(ISNUMBER(P4157)),"",P4157+15)</f>
        <v>45906</v>
      </c>
      <c r="R4157" s="25" t="s">
        <v>195</v>
      </c>
      <c r="S4157" s="25"/>
      <c r="T4157" s="42"/>
      <c r="U4157" s="24"/>
      <c r="V4157" s="24"/>
      <c r="W4157" s="24"/>
      <c r="X4157" s="24">
        <v>45909</v>
      </c>
      <c r="Y4157" s="23" t="str">
        <f ca="1">IF(LEFT(B4157) = "P",
        IF(OR(ISBLANK(I4157), I4157 = ""), TODAY() - F4157 &amp; CHAR(10) &amp; "(preapproval)", I4157 - F4157 &amp; CHAR(10) &amp; "(PFL filed)"),
       IF(OR(ISBLANK(Z4157), Z4157 = ""), TODAY() - J4157, X4157 - J4157 &amp; CHAR(10) &amp; "(closed)"))</f>
        <v>105
(closed)</v>
      </c>
      <c r="Z4157" s="6" t="str">
        <f>IF(ISBLANK(X4157), "", "Yes")</f>
        <v>Yes</v>
      </c>
    </row>
    <row r="4158" spans="1:26" ht="26.25" hidden="1" customHeight="1" x14ac:dyDescent="0.3">
      <c r="A4158" s="29" t="s">
        <v>185</v>
      </c>
      <c r="B4158" s="29">
        <v>2025000096</v>
      </c>
      <c r="C4158" s="31" t="s">
        <v>467</v>
      </c>
      <c r="D4158" s="29" t="s">
        <v>174</v>
      </c>
      <c r="E4158" s="31" t="s">
        <v>292</v>
      </c>
      <c r="F4158" s="43"/>
      <c r="G4158" s="32"/>
      <c r="H4158" s="24" t="s">
        <v>230</v>
      </c>
      <c r="I4158" s="24"/>
      <c r="J4158" s="24">
        <v>45807</v>
      </c>
      <c r="K4158" s="28">
        <v>3776150</v>
      </c>
      <c r="L4158" s="44">
        <v>0</v>
      </c>
      <c r="M4158" s="28">
        <v>3735132.19</v>
      </c>
      <c r="N4158" s="28">
        <v>0</v>
      </c>
      <c r="O4158" s="27">
        <f>IF(ISBLANK(J4158), "", IF(LEFT(B4158) = "P", J4158+60, J4158+90))</f>
        <v>45897</v>
      </c>
      <c r="P4158" s="27">
        <v>45888</v>
      </c>
      <c r="Q4158" s="27">
        <f>IF(NOT(ISNUMBER(P4158)),"",P4158+15)</f>
        <v>45903</v>
      </c>
      <c r="R4158" s="25" t="s">
        <v>195</v>
      </c>
      <c r="S4158" s="25"/>
      <c r="T4158" s="42"/>
      <c r="U4158" s="24"/>
      <c r="V4158" s="24"/>
      <c r="W4158" s="24"/>
      <c r="X4158" s="24">
        <v>45904</v>
      </c>
      <c r="Y4158" s="23" t="str">
        <f ca="1">IF(LEFT(B4158) = "P",
        IF(OR(ISBLANK(I4158), I4158 = ""), TODAY() - F4158 &amp; CHAR(10) &amp; "(preapproval)", I4158 - F4158 &amp; CHAR(10) &amp; "(PFL filed)"),
       IF(OR(ISBLANK(Z4158), Z4158 = ""), TODAY() - J4158, X4158 - J4158 &amp; CHAR(10) &amp; "(closed)"))</f>
        <v>97
(closed)</v>
      </c>
      <c r="Z4158" s="6" t="str">
        <f>IF(ISBLANK(X4158), "", "Yes")</f>
        <v>Yes</v>
      </c>
    </row>
    <row r="4159" spans="1:26" ht="28.8" hidden="1" x14ac:dyDescent="0.3">
      <c r="A4159" s="29" t="s">
        <v>185</v>
      </c>
      <c r="B4159" s="29">
        <v>2025000097</v>
      </c>
      <c r="C4159" s="31" t="s">
        <v>415</v>
      </c>
      <c r="D4159" s="29" t="s">
        <v>179</v>
      </c>
      <c r="E4159" s="31" t="s">
        <v>466</v>
      </c>
      <c r="F4159" s="43"/>
      <c r="G4159" s="32"/>
      <c r="H4159" s="24" t="s">
        <v>230</v>
      </c>
      <c r="I4159" s="24"/>
      <c r="J4159" s="24">
        <v>45812</v>
      </c>
      <c r="K4159" s="28">
        <v>638</v>
      </c>
      <c r="L4159" s="44">
        <v>638</v>
      </c>
      <c r="M4159" s="28">
        <v>638</v>
      </c>
      <c r="N4159" s="44">
        <v>638</v>
      </c>
      <c r="O4159" s="27">
        <f>IF(ISBLANK(J4159), "", IF(LEFT(B4159) = "P", J4159+60, J4159+90))</f>
        <v>45902</v>
      </c>
      <c r="P4159" s="27">
        <v>45891</v>
      </c>
      <c r="Q4159" s="27">
        <f>IF(NOT(ISNUMBER(P4159)),"",P4159+15)</f>
        <v>45906</v>
      </c>
      <c r="R4159" s="25" t="s">
        <v>195</v>
      </c>
      <c r="S4159" s="25"/>
      <c r="T4159" s="42"/>
      <c r="U4159" s="24"/>
      <c r="V4159" s="24"/>
      <c r="W4159" s="24"/>
      <c r="X4159" s="24">
        <v>45909</v>
      </c>
      <c r="Y4159" s="23" t="str">
        <f ca="1">IF(LEFT(B4159) = "P",
        IF(OR(ISBLANK(I4159), I4159 = ""), TODAY() - F4159 &amp; CHAR(10) &amp; "(preapproval)", I4159 - F4159 &amp; CHAR(10) &amp; "(PFL filed)"),
       IF(OR(ISBLANK(Z4159), Z4159 = ""), TODAY() - J4159, X4159 - J4159 &amp; CHAR(10) &amp; "(closed)"))</f>
        <v>97
(closed)</v>
      </c>
      <c r="Z4159" s="6" t="str">
        <f>IF(ISBLANK(X4159), "", "Yes")</f>
        <v>Yes</v>
      </c>
    </row>
    <row r="4160" spans="1:26" ht="28.8" hidden="1" x14ac:dyDescent="0.3">
      <c r="A4160" s="29" t="s">
        <v>185</v>
      </c>
      <c r="B4160" s="29">
        <v>2025000098</v>
      </c>
      <c r="C4160" s="31" t="s">
        <v>215</v>
      </c>
      <c r="D4160" s="29" t="s">
        <v>179</v>
      </c>
      <c r="E4160" s="31" t="s">
        <v>450</v>
      </c>
      <c r="F4160" s="43"/>
      <c r="G4160" s="32"/>
      <c r="H4160" s="24" t="s">
        <v>230</v>
      </c>
      <c r="I4160" s="24"/>
      <c r="J4160" s="24">
        <v>45813</v>
      </c>
      <c r="K4160" s="28">
        <v>9840</v>
      </c>
      <c r="L4160" s="44">
        <v>410</v>
      </c>
      <c r="M4160" s="28">
        <v>0</v>
      </c>
      <c r="N4160" s="28">
        <v>0</v>
      </c>
      <c r="O4160" s="27">
        <f>IF(ISBLANK(J4160), "", IF(LEFT(B4160) = "P", J4160+60, J4160+90))</f>
        <v>45903</v>
      </c>
      <c r="P4160" s="27" t="s">
        <v>230</v>
      </c>
      <c r="Q4160" s="27" t="s">
        <v>230</v>
      </c>
      <c r="R4160" s="25" t="s">
        <v>195</v>
      </c>
      <c r="S4160" s="25"/>
      <c r="T4160" s="42"/>
      <c r="U4160" s="24"/>
      <c r="V4160" s="24"/>
      <c r="W4160" s="24"/>
      <c r="X4160" s="24">
        <v>45821</v>
      </c>
      <c r="Y4160" s="23" t="str">
        <f ca="1">IF(LEFT(B4160) = "P",
        IF(OR(ISBLANK(I4160), I4160 = ""), TODAY() - F4160 &amp; CHAR(10) &amp; "(preapproval)", I4160 - F4160 &amp; CHAR(10) &amp; "(PFL filed)"),
       IF(OR(ISBLANK(Z4160), Z4160 = ""), TODAY() - J4160, X4160 - J4160 &amp; CHAR(10) &amp; "(closed)"))</f>
        <v>8
(closed)</v>
      </c>
      <c r="Z4160" s="6" t="str">
        <f>IF(ISBLANK(X4160), "", "Yes")</f>
        <v>Yes</v>
      </c>
    </row>
    <row r="4161" spans="1:26" ht="28.8" hidden="1" x14ac:dyDescent="0.3">
      <c r="A4161" s="29" t="s">
        <v>185</v>
      </c>
      <c r="B4161" s="29">
        <v>2025000099</v>
      </c>
      <c r="C4161" s="31" t="s">
        <v>193</v>
      </c>
      <c r="D4161" s="29" t="s">
        <v>465</v>
      </c>
      <c r="E4161" s="31" t="s">
        <v>464</v>
      </c>
      <c r="F4161" s="43"/>
      <c r="G4161" s="32"/>
      <c r="H4161" s="24" t="s">
        <v>230</v>
      </c>
      <c r="I4161" s="24"/>
      <c r="J4161" s="24">
        <v>45813</v>
      </c>
      <c r="K4161" s="28">
        <v>1157.5</v>
      </c>
      <c r="L4161" s="44">
        <v>325.5</v>
      </c>
      <c r="M4161" s="28">
        <v>0</v>
      </c>
      <c r="N4161" s="28">
        <v>0</v>
      </c>
      <c r="O4161" s="27">
        <f>IF(ISBLANK(J4161), "", IF(LEFT(B4161) = "P", J4161+60, J4161+90))</f>
        <v>45903</v>
      </c>
      <c r="P4161" s="27" t="s">
        <v>230</v>
      </c>
      <c r="Q4161" s="27" t="s">
        <v>230</v>
      </c>
      <c r="R4161" s="25" t="s">
        <v>195</v>
      </c>
      <c r="S4161" s="25"/>
      <c r="T4161" s="42"/>
      <c r="U4161" s="24"/>
      <c r="V4161" s="24"/>
      <c r="W4161" s="24" t="s">
        <v>230</v>
      </c>
      <c r="X4161" s="24">
        <v>45813</v>
      </c>
      <c r="Y4161" s="23" t="str">
        <f ca="1">IF(LEFT(B4161) = "P",
        IF(OR(ISBLANK(I4161), I4161 = ""), TODAY() - F4161 &amp; CHAR(10) &amp; "(preapproval)", I4161 - F4161 &amp; CHAR(10) &amp; "(PFL filed)"),
       IF(OR(ISBLANK(Z4161), Z4161 = ""), TODAY() - J4161, X4161 - J4161 &amp; CHAR(10) &amp; "(closed)"))</f>
        <v>0
(closed)</v>
      </c>
      <c r="Z4161" s="6" t="str">
        <f>IF(ISBLANK(X4161), "", "Yes")</f>
        <v>Yes</v>
      </c>
    </row>
    <row r="4162" spans="1:26" ht="14.4" x14ac:dyDescent="0.3">
      <c r="A4162" s="29" t="s">
        <v>185</v>
      </c>
      <c r="B4162" s="29">
        <v>2025000100</v>
      </c>
      <c r="C4162" s="31" t="s">
        <v>193</v>
      </c>
      <c r="D4162" s="29" t="s">
        <v>176</v>
      </c>
      <c r="E4162" s="31" t="s">
        <v>463</v>
      </c>
      <c r="F4162" s="43"/>
      <c r="G4162" s="32"/>
      <c r="H4162" s="24" t="s">
        <v>230</v>
      </c>
      <c r="I4162" s="24"/>
      <c r="J4162" s="24">
        <v>45818</v>
      </c>
      <c r="K4162" s="28">
        <v>1157.5</v>
      </c>
      <c r="L4162" s="44">
        <v>325.5</v>
      </c>
      <c r="M4162" s="28">
        <v>0</v>
      </c>
      <c r="N4162" s="28">
        <v>0</v>
      </c>
      <c r="O4162" s="27">
        <f>IF(ISBLANK(J4162), "", IF(LEFT(B4162) = "P", J4162+60, J4162+90))</f>
        <v>45908</v>
      </c>
      <c r="P4162" s="27" t="s">
        <v>230</v>
      </c>
      <c r="Q4162" s="27" t="s">
        <v>462</v>
      </c>
      <c r="R4162" s="25" t="s">
        <v>195</v>
      </c>
      <c r="S4162" s="25"/>
      <c r="T4162" s="42"/>
      <c r="U4162" s="24"/>
      <c r="V4162" s="24"/>
      <c r="W4162" s="24" t="s">
        <v>230</v>
      </c>
      <c r="X4162" s="24"/>
      <c r="Y4162" s="23">
        <f ca="1">IF(LEFT(B4162) = "P",
        IF(OR(ISBLANK(I4162), I4162 = ""), TODAY() - F4162 &amp; CHAR(10) &amp; "(preapproval)", I4162 - F4162 &amp; CHAR(10) &amp; "(PFL filed)"),
       IF(OR(ISBLANK(Z4162), Z4162 = ""), TODAY() - J4162, X4162 - J4162 &amp; CHAR(10) &amp; "(closed)"))</f>
        <v>181</v>
      </c>
      <c r="Z4162" s="6" t="str">
        <f>IF(ISBLANK(X4162), "", "Yes")</f>
        <v/>
      </c>
    </row>
    <row r="4163" spans="1:26" ht="28.8" hidden="1" x14ac:dyDescent="0.3">
      <c r="A4163" s="29" t="s">
        <v>185</v>
      </c>
      <c r="B4163" s="29">
        <v>2025000101</v>
      </c>
      <c r="C4163" s="31" t="s">
        <v>193</v>
      </c>
      <c r="D4163" s="29" t="s">
        <v>179</v>
      </c>
      <c r="E4163" s="50" t="s">
        <v>461</v>
      </c>
      <c r="F4163" s="49"/>
      <c r="G4163" s="48"/>
      <c r="H4163" s="24" t="s">
        <v>230</v>
      </c>
      <c r="I4163" s="34"/>
      <c r="J4163" s="34">
        <v>45818</v>
      </c>
      <c r="K4163" s="38">
        <v>3740</v>
      </c>
      <c r="L4163" s="47">
        <v>340</v>
      </c>
      <c r="M4163" s="28">
        <v>3740</v>
      </c>
      <c r="N4163" s="28">
        <v>242</v>
      </c>
      <c r="O4163" s="27">
        <f>IF(ISBLANK(J4163), "", IF(LEFT(B4163) = "P", J4163+60, J4163+90))</f>
        <v>45908</v>
      </c>
      <c r="P4163" s="27">
        <v>45903</v>
      </c>
      <c r="Q4163" s="27">
        <f>IF(NOT(ISNUMBER(P4163)),"",P4163+15)</f>
        <v>45918</v>
      </c>
      <c r="R4163" s="25" t="s">
        <v>195</v>
      </c>
      <c r="S4163" s="25"/>
      <c r="T4163" s="42"/>
      <c r="U4163" s="24"/>
      <c r="V4163" s="24"/>
      <c r="W4163" s="24"/>
      <c r="X4163" s="24">
        <v>45919</v>
      </c>
      <c r="Y4163" s="23" t="str">
        <f ca="1">IF(LEFT(B4163) = "P",
        IF(OR(ISBLANK(I4163), I4163 = ""), TODAY() - F4163 &amp; CHAR(10) &amp; "(preapproval)", I4163 - F4163 &amp; CHAR(10) &amp; "(PFL filed)"),
       IF(OR(ISBLANK(Z4163), Z4163 = ""), TODAY() - J4163, X4163 - J4163 &amp; CHAR(10) &amp; "(closed)"))</f>
        <v>101
(closed)</v>
      </c>
      <c r="Z4163" s="6" t="str">
        <f>IF(ISBLANK(X4163), "", "Yes")</f>
        <v>Yes</v>
      </c>
    </row>
    <row r="4164" spans="1:26" ht="28.8" hidden="1" x14ac:dyDescent="0.3">
      <c r="A4164" s="29" t="s">
        <v>185</v>
      </c>
      <c r="B4164" s="29">
        <v>2025000102</v>
      </c>
      <c r="C4164" s="50" t="s">
        <v>460</v>
      </c>
      <c r="D4164" s="33" t="s">
        <v>179</v>
      </c>
      <c r="E4164" s="50" t="s">
        <v>459</v>
      </c>
      <c r="F4164" s="49"/>
      <c r="G4164" s="48"/>
      <c r="H4164" s="34" t="s">
        <v>230</v>
      </c>
      <c r="I4164" s="34"/>
      <c r="J4164" s="34">
        <v>45818</v>
      </c>
      <c r="K4164" s="38">
        <v>1320</v>
      </c>
      <c r="L4164" s="47">
        <v>120</v>
      </c>
      <c r="M4164" s="38">
        <v>1320</v>
      </c>
      <c r="N4164" s="47">
        <v>120</v>
      </c>
      <c r="O4164" s="27">
        <f>IF(ISBLANK(J4164), "", IF(LEFT(B4164) = "P", J4164+60, J4164+90))</f>
        <v>45908</v>
      </c>
      <c r="P4164" s="27">
        <v>45903</v>
      </c>
      <c r="Q4164" s="27">
        <f>IF(NOT(ISNUMBER(P4164)),"",P4164+15)</f>
        <v>45918</v>
      </c>
      <c r="R4164" s="25" t="s">
        <v>195</v>
      </c>
      <c r="S4164" s="25"/>
      <c r="T4164" s="42"/>
      <c r="U4164" s="24"/>
      <c r="V4164" s="24"/>
      <c r="W4164" s="24"/>
      <c r="X4164" s="24">
        <v>45919</v>
      </c>
      <c r="Y4164" s="23" t="str">
        <f ca="1">IF(LEFT(B4164) = "P",
        IF(OR(ISBLANK(I4164), I4164 = ""), TODAY() - F4164 &amp; CHAR(10) &amp; "(preapproval)", I4164 - F4164 &amp; CHAR(10) &amp; "(PFL filed)"),
       IF(OR(ISBLANK(Z4164), Z4164 = ""), TODAY() - J4164, X4164 - J4164 &amp; CHAR(10) &amp; "(closed)"))</f>
        <v>101
(closed)</v>
      </c>
      <c r="Z4164" s="6" t="str">
        <f>IF(ISBLANK(X4164), "", "Yes")</f>
        <v>Yes</v>
      </c>
    </row>
    <row r="4165" spans="1:26" ht="28.8" hidden="1" x14ac:dyDescent="0.3">
      <c r="A4165" s="29" t="s">
        <v>185</v>
      </c>
      <c r="B4165" s="29">
        <v>2025000103</v>
      </c>
      <c r="C4165" s="31" t="s">
        <v>458</v>
      </c>
      <c r="D4165" s="29" t="s">
        <v>174</v>
      </c>
      <c r="E4165" s="31" t="s">
        <v>292</v>
      </c>
      <c r="F4165" s="43"/>
      <c r="G4165" s="32"/>
      <c r="H4165" s="24" t="s">
        <v>230</v>
      </c>
      <c r="I4165" s="24"/>
      <c r="J4165" s="24">
        <v>45818</v>
      </c>
      <c r="K4165" s="28">
        <v>1184232</v>
      </c>
      <c r="L4165" s="44">
        <v>0</v>
      </c>
      <c r="M4165" s="28">
        <v>1179311.1000000001</v>
      </c>
      <c r="N4165" s="28">
        <v>0</v>
      </c>
      <c r="O4165" s="27">
        <f>IF(ISBLANK(J4165), "", IF(LEFT(B4165) = "P", J4165+60, J4165+90))</f>
        <v>45908</v>
      </c>
      <c r="P4165" s="27">
        <v>45903</v>
      </c>
      <c r="Q4165" s="27">
        <f>IF(NOT(ISNUMBER(P4165)),"",P4165+15)</f>
        <v>45918</v>
      </c>
      <c r="R4165" s="25" t="s">
        <v>195</v>
      </c>
      <c r="S4165" s="25"/>
      <c r="T4165" s="42"/>
      <c r="U4165" s="24"/>
      <c r="V4165" s="24"/>
      <c r="W4165" s="24"/>
      <c r="X4165" s="24">
        <v>45919</v>
      </c>
      <c r="Y4165" s="23" t="str">
        <f ca="1">IF(LEFT(B4165) = "P",
        IF(OR(ISBLANK(I4165), I4165 = ""), TODAY() - F4165 &amp; CHAR(10) &amp; "(preapproval)", I4165 - F4165 &amp; CHAR(10) &amp; "(PFL filed)"),
       IF(OR(ISBLANK(Z4165), Z4165 = ""), TODAY() - J4165, X4165 - J4165 &amp; CHAR(10) &amp; "(closed)"))</f>
        <v>101
(closed)</v>
      </c>
      <c r="Z4165" s="6" t="str">
        <f>IF(ISBLANK(X4165), "", "Yes")</f>
        <v>Yes</v>
      </c>
    </row>
    <row r="4166" spans="1:26" ht="28.8" hidden="1" x14ac:dyDescent="0.3">
      <c r="A4166" s="29" t="s">
        <v>185</v>
      </c>
      <c r="B4166" s="29">
        <v>2025000104</v>
      </c>
      <c r="C4166" s="31" t="s">
        <v>242</v>
      </c>
      <c r="D4166" s="29" t="s">
        <v>179</v>
      </c>
      <c r="E4166" s="31" t="s">
        <v>335</v>
      </c>
      <c r="F4166" s="43"/>
      <c r="G4166" s="32"/>
      <c r="H4166" s="24" t="s">
        <v>230</v>
      </c>
      <c r="I4166" s="24"/>
      <c r="J4166" s="24">
        <v>45818</v>
      </c>
      <c r="K4166" s="28">
        <v>5764</v>
      </c>
      <c r="L4166" s="44">
        <v>524</v>
      </c>
      <c r="M4166" s="28">
        <v>5764</v>
      </c>
      <c r="N4166" s="28">
        <v>524</v>
      </c>
      <c r="O4166" s="27">
        <f>IF(ISBLANK(J4166), "", IF(LEFT(B4166) = "P", J4166+60, J4166+90))</f>
        <v>45908</v>
      </c>
      <c r="P4166" s="27">
        <v>45903</v>
      </c>
      <c r="Q4166" s="27">
        <f>IF(NOT(ISNUMBER(P4166)),"",P4166+15)</f>
        <v>45918</v>
      </c>
      <c r="R4166" s="25" t="s">
        <v>195</v>
      </c>
      <c r="S4166" s="25"/>
      <c r="T4166" s="42"/>
      <c r="U4166" s="24"/>
      <c r="V4166" s="24"/>
      <c r="W4166" s="24"/>
      <c r="X4166" s="24">
        <v>45919</v>
      </c>
      <c r="Y4166" s="23" t="str">
        <f ca="1">IF(LEFT(B4166) = "P",
        IF(OR(ISBLANK(I4166), I4166 = ""), TODAY() - F4166 &amp; CHAR(10) &amp; "(preapproval)", I4166 - F4166 &amp; CHAR(10) &amp; "(PFL filed)"),
       IF(OR(ISBLANK(Z4166), Z4166 = ""), TODAY() - J4166, X4166 - J4166 &amp; CHAR(10) &amp; "(closed)"))</f>
        <v>101
(closed)</v>
      </c>
      <c r="Z4166" s="6" t="str">
        <f>IF(ISBLANK(X4166), "", "Yes")</f>
        <v>Yes</v>
      </c>
    </row>
    <row r="4167" spans="1:26" ht="28.8" hidden="1" x14ac:dyDescent="0.3">
      <c r="A4167" s="29" t="s">
        <v>185</v>
      </c>
      <c r="B4167" s="29">
        <v>2025000105</v>
      </c>
      <c r="C4167" s="50" t="s">
        <v>242</v>
      </c>
      <c r="D4167" s="29" t="s">
        <v>179</v>
      </c>
      <c r="E4167" s="31" t="s">
        <v>310</v>
      </c>
      <c r="F4167" s="43"/>
      <c r="G4167" s="32"/>
      <c r="H4167" s="24" t="s">
        <v>230</v>
      </c>
      <c r="I4167" s="24"/>
      <c r="J4167" s="24">
        <v>45819</v>
      </c>
      <c r="K4167" s="28">
        <v>1650</v>
      </c>
      <c r="L4167" s="44">
        <v>100</v>
      </c>
      <c r="M4167" s="28">
        <v>1650</v>
      </c>
      <c r="N4167" s="28">
        <v>100</v>
      </c>
      <c r="O4167" s="27">
        <f>IF(ISBLANK(J4167), "", IF(LEFT(B4167) = "P", J4167+60, J4167+90))</f>
        <v>45909</v>
      </c>
      <c r="P4167" s="27">
        <v>45903</v>
      </c>
      <c r="Q4167" s="27">
        <f>IF(NOT(ISNUMBER(P4167)),"",P4167+15)</f>
        <v>45918</v>
      </c>
      <c r="R4167" s="25" t="s">
        <v>195</v>
      </c>
      <c r="S4167" s="25"/>
      <c r="T4167" s="42"/>
      <c r="U4167" s="24"/>
      <c r="V4167" s="24"/>
      <c r="W4167" s="24"/>
      <c r="X4167" s="24">
        <v>45919</v>
      </c>
      <c r="Y4167" s="23" t="str">
        <f ca="1">IF(LEFT(B4167) = "P",
        IF(OR(ISBLANK(I4167), I4167 = ""), TODAY() - F4167 &amp; CHAR(10) &amp; "(preapproval)", I4167 - F4167 &amp; CHAR(10) &amp; "(PFL filed)"),
       IF(OR(ISBLANK(Z4167), Z4167 = ""), TODAY() - J4167, X4167 - J4167 &amp; CHAR(10) &amp; "(closed)"))</f>
        <v>100
(closed)</v>
      </c>
      <c r="Z4167" s="6" t="str">
        <f>IF(ISBLANK(X4167), "", "Yes")</f>
        <v>Yes</v>
      </c>
    </row>
    <row r="4168" spans="1:26" ht="21.75" hidden="1" customHeight="1" x14ac:dyDescent="0.3">
      <c r="A4168" s="29" t="s">
        <v>185</v>
      </c>
      <c r="B4168" s="29">
        <v>2025000106</v>
      </c>
      <c r="C4168" s="31" t="s">
        <v>445</v>
      </c>
      <c r="D4168" s="29" t="s">
        <v>176</v>
      </c>
      <c r="E4168" s="31" t="s">
        <v>457</v>
      </c>
      <c r="F4168" s="43"/>
      <c r="G4168" s="32"/>
      <c r="H4168" s="24" t="s">
        <v>230</v>
      </c>
      <c r="I4168" s="24"/>
      <c r="J4168" s="24">
        <v>45819</v>
      </c>
      <c r="K4168" s="28">
        <v>16510.55</v>
      </c>
      <c r="L4168" s="44">
        <v>466.98</v>
      </c>
      <c r="M4168" s="28">
        <v>0</v>
      </c>
      <c r="N4168" s="28">
        <v>0</v>
      </c>
      <c r="O4168" s="27">
        <f>IF(ISBLANK(J4168), "", IF(LEFT(B4168) = "P", J4168+60, J4168+90))</f>
        <v>45909</v>
      </c>
      <c r="P4168" s="27" t="s">
        <v>230</v>
      </c>
      <c r="Q4168" s="27" t="s">
        <v>230</v>
      </c>
      <c r="R4168" s="25" t="s">
        <v>195</v>
      </c>
      <c r="S4168" s="25"/>
      <c r="T4168" s="42"/>
      <c r="U4168" s="24"/>
      <c r="V4168" s="24"/>
      <c r="W4168" s="24"/>
      <c r="X4168" s="24">
        <v>45838</v>
      </c>
      <c r="Y4168" s="23" t="str">
        <f ca="1">IF(LEFT(B4168) = "P",
        IF(OR(ISBLANK(I4168), I4168 = ""), TODAY() - F4168 &amp; CHAR(10) &amp; "(preapproval)", I4168 - F4168 &amp; CHAR(10) &amp; "(PFL filed)"),
       IF(OR(ISBLANK(Z4168), Z4168 = ""), TODAY() - J4168, X4168 - J4168 &amp; CHAR(10) &amp; "(closed)"))</f>
        <v>19
(closed)</v>
      </c>
      <c r="Z4168" s="6" t="str">
        <f>IF(ISBLANK(X4168), "", "Yes")</f>
        <v>Yes</v>
      </c>
    </row>
    <row r="4169" spans="1:26" ht="28.8" hidden="1" x14ac:dyDescent="0.3">
      <c r="A4169" s="29" t="s">
        <v>185</v>
      </c>
      <c r="B4169" s="29">
        <v>2025000107</v>
      </c>
      <c r="C4169" s="31" t="s">
        <v>291</v>
      </c>
      <c r="D4169" s="29" t="s">
        <v>176</v>
      </c>
      <c r="E4169" s="31" t="s">
        <v>456</v>
      </c>
      <c r="F4169" s="43"/>
      <c r="G4169" s="32"/>
      <c r="H4169" s="24" t="s">
        <v>230</v>
      </c>
      <c r="I4169" s="24"/>
      <c r="J4169" s="24">
        <v>45819</v>
      </c>
      <c r="K4169" s="28">
        <v>10041</v>
      </c>
      <c r="L4169" s="44">
        <v>2625</v>
      </c>
      <c r="M4169" s="28">
        <v>10041</v>
      </c>
      <c r="N4169" s="28">
        <v>2625</v>
      </c>
      <c r="O4169" s="27">
        <f>IF(ISBLANK(J4169), "", IF(LEFT(B4169) = "P", J4169+60, J4169+90))</f>
        <v>45909</v>
      </c>
      <c r="P4169" s="27">
        <v>45908</v>
      </c>
      <c r="Q4169" s="27">
        <f>IF(NOT(ISNUMBER(P4169)),"",P4169+15)</f>
        <v>45923</v>
      </c>
      <c r="R4169" s="25" t="s">
        <v>195</v>
      </c>
      <c r="S4169" s="25"/>
      <c r="T4169" s="42"/>
      <c r="U4169" s="24"/>
      <c r="V4169" s="24"/>
      <c r="W4169" s="24"/>
      <c r="X4169" s="24">
        <v>45924</v>
      </c>
      <c r="Y4169" s="23" t="str">
        <f ca="1">IF(LEFT(B4169) = "P",
        IF(OR(ISBLANK(I4169), I4169 = ""), TODAY() - F4169 &amp; CHAR(10) &amp; "(preapproval)", I4169 - F4169 &amp; CHAR(10) &amp; "(PFL filed)"),
       IF(OR(ISBLANK(Z4169), Z4169 = ""), TODAY() - J4169, X4169 - J4169 &amp; CHAR(10) &amp; "(closed)"))</f>
        <v>105
(closed)</v>
      </c>
      <c r="Z4169" s="6" t="str">
        <f>IF(ISBLANK(X4169), "", "Yes")</f>
        <v>Yes</v>
      </c>
    </row>
    <row r="4170" spans="1:26" ht="28.8" hidden="1" x14ac:dyDescent="0.3">
      <c r="A4170" s="29" t="s">
        <v>185</v>
      </c>
      <c r="B4170" s="29">
        <v>2025000108</v>
      </c>
      <c r="C4170" s="31" t="s">
        <v>455</v>
      </c>
      <c r="D4170" s="29" t="s">
        <v>179</v>
      </c>
      <c r="E4170" s="31" t="s">
        <v>454</v>
      </c>
      <c r="F4170" s="43"/>
      <c r="G4170" s="32"/>
      <c r="H4170" s="24" t="s">
        <v>230</v>
      </c>
      <c r="I4170" s="24"/>
      <c r="J4170" s="24">
        <v>45819</v>
      </c>
      <c r="K4170" s="28">
        <v>718.8</v>
      </c>
      <c r="L4170" s="44">
        <v>59.9</v>
      </c>
      <c r="M4170" s="28">
        <v>718.8</v>
      </c>
      <c r="N4170" s="28">
        <v>59.9</v>
      </c>
      <c r="O4170" s="27">
        <f>IF(ISBLANK(J4170), "", IF(LEFT(B4170) = "P", J4170+60, J4170+90))</f>
        <v>45909</v>
      </c>
      <c r="P4170" s="27">
        <v>45903</v>
      </c>
      <c r="Q4170" s="27">
        <f>IF(NOT(ISNUMBER(P4170)),"",P4170+15)</f>
        <v>45918</v>
      </c>
      <c r="R4170" s="25" t="s">
        <v>195</v>
      </c>
      <c r="S4170" s="25"/>
      <c r="T4170" s="42"/>
      <c r="U4170" s="24"/>
      <c r="V4170" s="24"/>
      <c r="W4170" s="24"/>
      <c r="X4170" s="24">
        <v>45919</v>
      </c>
      <c r="Y4170" s="23" t="str">
        <f ca="1">IF(LEFT(B4170) = "P",
        IF(OR(ISBLANK(I4170), I4170 = ""), TODAY() - F4170 &amp; CHAR(10) &amp; "(preapproval)", I4170 - F4170 &amp; CHAR(10) &amp; "(PFL filed)"),
       IF(OR(ISBLANK(Z4170), Z4170 = ""), TODAY() - J4170, X4170 - J4170 &amp; CHAR(10) &amp; "(closed)"))</f>
        <v>100
(closed)</v>
      </c>
      <c r="Z4170" s="6" t="str">
        <f>IF(ISBLANK(X4170), "", "Yes")</f>
        <v>Yes</v>
      </c>
    </row>
    <row r="4171" spans="1:26" ht="28.8" hidden="1" x14ac:dyDescent="0.3">
      <c r="A4171" s="29" t="s">
        <v>185</v>
      </c>
      <c r="B4171" s="29">
        <v>2025000109</v>
      </c>
      <c r="C4171" s="31" t="s">
        <v>242</v>
      </c>
      <c r="D4171" s="29" t="s">
        <v>179</v>
      </c>
      <c r="E4171" s="31" t="s">
        <v>453</v>
      </c>
      <c r="F4171" s="43"/>
      <c r="G4171" s="32"/>
      <c r="H4171" s="24" t="s">
        <v>230</v>
      </c>
      <c r="I4171" s="24"/>
      <c r="J4171" s="24">
        <v>45819</v>
      </c>
      <c r="K4171" s="28">
        <v>9660</v>
      </c>
      <c r="L4171" s="44">
        <v>420</v>
      </c>
      <c r="M4171" s="28">
        <v>9660</v>
      </c>
      <c r="N4171" s="28">
        <v>420</v>
      </c>
      <c r="O4171" s="27">
        <f>IF(ISBLANK(J4171), "", IF(LEFT(B4171) = "P", J4171+60, J4171+90))</f>
        <v>45909</v>
      </c>
      <c r="P4171" s="27">
        <v>45903</v>
      </c>
      <c r="Q4171" s="27">
        <f>IF(NOT(ISNUMBER(P4171)),"",P4171+15)</f>
        <v>45918</v>
      </c>
      <c r="R4171" s="25" t="s">
        <v>195</v>
      </c>
      <c r="S4171" s="25"/>
      <c r="T4171" s="42"/>
      <c r="U4171" s="24"/>
      <c r="V4171" s="24"/>
      <c r="W4171" s="24"/>
      <c r="X4171" s="24">
        <v>45919</v>
      </c>
      <c r="Y4171" s="23" t="str">
        <f ca="1">IF(LEFT(B4171) = "P",
        IF(OR(ISBLANK(I4171), I4171 = ""), TODAY() - F4171 &amp; CHAR(10) &amp; "(preapproval)", I4171 - F4171 &amp; CHAR(10) &amp; "(PFL filed)"),
       IF(OR(ISBLANK(Z4171), Z4171 = ""), TODAY() - J4171, X4171 - J4171 &amp; CHAR(10) &amp; "(closed)"))</f>
        <v>100
(closed)</v>
      </c>
      <c r="Z4171" s="6" t="str">
        <f>IF(ISBLANK(X4171), "", "Yes")</f>
        <v>Yes</v>
      </c>
    </row>
    <row r="4172" spans="1:26" ht="28.8" hidden="1" x14ac:dyDescent="0.3">
      <c r="A4172" s="29" t="s">
        <v>185</v>
      </c>
      <c r="B4172" s="29">
        <v>2025000110</v>
      </c>
      <c r="C4172" s="31" t="s">
        <v>242</v>
      </c>
      <c r="D4172" s="29" t="s">
        <v>179</v>
      </c>
      <c r="E4172" s="31" t="s">
        <v>446</v>
      </c>
      <c r="F4172" s="43"/>
      <c r="G4172" s="32"/>
      <c r="H4172" s="24" t="s">
        <v>230</v>
      </c>
      <c r="I4172" s="24"/>
      <c r="J4172" s="24">
        <v>45820</v>
      </c>
      <c r="K4172" s="28">
        <v>3520</v>
      </c>
      <c r="L4172" s="44">
        <v>320</v>
      </c>
      <c r="M4172" s="28">
        <v>3520</v>
      </c>
      <c r="N4172" s="28">
        <v>320</v>
      </c>
      <c r="O4172" s="27">
        <f>IF(ISBLANK(J4172), "", IF(LEFT(B4172) = "P", J4172+60, J4172+90))</f>
        <v>45910</v>
      </c>
      <c r="P4172" s="27">
        <v>45905</v>
      </c>
      <c r="Q4172" s="27">
        <f>IF(NOT(ISNUMBER(P4172)),"",P4172+15)</f>
        <v>45920</v>
      </c>
      <c r="R4172" s="25" t="s">
        <v>195</v>
      </c>
      <c r="S4172" s="25"/>
      <c r="T4172" s="42"/>
      <c r="U4172" s="24"/>
      <c r="V4172" s="24"/>
      <c r="W4172" s="24"/>
      <c r="X4172" s="24">
        <v>45923</v>
      </c>
      <c r="Y4172" s="23" t="str">
        <f ca="1">IF(LEFT(B4172) = "P",
        IF(OR(ISBLANK(I4172), I4172 = ""), TODAY() - F4172 &amp; CHAR(10) &amp; "(preapproval)", I4172 - F4172 &amp; CHAR(10) &amp; "(PFL filed)"),
       IF(OR(ISBLANK(Z4172), Z4172 = ""), TODAY() - J4172, X4172 - J4172 &amp; CHAR(10) &amp; "(closed)"))</f>
        <v>103
(closed)</v>
      </c>
      <c r="Z4172" s="6" t="str">
        <f>IF(ISBLANK(X4172), "", "Yes")</f>
        <v>Yes</v>
      </c>
    </row>
    <row r="4173" spans="1:26" ht="28.8" hidden="1" x14ac:dyDescent="0.3">
      <c r="A4173" s="29" t="s">
        <v>185</v>
      </c>
      <c r="B4173" s="29">
        <v>2025000111</v>
      </c>
      <c r="C4173" s="31" t="s">
        <v>242</v>
      </c>
      <c r="D4173" s="29" t="s">
        <v>179</v>
      </c>
      <c r="E4173" s="31" t="s">
        <v>452</v>
      </c>
      <c r="F4173" s="43"/>
      <c r="G4173" s="32"/>
      <c r="H4173" s="24" t="s">
        <v>230</v>
      </c>
      <c r="I4173" s="24"/>
      <c r="J4173" s="24">
        <v>45821</v>
      </c>
      <c r="K4173" s="28">
        <v>4840</v>
      </c>
      <c r="L4173" s="44">
        <v>440</v>
      </c>
      <c r="M4173" s="28">
        <v>4840</v>
      </c>
      <c r="N4173" s="28">
        <v>440</v>
      </c>
      <c r="O4173" s="27">
        <f>IF(ISBLANK(J4173), "", IF(LEFT(B4173) = "P", J4173+60, J4173+90))</f>
        <v>45911</v>
      </c>
      <c r="P4173" s="27">
        <v>45905</v>
      </c>
      <c r="Q4173" s="27">
        <f>IF(NOT(ISNUMBER(P4173)),"",P4173+15)</f>
        <v>45920</v>
      </c>
      <c r="R4173" s="25" t="s">
        <v>195</v>
      </c>
      <c r="S4173" s="25"/>
      <c r="T4173" s="42"/>
      <c r="U4173" s="24"/>
      <c r="V4173" s="24"/>
      <c r="W4173" s="24"/>
      <c r="X4173" s="24">
        <v>45936</v>
      </c>
      <c r="Y4173" s="23" t="str">
        <f ca="1">IF(LEFT(B4173) = "P",
        IF(OR(ISBLANK(I4173), I4173 = ""), TODAY() - F4173 &amp; CHAR(10) &amp; "(preapproval)", I4173 - F4173 &amp; CHAR(10) &amp; "(PFL filed)"),
       IF(OR(ISBLANK(Z4173), Z4173 = ""), TODAY() - J4173, X4173 - J4173 &amp; CHAR(10) &amp; "(closed)"))</f>
        <v>115
(closed)</v>
      </c>
      <c r="Z4173" s="6" t="str">
        <f>IF(ISBLANK(X4173), "", "Yes")</f>
        <v>Yes</v>
      </c>
    </row>
    <row r="4174" spans="1:26" ht="28.8" hidden="1" x14ac:dyDescent="0.3">
      <c r="A4174" s="29" t="s">
        <v>185</v>
      </c>
      <c r="B4174" s="29">
        <v>2025000112</v>
      </c>
      <c r="C4174" s="31" t="s">
        <v>242</v>
      </c>
      <c r="D4174" s="29" t="s">
        <v>179</v>
      </c>
      <c r="E4174" s="31" t="s">
        <v>451</v>
      </c>
      <c r="F4174" s="43"/>
      <c r="G4174" s="32"/>
      <c r="H4174" s="24" t="s">
        <v>230</v>
      </c>
      <c r="I4174" s="24"/>
      <c r="J4174" s="24">
        <v>45821</v>
      </c>
      <c r="K4174" s="28">
        <v>1760</v>
      </c>
      <c r="L4174" s="44">
        <v>160</v>
      </c>
      <c r="M4174" s="28">
        <v>1373.57</v>
      </c>
      <c r="N4174" s="28">
        <v>124.87</v>
      </c>
      <c r="O4174" s="27">
        <f>IF(ISBLANK(J4174), "", IF(LEFT(B4174) = "P", J4174+60, J4174+90))</f>
        <v>45911</v>
      </c>
      <c r="P4174" s="27">
        <v>45910</v>
      </c>
      <c r="Q4174" s="27">
        <f>IF(NOT(ISNUMBER(P4174)),"",P4174+15)</f>
        <v>45925</v>
      </c>
      <c r="R4174" s="25" t="s">
        <v>195</v>
      </c>
      <c r="S4174" s="25"/>
      <c r="T4174" s="42"/>
      <c r="U4174" s="24"/>
      <c r="V4174" s="24"/>
      <c r="W4174" s="24"/>
      <c r="X4174" s="24">
        <v>45925</v>
      </c>
      <c r="Y4174" s="23" t="str">
        <f ca="1">IF(LEFT(B4174) = "P",
        IF(OR(ISBLANK(I4174), I4174 = ""), TODAY() - F4174 &amp; CHAR(10) &amp; "(preapproval)", I4174 - F4174 &amp; CHAR(10) &amp; "(PFL filed)"),
       IF(OR(ISBLANK(Z4174), Z4174 = ""), TODAY() - J4174, X4174 - J4174 &amp; CHAR(10) &amp; "(closed)"))</f>
        <v>104
(closed)</v>
      </c>
      <c r="Z4174" s="6" t="str">
        <f>IF(ISBLANK(X4174), "", "Yes")</f>
        <v>Yes</v>
      </c>
    </row>
    <row r="4175" spans="1:26" ht="28.8" hidden="1" x14ac:dyDescent="0.3">
      <c r="A4175" s="29" t="s">
        <v>185</v>
      </c>
      <c r="B4175" s="29">
        <v>2025000113</v>
      </c>
      <c r="C4175" s="31" t="s">
        <v>215</v>
      </c>
      <c r="D4175" s="29" t="s">
        <v>179</v>
      </c>
      <c r="E4175" s="31" t="s">
        <v>450</v>
      </c>
      <c r="F4175" s="43"/>
      <c r="G4175" s="32"/>
      <c r="H4175" s="24" t="s">
        <v>230</v>
      </c>
      <c r="I4175" s="24"/>
      <c r="J4175" s="24">
        <v>45821</v>
      </c>
      <c r="K4175" s="28">
        <v>9430</v>
      </c>
      <c r="L4175" s="44">
        <v>410</v>
      </c>
      <c r="M4175" s="28">
        <v>7820</v>
      </c>
      <c r="N4175" s="28">
        <v>340</v>
      </c>
      <c r="O4175" s="27">
        <f>IF(ISBLANK(J4175), "", IF(LEFT(B4175) = "P", J4175+60, J4175+90))</f>
        <v>45911</v>
      </c>
      <c r="P4175" s="27">
        <v>45909</v>
      </c>
      <c r="Q4175" s="27">
        <f>IF(NOT(ISNUMBER(P4175)),"",P4175+15)</f>
        <v>45924</v>
      </c>
      <c r="R4175" s="25" t="s">
        <v>195</v>
      </c>
      <c r="S4175" s="25"/>
      <c r="T4175" s="42"/>
      <c r="U4175" s="24"/>
      <c r="V4175" s="24"/>
      <c r="W4175" s="24"/>
      <c r="X4175" s="24">
        <v>45925</v>
      </c>
      <c r="Y4175" s="23" t="str">
        <f ca="1">IF(LEFT(B4175) = "P",
        IF(OR(ISBLANK(I4175), I4175 = ""), TODAY() - F4175 &amp; CHAR(10) &amp; "(preapproval)", I4175 - F4175 &amp; CHAR(10) &amp; "(PFL filed)"),
       IF(OR(ISBLANK(Z4175), Z4175 = ""), TODAY() - J4175, X4175 - J4175 &amp; CHAR(10) &amp; "(closed)"))</f>
        <v>104
(closed)</v>
      </c>
      <c r="Z4175" s="6" t="str">
        <f>IF(ISBLANK(X4175), "", "Yes")</f>
        <v>Yes</v>
      </c>
    </row>
    <row r="4176" spans="1:26" ht="28.8" hidden="1" x14ac:dyDescent="0.3">
      <c r="A4176" s="29" t="s">
        <v>185</v>
      </c>
      <c r="B4176" s="29">
        <v>2025000114</v>
      </c>
      <c r="C4176" s="31" t="s">
        <v>415</v>
      </c>
      <c r="D4176" s="29" t="s">
        <v>179</v>
      </c>
      <c r="E4176" s="31" t="s">
        <v>449</v>
      </c>
      <c r="F4176" s="43"/>
      <c r="G4176" s="32"/>
      <c r="H4176" s="24" t="s">
        <v>230</v>
      </c>
      <c r="I4176" s="24"/>
      <c r="J4176" s="24">
        <v>45825</v>
      </c>
      <c r="K4176" s="28">
        <v>440</v>
      </c>
      <c r="L4176" s="44">
        <v>440</v>
      </c>
      <c r="M4176" s="28">
        <v>440</v>
      </c>
      <c r="N4176" s="44">
        <v>440</v>
      </c>
      <c r="O4176" s="27">
        <f>IF(ISBLANK(J4176), "", IF(LEFT(B4176) = "P", J4176+60, J4176+90))</f>
        <v>45915</v>
      </c>
      <c r="P4176" s="27">
        <v>45905</v>
      </c>
      <c r="Q4176" s="27">
        <f>IF(NOT(ISNUMBER(P4176)),"",P4176+15)</f>
        <v>45920</v>
      </c>
      <c r="R4176" s="25" t="s">
        <v>195</v>
      </c>
      <c r="S4176" s="25"/>
      <c r="T4176" s="42"/>
      <c r="U4176" s="24"/>
      <c r="V4176" s="24"/>
      <c r="W4176" s="24"/>
      <c r="X4176" s="24">
        <v>45923</v>
      </c>
      <c r="Y4176" s="23" t="str">
        <f ca="1">IF(LEFT(B4176) = "P",
        IF(OR(ISBLANK(I4176), I4176 = ""), TODAY() - F4176 &amp; CHAR(10) &amp; "(preapproval)", I4176 - F4176 &amp; CHAR(10) &amp; "(PFL filed)"),
       IF(OR(ISBLANK(Z4176), Z4176 = ""), TODAY() - J4176, X4176 - J4176 &amp; CHAR(10) &amp; "(closed)"))</f>
        <v>98
(closed)</v>
      </c>
      <c r="Z4176" s="6" t="str">
        <f>IF(ISBLANK(X4176), "", "Yes")</f>
        <v>Yes</v>
      </c>
    </row>
    <row r="4177" spans="1:26" ht="28.8" hidden="1" x14ac:dyDescent="0.3">
      <c r="A4177" s="29" t="s">
        <v>185</v>
      </c>
      <c r="B4177" s="29">
        <v>2025000115</v>
      </c>
      <c r="C4177" s="31" t="s">
        <v>442</v>
      </c>
      <c r="D4177" s="29" t="s">
        <v>179</v>
      </c>
      <c r="E4177" s="31" t="s">
        <v>448</v>
      </c>
      <c r="F4177" s="43"/>
      <c r="G4177" s="32"/>
      <c r="H4177" s="24" t="s">
        <v>230</v>
      </c>
      <c r="I4177" s="24"/>
      <c r="J4177" s="24">
        <v>45826</v>
      </c>
      <c r="K4177" s="28">
        <v>748</v>
      </c>
      <c r="L4177" s="44">
        <v>68</v>
      </c>
      <c r="M4177" s="28">
        <v>0</v>
      </c>
      <c r="N4177" s="28">
        <v>0</v>
      </c>
      <c r="O4177" s="27">
        <f>IF(ISBLANK(J4177), "", IF(LEFT(B4177) = "P", J4177+60, J4177+90))</f>
        <v>45916</v>
      </c>
      <c r="P4177" s="27" t="s">
        <v>230</v>
      </c>
      <c r="Q4177" s="27" t="s">
        <v>230</v>
      </c>
      <c r="R4177" s="25" t="s">
        <v>195</v>
      </c>
      <c r="S4177" s="25"/>
      <c r="T4177" s="42"/>
      <c r="U4177" s="24"/>
      <c r="V4177" s="24"/>
      <c r="W4177" s="24" t="s">
        <v>230</v>
      </c>
      <c r="X4177" s="24">
        <v>45827</v>
      </c>
      <c r="Y4177" s="23" t="str">
        <f ca="1">IF(LEFT(B4177) = "P",
        IF(OR(ISBLANK(I4177), I4177 = ""), TODAY() - F4177 &amp; CHAR(10) &amp; "(preapproval)", I4177 - F4177 &amp; CHAR(10) &amp; "(PFL filed)"),
       IF(OR(ISBLANK(Z4177), Z4177 = ""), TODAY() - J4177, X4177 - J4177 &amp; CHAR(10) &amp; "(closed)"))</f>
        <v>1
(closed)</v>
      </c>
      <c r="Z4177" s="6" t="str">
        <f>IF(ISBLANK(X4177), "", "Yes")</f>
        <v>Yes</v>
      </c>
    </row>
    <row r="4178" spans="1:26" ht="28.8" hidden="1" x14ac:dyDescent="0.3">
      <c r="A4178" s="29" t="s">
        <v>185</v>
      </c>
      <c r="B4178" s="29">
        <v>2025000116</v>
      </c>
      <c r="C4178" s="31" t="s">
        <v>375</v>
      </c>
      <c r="D4178" s="29" t="s">
        <v>179</v>
      </c>
      <c r="E4178" s="31" t="s">
        <v>447</v>
      </c>
      <c r="F4178" s="43"/>
      <c r="G4178" s="32"/>
      <c r="H4178" s="24" t="s">
        <v>230</v>
      </c>
      <c r="I4178" s="24"/>
      <c r="J4178" s="24">
        <v>45827</v>
      </c>
      <c r="K4178" s="28">
        <v>2397.6</v>
      </c>
      <c r="L4178" s="44">
        <v>199.8</v>
      </c>
      <c r="M4178" s="28">
        <v>2397.6</v>
      </c>
      <c r="N4178" s="28">
        <v>199.8</v>
      </c>
      <c r="O4178" s="27">
        <f>IF(ISBLANK(J4178), "", IF(LEFT(B4178) = "P", J4178+60, J4178+90))</f>
        <v>45917</v>
      </c>
      <c r="P4178" s="27">
        <v>45905</v>
      </c>
      <c r="Q4178" s="27">
        <f>IF(NOT(ISNUMBER(P4178)),"",P4178+15)</f>
        <v>45920</v>
      </c>
      <c r="R4178" s="25" t="s">
        <v>195</v>
      </c>
      <c r="S4178" s="25"/>
      <c r="T4178" s="42"/>
      <c r="U4178" s="24"/>
      <c r="V4178" s="24"/>
      <c r="W4178" s="24"/>
      <c r="X4178" s="24">
        <v>45923</v>
      </c>
      <c r="Y4178" s="23" t="str">
        <f ca="1">IF(LEFT(B4178) = "P",
        IF(OR(ISBLANK(I4178), I4178 = ""), TODAY() - F4178 &amp; CHAR(10) &amp; "(preapproval)", I4178 - F4178 &amp; CHAR(10) &amp; "(PFL filed)"),
       IF(OR(ISBLANK(Z4178), Z4178 = ""), TODAY() - J4178, X4178 - J4178 &amp; CHAR(10) &amp; "(closed)"))</f>
        <v>96
(closed)</v>
      </c>
      <c r="Z4178" s="6" t="str">
        <f>IF(ISBLANK(X4178), "", "Yes")</f>
        <v>Yes</v>
      </c>
    </row>
    <row r="4179" spans="1:26" ht="28.8" hidden="1" x14ac:dyDescent="0.3">
      <c r="A4179" s="29" t="s">
        <v>185</v>
      </c>
      <c r="B4179" s="29">
        <v>2025000117</v>
      </c>
      <c r="C4179" s="31" t="s">
        <v>442</v>
      </c>
      <c r="D4179" s="29" t="s">
        <v>179</v>
      </c>
      <c r="E4179" s="31" t="s">
        <v>446</v>
      </c>
      <c r="F4179" s="43"/>
      <c r="G4179" s="32"/>
      <c r="H4179" s="24" t="s">
        <v>230</v>
      </c>
      <c r="I4179" s="24"/>
      <c r="J4179" s="24">
        <v>45832</v>
      </c>
      <c r="K4179" s="28">
        <v>1496</v>
      </c>
      <c r="L4179" s="44">
        <v>136</v>
      </c>
      <c r="M4179" s="28">
        <v>1496</v>
      </c>
      <c r="N4179" s="28">
        <v>136</v>
      </c>
      <c r="O4179" s="27">
        <f>IF(ISBLANK(J4179), "", IF(LEFT(B4179) = "P", J4179+60, J4179+90))</f>
        <v>45922</v>
      </c>
      <c r="P4179" s="27">
        <v>45909</v>
      </c>
      <c r="Q4179" s="27">
        <f>IF(NOT(ISNUMBER(P4179)),"",P4179+15)</f>
        <v>45924</v>
      </c>
      <c r="R4179" s="25" t="s">
        <v>195</v>
      </c>
      <c r="S4179" s="25"/>
      <c r="T4179" s="42"/>
      <c r="U4179" s="24"/>
      <c r="V4179" s="24"/>
      <c r="W4179" s="24"/>
      <c r="X4179" s="24">
        <v>45925</v>
      </c>
      <c r="Y4179" s="23" t="str">
        <f ca="1">IF(LEFT(B4179) = "P",
        IF(OR(ISBLANK(I4179), I4179 = ""), TODAY() - F4179 &amp; CHAR(10) &amp; "(preapproval)", I4179 - F4179 &amp; CHAR(10) &amp; "(PFL filed)"),
       IF(OR(ISBLANK(Z4179), Z4179 = ""), TODAY() - J4179, X4179 - J4179 &amp; CHAR(10) &amp; "(closed)"))</f>
        <v>93
(closed)</v>
      </c>
      <c r="Z4179" s="6" t="str">
        <f>IF(ISBLANK(X4179), "", "Yes")</f>
        <v>Yes</v>
      </c>
    </row>
    <row r="4180" spans="1:26" ht="28.8" hidden="1" x14ac:dyDescent="0.3">
      <c r="A4180" s="29" t="s">
        <v>185</v>
      </c>
      <c r="B4180" s="29">
        <v>2025000118</v>
      </c>
      <c r="C4180" s="50" t="s">
        <v>445</v>
      </c>
      <c r="D4180" s="33" t="s">
        <v>176</v>
      </c>
      <c r="E4180" s="31" t="s">
        <v>444</v>
      </c>
      <c r="F4180" s="43"/>
      <c r="G4180" s="32"/>
      <c r="H4180" s="34" t="s">
        <v>230</v>
      </c>
      <c r="I4180" s="34"/>
      <c r="J4180" s="34">
        <v>45838</v>
      </c>
      <c r="K4180" s="38">
        <v>29621.82</v>
      </c>
      <c r="L4180" s="47">
        <v>1359.22</v>
      </c>
      <c r="M4180" s="28">
        <v>29621.82</v>
      </c>
      <c r="N4180" s="28">
        <v>1359.22</v>
      </c>
      <c r="O4180" s="35">
        <f>IF(ISBLANK(J4180), "", IF(LEFT(B4180) = "P", J4180+60, J4180+90))</f>
        <v>45928</v>
      </c>
      <c r="P4180" s="27">
        <v>45924</v>
      </c>
      <c r="Q4180" s="27">
        <f>IF(NOT(ISNUMBER(P4180)),"",P4180+15)</f>
        <v>45939</v>
      </c>
      <c r="R4180" s="25" t="s">
        <v>195</v>
      </c>
      <c r="S4180" s="25"/>
      <c r="T4180" s="42"/>
      <c r="U4180" s="24"/>
      <c r="V4180" s="24"/>
      <c r="W4180" s="24"/>
      <c r="X4180" s="24">
        <v>45953</v>
      </c>
      <c r="Y4180" s="23" t="str">
        <f ca="1">IF(LEFT(B4180) = "P",
        IF(OR(ISBLANK(I4180), I4180 = ""), TODAY() - F4180 &amp; CHAR(10) &amp; "(preapproval)", I4180 - F4180 &amp; CHAR(10) &amp; "(PFL filed)"),
       IF(OR(ISBLANK(Z4180), Z4180 = ""), TODAY() - J4180, X4180 - J4180 &amp; CHAR(10) &amp; "(closed)"))</f>
        <v>115
(closed)</v>
      </c>
      <c r="Z4180" s="6" t="str">
        <f>IF(ISBLANK(X4180), "", "Yes")</f>
        <v>Yes</v>
      </c>
    </row>
    <row r="4181" spans="1:26" ht="28.8" hidden="1" x14ac:dyDescent="0.3">
      <c r="A4181" s="29" t="s">
        <v>185</v>
      </c>
      <c r="B4181" s="29">
        <v>2025000119</v>
      </c>
      <c r="C4181" s="50" t="s">
        <v>261</v>
      </c>
      <c r="D4181" s="33" t="s">
        <v>179</v>
      </c>
      <c r="E4181" s="31" t="s">
        <v>443</v>
      </c>
      <c r="F4181" s="43"/>
      <c r="G4181" s="32"/>
      <c r="H4181" s="34" t="s">
        <v>230</v>
      </c>
      <c r="I4181" s="34"/>
      <c r="J4181" s="34">
        <v>45841</v>
      </c>
      <c r="K4181" s="38">
        <v>21285.040000000001</v>
      </c>
      <c r="L4181" s="47">
        <v>371.88</v>
      </c>
      <c r="M4181" s="28">
        <v>0</v>
      </c>
      <c r="N4181" s="28">
        <v>0</v>
      </c>
      <c r="O4181" s="35">
        <f>IF(ISBLANK(J4181), "", IF(LEFT(B4181) = "P", J4181+60, J4181+90))</f>
        <v>45931</v>
      </c>
      <c r="P4181" s="27">
        <v>45931</v>
      </c>
      <c r="Q4181" s="27">
        <f>IF(NOT(ISNUMBER(P4181)),"",P4181+15)</f>
        <v>45946</v>
      </c>
      <c r="R4181" s="25" t="s">
        <v>195</v>
      </c>
      <c r="S4181" s="25"/>
      <c r="T4181" s="42"/>
      <c r="U4181" s="24"/>
      <c r="V4181" s="24"/>
      <c r="W4181" s="24"/>
      <c r="X4181" s="24">
        <v>45961</v>
      </c>
      <c r="Y4181" s="23" t="str">
        <f ca="1">IF(LEFT(B4181) = "P",
        IF(OR(ISBLANK(I4181), I4181 = ""), TODAY() - F4181 &amp; CHAR(10) &amp; "(preapproval)", I4181 - F4181 &amp; CHAR(10) &amp; "(PFL filed)"),
       IF(OR(ISBLANK(Z4181), Z4181 = ""), TODAY() - J4181, X4181 - J4181 &amp; CHAR(10) &amp; "(closed)"))</f>
        <v>120
(closed)</v>
      </c>
      <c r="Z4181" s="6" t="str">
        <f>IF(ISBLANK(X4181), "", "Yes")</f>
        <v>Yes</v>
      </c>
    </row>
    <row r="4182" spans="1:26" ht="28.8" hidden="1" x14ac:dyDescent="0.3">
      <c r="A4182" s="29" t="s">
        <v>185</v>
      </c>
      <c r="B4182" s="29">
        <v>2025000120</v>
      </c>
      <c r="C4182" s="31" t="s">
        <v>442</v>
      </c>
      <c r="D4182" s="29" t="s">
        <v>179</v>
      </c>
      <c r="E4182" s="31" t="s">
        <v>441</v>
      </c>
      <c r="F4182" s="43"/>
      <c r="G4182" s="32"/>
      <c r="H4182" s="24" t="s">
        <v>230</v>
      </c>
      <c r="I4182" s="24"/>
      <c r="J4182" s="24">
        <v>45846</v>
      </c>
      <c r="K4182" s="28">
        <v>2145</v>
      </c>
      <c r="L4182" s="44">
        <v>195</v>
      </c>
      <c r="M4182" s="28">
        <v>2145</v>
      </c>
      <c r="N4182" s="28">
        <v>195</v>
      </c>
      <c r="O4182" s="27">
        <f>IF(ISBLANK(J4182), "", IF(LEFT(B4182) = "P", J4182+60, J4182+90))</f>
        <v>45936</v>
      </c>
      <c r="P4182" s="27">
        <v>45909</v>
      </c>
      <c r="Q4182" s="27">
        <f>IF(NOT(ISNUMBER(P4182)),"",P4182+15)</f>
        <v>45924</v>
      </c>
      <c r="R4182" s="25" t="s">
        <v>195</v>
      </c>
      <c r="S4182" s="25"/>
      <c r="T4182" s="42"/>
      <c r="U4182" s="24"/>
      <c r="V4182" s="24"/>
      <c r="W4182" s="24"/>
      <c r="X4182" s="24">
        <v>45925</v>
      </c>
      <c r="Y4182" s="23" t="str">
        <f ca="1">IF(LEFT(B4182) = "P",
        IF(OR(ISBLANK(I4182), I4182 = ""), TODAY() - F4182 &amp; CHAR(10) &amp; "(preapproval)", I4182 - F4182 &amp; CHAR(10) &amp; "(PFL filed)"),
       IF(OR(ISBLANK(Z4182), Z4182 = ""), TODAY() - J4182, X4182 - J4182 &amp; CHAR(10) &amp; "(closed)"))</f>
        <v>79
(closed)</v>
      </c>
      <c r="Z4182" s="6" t="str">
        <f>IF(ISBLANK(X4182), "", "Yes")</f>
        <v>Yes</v>
      </c>
    </row>
    <row r="4183" spans="1:26" ht="28.8" hidden="1" x14ac:dyDescent="0.3">
      <c r="A4183" s="29" t="s">
        <v>185</v>
      </c>
      <c r="B4183" s="29">
        <v>2025000123</v>
      </c>
      <c r="C4183" s="31" t="s">
        <v>415</v>
      </c>
      <c r="D4183" s="29" t="s">
        <v>179</v>
      </c>
      <c r="E4183" s="31" t="s">
        <v>440</v>
      </c>
      <c r="F4183" s="43"/>
      <c r="G4183" s="32"/>
      <c r="H4183" s="24" t="s">
        <v>230</v>
      </c>
      <c r="I4183" s="24"/>
      <c r="J4183" s="24">
        <v>45849</v>
      </c>
      <c r="K4183" s="28">
        <v>2509.5</v>
      </c>
      <c r="L4183" s="44">
        <v>2509.5</v>
      </c>
      <c r="M4183" s="28">
        <v>0</v>
      </c>
      <c r="N4183" s="44">
        <v>0</v>
      </c>
      <c r="O4183" s="27">
        <f>IF(ISBLANK(J4183), "", IF(LEFT(B4183) = "P", J4183+60, J4183+90))</f>
        <v>45939</v>
      </c>
      <c r="P4183" s="27" t="s">
        <v>230</v>
      </c>
      <c r="Q4183" s="27" t="s">
        <v>230</v>
      </c>
      <c r="R4183" s="25" t="s">
        <v>195</v>
      </c>
      <c r="S4183" s="25"/>
      <c r="T4183" s="42"/>
      <c r="U4183" s="24"/>
      <c r="V4183" s="24"/>
      <c r="W4183" s="24" t="s">
        <v>230</v>
      </c>
      <c r="X4183" s="24">
        <v>45849</v>
      </c>
      <c r="Y4183" s="23" t="str">
        <f ca="1">IF(LEFT(B4183) = "P",
        IF(OR(ISBLANK(I4183), I4183 = ""), TODAY() - F4183 &amp; CHAR(10) &amp; "(preapproval)", I4183 - F4183 &amp; CHAR(10) &amp; "(PFL filed)"),
       IF(OR(ISBLANK(Z4183), Z4183 = ""), TODAY() - J4183, X4183 - J4183 &amp; CHAR(10) &amp; "(closed)"))</f>
        <v>0
(closed)</v>
      </c>
      <c r="Z4183" s="6" t="str">
        <f>IF(ISBLANK(X4183), "", "Yes")</f>
        <v>Yes</v>
      </c>
    </row>
    <row r="4184" spans="1:26" ht="28.8" hidden="1" x14ac:dyDescent="0.3">
      <c r="A4184" s="29" t="s">
        <v>185</v>
      </c>
      <c r="B4184" s="29">
        <v>2025000124</v>
      </c>
      <c r="C4184" s="31" t="s">
        <v>439</v>
      </c>
      <c r="D4184" s="29" t="s">
        <v>177</v>
      </c>
      <c r="E4184" s="31" t="s">
        <v>438</v>
      </c>
      <c r="F4184" s="43"/>
      <c r="G4184" s="32"/>
      <c r="H4184" s="24" t="s">
        <v>230</v>
      </c>
      <c r="I4184" s="24"/>
      <c r="J4184" s="24">
        <v>45849</v>
      </c>
      <c r="K4184" s="28">
        <v>1968</v>
      </c>
      <c r="L4184" s="44">
        <v>164</v>
      </c>
      <c r="M4184" s="28">
        <v>1968</v>
      </c>
      <c r="N4184" s="28">
        <v>164</v>
      </c>
      <c r="O4184" s="27">
        <f>IF(ISBLANK(J4184), "", IF(LEFT(B4184) = "P", J4184+60, J4184+90))</f>
        <v>45939</v>
      </c>
      <c r="P4184" s="27">
        <v>45938</v>
      </c>
      <c r="Q4184" s="27">
        <f>IF(NOT(ISNUMBER(P4184)),"",P4184+15)</f>
        <v>45953</v>
      </c>
      <c r="R4184" s="25" t="s">
        <v>195</v>
      </c>
      <c r="S4184" s="25"/>
      <c r="T4184" s="42"/>
      <c r="U4184" s="24"/>
      <c r="V4184" s="24"/>
      <c r="W4184" s="24"/>
      <c r="X4184" s="24">
        <v>45972</v>
      </c>
      <c r="Y4184" s="23" t="str">
        <f ca="1">IF(LEFT(B4184) = "P",
        IF(OR(ISBLANK(I4184), I4184 = ""), TODAY() - F4184 &amp; CHAR(10) &amp; "(preapproval)", I4184 - F4184 &amp; CHAR(10) &amp; "(PFL filed)"),
       IF(OR(ISBLANK(Z4184), Z4184 = ""), TODAY() - J4184, X4184 - J4184 &amp; CHAR(10) &amp; "(closed)"))</f>
        <v>123
(closed)</v>
      </c>
      <c r="Z4184" s="6" t="str">
        <f>IF(ISBLANK(X4184), "", "Yes")</f>
        <v>Yes</v>
      </c>
    </row>
    <row r="4185" spans="1:26" ht="28.8" hidden="1" x14ac:dyDescent="0.3">
      <c r="A4185" s="29" t="s">
        <v>185</v>
      </c>
      <c r="B4185" s="29">
        <v>2025000125</v>
      </c>
      <c r="C4185" s="31" t="s">
        <v>436</v>
      </c>
      <c r="D4185" s="29" t="s">
        <v>437</v>
      </c>
      <c r="E4185" s="31" t="s">
        <v>435</v>
      </c>
      <c r="F4185" s="43"/>
      <c r="G4185" s="32"/>
      <c r="H4185" s="24" t="s">
        <v>230</v>
      </c>
      <c r="I4185" s="24"/>
      <c r="J4185" s="24">
        <v>45849</v>
      </c>
      <c r="K4185" s="28">
        <v>4095</v>
      </c>
      <c r="L4185" s="44">
        <v>341.25</v>
      </c>
      <c r="M4185" s="28">
        <v>0</v>
      </c>
      <c r="N4185" s="28">
        <v>0</v>
      </c>
      <c r="O4185" s="27">
        <f>IF(ISBLANK(J4185), "", IF(LEFT(B4185) = "P", J4185+60, J4185+90))</f>
        <v>45939</v>
      </c>
      <c r="P4185" s="27" t="s">
        <v>230</v>
      </c>
      <c r="Q4185" s="27" t="s">
        <v>230</v>
      </c>
      <c r="R4185" s="25" t="s">
        <v>195</v>
      </c>
      <c r="S4185" s="25"/>
      <c r="T4185" s="42"/>
      <c r="U4185" s="24"/>
      <c r="V4185" s="24"/>
      <c r="W4185" s="24" t="s">
        <v>230</v>
      </c>
      <c r="X4185" s="24">
        <v>45863</v>
      </c>
      <c r="Y4185" s="23" t="str">
        <f ca="1">IF(LEFT(B4185) = "P",
        IF(OR(ISBLANK(I4185), I4185 = ""), TODAY() - F4185 &amp; CHAR(10) &amp; "(preapproval)", I4185 - F4185 &amp; CHAR(10) &amp; "(PFL filed)"),
       IF(OR(ISBLANK(Z4185), Z4185 = ""), TODAY() - J4185, X4185 - J4185 &amp; CHAR(10) &amp; "(closed)"))</f>
        <v>14
(closed)</v>
      </c>
      <c r="Z4185" s="6" t="str">
        <f>IF(ISBLANK(X4185), "", "Yes")</f>
        <v>Yes</v>
      </c>
    </row>
    <row r="4186" spans="1:26" ht="28.8" hidden="1" x14ac:dyDescent="0.3">
      <c r="A4186" s="29" t="s">
        <v>185</v>
      </c>
      <c r="B4186" s="29">
        <v>2025000126</v>
      </c>
      <c r="C4186" s="31" t="s">
        <v>436</v>
      </c>
      <c r="D4186" s="29" t="s">
        <v>176</v>
      </c>
      <c r="E4186" s="31" t="s">
        <v>435</v>
      </c>
      <c r="F4186" s="43"/>
      <c r="G4186" s="32"/>
      <c r="H4186" s="24" t="s">
        <v>230</v>
      </c>
      <c r="I4186" s="24"/>
      <c r="J4186" s="24">
        <v>45849</v>
      </c>
      <c r="K4186" s="28">
        <v>4095</v>
      </c>
      <c r="L4186" s="44">
        <v>341.25</v>
      </c>
      <c r="M4186" s="28">
        <v>0</v>
      </c>
      <c r="N4186" s="28">
        <v>0</v>
      </c>
      <c r="O4186" s="27">
        <f>IF(ISBLANK(J4186), "", IF(LEFT(B4186) = "P", J4186+60, J4186+90))</f>
        <v>45939</v>
      </c>
      <c r="P4186" s="27" t="s">
        <v>230</v>
      </c>
      <c r="Q4186" s="27" t="s">
        <v>230</v>
      </c>
      <c r="R4186" s="25" t="s">
        <v>195</v>
      </c>
      <c r="S4186" s="25"/>
      <c r="T4186" s="42"/>
      <c r="U4186" s="24"/>
      <c r="V4186" s="24"/>
      <c r="W4186" s="24" t="s">
        <v>230</v>
      </c>
      <c r="X4186" s="24">
        <v>45863</v>
      </c>
      <c r="Y4186" s="23" t="str">
        <f ca="1">IF(LEFT(B4186) = "P",
        IF(OR(ISBLANK(I4186), I4186 = ""), TODAY() - F4186 &amp; CHAR(10) &amp; "(preapproval)", I4186 - F4186 &amp; CHAR(10) &amp; "(PFL filed)"),
       IF(OR(ISBLANK(Z4186), Z4186 = ""), TODAY() - J4186, X4186 - J4186 &amp; CHAR(10) &amp; "(closed)"))</f>
        <v>14
(closed)</v>
      </c>
      <c r="Z4186" s="6" t="str">
        <f>IF(ISBLANK(X4186), "", "Yes")</f>
        <v>Yes</v>
      </c>
    </row>
    <row r="4187" spans="1:26" ht="28.8" hidden="1" x14ac:dyDescent="0.3">
      <c r="A4187" s="29" t="s">
        <v>185</v>
      </c>
      <c r="B4187" s="29">
        <v>2025000127</v>
      </c>
      <c r="C4187" s="31" t="s">
        <v>250</v>
      </c>
      <c r="D4187" s="29" t="s">
        <v>179</v>
      </c>
      <c r="E4187" s="31" t="s">
        <v>434</v>
      </c>
      <c r="F4187" s="43"/>
      <c r="G4187" s="32"/>
      <c r="H4187" s="34" t="s">
        <v>230</v>
      </c>
      <c r="I4187" s="24"/>
      <c r="J4187" s="24">
        <v>45852</v>
      </c>
      <c r="K4187" s="28">
        <v>4444</v>
      </c>
      <c r="L4187" s="44">
        <v>222.2</v>
      </c>
      <c r="M4187" s="28">
        <v>4444</v>
      </c>
      <c r="N4187" s="28">
        <v>220.2</v>
      </c>
      <c r="O4187" s="27">
        <f>IF(ISBLANK(J4187), "", IF(LEFT(B4187) = "P", J4187+60, J4187+90))</f>
        <v>45942</v>
      </c>
      <c r="P4187" s="27">
        <v>45938</v>
      </c>
      <c r="Q4187" s="27">
        <f>IF(NOT(ISNUMBER(P4187)),"",P4187+15)</f>
        <v>45953</v>
      </c>
      <c r="R4187" s="25" t="s">
        <v>195</v>
      </c>
      <c r="S4187" s="25"/>
      <c r="T4187" s="42"/>
      <c r="U4187" s="24"/>
      <c r="V4187" s="24"/>
      <c r="W4187" s="24"/>
      <c r="X4187" s="24">
        <v>45972</v>
      </c>
      <c r="Y4187" s="23" t="str">
        <f ca="1">IF(LEFT(B4187) = "P",
        IF(OR(ISBLANK(I4187), I4187 = ""), TODAY() - F4187 &amp; CHAR(10) &amp; "(preapproval)", I4187 - F4187 &amp; CHAR(10) &amp; "(PFL filed)"),
       IF(OR(ISBLANK(Z4187), Z4187 = ""), TODAY() - J4187, X4187 - J4187 &amp; CHAR(10) &amp; "(closed)"))</f>
        <v>120
(closed)</v>
      </c>
      <c r="Z4187" s="6" t="str">
        <f>IF(ISBLANK(X4187), "", "Yes")</f>
        <v>Yes</v>
      </c>
    </row>
    <row r="4188" spans="1:26" ht="28.8" hidden="1" x14ac:dyDescent="0.3">
      <c r="A4188" s="29" t="s">
        <v>185</v>
      </c>
      <c r="B4188" s="29">
        <v>2025000128</v>
      </c>
      <c r="C4188" s="31" t="s">
        <v>250</v>
      </c>
      <c r="D4188" s="29" t="s">
        <v>179</v>
      </c>
      <c r="E4188" s="31" t="s">
        <v>433</v>
      </c>
      <c r="F4188" s="43"/>
      <c r="G4188" s="32"/>
      <c r="H4188" s="24" t="s">
        <v>230</v>
      </c>
      <c r="I4188" s="24"/>
      <c r="J4188" s="24">
        <v>45852</v>
      </c>
      <c r="K4188" s="28">
        <v>2808</v>
      </c>
      <c r="L4188" s="44">
        <v>234</v>
      </c>
      <c r="M4188" s="28">
        <v>2808</v>
      </c>
      <c r="N4188" s="28">
        <v>234</v>
      </c>
      <c r="O4188" s="27">
        <f>IF(ISBLANK(J4188), "", IF(LEFT(B4188) = "P", J4188+60, J4188+90))</f>
        <v>45942</v>
      </c>
      <c r="P4188" s="27">
        <v>45938</v>
      </c>
      <c r="Q4188" s="27">
        <f>IF(NOT(ISNUMBER(P4188)),"",P4188+15)</f>
        <v>45953</v>
      </c>
      <c r="R4188" s="25" t="s">
        <v>195</v>
      </c>
      <c r="S4188" s="25"/>
      <c r="T4188" s="42"/>
      <c r="U4188" s="24"/>
      <c r="V4188" s="24"/>
      <c r="W4188" s="24" t="s">
        <v>230</v>
      </c>
      <c r="X4188" s="24">
        <v>45979</v>
      </c>
      <c r="Y4188" s="23" t="str">
        <f ca="1">IF(LEFT(B4188) = "P",
        IF(OR(ISBLANK(I4188), I4188 = ""), TODAY() - F4188 &amp; CHAR(10) &amp; "(preapproval)", I4188 - F4188 &amp; CHAR(10) &amp; "(PFL filed)"),
       IF(OR(ISBLANK(Z4188), Z4188 = ""), TODAY() - J4188, X4188 - J4188 &amp; CHAR(10) &amp; "(closed)"))</f>
        <v>127
(closed)</v>
      </c>
      <c r="Z4188" s="6" t="str">
        <f>IF(ISBLANK(X4188), "", "Yes")</f>
        <v>Yes</v>
      </c>
    </row>
    <row r="4189" spans="1:26" ht="28.8" hidden="1" x14ac:dyDescent="0.3">
      <c r="A4189" s="29" t="s">
        <v>185</v>
      </c>
      <c r="B4189" s="29">
        <v>2025000130</v>
      </c>
      <c r="C4189" s="31" t="s">
        <v>193</v>
      </c>
      <c r="D4189" s="29" t="s">
        <v>176</v>
      </c>
      <c r="E4189" s="31" t="s">
        <v>432</v>
      </c>
      <c r="F4189" s="43"/>
      <c r="G4189" s="32"/>
      <c r="H4189" s="24" t="s">
        <v>230</v>
      </c>
      <c r="I4189" s="24"/>
      <c r="J4189" s="24">
        <v>45853</v>
      </c>
      <c r="K4189" s="28">
        <v>827.58</v>
      </c>
      <c r="L4189" s="44">
        <v>315</v>
      </c>
      <c r="M4189" s="28">
        <v>1566.28</v>
      </c>
      <c r="N4189" s="28">
        <v>373.5</v>
      </c>
      <c r="O4189" s="27">
        <f>IF(ISBLANK(J4189), "", IF(LEFT(B4189) = "P", J4189+60, J4189+90))</f>
        <v>45943</v>
      </c>
      <c r="P4189" s="27">
        <v>45939</v>
      </c>
      <c r="Q4189" s="27">
        <f>IF(NOT(ISNUMBER(P4189)),"",P4189+15)</f>
        <v>45954</v>
      </c>
      <c r="R4189" s="25" t="s">
        <v>195</v>
      </c>
      <c r="S4189" s="25"/>
      <c r="T4189" s="42"/>
      <c r="U4189" s="24"/>
      <c r="V4189" s="24"/>
      <c r="W4189" s="24" t="s">
        <v>230</v>
      </c>
      <c r="X4189" s="24">
        <v>45979</v>
      </c>
      <c r="Y4189" s="23" t="str">
        <f ca="1">IF(LEFT(B4189) = "P",
        IF(OR(ISBLANK(I4189), I4189 = ""), TODAY() - F4189 &amp; CHAR(10) &amp; "(preapproval)", I4189 - F4189 &amp; CHAR(10) &amp; "(PFL filed)"),
       IF(OR(ISBLANK(Z4189), Z4189 = ""), TODAY() - J4189, X4189 - J4189 &amp; CHAR(10) &amp; "(closed)"))</f>
        <v>126
(closed)</v>
      </c>
      <c r="Z4189" s="6" t="str">
        <f>IF(ISBLANK(X4189), "", "Yes")</f>
        <v>Yes</v>
      </c>
    </row>
    <row r="4190" spans="1:26" ht="28.8" hidden="1" x14ac:dyDescent="0.3">
      <c r="A4190" s="29" t="s">
        <v>185</v>
      </c>
      <c r="B4190" s="29">
        <v>2025000131</v>
      </c>
      <c r="C4190" s="50" t="s">
        <v>431</v>
      </c>
      <c r="D4190" s="29" t="s">
        <v>179</v>
      </c>
      <c r="E4190" s="31" t="s">
        <v>430</v>
      </c>
      <c r="F4190" s="43"/>
      <c r="G4190" s="32"/>
      <c r="H4190" s="24" t="s">
        <v>230</v>
      </c>
      <c r="I4190" s="24"/>
      <c r="J4190" s="34">
        <v>45856</v>
      </c>
      <c r="K4190" s="28">
        <v>26245.16</v>
      </c>
      <c r="L4190" s="44">
        <v>1200</v>
      </c>
      <c r="M4190" s="28">
        <v>26245.16</v>
      </c>
      <c r="N4190" s="28">
        <v>1200</v>
      </c>
      <c r="O4190" s="27">
        <f>IF(ISBLANK(J4190), "", IF(LEFT(B4190) = "P", J4190+60, J4190+90))</f>
        <v>45946</v>
      </c>
      <c r="P4190" s="27">
        <v>45945</v>
      </c>
      <c r="Q4190" s="27">
        <f>IF(NOT(ISNUMBER(P4190)),"",P4190+15)</f>
        <v>45960</v>
      </c>
      <c r="R4190" s="25" t="s">
        <v>195</v>
      </c>
      <c r="S4190" s="25"/>
      <c r="T4190" s="42"/>
      <c r="U4190" s="24"/>
      <c r="V4190" s="24"/>
      <c r="W4190" s="24"/>
      <c r="X4190" s="24">
        <v>45972</v>
      </c>
      <c r="Y4190" s="23" t="str">
        <f ca="1">IF(LEFT(B4190) = "P",
        IF(OR(ISBLANK(I4190), I4190 = ""), TODAY() - F4190 &amp; CHAR(10) &amp; "(preapproval)", I4190 - F4190 &amp; CHAR(10) &amp; "(PFL filed)"),
       IF(OR(ISBLANK(Z4190), Z4190 = ""), TODAY() - J4190, X4190 - J4190 &amp; CHAR(10) &amp; "(closed)"))</f>
        <v>116
(closed)</v>
      </c>
      <c r="Z4190" s="6" t="str">
        <f>IF(ISBLANK(X4190), "", "Yes")</f>
        <v>Yes</v>
      </c>
    </row>
    <row r="4191" spans="1:26" ht="28.8" hidden="1" x14ac:dyDescent="0.3">
      <c r="A4191" s="29" t="s">
        <v>185</v>
      </c>
      <c r="B4191" s="29">
        <v>2025000132</v>
      </c>
      <c r="C4191" s="50" t="s">
        <v>356</v>
      </c>
      <c r="D4191" s="29" t="s">
        <v>179</v>
      </c>
      <c r="E4191" s="31" t="s">
        <v>429</v>
      </c>
      <c r="F4191" s="43"/>
      <c r="G4191" s="32"/>
      <c r="H4191" s="24" t="s">
        <v>230</v>
      </c>
      <c r="I4191" s="24"/>
      <c r="J4191" s="34">
        <v>45856</v>
      </c>
      <c r="K4191" s="28">
        <v>32559.8</v>
      </c>
      <c r="L4191" s="44">
        <v>894.5</v>
      </c>
      <c r="M4191" s="28">
        <v>32530.77</v>
      </c>
      <c r="N4191" s="28">
        <v>894.5</v>
      </c>
      <c r="O4191" s="27">
        <f>IF(ISBLANK(J4191), "", IF(LEFT(B4191) = "P", J4191+60, J4191+90))</f>
        <v>45946</v>
      </c>
      <c r="P4191" s="27">
        <v>45933</v>
      </c>
      <c r="Q4191" s="27">
        <f>IF(NOT(ISNUMBER(P4191)),"",P4191+15)</f>
        <v>45948</v>
      </c>
      <c r="R4191" s="25" t="s">
        <v>195</v>
      </c>
      <c r="S4191" s="25"/>
      <c r="T4191" s="42"/>
      <c r="U4191" s="24"/>
      <c r="V4191" s="24"/>
      <c r="W4191" s="24"/>
      <c r="X4191" s="24">
        <v>45953</v>
      </c>
      <c r="Y4191" s="23" t="str">
        <f ca="1">IF(LEFT(B4191) = "P",
        IF(OR(ISBLANK(I4191), I4191 = ""), TODAY() - F4191 &amp; CHAR(10) &amp; "(preapproval)", I4191 - F4191 &amp; CHAR(10) &amp; "(PFL filed)"),
       IF(OR(ISBLANK(Z4191), Z4191 = ""), TODAY() - J4191, X4191 - J4191 &amp; CHAR(10) &amp; "(closed)"))</f>
        <v>97
(closed)</v>
      </c>
      <c r="Z4191" s="6" t="str">
        <f>IF(ISBLANK(X4191), "", "Yes")</f>
        <v>Yes</v>
      </c>
    </row>
    <row r="4192" spans="1:26" ht="28.8" hidden="1" x14ac:dyDescent="0.3">
      <c r="A4192" s="29" t="s">
        <v>185</v>
      </c>
      <c r="B4192" s="29">
        <v>2025000134</v>
      </c>
      <c r="C4192" s="50" t="s">
        <v>356</v>
      </c>
      <c r="D4192" s="29" t="s">
        <v>179</v>
      </c>
      <c r="E4192" s="31" t="s">
        <v>428</v>
      </c>
      <c r="F4192" s="43"/>
      <c r="G4192" s="32"/>
      <c r="H4192" s="24" t="s">
        <v>230</v>
      </c>
      <c r="I4192" s="24"/>
      <c r="J4192" s="34">
        <v>45856</v>
      </c>
      <c r="K4192" s="28">
        <v>4264.84</v>
      </c>
      <c r="L4192" s="44">
        <v>195</v>
      </c>
      <c r="M4192" s="28">
        <v>4264.84</v>
      </c>
      <c r="N4192" s="28">
        <v>195</v>
      </c>
      <c r="O4192" s="27">
        <f>IF(ISBLANK(J4192), "", IF(LEFT(B4192) = "P", J4192+60, J4192+90))</f>
        <v>45946</v>
      </c>
      <c r="P4192" s="27">
        <v>45945</v>
      </c>
      <c r="Q4192" s="27">
        <f>IF(NOT(ISNUMBER(P4192)),"",P4192+15)</f>
        <v>45960</v>
      </c>
      <c r="R4192" s="25" t="s">
        <v>195</v>
      </c>
      <c r="S4192" s="25"/>
      <c r="T4192" s="42"/>
      <c r="U4192" s="24"/>
      <c r="V4192" s="24"/>
      <c r="W4192" s="24"/>
      <c r="X4192" s="24">
        <v>45972</v>
      </c>
      <c r="Y4192" s="23" t="str">
        <f ca="1">IF(LEFT(B4192) = "P",
        IF(OR(ISBLANK(I4192), I4192 = ""), TODAY() - F4192 &amp; CHAR(10) &amp; "(preapproval)", I4192 - F4192 &amp; CHAR(10) &amp; "(PFL filed)"),
       IF(OR(ISBLANK(Z4192), Z4192 = ""), TODAY() - J4192, X4192 - J4192 &amp; CHAR(10) &amp; "(closed)"))</f>
        <v>116
(closed)</v>
      </c>
      <c r="Z4192" s="6" t="str">
        <f>IF(ISBLANK(X4192), "", "Yes")</f>
        <v>Yes</v>
      </c>
    </row>
    <row r="4193" spans="1:26" ht="28.8" hidden="1" x14ac:dyDescent="0.3">
      <c r="A4193" s="29" t="s">
        <v>185</v>
      </c>
      <c r="B4193" s="29">
        <v>2025000135</v>
      </c>
      <c r="C4193" s="50" t="s">
        <v>356</v>
      </c>
      <c r="D4193" s="29" t="s">
        <v>179</v>
      </c>
      <c r="E4193" s="31" t="s">
        <v>427</v>
      </c>
      <c r="F4193" s="43"/>
      <c r="G4193" s="32"/>
      <c r="H4193" s="24" t="s">
        <v>230</v>
      </c>
      <c r="I4193" s="24"/>
      <c r="J4193" s="34">
        <v>45856</v>
      </c>
      <c r="K4193" s="28">
        <v>656.1</v>
      </c>
      <c r="L4193" s="44">
        <v>72.900000000000006</v>
      </c>
      <c r="M4193" s="28">
        <v>656.1</v>
      </c>
      <c r="N4193" s="28">
        <v>72.900000000000006</v>
      </c>
      <c r="O4193" s="27">
        <f>IF(ISBLANK(J4193), "", IF(LEFT(B4193) = "P", J4193+60, J4193+90))</f>
        <v>45946</v>
      </c>
      <c r="P4193" s="27">
        <v>45945</v>
      </c>
      <c r="Q4193" s="27">
        <f>IF(NOT(ISNUMBER(P4193)),"",P4193+15)</f>
        <v>45960</v>
      </c>
      <c r="R4193" s="25" t="s">
        <v>195</v>
      </c>
      <c r="S4193" s="25"/>
      <c r="T4193" s="42"/>
      <c r="U4193" s="24"/>
      <c r="V4193" s="24"/>
      <c r="W4193" s="24"/>
      <c r="X4193" s="24">
        <v>45982</v>
      </c>
      <c r="Y4193" s="23" t="str">
        <f ca="1">IF(LEFT(B4193) = "P",
        IF(OR(ISBLANK(I4193), I4193 = ""), TODAY() - F4193 &amp; CHAR(10) &amp; "(preapproval)", I4193 - F4193 &amp; CHAR(10) &amp; "(PFL filed)"),
       IF(OR(ISBLANK(Z4193), Z4193 = ""), TODAY() - J4193, X4193 - J4193 &amp; CHAR(10) &amp; "(closed)"))</f>
        <v>126
(closed)</v>
      </c>
      <c r="Z4193" s="6" t="str">
        <f>IF(ISBLANK(X4193), "", "Yes")</f>
        <v>Yes</v>
      </c>
    </row>
    <row r="4194" spans="1:26" ht="28.8" hidden="1" x14ac:dyDescent="0.3">
      <c r="A4194" s="29" t="s">
        <v>185</v>
      </c>
      <c r="B4194" s="29">
        <v>2025000138</v>
      </c>
      <c r="C4194" s="31" t="s">
        <v>193</v>
      </c>
      <c r="D4194" s="29" t="s">
        <v>176</v>
      </c>
      <c r="E4194" s="31" t="s">
        <v>426</v>
      </c>
      <c r="F4194" s="43"/>
      <c r="G4194" s="32"/>
      <c r="H4194" s="24" t="s">
        <v>230</v>
      </c>
      <c r="I4194" s="24"/>
      <c r="J4194" s="24">
        <v>45870</v>
      </c>
      <c r="K4194" s="28">
        <v>535.5</v>
      </c>
      <c r="L4194" s="44">
        <v>535.5</v>
      </c>
      <c r="M4194" s="28">
        <v>535.5</v>
      </c>
      <c r="N4194" s="28">
        <v>535.5</v>
      </c>
      <c r="O4194" s="27">
        <f>IF(ISBLANK(J4194), "", IF(LEFT(B4194) = "P", J4194+60, J4194+90))</f>
        <v>45960</v>
      </c>
      <c r="P4194" s="27">
        <v>45952</v>
      </c>
      <c r="Q4194" s="27">
        <f>IF(NOT(ISNUMBER(P4194)),"",P4194+15)</f>
        <v>45967</v>
      </c>
      <c r="R4194" s="25" t="s">
        <v>195</v>
      </c>
      <c r="S4194" s="25"/>
      <c r="T4194" s="42"/>
      <c r="U4194" s="24"/>
      <c r="V4194" s="24"/>
      <c r="W4194" s="24"/>
      <c r="X4194" s="24">
        <v>45982</v>
      </c>
      <c r="Y4194" s="23" t="str">
        <f ca="1">IF(LEFT(B4194) = "P",
        IF(OR(ISBLANK(I4194), I4194 = ""), TODAY() - F4194 &amp; CHAR(10) &amp; "(preapproval)", I4194 - F4194 &amp; CHAR(10) &amp; "(PFL filed)"),
       IF(OR(ISBLANK(Z4194), Z4194 = ""), TODAY() - J4194, X4194 - J4194 &amp; CHAR(10) &amp; "(closed)"))</f>
        <v>112
(closed)</v>
      </c>
      <c r="Z4194" s="6" t="str">
        <f>IF(ISBLANK(X4194), "", "Yes")</f>
        <v>Yes</v>
      </c>
    </row>
    <row r="4195" spans="1:26" ht="28.8" hidden="1" x14ac:dyDescent="0.3">
      <c r="A4195" s="29" t="s">
        <v>185</v>
      </c>
      <c r="B4195" s="29">
        <v>2025000139</v>
      </c>
      <c r="C4195" s="31" t="s">
        <v>193</v>
      </c>
      <c r="D4195" s="29" t="s">
        <v>179</v>
      </c>
      <c r="E4195" s="31" t="s">
        <v>425</v>
      </c>
      <c r="F4195" s="43"/>
      <c r="G4195" s="32"/>
      <c r="H4195" s="24" t="s">
        <v>230</v>
      </c>
      <c r="I4195" s="24"/>
      <c r="J4195" s="24">
        <v>45870</v>
      </c>
      <c r="K4195" s="28">
        <v>538.4</v>
      </c>
      <c r="L4195" s="44">
        <v>538.4</v>
      </c>
      <c r="M4195" s="28">
        <v>538.4</v>
      </c>
      <c r="N4195" s="44">
        <v>538.4</v>
      </c>
      <c r="O4195" s="27">
        <f>IF(ISBLANK(J4195), "", IF(LEFT(B4195) = "P", J4195+60, J4195+90))</f>
        <v>45960</v>
      </c>
      <c r="P4195" s="27">
        <v>45912</v>
      </c>
      <c r="Q4195" s="27">
        <f>IF(NOT(ISNUMBER(P4195)),"",P4195+15)</f>
        <v>45927</v>
      </c>
      <c r="R4195" s="25" t="s">
        <v>195</v>
      </c>
      <c r="S4195" s="25"/>
      <c r="T4195" s="42"/>
      <c r="U4195" s="24"/>
      <c r="V4195" s="24"/>
      <c r="W4195" s="24"/>
      <c r="X4195" s="24">
        <v>45930</v>
      </c>
      <c r="Y4195" s="23" t="str">
        <f ca="1">IF(LEFT(B4195) = "P",
        IF(OR(ISBLANK(I4195), I4195 = ""), TODAY() - F4195 &amp; CHAR(10) &amp; "(preapproval)", I4195 - F4195 &amp; CHAR(10) &amp; "(PFL filed)"),
       IF(OR(ISBLANK(Z4195), Z4195 = ""), TODAY() - J4195, X4195 - J4195 &amp; CHAR(10) &amp; "(closed)"))</f>
        <v>60
(closed)</v>
      </c>
      <c r="Z4195" s="6" t="str">
        <f>IF(ISBLANK(X4195), "", "Yes")</f>
        <v>Yes</v>
      </c>
    </row>
    <row r="4196" spans="1:26" ht="28.8" hidden="1" x14ac:dyDescent="0.3">
      <c r="A4196" s="29" t="s">
        <v>185</v>
      </c>
      <c r="B4196" s="29">
        <v>2025000140</v>
      </c>
      <c r="C4196" s="31" t="s">
        <v>193</v>
      </c>
      <c r="D4196" s="29" t="s">
        <v>177</v>
      </c>
      <c r="E4196" s="31" t="s">
        <v>424</v>
      </c>
      <c r="F4196" s="43"/>
      <c r="G4196" s="32"/>
      <c r="H4196" s="24" t="s">
        <v>230</v>
      </c>
      <c r="I4196" s="24"/>
      <c r="J4196" s="24">
        <v>45870</v>
      </c>
      <c r="K4196" s="28">
        <v>71</v>
      </c>
      <c r="L4196" s="44">
        <v>71</v>
      </c>
      <c r="M4196" s="28">
        <v>71</v>
      </c>
      <c r="N4196" s="44">
        <v>71</v>
      </c>
      <c r="O4196" s="27">
        <f>IF(ISBLANK(J4196), "", IF(LEFT(B4196) = "P", J4196+60, J4196+90))</f>
        <v>45960</v>
      </c>
      <c r="P4196" s="27">
        <v>45912</v>
      </c>
      <c r="Q4196" s="27">
        <f>IF(NOT(ISNUMBER(P4196)),"",P4196+15)</f>
        <v>45927</v>
      </c>
      <c r="R4196" s="25" t="s">
        <v>195</v>
      </c>
      <c r="S4196" s="25"/>
      <c r="T4196" s="42"/>
      <c r="U4196" s="24"/>
      <c r="V4196" s="24"/>
      <c r="W4196" s="24"/>
      <c r="X4196" s="24">
        <v>45930</v>
      </c>
      <c r="Y4196" s="23" t="str">
        <f ca="1">IF(LEFT(B4196) = "P",
        IF(OR(ISBLANK(I4196), I4196 = ""), TODAY() - F4196 &amp; CHAR(10) &amp; "(preapproval)", I4196 - F4196 &amp; CHAR(10) &amp; "(PFL filed)"),
       IF(OR(ISBLANK(Z4196), Z4196 = ""), TODAY() - J4196, X4196 - J4196 &amp; CHAR(10) &amp; "(closed)"))</f>
        <v>60
(closed)</v>
      </c>
      <c r="Z4196" s="6" t="str">
        <f>IF(ISBLANK(X4196), "", "Yes")</f>
        <v>Yes</v>
      </c>
    </row>
    <row r="4197" spans="1:26" ht="28.8" hidden="1" x14ac:dyDescent="0.3">
      <c r="A4197" s="29" t="s">
        <v>185</v>
      </c>
      <c r="B4197" s="29">
        <v>2025000136</v>
      </c>
      <c r="C4197" s="31" t="s">
        <v>242</v>
      </c>
      <c r="D4197" s="29" t="s">
        <v>179</v>
      </c>
      <c r="E4197" s="31" t="s">
        <v>401</v>
      </c>
      <c r="F4197" s="43"/>
      <c r="G4197" s="32"/>
      <c r="H4197" s="24" t="s">
        <v>230</v>
      </c>
      <c r="I4197" s="24"/>
      <c r="J4197" s="24">
        <v>45860</v>
      </c>
      <c r="K4197" s="28">
        <v>7200</v>
      </c>
      <c r="L4197" s="44">
        <v>400</v>
      </c>
      <c r="M4197" s="28">
        <v>0</v>
      </c>
      <c r="N4197" s="28">
        <v>0</v>
      </c>
      <c r="O4197" s="27">
        <f>IF(ISBLANK(J4197), "", IF(LEFT(B4197) = "P", J4197+60, J4197+90))</f>
        <v>45950</v>
      </c>
      <c r="P4197" s="27" t="s">
        <v>230</v>
      </c>
      <c r="Q4197" s="27" t="str">
        <f>IF(NOT(ISNUMBER(P4197)),"",P4197+15)</f>
        <v/>
      </c>
      <c r="R4197" s="25"/>
      <c r="S4197" s="25"/>
      <c r="T4197" s="42"/>
      <c r="U4197" s="24"/>
      <c r="V4197" s="24"/>
      <c r="W4197" s="24"/>
      <c r="X4197" s="24">
        <v>45874</v>
      </c>
      <c r="Y4197" s="23" t="str">
        <f ca="1">IF(LEFT(B4197) = "P",
        IF(OR(ISBLANK(I4197), I4197 = ""), TODAY() - F4197 &amp; CHAR(10) &amp; "(preapproval)", I4197 - F4197 &amp; CHAR(10) &amp; "(PFL filed)"),
       IF(OR(ISBLANK(Z4197), Z4197 = ""), TODAY() - J4197, X4197 - J4197 &amp; CHAR(10) &amp; "(closed)"))</f>
        <v>14
(closed)</v>
      </c>
      <c r="Z4197" s="6" t="str">
        <f>IF(ISBLANK(X4197), "", "Yes")</f>
        <v>Yes</v>
      </c>
    </row>
    <row r="4198" spans="1:26" ht="28.8" hidden="1" x14ac:dyDescent="0.3">
      <c r="A4198" s="29" t="s">
        <v>185</v>
      </c>
      <c r="B4198" s="29">
        <v>2025000141</v>
      </c>
      <c r="C4198" s="31" t="s">
        <v>415</v>
      </c>
      <c r="D4198" s="29" t="s">
        <v>179</v>
      </c>
      <c r="E4198" s="31" t="s">
        <v>423</v>
      </c>
      <c r="F4198" s="43"/>
      <c r="G4198" s="32"/>
      <c r="H4198" s="24" t="s">
        <v>230</v>
      </c>
      <c r="I4198" s="24"/>
      <c r="J4198" s="24">
        <v>45873</v>
      </c>
      <c r="K4198" s="28">
        <v>2629</v>
      </c>
      <c r="L4198" s="44">
        <v>2629</v>
      </c>
      <c r="M4198" s="28">
        <v>2629</v>
      </c>
      <c r="N4198" s="44">
        <v>2629</v>
      </c>
      <c r="O4198" s="27">
        <f>IF(ISBLANK(J4198), "", IF(LEFT(B4198) = "P", J4198+60, J4198+90))</f>
        <v>45963</v>
      </c>
      <c r="P4198" s="27">
        <v>45952</v>
      </c>
      <c r="Q4198" s="27">
        <f>IF(NOT(ISNUMBER(P4198)),"",P4198+15)</f>
        <v>45967</v>
      </c>
      <c r="R4198" s="25" t="s">
        <v>195</v>
      </c>
      <c r="S4198" s="25"/>
      <c r="T4198" s="42"/>
      <c r="U4198" s="24"/>
      <c r="V4198" s="24"/>
      <c r="W4198" s="24" t="s">
        <v>230</v>
      </c>
      <c r="X4198" s="24">
        <v>45968</v>
      </c>
      <c r="Y4198" s="23" t="str">
        <f ca="1">IF(LEFT(B4198) = "P",
        IF(OR(ISBLANK(I4198), I4198 = ""), TODAY() - F4198 &amp; CHAR(10) &amp; "(preapproval)", I4198 - F4198 &amp; CHAR(10) &amp; "(PFL filed)"),
       IF(OR(ISBLANK(Z4198), Z4198 = ""), TODAY() - J4198, X4198 - J4198 &amp; CHAR(10) &amp; "(closed)"))</f>
        <v>95
(closed)</v>
      </c>
      <c r="Z4198" s="6" t="str">
        <f>IF(ISBLANK(X4198), "", "Yes")</f>
        <v>Yes</v>
      </c>
    </row>
    <row r="4199" spans="1:26" ht="28.8" hidden="1" x14ac:dyDescent="0.3">
      <c r="A4199" s="29" t="s">
        <v>185</v>
      </c>
      <c r="B4199" s="29">
        <v>2025000142</v>
      </c>
      <c r="C4199" s="31" t="s">
        <v>422</v>
      </c>
      <c r="D4199" s="29" t="s">
        <v>179</v>
      </c>
      <c r="E4199" s="31" t="s">
        <v>421</v>
      </c>
      <c r="F4199" s="43"/>
      <c r="G4199" s="32"/>
      <c r="H4199" s="24" t="s">
        <v>230</v>
      </c>
      <c r="I4199" s="24"/>
      <c r="J4199" s="24">
        <v>45873</v>
      </c>
      <c r="K4199" s="28">
        <v>780</v>
      </c>
      <c r="L4199" s="44">
        <v>390</v>
      </c>
      <c r="M4199" s="28">
        <v>780</v>
      </c>
      <c r="N4199" s="28">
        <v>390</v>
      </c>
      <c r="O4199" s="27">
        <f>IF(ISBLANK(J4199), "", IF(LEFT(B4199) = "P", J4199+60, J4199+90))</f>
        <v>45963</v>
      </c>
      <c r="P4199" s="27">
        <v>45952</v>
      </c>
      <c r="Q4199" s="27">
        <f>IF(NOT(ISNUMBER(P4199)),"",P4199+15)</f>
        <v>45967</v>
      </c>
      <c r="R4199" s="25" t="s">
        <v>195</v>
      </c>
      <c r="S4199" s="25"/>
      <c r="T4199" s="42"/>
      <c r="U4199" s="24"/>
      <c r="V4199" s="24"/>
      <c r="W4199" s="24"/>
      <c r="X4199" s="24">
        <v>45968</v>
      </c>
      <c r="Y4199" s="23" t="str">
        <f ca="1">IF(LEFT(B4199) = "P",
        IF(OR(ISBLANK(I4199), I4199 = ""), TODAY() - F4199 &amp; CHAR(10) &amp; "(preapproval)", I4199 - F4199 &amp; CHAR(10) &amp; "(PFL filed)"),
       IF(OR(ISBLANK(Z4199), Z4199 = ""), TODAY() - J4199, X4199 - J4199 &amp; CHAR(10) &amp; "(closed)"))</f>
        <v>95
(closed)</v>
      </c>
      <c r="Z4199" s="6" t="str">
        <f>IF(ISBLANK(X4199), "", "Yes")</f>
        <v>Yes</v>
      </c>
    </row>
    <row r="4200" spans="1:26" ht="28.8" hidden="1" x14ac:dyDescent="0.3">
      <c r="A4200" s="29" t="s">
        <v>185</v>
      </c>
      <c r="B4200" s="29">
        <v>2025000143</v>
      </c>
      <c r="C4200" s="31" t="s">
        <v>193</v>
      </c>
      <c r="D4200" s="29" t="s">
        <v>179</v>
      </c>
      <c r="E4200" s="31" t="s">
        <v>420</v>
      </c>
      <c r="F4200" s="43"/>
      <c r="G4200" s="32"/>
      <c r="H4200" s="24" t="s">
        <v>230</v>
      </c>
      <c r="I4200" s="24"/>
      <c r="J4200" s="24">
        <v>45874</v>
      </c>
      <c r="K4200" s="28">
        <v>203</v>
      </c>
      <c r="L4200" s="44">
        <v>103</v>
      </c>
      <c r="M4200" s="28">
        <v>203</v>
      </c>
      <c r="N4200" s="44">
        <v>103</v>
      </c>
      <c r="O4200" s="27">
        <f>IF(ISBLANK(J4200), "", IF(LEFT(B4200) = "P", J4200+60, J4200+90))</f>
        <v>45964</v>
      </c>
      <c r="P4200" s="27">
        <v>45952</v>
      </c>
      <c r="Q4200" s="27">
        <f>IF(NOT(ISNUMBER(P4200)),"",P4200+15)</f>
        <v>45967</v>
      </c>
      <c r="R4200" s="25" t="s">
        <v>195</v>
      </c>
      <c r="S4200" s="25"/>
      <c r="T4200" s="42"/>
      <c r="U4200" s="24"/>
      <c r="V4200" s="24"/>
      <c r="W4200" s="24" t="s">
        <v>230</v>
      </c>
      <c r="X4200" s="24">
        <v>45968</v>
      </c>
      <c r="Y4200" s="23" t="str">
        <f ca="1">IF(LEFT(B4200) = "P",
        IF(OR(ISBLANK(I4200), I4200 = ""), TODAY() - F4200 &amp; CHAR(10) &amp; "(preapproval)", I4200 - F4200 &amp; CHAR(10) &amp; "(PFL filed)"),
       IF(OR(ISBLANK(Z4200), Z4200 = ""), TODAY() - J4200, X4200 - J4200 &amp; CHAR(10) &amp; "(closed)"))</f>
        <v>94
(closed)</v>
      </c>
      <c r="Z4200" s="6" t="str">
        <f>IF(ISBLANK(X4200), "", "Yes")</f>
        <v>Yes</v>
      </c>
    </row>
    <row r="4201" spans="1:26" ht="28.8" hidden="1" x14ac:dyDescent="0.3">
      <c r="A4201" s="29" t="s">
        <v>185</v>
      </c>
      <c r="B4201" s="29">
        <v>2025000144</v>
      </c>
      <c r="C4201" s="31" t="s">
        <v>193</v>
      </c>
      <c r="D4201" s="29" t="s">
        <v>179</v>
      </c>
      <c r="E4201" s="31" t="s">
        <v>419</v>
      </c>
      <c r="F4201" s="43"/>
      <c r="G4201" s="32"/>
      <c r="H4201" s="24" t="s">
        <v>230</v>
      </c>
      <c r="I4201" s="24"/>
      <c r="J4201" s="24">
        <v>45874</v>
      </c>
      <c r="K4201" s="28">
        <v>608</v>
      </c>
      <c r="L4201" s="44">
        <v>608</v>
      </c>
      <c r="M4201" s="44">
        <v>608</v>
      </c>
      <c r="N4201" s="44">
        <v>608</v>
      </c>
      <c r="O4201" s="27">
        <f>IF(ISBLANK(J4201), "", IF(LEFT(B4201) = "P", J4201+60, J4201+90))</f>
        <v>45964</v>
      </c>
      <c r="P4201" s="27">
        <v>45952</v>
      </c>
      <c r="Q4201" s="27">
        <f>IF(NOT(ISNUMBER(P4201)),"",P4201+15)</f>
        <v>45967</v>
      </c>
      <c r="R4201" s="25" t="s">
        <v>195</v>
      </c>
      <c r="S4201" s="25"/>
      <c r="T4201" s="42"/>
      <c r="U4201" s="24"/>
      <c r="V4201" s="24"/>
      <c r="W4201" s="24"/>
      <c r="X4201" s="24">
        <v>45968</v>
      </c>
      <c r="Y4201" s="23" t="str">
        <f ca="1">IF(LEFT(B4201) = "P",
        IF(OR(ISBLANK(I4201), I4201 = ""), TODAY() - F4201 &amp; CHAR(10) &amp; "(preapproval)", I4201 - F4201 &amp; CHAR(10) &amp; "(PFL filed)"),
       IF(OR(ISBLANK(Z4201), Z4201 = ""), TODAY() - J4201, X4201 - J4201 &amp; CHAR(10) &amp; "(closed)"))</f>
        <v>94
(closed)</v>
      </c>
      <c r="Z4201" s="6" t="str">
        <f>IF(ISBLANK(X4201), "", "Yes")</f>
        <v>Yes</v>
      </c>
    </row>
    <row r="4202" spans="1:26" ht="28.8" hidden="1" x14ac:dyDescent="0.3">
      <c r="A4202" s="29" t="s">
        <v>185</v>
      </c>
      <c r="B4202" s="29">
        <v>2025000145</v>
      </c>
      <c r="C4202" s="31" t="s">
        <v>193</v>
      </c>
      <c r="D4202" s="29" t="s">
        <v>179</v>
      </c>
      <c r="E4202" s="31" t="s">
        <v>418</v>
      </c>
      <c r="F4202" s="43"/>
      <c r="G4202" s="32"/>
      <c r="H4202" s="24" t="s">
        <v>230</v>
      </c>
      <c r="I4202" s="24"/>
      <c r="J4202" s="24">
        <v>45874</v>
      </c>
      <c r="K4202" s="28">
        <v>938</v>
      </c>
      <c r="L4202" s="44">
        <v>938</v>
      </c>
      <c r="M4202" s="28">
        <v>938</v>
      </c>
      <c r="N4202" s="44">
        <v>938</v>
      </c>
      <c r="O4202" s="27">
        <f>IF(ISBLANK(J4202), "", IF(LEFT(B4202) = "P", J4202+60, J4202+90))</f>
        <v>45964</v>
      </c>
      <c r="P4202" s="27">
        <v>45952</v>
      </c>
      <c r="Q4202" s="27">
        <f>IF(NOT(ISNUMBER(P4202)),"",P4202+15)</f>
        <v>45967</v>
      </c>
      <c r="R4202" s="25" t="s">
        <v>195</v>
      </c>
      <c r="S4202" s="25"/>
      <c r="T4202" s="42"/>
      <c r="U4202" s="24"/>
      <c r="V4202" s="24"/>
      <c r="W4202" s="24" t="s">
        <v>230</v>
      </c>
      <c r="X4202" s="24">
        <v>45968</v>
      </c>
      <c r="Y4202" s="23" t="str">
        <f ca="1">IF(LEFT(B4202) = "P",
        IF(OR(ISBLANK(I4202), I4202 = ""), TODAY() - F4202 &amp; CHAR(10) &amp; "(preapproval)", I4202 - F4202 &amp; CHAR(10) &amp; "(PFL filed)"),
       IF(OR(ISBLANK(Z4202), Z4202 = ""), TODAY() - J4202, X4202 - J4202 &amp; CHAR(10) &amp; "(closed)"))</f>
        <v>94
(closed)</v>
      </c>
      <c r="Z4202" s="6" t="str">
        <f>IF(ISBLANK(X4202), "", "Yes")</f>
        <v>Yes</v>
      </c>
    </row>
    <row r="4203" spans="1:26" ht="28.8" hidden="1" x14ac:dyDescent="0.3">
      <c r="A4203" s="29" t="s">
        <v>185</v>
      </c>
      <c r="B4203" s="29">
        <v>2025000137</v>
      </c>
      <c r="C4203" s="50" t="s">
        <v>417</v>
      </c>
      <c r="D4203" s="33" t="s">
        <v>11</v>
      </c>
      <c r="E4203" s="31" t="s">
        <v>11</v>
      </c>
      <c r="F4203" s="43"/>
      <c r="G4203" s="32"/>
      <c r="H4203" s="34" t="s">
        <v>230</v>
      </c>
      <c r="I4203" s="24"/>
      <c r="J4203" s="34">
        <v>45863</v>
      </c>
      <c r="K4203" s="28">
        <v>0</v>
      </c>
      <c r="L4203" s="44">
        <v>0</v>
      </c>
      <c r="M4203" s="28">
        <v>0</v>
      </c>
      <c r="N4203" s="28">
        <v>0</v>
      </c>
      <c r="O4203" s="27">
        <f>IF(ISBLANK(J4203), "", IF(LEFT(B4203) = "P", J4203+60, J4203+90))</f>
        <v>45953</v>
      </c>
      <c r="P4203" s="27" t="s">
        <v>230</v>
      </c>
      <c r="Q4203" s="27" t="s">
        <v>230</v>
      </c>
      <c r="R4203" s="25" t="s">
        <v>195</v>
      </c>
      <c r="S4203" s="25"/>
      <c r="T4203" s="42"/>
      <c r="U4203" s="24"/>
      <c r="V4203" s="24"/>
      <c r="W4203" s="24" t="s">
        <v>230</v>
      </c>
      <c r="X4203" s="24">
        <v>45869</v>
      </c>
      <c r="Y4203" s="23" t="str">
        <f ca="1">IF(LEFT(B4203) = "P",
        IF(OR(ISBLANK(I4203), I4203 = ""), TODAY() - F4203 &amp; CHAR(10) &amp; "(preapproval)", I4203 - F4203 &amp; CHAR(10) &amp; "(PFL filed)"),
       IF(OR(ISBLANK(Z4203), Z4203 = ""), TODAY() - J4203, X4203 - J4203 &amp; CHAR(10) &amp; "(closed)"))</f>
        <v>6
(closed)</v>
      </c>
      <c r="Z4203" s="6" t="str">
        <f>IF(ISBLANK(X4203), "", "Yes")</f>
        <v>Yes</v>
      </c>
    </row>
    <row r="4204" spans="1:26" ht="15" customHeight="1" x14ac:dyDescent="0.3">
      <c r="A4204" s="29" t="s">
        <v>185</v>
      </c>
      <c r="B4204" s="29">
        <v>2025000147</v>
      </c>
      <c r="C4204" s="31" t="s">
        <v>405</v>
      </c>
      <c r="D4204" s="29" t="s">
        <v>177</v>
      </c>
      <c r="E4204" s="31" t="s">
        <v>416</v>
      </c>
      <c r="F4204" s="43"/>
      <c r="G4204" s="32"/>
      <c r="H4204" s="24" t="s">
        <v>230</v>
      </c>
      <c r="I4204" s="24"/>
      <c r="J4204" s="24">
        <v>45876</v>
      </c>
      <c r="K4204" s="28">
        <v>29.5</v>
      </c>
      <c r="L4204" s="44">
        <v>29.5</v>
      </c>
      <c r="M4204" s="28">
        <v>29.5</v>
      </c>
      <c r="N4204" s="28">
        <v>29.5</v>
      </c>
      <c r="O4204" s="27">
        <f>IF(ISBLANK(J4204), "", IF(LEFT(B4204) = "P", J4204+60, J4204+90))</f>
        <v>45966</v>
      </c>
      <c r="P4204" s="27">
        <v>45954</v>
      </c>
      <c r="Q4204" s="27">
        <f>IF(NOT(ISNUMBER(P4204)),"",P4204+15)</f>
        <v>45969</v>
      </c>
      <c r="R4204" s="25"/>
      <c r="S4204" s="25"/>
      <c r="T4204" s="42"/>
      <c r="U4204" s="24"/>
      <c r="V4204" s="24"/>
      <c r="W4204" s="24"/>
      <c r="X4204" s="24"/>
      <c r="Y4204" s="23">
        <f ca="1">IF(LEFT(B4204) = "P",
        IF(OR(ISBLANK(I4204), I4204 = ""), TODAY() - F4204 &amp; CHAR(10) &amp; "(preapproval)", I4204 - F4204 &amp; CHAR(10) &amp; "(PFL filed)"),
       IF(OR(ISBLANK(Z4204), Z4204 = ""), TODAY() - J4204, X4204 - J4204 &amp; CHAR(10) &amp; "(closed)"))</f>
        <v>123</v>
      </c>
      <c r="Z4204" s="6" t="str">
        <f>IF(ISBLANK(X4204), "", "Yes")</f>
        <v/>
      </c>
    </row>
    <row r="4205" spans="1:26" ht="28.8" hidden="1" x14ac:dyDescent="0.3">
      <c r="A4205" s="29" t="s">
        <v>185</v>
      </c>
      <c r="B4205" s="29">
        <v>2025000148</v>
      </c>
      <c r="C4205" s="31" t="s">
        <v>415</v>
      </c>
      <c r="D4205" s="29" t="s">
        <v>179</v>
      </c>
      <c r="E4205" s="31" t="s">
        <v>414</v>
      </c>
      <c r="F4205" s="43"/>
      <c r="G4205" s="32"/>
      <c r="H4205" s="24" t="s">
        <v>230</v>
      </c>
      <c r="I4205" s="24"/>
      <c r="J4205" s="24">
        <v>45876</v>
      </c>
      <c r="K4205" s="28">
        <v>10000</v>
      </c>
      <c r="L4205" s="44">
        <v>10000</v>
      </c>
      <c r="M4205" s="28">
        <v>10000</v>
      </c>
      <c r="N4205" s="28">
        <v>10000</v>
      </c>
      <c r="O4205" s="27">
        <f>IF(ISBLANK(J4205), "", IF(LEFT(B4205) = "P", J4205+60, J4205+90))</f>
        <v>45966</v>
      </c>
      <c r="P4205" s="27">
        <v>45954</v>
      </c>
      <c r="Q4205" s="27">
        <f>IF(NOT(ISNUMBER(P4205)),"",P4205+15)</f>
        <v>45969</v>
      </c>
      <c r="R4205" s="25" t="s">
        <v>195</v>
      </c>
      <c r="S4205" s="25"/>
      <c r="T4205" s="42"/>
      <c r="U4205" s="24"/>
      <c r="V4205" s="24"/>
      <c r="W4205" s="24"/>
      <c r="X4205" s="24">
        <v>45973</v>
      </c>
      <c r="Y4205" s="23" t="str">
        <f ca="1">IF(LEFT(B4205) = "P",
        IF(OR(ISBLANK(I4205), I4205 = ""), TODAY() - F4205 &amp; CHAR(10) &amp; "(preapproval)", I4205 - F4205 &amp; CHAR(10) &amp; "(PFL filed)"),
       IF(OR(ISBLANK(Z4205), Z4205 = ""), TODAY() - J4205, X4205 - J4205 &amp; CHAR(10) &amp; "(closed)"))</f>
        <v>97
(closed)</v>
      </c>
      <c r="Z4205" s="6" t="str">
        <f>IF(ISBLANK(X4205), "", "Yes")</f>
        <v>Yes</v>
      </c>
    </row>
    <row r="4206" spans="1:26" ht="28.8" hidden="1" x14ac:dyDescent="0.3">
      <c r="A4206" s="29" t="s">
        <v>185</v>
      </c>
      <c r="B4206" s="29">
        <v>2025000149</v>
      </c>
      <c r="C4206" s="31" t="s">
        <v>405</v>
      </c>
      <c r="D4206" s="29" t="s">
        <v>177</v>
      </c>
      <c r="E4206" s="31" t="s">
        <v>413</v>
      </c>
      <c r="F4206" s="43"/>
      <c r="G4206" s="32"/>
      <c r="H4206" s="24" t="s">
        <v>230</v>
      </c>
      <c r="I4206" s="24"/>
      <c r="J4206" s="24">
        <v>45876</v>
      </c>
      <c r="K4206" s="28">
        <v>59.5</v>
      </c>
      <c r="L4206" s="44">
        <v>59.5</v>
      </c>
      <c r="M4206" s="28">
        <v>59.5</v>
      </c>
      <c r="N4206" s="28">
        <v>59.5</v>
      </c>
      <c r="O4206" s="27">
        <f>IF(ISBLANK(J4206), "", IF(LEFT(B4206) = "P", J4206+60, J4206+90))</f>
        <v>45966</v>
      </c>
      <c r="P4206" s="27">
        <v>45961</v>
      </c>
      <c r="Q4206" s="27">
        <f>IF(NOT(ISNUMBER(P4206)),"",P4206+15)</f>
        <v>45976</v>
      </c>
      <c r="R4206" s="25" t="s">
        <v>195</v>
      </c>
      <c r="S4206" s="25"/>
      <c r="T4206" s="42"/>
      <c r="U4206" s="24"/>
      <c r="V4206" s="24"/>
      <c r="W4206" s="24"/>
      <c r="X4206" s="24">
        <v>45985</v>
      </c>
      <c r="Y4206" s="23" t="str">
        <f ca="1">IF(LEFT(B4206) = "P",
        IF(OR(ISBLANK(I4206), I4206 = ""), TODAY() - F4206 &amp; CHAR(10) &amp; "(preapproval)", I4206 - F4206 &amp; CHAR(10) &amp; "(PFL filed)"),
       IF(OR(ISBLANK(Z4206), Z4206 = ""), TODAY() - J4206, X4206 - J4206 &amp; CHAR(10) &amp; "(closed)"))</f>
        <v>109
(closed)</v>
      </c>
      <c r="Z4206" s="6" t="str">
        <f>IF(ISBLANK(X4206), "", "Yes")</f>
        <v>Yes</v>
      </c>
    </row>
    <row r="4207" spans="1:26" ht="28.8" hidden="1" x14ac:dyDescent="0.3">
      <c r="A4207" s="29" t="s">
        <v>185</v>
      </c>
      <c r="B4207" s="29">
        <v>2025000150</v>
      </c>
      <c r="C4207" s="31" t="s">
        <v>238</v>
      </c>
      <c r="D4207" s="29" t="s">
        <v>177</v>
      </c>
      <c r="E4207" s="31" t="s">
        <v>412</v>
      </c>
      <c r="F4207" s="43"/>
      <c r="G4207" s="32"/>
      <c r="H4207" s="24" t="s">
        <v>230</v>
      </c>
      <c r="I4207" s="24"/>
      <c r="J4207" s="24">
        <v>45877</v>
      </c>
      <c r="K4207" s="28">
        <v>96</v>
      </c>
      <c r="L4207" s="44">
        <v>96</v>
      </c>
      <c r="M4207" s="28">
        <v>96</v>
      </c>
      <c r="N4207" s="28">
        <v>96</v>
      </c>
      <c r="O4207" s="27">
        <f>IF(ISBLANK(J4207), "", IF(LEFT(B4207) = "P", J4207+60, J4207+90))</f>
        <v>45967</v>
      </c>
      <c r="P4207" s="27">
        <v>45954</v>
      </c>
      <c r="Q4207" s="27">
        <f>IF(NOT(ISNUMBER(P4207)),"",P4207+15)</f>
        <v>45969</v>
      </c>
      <c r="R4207" s="25" t="s">
        <v>195</v>
      </c>
      <c r="S4207" s="25"/>
      <c r="T4207" s="42"/>
      <c r="U4207" s="24"/>
      <c r="V4207" s="24"/>
      <c r="W4207" s="24"/>
      <c r="X4207" s="24">
        <v>45973</v>
      </c>
      <c r="Y4207" s="23" t="str">
        <f ca="1">IF(LEFT(B4207) = "P",
        IF(OR(ISBLANK(I4207), I4207 = ""), TODAY() - F4207 &amp; CHAR(10) &amp; "(preapproval)", I4207 - F4207 &amp; CHAR(10) &amp; "(PFL filed)"),
       IF(OR(ISBLANK(Z4207), Z4207 = ""), TODAY() - J4207, X4207 - J4207 &amp; CHAR(10) &amp; "(closed)"))</f>
        <v>96
(closed)</v>
      </c>
      <c r="Z4207" s="6" t="str">
        <f>IF(ISBLANK(X4207), "", "Yes")</f>
        <v>Yes</v>
      </c>
    </row>
    <row r="4208" spans="1:26" ht="28.8" hidden="1" x14ac:dyDescent="0.3">
      <c r="A4208" s="29" t="s">
        <v>185</v>
      </c>
      <c r="B4208" s="29">
        <v>2025000146</v>
      </c>
      <c r="C4208" s="31" t="s">
        <v>242</v>
      </c>
      <c r="D4208" s="29" t="s">
        <v>179</v>
      </c>
      <c r="E4208" s="31" t="s">
        <v>401</v>
      </c>
      <c r="F4208" s="43"/>
      <c r="G4208" s="32"/>
      <c r="H4208" s="24" t="s">
        <v>230</v>
      </c>
      <c r="I4208" s="24"/>
      <c r="J4208" s="24">
        <v>45874</v>
      </c>
      <c r="K4208" s="28">
        <v>7600</v>
      </c>
      <c r="L4208" s="44">
        <v>400</v>
      </c>
      <c r="M4208" s="28">
        <v>0</v>
      </c>
      <c r="N4208" s="28">
        <v>0</v>
      </c>
      <c r="O4208" s="27">
        <f>IF(ISBLANK(J4208), "", IF(LEFT(B4208) = "P", J4208+60, J4208+90))</f>
        <v>45964</v>
      </c>
      <c r="P4208" s="27" t="s">
        <v>230</v>
      </c>
      <c r="Q4208" s="27" t="s">
        <v>230</v>
      </c>
      <c r="R4208" s="25" t="s">
        <v>195</v>
      </c>
      <c r="S4208" s="25"/>
      <c r="T4208" s="42"/>
      <c r="U4208" s="24"/>
      <c r="V4208" s="24"/>
      <c r="W4208" s="24"/>
      <c r="X4208" s="24">
        <v>45884</v>
      </c>
      <c r="Y4208" s="23" t="str">
        <f ca="1">IF(LEFT(B4208) = "P",
        IF(OR(ISBLANK(I4208), I4208 = ""), TODAY() - F4208 &amp; CHAR(10) &amp; "(preapproval)", I4208 - F4208 &amp; CHAR(10) &amp; "(PFL filed)"),
       IF(OR(ISBLANK(Z4208), Z4208 = ""), TODAY() - J4208, X4208 - J4208 &amp; CHAR(10) &amp; "(closed)"))</f>
        <v>10
(closed)</v>
      </c>
      <c r="Z4208" s="6" t="str">
        <f>IF(ISBLANK(X4208), "", "Yes")</f>
        <v>Yes</v>
      </c>
    </row>
    <row r="4209" spans="1:26" ht="28.8" hidden="1" x14ac:dyDescent="0.3">
      <c r="A4209" s="29" t="s">
        <v>185</v>
      </c>
      <c r="B4209" s="29">
        <v>2025000151</v>
      </c>
      <c r="C4209" s="31" t="s">
        <v>193</v>
      </c>
      <c r="D4209" s="29" t="s">
        <v>179</v>
      </c>
      <c r="E4209" s="31" t="s">
        <v>411</v>
      </c>
      <c r="F4209" s="43"/>
      <c r="G4209" s="32"/>
      <c r="H4209" s="24" t="s">
        <v>230</v>
      </c>
      <c r="I4209" s="24"/>
      <c r="J4209" s="24">
        <v>45877</v>
      </c>
      <c r="K4209" s="28">
        <v>242</v>
      </c>
      <c r="L4209" s="44">
        <v>242</v>
      </c>
      <c r="M4209" s="28">
        <v>242</v>
      </c>
      <c r="N4209" s="44">
        <v>242</v>
      </c>
      <c r="O4209" s="27">
        <f>IF(ISBLANK(J4209), "", IF(LEFT(B4209) = "P", J4209+60, J4209+90))</f>
        <v>45967</v>
      </c>
      <c r="P4209" s="27">
        <v>45954</v>
      </c>
      <c r="Q4209" s="27">
        <f>IF(NOT(ISNUMBER(P4209)),"",P4209+15)</f>
        <v>45969</v>
      </c>
      <c r="R4209" s="25" t="s">
        <v>195</v>
      </c>
      <c r="S4209" s="25"/>
      <c r="T4209" s="42"/>
      <c r="U4209" s="24"/>
      <c r="V4209" s="24"/>
      <c r="W4209" s="24"/>
      <c r="X4209" s="24">
        <v>45973</v>
      </c>
      <c r="Y4209" s="23" t="str">
        <f ca="1">IF(LEFT(B4209) = "P",
        IF(OR(ISBLANK(I4209), I4209 = ""), TODAY() - F4209 &amp; CHAR(10) &amp; "(preapproval)", I4209 - F4209 &amp; CHAR(10) &amp; "(PFL filed)"),
       IF(OR(ISBLANK(Z4209), Z4209 = ""), TODAY() - J4209, X4209 - J4209 &amp; CHAR(10) &amp; "(closed)"))</f>
        <v>96
(closed)</v>
      </c>
      <c r="Z4209" s="6" t="str">
        <f>IF(ISBLANK(X4209), "", "Yes")</f>
        <v>Yes</v>
      </c>
    </row>
    <row r="4210" spans="1:26" ht="28.8" hidden="1" x14ac:dyDescent="0.3">
      <c r="A4210" s="29" t="s">
        <v>185</v>
      </c>
      <c r="B4210" s="29">
        <v>2025000152</v>
      </c>
      <c r="C4210" s="31" t="s">
        <v>193</v>
      </c>
      <c r="D4210" s="29" t="s">
        <v>179</v>
      </c>
      <c r="E4210" s="31" t="s">
        <v>410</v>
      </c>
      <c r="F4210" s="43"/>
      <c r="G4210" s="32"/>
      <c r="H4210" s="24" t="s">
        <v>230</v>
      </c>
      <c r="I4210" s="24"/>
      <c r="J4210" s="24">
        <v>45877</v>
      </c>
      <c r="K4210" s="28">
        <v>484</v>
      </c>
      <c r="L4210" s="44">
        <v>484</v>
      </c>
      <c r="M4210" s="28">
        <v>297.5</v>
      </c>
      <c r="N4210" s="28">
        <v>297.5</v>
      </c>
      <c r="O4210" s="27">
        <f>IF(ISBLANK(J4210), "", IF(LEFT(B4210) = "P", J4210+60, J4210+90))</f>
        <v>45967</v>
      </c>
      <c r="P4210" s="27">
        <v>45933</v>
      </c>
      <c r="Q4210" s="27">
        <f>IF(NOT(ISNUMBER(P4210)),"",P4210+15)</f>
        <v>45948</v>
      </c>
      <c r="R4210" s="25" t="s">
        <v>195</v>
      </c>
      <c r="S4210" s="25"/>
      <c r="T4210" s="42"/>
      <c r="U4210" s="24"/>
      <c r="V4210" s="24"/>
      <c r="W4210" s="24"/>
      <c r="X4210" s="24">
        <v>45951</v>
      </c>
      <c r="Y4210" s="23" t="str">
        <f ca="1">IF(LEFT(B4210) = "P",
        IF(OR(ISBLANK(I4210), I4210 = ""), TODAY() - F4210 &amp; CHAR(10) &amp; "(preapproval)", I4210 - F4210 &amp; CHAR(10) &amp; "(PFL filed)"),
       IF(OR(ISBLANK(Z4210), Z4210 = ""), TODAY() - J4210, X4210 - J4210 &amp; CHAR(10) &amp; "(closed)"))</f>
        <v>74
(closed)</v>
      </c>
      <c r="Z4210" s="6" t="str">
        <f>IF(ISBLANK(X4210), "", "Yes")</f>
        <v>Yes</v>
      </c>
    </row>
    <row r="4211" spans="1:26" ht="28.8" hidden="1" x14ac:dyDescent="0.3">
      <c r="A4211" s="29" t="s">
        <v>185</v>
      </c>
      <c r="B4211" s="29">
        <v>2025000153</v>
      </c>
      <c r="C4211" s="31" t="s">
        <v>291</v>
      </c>
      <c r="D4211" s="29" t="s">
        <v>179</v>
      </c>
      <c r="E4211" s="31" t="s">
        <v>409</v>
      </c>
      <c r="F4211" s="43"/>
      <c r="G4211" s="32"/>
      <c r="H4211" s="24" t="s">
        <v>230</v>
      </c>
      <c r="I4211" s="24"/>
      <c r="J4211" s="24">
        <v>45880</v>
      </c>
      <c r="K4211" s="28">
        <v>20220</v>
      </c>
      <c r="L4211" s="44">
        <v>842.5</v>
      </c>
      <c r="M4211" s="28">
        <v>20220</v>
      </c>
      <c r="N4211" s="28">
        <v>842.5</v>
      </c>
      <c r="O4211" s="27">
        <f>IF(ISBLANK(J4211), "", IF(LEFT(B4211) = "P", J4211+60, J4211+90))</f>
        <v>45970</v>
      </c>
      <c r="P4211" s="27">
        <v>45966</v>
      </c>
      <c r="Q4211" s="27">
        <f>IF(NOT(ISNUMBER(P4211)),"",P4211+15)</f>
        <v>45981</v>
      </c>
      <c r="R4211" s="25" t="s">
        <v>195</v>
      </c>
      <c r="S4211" s="25"/>
      <c r="T4211" s="42"/>
      <c r="U4211" s="24"/>
      <c r="V4211" s="24"/>
      <c r="W4211" s="24"/>
      <c r="X4211" s="24">
        <v>45985</v>
      </c>
      <c r="Y4211" s="23" t="str">
        <f ca="1">IF(LEFT(B4211) = "P",
        IF(OR(ISBLANK(I4211), I4211 = ""), TODAY() - F4211 &amp; CHAR(10) &amp; "(preapproval)", I4211 - F4211 &amp; CHAR(10) &amp; "(PFL filed)"),
       IF(OR(ISBLANK(Z4211), Z4211 = ""), TODAY() - J4211, X4211 - J4211 &amp; CHAR(10) &amp; "(closed)"))</f>
        <v>105
(closed)</v>
      </c>
      <c r="Z4211" s="6" t="str">
        <f>IF(ISBLANK(X4211), "", "Yes")</f>
        <v>Yes</v>
      </c>
    </row>
    <row r="4212" spans="1:26" ht="14.4" x14ac:dyDescent="0.3">
      <c r="A4212" s="29" t="s">
        <v>185</v>
      </c>
      <c r="B4212" s="29">
        <v>2025000154</v>
      </c>
      <c r="C4212" s="31" t="s">
        <v>193</v>
      </c>
      <c r="D4212" s="29" t="s">
        <v>179</v>
      </c>
      <c r="E4212" s="31" t="s">
        <v>408</v>
      </c>
      <c r="F4212" s="43"/>
      <c r="G4212" s="32"/>
      <c r="H4212" s="24" t="s">
        <v>230</v>
      </c>
      <c r="I4212" s="24"/>
      <c r="J4212" s="24">
        <v>45881</v>
      </c>
      <c r="K4212" s="28">
        <v>156.9</v>
      </c>
      <c r="L4212" s="44">
        <v>156.9</v>
      </c>
      <c r="M4212" s="28">
        <v>156.9</v>
      </c>
      <c r="N4212" s="28">
        <v>156.9</v>
      </c>
      <c r="O4212" s="27">
        <f>IF(ISBLANK(J4212), "", IF(LEFT(B4212) = "P", J4212+60, J4212+90))</f>
        <v>45971</v>
      </c>
      <c r="P4212" s="27">
        <v>45954</v>
      </c>
      <c r="Q4212" s="27">
        <f>IF(NOT(ISNUMBER(P4212)),"",P4212+15)</f>
        <v>45969</v>
      </c>
      <c r="R4212" s="25"/>
      <c r="S4212" s="25"/>
      <c r="T4212" s="42"/>
      <c r="U4212" s="24"/>
      <c r="V4212" s="24"/>
      <c r="W4212" s="24"/>
      <c r="X4212" s="24"/>
      <c r="Y4212" s="23">
        <f ca="1">IF(LEFT(B4212) = "P",
        IF(OR(ISBLANK(I4212), I4212 = ""), TODAY() - F4212 &amp; CHAR(10) &amp; "(preapproval)", I4212 - F4212 &amp; CHAR(10) &amp; "(PFL filed)"),
       IF(OR(ISBLANK(Z4212), Z4212 = ""), TODAY() - J4212, X4212 - J4212 &amp; CHAR(10) &amp; "(closed)"))</f>
        <v>118</v>
      </c>
      <c r="Z4212" s="6" t="str">
        <f>IF(ISBLANK(X4212), "", "Yes")</f>
        <v/>
      </c>
    </row>
    <row r="4213" spans="1:26" ht="28.8" hidden="1" x14ac:dyDescent="0.3">
      <c r="A4213" s="29" t="s">
        <v>185</v>
      </c>
      <c r="B4213" s="29">
        <v>2025000155</v>
      </c>
      <c r="C4213" s="31" t="s">
        <v>193</v>
      </c>
      <c r="D4213" s="29" t="s">
        <v>177</v>
      </c>
      <c r="E4213" s="31" t="s">
        <v>407</v>
      </c>
      <c r="F4213" s="43"/>
      <c r="G4213" s="32"/>
      <c r="H4213" s="24" t="s">
        <v>230</v>
      </c>
      <c r="I4213" s="24"/>
      <c r="J4213" s="24">
        <v>45881</v>
      </c>
      <c r="K4213" s="28">
        <v>81</v>
      </c>
      <c r="L4213" s="44">
        <v>81</v>
      </c>
      <c r="M4213" s="28">
        <v>81</v>
      </c>
      <c r="N4213" s="28">
        <v>81</v>
      </c>
      <c r="O4213" s="27">
        <f>IF(ISBLANK(J4213), "", IF(LEFT(B4213) = "P", J4213+60, J4213+90))</f>
        <v>45971</v>
      </c>
      <c r="P4213" s="27">
        <v>45966</v>
      </c>
      <c r="Q4213" s="27">
        <f>IF(NOT(ISNUMBER(P4213)),"",P4213+15)</f>
        <v>45981</v>
      </c>
      <c r="R4213" s="25" t="s">
        <v>195</v>
      </c>
      <c r="S4213" s="25"/>
      <c r="T4213" s="42"/>
      <c r="U4213" s="24"/>
      <c r="V4213" s="24"/>
      <c r="W4213" s="24"/>
      <c r="X4213" s="24">
        <v>45985</v>
      </c>
      <c r="Y4213" s="23" t="str">
        <f ca="1">IF(LEFT(B4213) = "P",
        IF(OR(ISBLANK(I4213), I4213 = ""), TODAY() - F4213 &amp; CHAR(10) &amp; "(preapproval)", I4213 - F4213 &amp; CHAR(10) &amp; "(PFL filed)"),
       IF(OR(ISBLANK(Z4213), Z4213 = ""), TODAY() - J4213, X4213 - J4213 &amp; CHAR(10) &amp; "(closed)"))</f>
        <v>104
(closed)</v>
      </c>
      <c r="Z4213" s="6" t="str">
        <f>IF(ISBLANK(X4213), "", "Yes")</f>
        <v>Yes</v>
      </c>
    </row>
    <row r="4214" spans="1:26" ht="28.8" hidden="1" x14ac:dyDescent="0.3">
      <c r="A4214" s="29" t="s">
        <v>185</v>
      </c>
      <c r="B4214" s="29">
        <v>2025000156</v>
      </c>
      <c r="C4214" s="31" t="s">
        <v>193</v>
      </c>
      <c r="D4214" s="29" t="s">
        <v>179</v>
      </c>
      <c r="E4214" s="31" t="s">
        <v>406</v>
      </c>
      <c r="F4214" s="43"/>
      <c r="G4214" s="32"/>
      <c r="H4214" s="24" t="s">
        <v>230</v>
      </c>
      <c r="I4214" s="24"/>
      <c r="J4214" s="24">
        <v>45881</v>
      </c>
      <c r="K4214" s="28">
        <v>239.55</v>
      </c>
      <c r="L4214" s="44">
        <v>218</v>
      </c>
      <c r="M4214" s="28">
        <v>239.55</v>
      </c>
      <c r="N4214" s="28">
        <v>218</v>
      </c>
      <c r="O4214" s="27">
        <f>IF(ISBLANK(J4214), "", IF(LEFT(B4214) = "P", J4214+60, J4214+90))</f>
        <v>45971</v>
      </c>
      <c r="P4214" s="27">
        <v>45961</v>
      </c>
      <c r="Q4214" s="27">
        <f>IF(NOT(ISNUMBER(P4214)),"",P4214+15)</f>
        <v>45976</v>
      </c>
      <c r="R4214" s="25" t="s">
        <v>195</v>
      </c>
      <c r="S4214" s="25"/>
      <c r="T4214" s="42"/>
      <c r="U4214" s="24"/>
      <c r="V4214" s="24"/>
      <c r="W4214" s="24"/>
      <c r="X4214" s="24">
        <v>45985</v>
      </c>
      <c r="Y4214" s="23" t="str">
        <f ca="1">IF(LEFT(B4214) = "P",
        IF(OR(ISBLANK(I4214), I4214 = ""), TODAY() - F4214 &amp; CHAR(10) &amp; "(preapproval)", I4214 - F4214 &amp; CHAR(10) &amp; "(PFL filed)"),
       IF(OR(ISBLANK(Z4214), Z4214 = ""), TODAY() - J4214, X4214 - J4214 &amp; CHAR(10) &amp; "(closed)"))</f>
        <v>104
(closed)</v>
      </c>
      <c r="Z4214" s="6" t="str">
        <f>IF(ISBLANK(X4214), "", "Yes")</f>
        <v>Yes</v>
      </c>
    </row>
    <row r="4215" spans="1:26" ht="28.8" hidden="1" x14ac:dyDescent="0.3">
      <c r="A4215" s="29" t="s">
        <v>185</v>
      </c>
      <c r="B4215" s="29">
        <v>2025000157</v>
      </c>
      <c r="C4215" s="31" t="s">
        <v>405</v>
      </c>
      <c r="D4215" s="29" t="s">
        <v>179</v>
      </c>
      <c r="E4215" s="31" t="s">
        <v>390</v>
      </c>
      <c r="F4215" s="43"/>
      <c r="G4215" s="32"/>
      <c r="H4215" s="24" t="s">
        <v>230</v>
      </c>
      <c r="I4215" s="24"/>
      <c r="J4215" s="24">
        <v>45883</v>
      </c>
      <c r="K4215" s="28">
        <v>59.5</v>
      </c>
      <c r="L4215" s="44">
        <v>59.5</v>
      </c>
      <c r="M4215" s="28">
        <v>0</v>
      </c>
      <c r="N4215" s="28">
        <v>0</v>
      </c>
      <c r="O4215" s="27">
        <f>IF(ISBLANK(J4215), "", IF(LEFT(B4215) = "P", J4215+60, J4215+90))</f>
        <v>45973</v>
      </c>
      <c r="P4215" s="27" t="s">
        <v>230</v>
      </c>
      <c r="Q4215" s="27" t="s">
        <v>230</v>
      </c>
      <c r="R4215" s="25" t="s">
        <v>195</v>
      </c>
      <c r="S4215" s="25"/>
      <c r="T4215" s="42"/>
      <c r="U4215" s="24"/>
      <c r="V4215" s="24"/>
      <c r="W4215" s="24" t="s">
        <v>230</v>
      </c>
      <c r="X4215" s="24">
        <v>45884</v>
      </c>
      <c r="Y4215" s="23" t="str">
        <f ca="1">IF(LEFT(B4215) = "P",
        IF(OR(ISBLANK(I4215), I4215 = ""), TODAY() - F4215 &amp; CHAR(10) &amp; "(preapproval)", I4215 - F4215 &amp; CHAR(10) &amp; "(PFL filed)"),
       IF(OR(ISBLANK(Z4215), Z4215 = ""), TODAY() - J4215, X4215 - J4215 &amp; CHAR(10) &amp; "(closed)"))</f>
        <v>1
(closed)</v>
      </c>
      <c r="Z4215" s="6" t="str">
        <f>IF(ISBLANK(X4215), "", "Yes")</f>
        <v>Yes</v>
      </c>
    </row>
    <row r="4216" spans="1:26" ht="28.8" hidden="1" x14ac:dyDescent="0.3">
      <c r="A4216" s="29" t="s">
        <v>185</v>
      </c>
      <c r="B4216" s="29">
        <v>2025000158</v>
      </c>
      <c r="C4216" s="31" t="s">
        <v>193</v>
      </c>
      <c r="D4216" s="29" t="s">
        <v>177</v>
      </c>
      <c r="E4216" s="31" t="s">
        <v>404</v>
      </c>
      <c r="F4216" s="43"/>
      <c r="G4216" s="32"/>
      <c r="H4216" s="24" t="s">
        <v>230</v>
      </c>
      <c r="I4216" s="24"/>
      <c r="J4216" s="24">
        <v>45884</v>
      </c>
      <c r="K4216" s="28">
        <v>52</v>
      </c>
      <c r="L4216" s="44">
        <v>52</v>
      </c>
      <c r="M4216" s="28">
        <v>52</v>
      </c>
      <c r="N4216" s="28">
        <v>52</v>
      </c>
      <c r="O4216" s="27">
        <f>IF(ISBLANK(J4216), "", IF(LEFT(B4216) = "P", J4216+60, J4216+90))</f>
        <v>45974</v>
      </c>
      <c r="P4216" s="27">
        <v>45961</v>
      </c>
      <c r="Q4216" s="27">
        <f>IF(NOT(ISNUMBER(P4216)),"",P4216+15)</f>
        <v>45976</v>
      </c>
      <c r="R4216" s="25" t="s">
        <v>195</v>
      </c>
      <c r="S4216" s="25"/>
      <c r="T4216" s="42"/>
      <c r="U4216" s="24"/>
      <c r="V4216" s="24"/>
      <c r="W4216" s="24"/>
      <c r="X4216" s="24">
        <v>45979</v>
      </c>
      <c r="Y4216" s="23" t="str">
        <f ca="1">IF(LEFT(B4216) = "P",
        IF(OR(ISBLANK(I4216), I4216 = ""), TODAY() - F4216 &amp; CHAR(10) &amp; "(preapproval)", I4216 - F4216 &amp; CHAR(10) &amp; "(PFL filed)"),
       IF(OR(ISBLANK(Z4216), Z4216 = ""), TODAY() - J4216, X4216 - J4216 &amp; CHAR(10) &amp; "(closed)"))</f>
        <v>95
(closed)</v>
      </c>
      <c r="Z4216" s="6" t="str">
        <f>IF(ISBLANK(X4216), "", "Yes")</f>
        <v>Yes</v>
      </c>
    </row>
    <row r="4217" spans="1:26" ht="28.8" hidden="1" x14ac:dyDescent="0.3">
      <c r="A4217" s="29" t="s">
        <v>185</v>
      </c>
      <c r="B4217" s="29">
        <v>2025000159</v>
      </c>
      <c r="C4217" s="31" t="s">
        <v>193</v>
      </c>
      <c r="D4217" s="29" t="s">
        <v>177</v>
      </c>
      <c r="E4217" s="31" t="s">
        <v>403</v>
      </c>
      <c r="F4217" s="43"/>
      <c r="G4217" s="32"/>
      <c r="H4217" s="24" t="s">
        <v>230</v>
      </c>
      <c r="I4217" s="24"/>
      <c r="J4217" s="24">
        <v>45884</v>
      </c>
      <c r="K4217" s="28">
        <v>847.6</v>
      </c>
      <c r="L4217" s="44">
        <v>447.6</v>
      </c>
      <c r="M4217" s="28">
        <v>847.6</v>
      </c>
      <c r="N4217" s="28">
        <v>447.6</v>
      </c>
      <c r="O4217" s="27">
        <f>IF(ISBLANK(J4217), "", IF(LEFT(B4217) = "P", J4217+60, J4217+90))</f>
        <v>45974</v>
      </c>
      <c r="P4217" s="27">
        <v>45961</v>
      </c>
      <c r="Q4217" s="27">
        <f>IF(NOT(ISNUMBER(P4217)),"",P4217+15)</f>
        <v>45976</v>
      </c>
      <c r="R4217" s="25" t="s">
        <v>195</v>
      </c>
      <c r="S4217" s="25"/>
      <c r="T4217" s="42"/>
      <c r="U4217" s="24"/>
      <c r="V4217" s="24"/>
      <c r="W4217" s="24"/>
      <c r="X4217" s="24">
        <v>45979</v>
      </c>
      <c r="Y4217" s="23" t="str">
        <f ca="1">IF(LEFT(B4217) = "P",
        IF(OR(ISBLANK(I4217), I4217 = ""), TODAY() - F4217 &amp; CHAR(10) &amp; "(preapproval)", I4217 - F4217 &amp; CHAR(10) &amp; "(PFL filed)"),
       IF(OR(ISBLANK(Z4217), Z4217 = ""), TODAY() - J4217, X4217 - J4217 &amp; CHAR(10) &amp; "(closed)"))</f>
        <v>95
(closed)</v>
      </c>
      <c r="Z4217" s="6" t="str">
        <f>IF(ISBLANK(X4217), "", "Yes")</f>
        <v>Yes</v>
      </c>
    </row>
    <row r="4218" spans="1:26" ht="28.8" hidden="1" x14ac:dyDescent="0.3">
      <c r="A4218" s="29" t="s">
        <v>185</v>
      </c>
      <c r="B4218" s="29">
        <v>2025000160</v>
      </c>
      <c r="C4218" s="31" t="s">
        <v>193</v>
      </c>
      <c r="D4218" s="29" t="s">
        <v>179</v>
      </c>
      <c r="E4218" s="31" t="s">
        <v>402</v>
      </c>
      <c r="F4218" s="43"/>
      <c r="G4218" s="32"/>
      <c r="H4218" s="24" t="s">
        <v>230</v>
      </c>
      <c r="I4218" s="24"/>
      <c r="J4218" s="24">
        <v>45884</v>
      </c>
      <c r="K4218" s="28">
        <v>794</v>
      </c>
      <c r="L4218" s="44">
        <v>794</v>
      </c>
      <c r="M4218" s="28">
        <v>794</v>
      </c>
      <c r="N4218" s="28">
        <v>794</v>
      </c>
      <c r="O4218" s="27">
        <f>IF(ISBLANK(J4218), "", IF(LEFT(B4218) = "P", J4218+60, J4218+90))</f>
        <v>45974</v>
      </c>
      <c r="P4218" s="27">
        <v>45961</v>
      </c>
      <c r="Q4218" s="27">
        <f>IF(NOT(ISNUMBER(P4218)),"",P4218+15)</f>
        <v>45976</v>
      </c>
      <c r="R4218" s="25" t="s">
        <v>195</v>
      </c>
      <c r="S4218" s="25"/>
      <c r="T4218" s="42"/>
      <c r="U4218" s="24"/>
      <c r="V4218" s="24"/>
      <c r="W4218" s="24"/>
      <c r="X4218" s="24">
        <v>45979</v>
      </c>
      <c r="Y4218" s="23" t="str">
        <f ca="1">IF(LEFT(B4218) = "P",
        IF(OR(ISBLANK(I4218), I4218 = ""), TODAY() - F4218 &amp; CHAR(10) &amp; "(preapproval)", I4218 - F4218 &amp; CHAR(10) &amp; "(PFL filed)"),
       IF(OR(ISBLANK(Z4218), Z4218 = ""), TODAY() - J4218, X4218 - J4218 &amp; CHAR(10) &amp; "(closed)"))</f>
        <v>95
(closed)</v>
      </c>
      <c r="Z4218" s="6" t="str">
        <f>IF(ISBLANK(X4218), "", "Yes")</f>
        <v>Yes</v>
      </c>
    </row>
    <row r="4219" spans="1:26" ht="28.8" hidden="1" x14ac:dyDescent="0.3">
      <c r="A4219" s="29" t="s">
        <v>185</v>
      </c>
      <c r="B4219" s="29">
        <v>2025000161</v>
      </c>
      <c r="C4219" s="31" t="s">
        <v>242</v>
      </c>
      <c r="D4219" s="29" t="s">
        <v>179</v>
      </c>
      <c r="E4219" s="31" t="s">
        <v>401</v>
      </c>
      <c r="F4219" s="43"/>
      <c r="G4219" s="32"/>
      <c r="H4219" s="24" t="s">
        <v>230</v>
      </c>
      <c r="I4219" s="24"/>
      <c r="J4219" s="24">
        <v>45884</v>
      </c>
      <c r="K4219" s="28">
        <v>7600</v>
      </c>
      <c r="L4219" s="44">
        <v>400</v>
      </c>
      <c r="M4219" s="28">
        <v>7600</v>
      </c>
      <c r="N4219" s="28">
        <v>400</v>
      </c>
      <c r="O4219" s="27">
        <f>IF(ISBLANK(J4219), "", IF(LEFT(B4219) = "P", J4219+60, J4219+90))</f>
        <v>45974</v>
      </c>
      <c r="P4219" s="27">
        <v>45961</v>
      </c>
      <c r="Q4219" s="27">
        <f>IF(NOT(ISNUMBER(P4219)),"",P4219+15)</f>
        <v>45976</v>
      </c>
      <c r="R4219" s="25" t="s">
        <v>195</v>
      </c>
      <c r="S4219" s="25"/>
      <c r="T4219" s="42"/>
      <c r="U4219" s="24"/>
      <c r="V4219" s="24"/>
      <c r="W4219" s="24"/>
      <c r="X4219" s="24">
        <v>45979</v>
      </c>
      <c r="Y4219" s="23" t="str">
        <f ca="1">IF(LEFT(B4219) = "P",
        IF(OR(ISBLANK(I4219), I4219 = ""), TODAY() - F4219 &amp; CHAR(10) &amp; "(preapproval)", I4219 - F4219 &amp; CHAR(10) &amp; "(PFL filed)"),
       IF(OR(ISBLANK(Z4219), Z4219 = ""), TODAY() - J4219, X4219 - J4219 &amp; CHAR(10) &amp; "(closed)"))</f>
        <v>95
(closed)</v>
      </c>
      <c r="Z4219" s="6" t="str">
        <f>IF(ISBLANK(X4219), "", "Yes")</f>
        <v>Yes</v>
      </c>
    </row>
    <row r="4220" spans="1:26" ht="14.4" x14ac:dyDescent="0.3">
      <c r="A4220" s="29" t="s">
        <v>185</v>
      </c>
      <c r="B4220" s="29">
        <v>2025000162</v>
      </c>
      <c r="C4220" s="31" t="s">
        <v>193</v>
      </c>
      <c r="D4220" s="29" t="s">
        <v>179</v>
      </c>
      <c r="E4220" s="31" t="s">
        <v>400</v>
      </c>
      <c r="F4220" s="43"/>
      <c r="G4220" s="32"/>
      <c r="H4220" s="24" t="s">
        <v>230</v>
      </c>
      <c r="I4220" s="24"/>
      <c r="J4220" s="24">
        <v>45888</v>
      </c>
      <c r="K4220" s="28">
        <v>408</v>
      </c>
      <c r="L4220" s="44">
        <v>408</v>
      </c>
      <c r="M4220" s="28">
        <v>408</v>
      </c>
      <c r="N4220" s="28">
        <v>408</v>
      </c>
      <c r="O4220" s="27">
        <f>IF(ISBLANK(J4220), "", IF(LEFT(B4220) = "P", J4220+60, J4220+90))</f>
        <v>45978</v>
      </c>
      <c r="P4220" s="27">
        <v>45975</v>
      </c>
      <c r="Q4220" s="27">
        <f>IF(NOT(ISNUMBER(P4220)),"",P4220+15)</f>
        <v>45990</v>
      </c>
      <c r="R4220" s="25" t="s">
        <v>195</v>
      </c>
      <c r="S4220" s="25"/>
      <c r="T4220" s="42"/>
      <c r="U4220" s="24"/>
      <c r="V4220" s="24"/>
      <c r="W4220" s="24"/>
      <c r="X4220" s="24"/>
      <c r="Y4220" s="23">
        <f ca="1">IF(LEFT(B4220) = "P",
        IF(OR(ISBLANK(I4220), I4220 = ""), TODAY() - F4220 &amp; CHAR(10) &amp; "(preapproval)", I4220 - F4220 &amp; CHAR(10) &amp; "(PFL filed)"),
       IF(OR(ISBLANK(Z4220), Z4220 = ""), TODAY() - J4220, X4220 - J4220 &amp; CHAR(10) &amp; "(closed)"))</f>
        <v>111</v>
      </c>
      <c r="Z4220" s="6" t="str">
        <f>IF(ISBLANK(X4220), "", "Yes")</f>
        <v/>
      </c>
    </row>
    <row r="4221" spans="1:26" ht="28.8" hidden="1" x14ac:dyDescent="0.3">
      <c r="A4221" s="29" t="s">
        <v>185</v>
      </c>
      <c r="B4221" s="29">
        <v>2025000163</v>
      </c>
      <c r="C4221" s="31" t="s">
        <v>193</v>
      </c>
      <c r="D4221" s="29" t="s">
        <v>179</v>
      </c>
      <c r="E4221" s="31" t="s">
        <v>399</v>
      </c>
      <c r="F4221" s="43"/>
      <c r="G4221" s="32"/>
      <c r="H4221" s="24" t="s">
        <v>230</v>
      </c>
      <c r="I4221" s="24"/>
      <c r="J4221" s="24">
        <v>45888</v>
      </c>
      <c r="K4221" s="28">
        <v>734</v>
      </c>
      <c r="L4221" s="44">
        <v>534</v>
      </c>
      <c r="M4221" s="28">
        <v>734</v>
      </c>
      <c r="N4221" s="28">
        <v>534</v>
      </c>
      <c r="O4221" s="27">
        <v>45978</v>
      </c>
      <c r="P4221" s="27">
        <v>45967</v>
      </c>
      <c r="Q4221" s="27">
        <f>IF(NOT(ISNUMBER(P4221)),"",P4221+15)</f>
        <v>45982</v>
      </c>
      <c r="R4221" s="25" t="s">
        <v>195</v>
      </c>
      <c r="S4221" s="25"/>
      <c r="T4221" s="42"/>
      <c r="U4221" s="24"/>
      <c r="V4221" s="24"/>
      <c r="W4221" s="24"/>
      <c r="X4221" s="24">
        <v>45985</v>
      </c>
      <c r="Y4221" s="23" t="str">
        <f ca="1">IF(LEFT(B4221) = "P",
        IF(OR(ISBLANK(I4221), I4221 = ""), TODAY() - F4221 &amp; CHAR(10) &amp; "(preapproval)", I4221 - F4221 &amp; CHAR(10) &amp; "(PFL filed)"),
       IF(OR(ISBLANK(Z4221), Z4221 = ""), TODAY() - J4221, X4221 - J4221 &amp; CHAR(10) &amp; "(closed)"))</f>
        <v>97
(closed)</v>
      </c>
      <c r="Z4221" s="6" t="str">
        <f>IF(ISBLANK(X4221), "", "Yes")</f>
        <v>Yes</v>
      </c>
    </row>
    <row r="4222" spans="1:26" ht="28.8" hidden="1" x14ac:dyDescent="0.3">
      <c r="A4222" s="29" t="s">
        <v>185</v>
      </c>
      <c r="B4222" s="29">
        <v>2025000164</v>
      </c>
      <c r="C4222" s="31" t="s">
        <v>193</v>
      </c>
      <c r="D4222" s="29" t="s">
        <v>179</v>
      </c>
      <c r="E4222" s="31" t="s">
        <v>398</v>
      </c>
      <c r="F4222" s="43"/>
      <c r="G4222" s="32"/>
      <c r="H4222" s="24" t="s">
        <v>230</v>
      </c>
      <c r="I4222" s="24"/>
      <c r="J4222" s="24">
        <v>45888</v>
      </c>
      <c r="K4222" s="28">
        <v>554</v>
      </c>
      <c r="L4222" s="44">
        <v>554</v>
      </c>
      <c r="M4222" s="28">
        <v>554</v>
      </c>
      <c r="N4222" s="28">
        <v>554</v>
      </c>
      <c r="O4222" s="27">
        <f>IF(ISBLANK(J4222), "", IF(LEFT(B4222) = "P", J4222+60, J4222+90))</f>
        <v>45978</v>
      </c>
      <c r="P4222" s="27">
        <v>45933</v>
      </c>
      <c r="Q4222" s="27">
        <f>IF(NOT(ISNUMBER(P4222)),"",P4222+15)</f>
        <v>45948</v>
      </c>
      <c r="R4222" s="25" t="s">
        <v>195</v>
      </c>
      <c r="S4222" s="25"/>
      <c r="T4222" s="42"/>
      <c r="U4222" s="24"/>
      <c r="V4222" s="24"/>
      <c r="W4222" s="24"/>
      <c r="X4222" s="24">
        <v>45953</v>
      </c>
      <c r="Y4222" s="23" t="str">
        <f ca="1">IF(LEFT(B4222) = "P",
        IF(OR(ISBLANK(I4222), I4222 = ""), TODAY() - F4222 &amp; CHAR(10) &amp; "(preapproval)", I4222 - F4222 &amp; CHAR(10) &amp; "(PFL filed)"),
       IF(OR(ISBLANK(Z4222), Z4222 = ""), TODAY() - J4222, X4222 - J4222 &amp; CHAR(10) &amp; "(closed)"))</f>
        <v>65
(closed)</v>
      </c>
      <c r="Z4222" s="6" t="str">
        <f>IF(ISBLANK(X4222), "", "Yes")</f>
        <v>Yes</v>
      </c>
    </row>
    <row r="4223" spans="1:26" ht="28.8" hidden="1" x14ac:dyDescent="0.3">
      <c r="A4223" s="29" t="s">
        <v>185</v>
      </c>
      <c r="B4223" s="29">
        <v>2025000165</v>
      </c>
      <c r="C4223" s="31" t="s">
        <v>291</v>
      </c>
      <c r="D4223" s="29" t="s">
        <v>179</v>
      </c>
      <c r="E4223" s="31" t="s">
        <v>397</v>
      </c>
      <c r="F4223" s="43"/>
      <c r="G4223" s="32"/>
      <c r="H4223" s="24" t="s">
        <v>230</v>
      </c>
      <c r="I4223" s="24"/>
      <c r="J4223" s="24">
        <v>45890</v>
      </c>
      <c r="K4223" s="28">
        <v>11534.4</v>
      </c>
      <c r="L4223" s="44">
        <v>712</v>
      </c>
      <c r="M4223" s="28">
        <v>11534</v>
      </c>
      <c r="N4223" s="28">
        <v>356</v>
      </c>
      <c r="O4223" s="27">
        <f>IF(ISBLANK(J4223), "", IF(LEFT(B4223) = "P", J4223+60, J4223+90))</f>
        <v>45980</v>
      </c>
      <c r="P4223" s="27">
        <v>45961</v>
      </c>
      <c r="Q4223" s="27">
        <f>IF(NOT(ISNUMBER(P4223)),"",P4223+15)</f>
        <v>45976</v>
      </c>
      <c r="R4223" s="25" t="s">
        <v>195</v>
      </c>
      <c r="S4223" s="25"/>
      <c r="T4223" s="42"/>
      <c r="U4223" s="24"/>
      <c r="V4223" s="24"/>
      <c r="W4223" s="24"/>
      <c r="X4223" s="24">
        <v>45979</v>
      </c>
      <c r="Y4223" s="23" t="str">
        <f ca="1">IF(LEFT(B4223) = "P",
        IF(OR(ISBLANK(I4223), I4223 = ""), TODAY() - F4223 &amp; CHAR(10) &amp; "(preapproval)", I4223 - F4223 &amp; CHAR(10) &amp; "(PFL filed)"),
       IF(OR(ISBLANK(Z4223), Z4223 = ""), TODAY() - J4223, X4223 - J4223 &amp; CHAR(10) &amp; "(closed)"))</f>
        <v>89
(closed)</v>
      </c>
      <c r="Z4223" s="6" t="str">
        <f>IF(ISBLANK(X4223), "", "Yes")</f>
        <v>Yes</v>
      </c>
    </row>
    <row r="4224" spans="1:26" ht="28.8" hidden="1" x14ac:dyDescent="0.3">
      <c r="A4224" s="29" t="s">
        <v>185</v>
      </c>
      <c r="B4224" s="29">
        <v>2025000166</v>
      </c>
      <c r="C4224" s="31" t="s">
        <v>291</v>
      </c>
      <c r="D4224" s="29" t="s">
        <v>179</v>
      </c>
      <c r="E4224" s="31" t="s">
        <v>396</v>
      </c>
      <c r="F4224" s="43"/>
      <c r="G4224" s="32"/>
      <c r="H4224" s="24" t="s">
        <v>230</v>
      </c>
      <c r="I4224" s="24"/>
      <c r="J4224" s="24">
        <v>45890</v>
      </c>
      <c r="K4224" s="28">
        <v>1062.5</v>
      </c>
      <c r="L4224" s="44">
        <v>1062.5</v>
      </c>
      <c r="M4224" s="28">
        <v>1062.5</v>
      </c>
      <c r="N4224" s="28">
        <v>1062.5</v>
      </c>
      <c r="O4224" s="27">
        <f>IF(ISBLANK(J4224), "", IF(LEFT(B4224) = "P", J4224+60, J4224+90))</f>
        <v>45980</v>
      </c>
      <c r="P4224" s="27">
        <v>45967</v>
      </c>
      <c r="Q4224" s="27">
        <f>IF(NOT(ISNUMBER(P4224)),"",P4224+15)</f>
        <v>45982</v>
      </c>
      <c r="R4224" s="25" t="s">
        <v>195</v>
      </c>
      <c r="S4224" s="25"/>
      <c r="T4224" s="42"/>
      <c r="U4224" s="24"/>
      <c r="V4224" s="24"/>
      <c r="W4224" s="24"/>
      <c r="X4224" s="24">
        <v>45985</v>
      </c>
      <c r="Y4224" s="23" t="str">
        <f ca="1">IF(LEFT(B4224) = "P",
        IF(OR(ISBLANK(I4224), I4224 = ""), TODAY() - F4224 &amp; CHAR(10) &amp; "(preapproval)", I4224 - F4224 &amp; CHAR(10) &amp; "(PFL filed)"),
       IF(OR(ISBLANK(Z4224), Z4224 = ""), TODAY() - J4224, X4224 - J4224 &amp; CHAR(10) &amp; "(closed)"))</f>
        <v>95
(closed)</v>
      </c>
      <c r="Z4224" s="6" t="str">
        <f>IF(ISBLANK(X4224), "", "Yes")</f>
        <v>Yes</v>
      </c>
    </row>
    <row r="4225" spans="1:26" ht="28.8" hidden="1" x14ac:dyDescent="0.3">
      <c r="A4225" s="29" t="s">
        <v>185</v>
      </c>
      <c r="B4225" s="29">
        <v>2025000167</v>
      </c>
      <c r="C4225" s="31" t="s">
        <v>238</v>
      </c>
      <c r="D4225" s="29" t="s">
        <v>179</v>
      </c>
      <c r="E4225" s="31" t="s">
        <v>395</v>
      </c>
      <c r="F4225" s="43"/>
      <c r="G4225" s="32"/>
      <c r="H4225" s="24" t="s">
        <v>230</v>
      </c>
      <c r="I4225" s="24"/>
      <c r="J4225" s="24">
        <v>45891</v>
      </c>
      <c r="K4225" s="28">
        <v>865.2</v>
      </c>
      <c r="L4225" s="44">
        <v>865.2</v>
      </c>
      <c r="M4225" s="28">
        <v>865.2</v>
      </c>
      <c r="N4225" s="28">
        <v>865.2</v>
      </c>
      <c r="O4225" s="27">
        <f>IF(ISBLANK(J4225), "", IF(LEFT(B4225) = "P", J4225+60, J4225+90))</f>
        <v>45981</v>
      </c>
      <c r="P4225" s="27">
        <v>45967</v>
      </c>
      <c r="Q4225" s="27">
        <f>IF(NOT(ISNUMBER(P4225)),"",P4225+15)</f>
        <v>45982</v>
      </c>
      <c r="R4225" s="25" t="s">
        <v>195</v>
      </c>
      <c r="S4225" s="25"/>
      <c r="T4225" s="42"/>
      <c r="U4225" s="24"/>
      <c r="V4225" s="24"/>
      <c r="W4225" s="24"/>
      <c r="X4225" s="24">
        <v>45985</v>
      </c>
      <c r="Y4225" s="23" t="str">
        <f ca="1">IF(LEFT(B4225) = "P",
        IF(OR(ISBLANK(I4225), I4225 = ""), TODAY() - F4225 &amp; CHAR(10) &amp; "(preapproval)", I4225 - F4225 &amp; CHAR(10) &amp; "(PFL filed)"),
       IF(OR(ISBLANK(Z4225), Z4225 = ""), TODAY() - J4225, X4225 - J4225 &amp; CHAR(10) &amp; "(closed)"))</f>
        <v>94
(closed)</v>
      </c>
      <c r="Z4225" s="6" t="str">
        <f>IF(ISBLANK(X4225), "", "Yes")</f>
        <v>Yes</v>
      </c>
    </row>
    <row r="4226" spans="1:26" ht="28.8" hidden="1" x14ac:dyDescent="0.3">
      <c r="A4226" s="29" t="s">
        <v>185</v>
      </c>
      <c r="B4226" s="29">
        <v>2025000168</v>
      </c>
      <c r="C4226" s="31" t="s">
        <v>193</v>
      </c>
      <c r="D4226" s="29" t="s">
        <v>179</v>
      </c>
      <c r="E4226" s="31" t="s">
        <v>394</v>
      </c>
      <c r="F4226" s="43"/>
      <c r="G4226" s="32"/>
      <c r="H4226" s="24" t="s">
        <v>230</v>
      </c>
      <c r="I4226" s="24"/>
      <c r="J4226" s="24">
        <v>45891</v>
      </c>
      <c r="K4226" s="28">
        <v>1116</v>
      </c>
      <c r="L4226" s="44">
        <v>1116</v>
      </c>
      <c r="M4226" s="28">
        <v>1116</v>
      </c>
      <c r="N4226" s="28">
        <v>1116</v>
      </c>
      <c r="O4226" s="27">
        <f>IF(ISBLANK(J4226), "", IF(LEFT(B4226) = "P", J4226+60, J4226+90))</f>
        <v>45981</v>
      </c>
      <c r="P4226" s="27">
        <v>45967</v>
      </c>
      <c r="Q4226" s="27">
        <f>IF(NOT(ISNUMBER(P4226)),"",P4226+15)</f>
        <v>45982</v>
      </c>
      <c r="R4226" s="25" t="s">
        <v>195</v>
      </c>
      <c r="S4226" s="25"/>
      <c r="T4226" s="42"/>
      <c r="U4226" s="24"/>
      <c r="V4226" s="24"/>
      <c r="W4226" s="24"/>
      <c r="X4226" s="24">
        <v>45985</v>
      </c>
      <c r="Y4226" s="23" t="str">
        <f ca="1">IF(LEFT(B4226) = "P",
        IF(OR(ISBLANK(I4226), I4226 = ""), TODAY() - F4226 &amp; CHAR(10) &amp; "(preapproval)", I4226 - F4226 &amp; CHAR(10) &amp; "(PFL filed)"),
       IF(OR(ISBLANK(Z4226), Z4226 = ""), TODAY() - J4226, X4226 - J4226 &amp; CHAR(10) &amp; "(closed)"))</f>
        <v>94
(closed)</v>
      </c>
      <c r="Z4226" s="6" t="str">
        <f>IF(ISBLANK(X4226), "", "Yes")</f>
        <v>Yes</v>
      </c>
    </row>
    <row r="4227" spans="1:26" ht="28.8" hidden="1" x14ac:dyDescent="0.3">
      <c r="A4227" s="29" t="s">
        <v>185</v>
      </c>
      <c r="B4227" s="29">
        <v>2025000169</v>
      </c>
      <c r="C4227" s="31" t="s">
        <v>193</v>
      </c>
      <c r="D4227" s="29" t="s">
        <v>179</v>
      </c>
      <c r="E4227" s="31" t="s">
        <v>393</v>
      </c>
      <c r="F4227" s="43"/>
      <c r="G4227" s="32"/>
      <c r="H4227" s="24" t="s">
        <v>230</v>
      </c>
      <c r="I4227" s="24"/>
      <c r="J4227" s="24">
        <v>45891</v>
      </c>
      <c r="K4227" s="28">
        <v>93</v>
      </c>
      <c r="L4227" s="44">
        <v>93</v>
      </c>
      <c r="M4227" s="28">
        <v>93</v>
      </c>
      <c r="N4227" s="28">
        <v>93</v>
      </c>
      <c r="O4227" s="27">
        <f>IF(ISBLANK(J4227), "", IF(LEFT(B4227) = "P", J4227+60, J4227+90))</f>
        <v>45981</v>
      </c>
      <c r="P4227" s="27">
        <v>45967</v>
      </c>
      <c r="Q4227" s="27">
        <f>IF(NOT(ISNUMBER(P4227)),"",P4227+15)</f>
        <v>45982</v>
      </c>
      <c r="R4227" s="25" t="s">
        <v>195</v>
      </c>
      <c r="S4227" s="25"/>
      <c r="T4227" s="42"/>
      <c r="U4227" s="24"/>
      <c r="V4227" s="24"/>
      <c r="W4227" s="24"/>
      <c r="X4227" s="24"/>
      <c r="Y4227" s="23" t="str">
        <f ca="1">IF(LEFT(B4227) = "P",
        IF(OR(ISBLANK(I4227), I4227 = ""), TODAY() - F4227 &amp; CHAR(10) &amp; "(preapproval)", I4227 - F4227 &amp; CHAR(10) &amp; "(PFL filed)"),
       IF(OR(ISBLANK(Z4227), Z4227 = ""), TODAY() - J4227, X4227 - J4227 &amp; CHAR(10) &amp; "(closed)"))</f>
        <v>-45891
(closed)</v>
      </c>
      <c r="Z4227" s="6" t="s">
        <v>360</v>
      </c>
    </row>
    <row r="4228" spans="1:26" ht="28.8" hidden="1" x14ac:dyDescent="0.3">
      <c r="A4228" s="29" t="s">
        <v>185</v>
      </c>
      <c r="B4228" s="29">
        <v>2025000170</v>
      </c>
      <c r="C4228" s="31" t="s">
        <v>193</v>
      </c>
      <c r="D4228" s="29" t="s">
        <v>179</v>
      </c>
      <c r="E4228" s="31" t="s">
        <v>392</v>
      </c>
      <c r="F4228" s="43"/>
      <c r="G4228" s="32"/>
      <c r="H4228" s="24" t="s">
        <v>230</v>
      </c>
      <c r="I4228" s="24"/>
      <c r="J4228" s="24">
        <v>45895</v>
      </c>
      <c r="K4228" s="28">
        <v>521</v>
      </c>
      <c r="L4228" s="44">
        <v>521</v>
      </c>
      <c r="M4228" s="28">
        <v>521</v>
      </c>
      <c r="N4228" s="28">
        <v>521</v>
      </c>
      <c r="O4228" s="27">
        <f>IF(ISBLANK(J4228), "", IF(LEFT(B4228) = "P", J4228+60, J4228+90))</f>
        <v>45985</v>
      </c>
      <c r="P4228" s="27">
        <v>45975</v>
      </c>
      <c r="Q4228" s="27">
        <f>IF(NOT(ISNUMBER(P4228)),"",P4228+15)</f>
        <v>45990</v>
      </c>
      <c r="R4228" s="25" t="s">
        <v>195</v>
      </c>
      <c r="S4228" s="25"/>
      <c r="T4228" s="42"/>
      <c r="U4228" s="24"/>
      <c r="V4228" s="24"/>
      <c r="W4228" s="24"/>
      <c r="X4228" s="24"/>
      <c r="Y4228" s="23" t="str">
        <f ca="1">IF(LEFT(B4228) = "P",
        IF(OR(ISBLANK(I4228), I4228 = ""), TODAY() - F4228 &amp; CHAR(10) &amp; "(preapproval)", I4228 - F4228 &amp; CHAR(10) &amp; "(PFL filed)"),
       IF(OR(ISBLANK(Z4228), Z4228 = ""), TODAY() - J4228, X4228 - J4228 &amp; CHAR(10) &amp; "(closed)"))</f>
        <v>-45895
(closed)</v>
      </c>
      <c r="Z4228" s="6" t="s">
        <v>360</v>
      </c>
    </row>
    <row r="4229" spans="1:26" ht="28.8" hidden="1" x14ac:dyDescent="0.3">
      <c r="A4229" s="29" t="s">
        <v>185</v>
      </c>
      <c r="B4229" s="29">
        <v>2025000171</v>
      </c>
      <c r="C4229" s="31" t="s">
        <v>193</v>
      </c>
      <c r="D4229" s="29" t="s">
        <v>179</v>
      </c>
      <c r="E4229" s="31" t="s">
        <v>391</v>
      </c>
      <c r="F4229" s="43"/>
      <c r="G4229" s="32"/>
      <c r="H4229" s="24" t="s">
        <v>230</v>
      </c>
      <c r="I4229" s="24"/>
      <c r="J4229" s="24">
        <v>45895</v>
      </c>
      <c r="K4229" s="28">
        <v>820</v>
      </c>
      <c r="L4229" s="44">
        <v>820</v>
      </c>
      <c r="M4229" s="28">
        <v>820</v>
      </c>
      <c r="N4229" s="28">
        <v>820</v>
      </c>
      <c r="O4229" s="27">
        <f>IF(ISBLANK(J4229), "", IF(LEFT(B4229) = "P", J4229+60, J4229+90))</f>
        <v>45985</v>
      </c>
      <c r="P4229" s="27">
        <v>45968</v>
      </c>
      <c r="Q4229" s="27">
        <f>IF(NOT(ISNUMBER(P4229)),"",P4229+15)</f>
        <v>45983</v>
      </c>
      <c r="R4229" s="25" t="s">
        <v>195</v>
      </c>
      <c r="S4229" s="25"/>
      <c r="T4229" s="42"/>
      <c r="U4229" s="24"/>
      <c r="V4229" s="24"/>
      <c r="W4229" s="24"/>
      <c r="X4229" s="24">
        <v>45986</v>
      </c>
      <c r="Y4229" s="23" t="str">
        <f ca="1">IF(LEFT(B4229) = "P",
        IF(OR(ISBLANK(I4229), I4229 = ""), TODAY() - F4229 &amp; CHAR(10) &amp; "(preapproval)", I4229 - F4229 &amp; CHAR(10) &amp; "(PFL filed)"),
       IF(OR(ISBLANK(Z4229), Z4229 = ""), TODAY() - J4229, X4229 - J4229 &amp; CHAR(10) &amp; "(closed)"))</f>
        <v>91
(closed)</v>
      </c>
      <c r="Z4229" s="6" t="str">
        <f>IF(ISBLANK(X4229), "", "Yes")</f>
        <v>Yes</v>
      </c>
    </row>
    <row r="4230" spans="1:26" ht="28.8" hidden="1" x14ac:dyDescent="0.3">
      <c r="A4230" s="29" t="s">
        <v>185</v>
      </c>
      <c r="B4230" s="29">
        <v>2025000172</v>
      </c>
      <c r="C4230" s="31" t="s">
        <v>193</v>
      </c>
      <c r="D4230" s="29" t="s">
        <v>179</v>
      </c>
      <c r="E4230" s="31" t="s">
        <v>390</v>
      </c>
      <c r="F4230" s="43"/>
      <c r="G4230" s="32"/>
      <c r="H4230" s="24" t="s">
        <v>230</v>
      </c>
      <c r="I4230" s="24"/>
      <c r="J4230" s="24">
        <v>45895</v>
      </c>
      <c r="K4230" s="28">
        <v>161.9</v>
      </c>
      <c r="L4230" s="44">
        <v>0</v>
      </c>
      <c r="M4230" s="28">
        <v>161.9</v>
      </c>
      <c r="N4230" s="28">
        <v>0</v>
      </c>
      <c r="O4230" s="27">
        <f>IF(ISBLANK(J4230), "", IF(LEFT(B4230) = "P", J4230+60, J4230+90))</f>
        <v>45985</v>
      </c>
      <c r="P4230" s="27">
        <v>45968</v>
      </c>
      <c r="Q4230" s="27">
        <f>IF(NOT(ISNUMBER(P4230)),"",P4230+15)</f>
        <v>45983</v>
      </c>
      <c r="R4230" s="25" t="s">
        <v>195</v>
      </c>
      <c r="S4230" s="25"/>
      <c r="T4230" s="42"/>
      <c r="U4230" s="24"/>
      <c r="V4230" s="24"/>
      <c r="W4230" s="24"/>
      <c r="X4230" s="24">
        <v>45986</v>
      </c>
      <c r="Y4230" s="23" t="str">
        <f ca="1">IF(LEFT(B4230) = "P",
        IF(OR(ISBLANK(I4230), I4230 = ""), TODAY() - F4230 &amp; CHAR(10) &amp; "(preapproval)", I4230 - F4230 &amp; CHAR(10) &amp; "(PFL filed)"),
       IF(OR(ISBLANK(Z4230), Z4230 = ""), TODAY() - J4230, X4230 - J4230 &amp; CHAR(10) &amp; "(closed)"))</f>
        <v>91
(closed)</v>
      </c>
      <c r="Z4230" s="6" t="str">
        <f>IF(ISBLANK(X4230), "", "Yes")</f>
        <v>Yes</v>
      </c>
    </row>
    <row r="4231" spans="1:26" ht="28.8" x14ac:dyDescent="0.3">
      <c r="A4231" s="29" t="s">
        <v>185</v>
      </c>
      <c r="B4231" s="29">
        <v>2025000173</v>
      </c>
      <c r="C4231" s="31" t="s">
        <v>389</v>
      </c>
      <c r="D4231" s="29" t="s">
        <v>177</v>
      </c>
      <c r="E4231" s="31" t="s">
        <v>388</v>
      </c>
      <c r="F4231" s="43"/>
      <c r="G4231" s="32"/>
      <c r="H4231" s="24" t="s">
        <v>230</v>
      </c>
      <c r="I4231" s="24"/>
      <c r="J4231" s="24">
        <v>45896</v>
      </c>
      <c r="K4231" s="28">
        <v>47.5</v>
      </c>
      <c r="L4231" s="44">
        <v>47.5</v>
      </c>
      <c r="M4231" s="28">
        <v>47.5</v>
      </c>
      <c r="N4231" s="28">
        <v>47.5</v>
      </c>
      <c r="O4231" s="27">
        <f>IF(ISBLANK(J4231), "", IF(LEFT(B4231) = "P", J4231+60, J4231+90))</f>
        <v>45986</v>
      </c>
      <c r="P4231" s="27">
        <v>45681</v>
      </c>
      <c r="Q4231" s="27">
        <f>IF(NOT(ISNUMBER(P4231)),"",P4231+15)</f>
        <v>45696</v>
      </c>
      <c r="R4231" s="25"/>
      <c r="S4231" s="25"/>
      <c r="T4231" s="42"/>
      <c r="U4231" s="24"/>
      <c r="V4231" s="24"/>
      <c r="W4231" s="24"/>
      <c r="X4231" s="24"/>
      <c r="Y4231" s="23">
        <f ca="1">IF(LEFT(B4231) = "P",
        IF(OR(ISBLANK(I4231), I4231 = ""), TODAY() - F4231 &amp; CHAR(10) &amp; "(preapproval)", I4231 - F4231 &amp; CHAR(10) &amp; "(PFL filed)"),
       IF(OR(ISBLANK(Z4231), Z4231 = ""), TODAY() - J4231, X4231 - J4231 &amp; CHAR(10) &amp; "(closed)"))</f>
        <v>103</v>
      </c>
      <c r="Z4231" s="6" t="str">
        <f>IF(ISBLANK(X4231), "", "Yes")</f>
        <v/>
      </c>
    </row>
    <row r="4232" spans="1:26" ht="28.8" hidden="1" x14ac:dyDescent="0.3">
      <c r="A4232" s="29" t="s">
        <v>185</v>
      </c>
      <c r="B4232" s="29">
        <v>2025000175</v>
      </c>
      <c r="C4232" s="31" t="s">
        <v>193</v>
      </c>
      <c r="D4232" s="29" t="s">
        <v>179</v>
      </c>
      <c r="E4232" s="31" t="s">
        <v>387</v>
      </c>
      <c r="F4232" s="43"/>
      <c r="G4232" s="32"/>
      <c r="H4232" s="24" t="s">
        <v>230</v>
      </c>
      <c r="I4232" s="24"/>
      <c r="J4232" s="24">
        <v>45902</v>
      </c>
      <c r="K4232" s="28">
        <v>1558.39</v>
      </c>
      <c r="L4232" s="44">
        <v>965</v>
      </c>
      <c r="M4232" s="28">
        <v>1558.39</v>
      </c>
      <c r="N4232" s="28">
        <v>965</v>
      </c>
      <c r="O4232" s="27">
        <f>IF(ISBLANK(J4232), "", IF(LEFT(B4232) = "P", J4232+60, J4232+90))</f>
        <v>45992</v>
      </c>
      <c r="P4232" s="27">
        <v>45973</v>
      </c>
      <c r="Q4232" s="27">
        <f>IF(NOT(ISNUMBER(P4232)),"",P4232+15)</f>
        <v>45988</v>
      </c>
      <c r="R4232" s="25" t="s">
        <v>195</v>
      </c>
      <c r="S4232" s="25"/>
      <c r="T4232" s="42"/>
      <c r="U4232" s="24"/>
      <c r="V4232" s="24"/>
      <c r="W4232" s="24"/>
      <c r="X4232" s="24">
        <v>45993</v>
      </c>
      <c r="Y4232" s="23" t="str">
        <f ca="1">IF(LEFT(B4232) = "P",
        IF(OR(ISBLANK(I4232), I4232 = ""), TODAY() - F4232 &amp; CHAR(10) &amp; "(preapproval)", I4232 - F4232 &amp; CHAR(10) &amp; "(PFL filed)"),
       IF(OR(ISBLANK(Z4232), Z4232 = ""), TODAY() - J4232, X4232 - J4232 &amp; CHAR(10) &amp; "(closed)"))</f>
        <v>91
(closed)</v>
      </c>
      <c r="Z4232" s="6" t="str">
        <f>IF(ISBLANK(X4232), "", "Yes")</f>
        <v>Yes</v>
      </c>
    </row>
    <row r="4233" spans="1:26" ht="28.8" hidden="1" x14ac:dyDescent="0.3">
      <c r="A4233" s="29" t="s">
        <v>185</v>
      </c>
      <c r="B4233" s="29">
        <v>2025000176</v>
      </c>
      <c r="C4233" s="31" t="s">
        <v>238</v>
      </c>
      <c r="D4233" s="29" t="s">
        <v>179</v>
      </c>
      <c r="E4233" s="31" t="s">
        <v>386</v>
      </c>
      <c r="F4233" s="43"/>
      <c r="G4233" s="32"/>
      <c r="H4233" s="24" t="s">
        <v>230</v>
      </c>
      <c r="I4233" s="24"/>
      <c r="J4233" s="24">
        <v>45901</v>
      </c>
      <c r="K4233" s="28">
        <v>393.8</v>
      </c>
      <c r="L4233" s="44">
        <v>196.9</v>
      </c>
      <c r="M4233" s="28">
        <v>393.8</v>
      </c>
      <c r="N4233" s="28">
        <v>196.9</v>
      </c>
      <c r="O4233" s="27">
        <f>IF(ISBLANK(J4233), "", IF(LEFT(B4233) = "P", J4233+60, J4233+90))</f>
        <v>45991</v>
      </c>
      <c r="P4233" s="27">
        <v>45974</v>
      </c>
      <c r="Q4233" s="27">
        <f>IF(NOT(ISNUMBER(P4233)),"",P4233+15)</f>
        <v>45989</v>
      </c>
      <c r="R4233" s="25" t="s">
        <v>195</v>
      </c>
      <c r="S4233" s="25"/>
      <c r="T4233" s="42"/>
      <c r="U4233" s="24"/>
      <c r="V4233" s="24"/>
      <c r="W4233" s="24"/>
      <c r="X4233" s="24">
        <v>45993</v>
      </c>
      <c r="Y4233" s="23" t="str">
        <f ca="1">IF(LEFT(B4233) = "P",
        IF(OR(ISBLANK(I4233), I4233 = ""), TODAY() - F4233 &amp; CHAR(10) &amp; "(preapproval)", I4233 - F4233 &amp; CHAR(10) &amp; "(PFL filed)"),
       IF(OR(ISBLANK(Z4233), Z4233 = ""), TODAY() - J4233, X4233 - J4233 &amp; CHAR(10) &amp; "(closed)"))</f>
        <v>92
(closed)</v>
      </c>
      <c r="Z4233" s="6" t="str">
        <f>IF(ISBLANK(X4233), "", "Yes")</f>
        <v>Yes</v>
      </c>
    </row>
    <row r="4234" spans="1:26" ht="28.8" hidden="1" x14ac:dyDescent="0.3">
      <c r="A4234" s="29" t="s">
        <v>185</v>
      </c>
      <c r="B4234" s="29">
        <v>2025000177</v>
      </c>
      <c r="C4234" s="31" t="s">
        <v>193</v>
      </c>
      <c r="D4234" s="29" t="s">
        <v>179</v>
      </c>
      <c r="E4234" s="31" t="s">
        <v>385</v>
      </c>
      <c r="F4234" s="43"/>
      <c r="G4234" s="32"/>
      <c r="H4234" s="24" t="s">
        <v>230</v>
      </c>
      <c r="I4234" s="24"/>
      <c r="J4234" s="24">
        <v>45902</v>
      </c>
      <c r="K4234" s="28">
        <v>1703.4</v>
      </c>
      <c r="L4234" s="44">
        <v>851.7</v>
      </c>
      <c r="M4234" s="28">
        <v>1703.4</v>
      </c>
      <c r="N4234" s="28">
        <v>851.7</v>
      </c>
      <c r="O4234" s="27">
        <f>IF(ISBLANK(J4234), "", IF(LEFT(B4234) = "P", J4234+60, J4234+90))</f>
        <v>45992</v>
      </c>
      <c r="P4234" s="27">
        <v>45975</v>
      </c>
      <c r="Q4234" s="27">
        <f>IF(NOT(ISNUMBER(P4234)),"",P4234+15)</f>
        <v>45990</v>
      </c>
      <c r="R4234" s="25" t="s">
        <v>195</v>
      </c>
      <c r="S4234" s="25"/>
      <c r="T4234" s="42"/>
      <c r="U4234" s="24"/>
      <c r="V4234" s="24"/>
      <c r="W4234" s="24"/>
      <c r="X4234" s="24"/>
      <c r="Y4234" s="23" t="str">
        <f ca="1">IF(LEFT(B4234) = "P",
        IF(OR(ISBLANK(I4234), I4234 = ""), TODAY() - F4234 &amp; CHAR(10) &amp; "(preapproval)", I4234 - F4234 &amp; CHAR(10) &amp; "(PFL filed)"),
       IF(OR(ISBLANK(Z4234), Z4234 = ""), TODAY() - J4234, X4234 - J4234 &amp; CHAR(10) &amp; "(closed)"))</f>
        <v>-45902
(closed)</v>
      </c>
      <c r="Z4234" s="6" t="s">
        <v>360</v>
      </c>
    </row>
    <row r="4235" spans="1:26" ht="14.4" x14ac:dyDescent="0.3">
      <c r="A4235" s="29" t="s">
        <v>185</v>
      </c>
      <c r="B4235" s="29">
        <v>2025000178</v>
      </c>
      <c r="C4235" s="31" t="s">
        <v>291</v>
      </c>
      <c r="D4235" s="29" t="s">
        <v>179</v>
      </c>
      <c r="E4235" s="31" t="s">
        <v>384</v>
      </c>
      <c r="F4235" s="43"/>
      <c r="G4235" s="32"/>
      <c r="H4235" s="24" t="s">
        <v>230</v>
      </c>
      <c r="I4235" s="24"/>
      <c r="J4235" s="24">
        <v>45904</v>
      </c>
      <c r="K4235" s="28">
        <v>5656</v>
      </c>
      <c r="L4235" s="44">
        <v>5656</v>
      </c>
      <c r="M4235" s="28">
        <v>5656.97</v>
      </c>
      <c r="N4235" s="28">
        <v>5461</v>
      </c>
      <c r="O4235" s="27">
        <f>IF(ISBLANK(J4235), "", IF(LEFT(B4235) = "P", J4235+60, J4235+90))</f>
        <v>45994</v>
      </c>
      <c r="P4235" s="27">
        <v>45992</v>
      </c>
      <c r="Q4235" s="27">
        <f>IF(NOT(ISNUMBER(P4235)),"",P4235+15)</f>
        <v>46007</v>
      </c>
      <c r="R4235" s="25"/>
      <c r="S4235" s="25"/>
      <c r="T4235" s="42"/>
      <c r="U4235" s="24"/>
      <c r="V4235" s="24"/>
      <c r="W4235" s="24"/>
      <c r="X4235" s="24"/>
      <c r="Y4235" s="23">
        <f ca="1">IF(LEFT(B4235) = "P",
        IF(OR(ISBLANK(I4235), I4235 = ""), TODAY() - F4235 &amp; CHAR(10) &amp; "(preapproval)", I4235 - F4235 &amp; CHAR(10) &amp; "(PFL filed)"),
       IF(OR(ISBLANK(Z4235), Z4235 = ""), TODAY() - J4235, X4235 - J4235 &amp; CHAR(10) &amp; "(closed)"))</f>
        <v>95</v>
      </c>
      <c r="Z4235" s="6" t="str">
        <f>IF(ISBLANK(X4235), "", "Yes")</f>
        <v/>
      </c>
    </row>
    <row r="4236" spans="1:26" ht="28.8" hidden="1" x14ac:dyDescent="0.3">
      <c r="A4236" s="29" t="s">
        <v>185</v>
      </c>
      <c r="B4236" s="29">
        <v>2025000174</v>
      </c>
      <c r="C4236" s="31" t="s">
        <v>383</v>
      </c>
      <c r="D4236" s="29" t="s">
        <v>174</v>
      </c>
      <c r="E4236" s="31" t="s">
        <v>292</v>
      </c>
      <c r="F4236" s="43"/>
      <c r="G4236" s="32"/>
      <c r="H4236" s="24" t="s">
        <v>230</v>
      </c>
      <c r="I4236" s="24"/>
      <c r="J4236" s="24">
        <v>45898</v>
      </c>
      <c r="K4236" s="28">
        <v>282184</v>
      </c>
      <c r="L4236" s="44">
        <v>0</v>
      </c>
      <c r="M4236" s="28" t="s">
        <v>230</v>
      </c>
      <c r="N4236" s="28" t="s">
        <v>230</v>
      </c>
      <c r="O4236" s="27">
        <f>IF(ISBLANK(J4236), "", IF(LEFT(B4236) = "P", J4236+60, J4236+90))</f>
        <v>45988</v>
      </c>
      <c r="P4236" s="27" t="s">
        <v>230</v>
      </c>
      <c r="Q4236" s="27" t="s">
        <v>230</v>
      </c>
      <c r="R4236" s="25" t="s">
        <v>230</v>
      </c>
      <c r="S4236" s="25"/>
      <c r="T4236" s="42"/>
      <c r="U4236" s="24"/>
      <c r="V4236" s="24"/>
      <c r="W4236" s="24"/>
      <c r="X4236" s="24">
        <v>45937</v>
      </c>
      <c r="Y4236" s="23" t="str">
        <f ca="1">IF(LEFT(B4236) = "P",
        IF(OR(ISBLANK(I4236), I4236 = ""), TODAY() - F4236 &amp; CHAR(10) &amp; "(preapproval)", I4236 - F4236 &amp; CHAR(10) &amp; "(PFL filed)"),
       IF(OR(ISBLANK(Z4236), Z4236 = ""), TODAY() - J4236, X4236 - J4236 &amp; CHAR(10) &amp; "(closed)"))</f>
        <v>39
(closed)</v>
      </c>
      <c r="Z4236" s="6" t="str">
        <f>IF(ISBLANK(X4236), "", "Yes")</f>
        <v>Yes</v>
      </c>
    </row>
    <row r="4237" spans="1:26" ht="14.4" x14ac:dyDescent="0.3">
      <c r="A4237" s="29" t="s">
        <v>185</v>
      </c>
      <c r="B4237" s="29">
        <v>2025000179</v>
      </c>
      <c r="C4237" s="31" t="s">
        <v>291</v>
      </c>
      <c r="D4237" s="29" t="s">
        <v>179</v>
      </c>
      <c r="E4237" s="31" t="s">
        <v>382</v>
      </c>
      <c r="F4237" s="43"/>
      <c r="G4237" s="32"/>
      <c r="H4237" s="24" t="s">
        <v>230</v>
      </c>
      <c r="I4237" s="24"/>
      <c r="J4237" s="24">
        <v>45904</v>
      </c>
      <c r="K4237" s="28">
        <v>2709</v>
      </c>
      <c r="L4237" s="44">
        <v>2709</v>
      </c>
      <c r="M4237" s="28">
        <v>2709</v>
      </c>
      <c r="N4237" s="28">
        <v>2709</v>
      </c>
      <c r="O4237" s="27">
        <f>IF(ISBLANK(J4237), "", IF(LEFT(B4237) = "P", J4237+60, J4237+90))</f>
        <v>45994</v>
      </c>
      <c r="P4237" s="27">
        <v>45992</v>
      </c>
      <c r="Q4237" s="27">
        <f>IF(NOT(ISNUMBER(P4237)),"",P4237+15)</f>
        <v>46007</v>
      </c>
      <c r="R4237" s="25"/>
      <c r="S4237" s="25"/>
      <c r="T4237" s="42"/>
      <c r="U4237" s="24"/>
      <c r="V4237" s="24"/>
      <c r="W4237" s="24"/>
      <c r="X4237" s="24"/>
      <c r="Y4237" s="23">
        <f ca="1">IF(LEFT(B4237) = "P",
        IF(OR(ISBLANK(I4237), I4237 = ""), TODAY() - F4237 &amp; CHAR(10) &amp; "(preapproval)", I4237 - F4237 &amp; CHAR(10) &amp; "(PFL filed)"),
       IF(OR(ISBLANK(Z4237), Z4237 = ""), TODAY() - J4237, X4237 - J4237 &amp; CHAR(10) &amp; "(closed)"))</f>
        <v>95</v>
      </c>
      <c r="Z4237" s="6" t="str">
        <f>IF(ISBLANK(X4237), "", "Yes")</f>
        <v/>
      </c>
    </row>
    <row r="4238" spans="1:26" ht="14.4" x14ac:dyDescent="0.3">
      <c r="A4238" s="29" t="s">
        <v>185</v>
      </c>
      <c r="B4238" s="29">
        <v>2025000180</v>
      </c>
      <c r="C4238" s="31" t="s">
        <v>193</v>
      </c>
      <c r="D4238" s="29" t="s">
        <v>179</v>
      </c>
      <c r="E4238" s="31" t="s">
        <v>381</v>
      </c>
      <c r="F4238" s="43"/>
      <c r="G4238" s="32"/>
      <c r="H4238" s="24" t="s">
        <v>230</v>
      </c>
      <c r="I4238" s="24"/>
      <c r="J4238" s="24">
        <v>45905</v>
      </c>
      <c r="K4238" s="28">
        <v>1123.94</v>
      </c>
      <c r="L4238" s="44">
        <v>425.7</v>
      </c>
      <c r="M4238" s="28">
        <v>1123.94</v>
      </c>
      <c r="N4238" s="28">
        <v>425.7</v>
      </c>
      <c r="O4238" s="27">
        <f>IF(ISBLANK(J4238), "", IF(LEFT(B4238) = "P", J4238+60, J4238+90))</f>
        <v>45995</v>
      </c>
      <c r="P4238" s="27">
        <v>45992</v>
      </c>
      <c r="Q4238" s="27">
        <f>IF(NOT(ISNUMBER(P4238)),"",P4238+15)</f>
        <v>46007</v>
      </c>
      <c r="R4238" s="25"/>
      <c r="S4238" s="25"/>
      <c r="T4238" s="42"/>
      <c r="U4238" s="24"/>
      <c r="V4238" s="24"/>
      <c r="W4238" s="24"/>
      <c r="X4238" s="24"/>
      <c r="Y4238" s="23">
        <f ca="1">IF(LEFT(B4238) = "P",
        IF(OR(ISBLANK(I4238), I4238 = ""), TODAY() - F4238 &amp; CHAR(10) &amp; "(preapproval)", I4238 - F4238 &amp; CHAR(10) &amp; "(PFL filed)"),
       IF(OR(ISBLANK(Z4238), Z4238 = ""), TODAY() - J4238, X4238 - J4238 &amp; CHAR(10) &amp; "(closed)"))</f>
        <v>94</v>
      </c>
      <c r="Z4238" s="6" t="str">
        <f>IF(ISBLANK(X4238), "", "Yes")</f>
        <v/>
      </c>
    </row>
    <row r="4239" spans="1:26" ht="14.4" x14ac:dyDescent="0.3">
      <c r="A4239" s="29" t="s">
        <v>185</v>
      </c>
      <c r="B4239" s="29">
        <v>2025000182</v>
      </c>
      <c r="C4239" s="31" t="s">
        <v>193</v>
      </c>
      <c r="D4239" s="29" t="s">
        <v>179</v>
      </c>
      <c r="E4239" s="31" t="s">
        <v>380</v>
      </c>
      <c r="F4239" s="43"/>
      <c r="G4239" s="32"/>
      <c r="H4239" s="24" t="s">
        <v>230</v>
      </c>
      <c r="I4239" s="24"/>
      <c r="J4239" s="24">
        <v>45905</v>
      </c>
      <c r="K4239" s="28">
        <v>1222.33</v>
      </c>
      <c r="L4239" s="44">
        <v>386</v>
      </c>
      <c r="M4239" s="28">
        <v>1222.33</v>
      </c>
      <c r="N4239" s="28">
        <v>386</v>
      </c>
      <c r="O4239" s="27">
        <f>IF(ISBLANK(J4239), "", IF(LEFT(B4239) = "P", J4239+60, J4239+90))</f>
        <v>45995</v>
      </c>
      <c r="P4239" s="27">
        <v>45992</v>
      </c>
      <c r="Q4239" s="27">
        <f>IF(NOT(ISNUMBER(P4239)),"",P4239+15)</f>
        <v>46007</v>
      </c>
      <c r="R4239" s="25"/>
      <c r="S4239" s="25"/>
      <c r="T4239" s="42"/>
      <c r="U4239" s="24"/>
      <c r="V4239" s="24"/>
      <c r="W4239" s="24"/>
      <c r="X4239" s="24"/>
      <c r="Y4239" s="23">
        <f ca="1">IF(LEFT(B4239) = "P",
        IF(OR(ISBLANK(I4239), I4239 = ""), TODAY() - F4239 &amp; CHAR(10) &amp; "(preapproval)", I4239 - F4239 &amp; CHAR(10) &amp; "(PFL filed)"),
       IF(OR(ISBLANK(Z4239), Z4239 = ""), TODAY() - J4239, X4239 - J4239 &amp; CHAR(10) &amp; "(closed)"))</f>
        <v>94</v>
      </c>
      <c r="Z4239" s="6" t="str">
        <f>IF(ISBLANK(X4239), "", "Yes")</f>
        <v/>
      </c>
    </row>
    <row r="4240" spans="1:26" ht="14.4" x14ac:dyDescent="0.3">
      <c r="A4240" s="29" t="s">
        <v>185</v>
      </c>
      <c r="B4240" s="29">
        <v>2025000183</v>
      </c>
      <c r="C4240" s="31" t="s">
        <v>193</v>
      </c>
      <c r="D4240" s="29" t="s">
        <v>179</v>
      </c>
      <c r="E4240" s="31" t="s">
        <v>379</v>
      </c>
      <c r="F4240" s="43"/>
      <c r="G4240" s="32"/>
      <c r="H4240" s="24" t="s">
        <v>230</v>
      </c>
      <c r="I4240" s="24"/>
      <c r="J4240" s="24">
        <v>45909</v>
      </c>
      <c r="K4240" s="28">
        <v>174</v>
      </c>
      <c r="L4240" s="44">
        <v>87</v>
      </c>
      <c r="M4240" s="28">
        <v>174</v>
      </c>
      <c r="N4240" s="28">
        <v>87</v>
      </c>
      <c r="O4240" s="27">
        <f>IF(ISBLANK(J4240), "", IF(LEFT(B4240) = "P", J4240+60, J4240+90))</f>
        <v>45999</v>
      </c>
      <c r="P4240" s="27">
        <v>45993</v>
      </c>
      <c r="Q4240" s="27">
        <f>IF(NOT(ISNUMBER(P4240)),"",P4240+15)</f>
        <v>46008</v>
      </c>
      <c r="R4240" s="25"/>
      <c r="S4240" s="25"/>
      <c r="T4240" s="42"/>
      <c r="U4240" s="24"/>
      <c r="V4240" s="24"/>
      <c r="W4240" s="24"/>
      <c r="X4240" s="24"/>
      <c r="Y4240" s="23">
        <f ca="1">IF(LEFT(B4240) = "P",
        IF(OR(ISBLANK(I4240), I4240 = ""), TODAY() - F4240 &amp; CHAR(10) &amp; "(preapproval)", I4240 - F4240 &amp; CHAR(10) &amp; "(PFL filed)"),
       IF(OR(ISBLANK(Z4240), Z4240 = ""), TODAY() - J4240, X4240 - J4240 &amp; CHAR(10) &amp; "(closed)"))</f>
        <v>90</v>
      </c>
      <c r="Z4240" s="6" t="str">
        <f>IF(ISBLANK(X4240), "", "Yes")</f>
        <v/>
      </c>
    </row>
    <row r="4241" spans="1:26" ht="14.4" x14ac:dyDescent="0.3">
      <c r="A4241" s="29" t="s">
        <v>185</v>
      </c>
      <c r="B4241" s="29">
        <v>2025000184</v>
      </c>
      <c r="C4241" s="31" t="s">
        <v>193</v>
      </c>
      <c r="D4241" s="29" t="s">
        <v>179</v>
      </c>
      <c r="E4241" s="31" t="s">
        <v>378</v>
      </c>
      <c r="F4241" s="43"/>
      <c r="G4241" s="32"/>
      <c r="H4241" s="24" t="s">
        <v>230</v>
      </c>
      <c r="I4241" s="24"/>
      <c r="J4241" s="24">
        <v>45909</v>
      </c>
      <c r="K4241" s="28">
        <v>630</v>
      </c>
      <c r="L4241" s="44">
        <v>265</v>
      </c>
      <c r="M4241" s="28">
        <v>630</v>
      </c>
      <c r="N4241" s="28">
        <v>265</v>
      </c>
      <c r="O4241" s="27">
        <f>IF(ISBLANK(J4241), "", IF(LEFT(B4241) = "P", J4241+60, J4241+90))</f>
        <v>45999</v>
      </c>
      <c r="P4241" s="27">
        <v>45993</v>
      </c>
      <c r="Q4241" s="27">
        <f>IF(NOT(ISNUMBER(P4241)),"",P4241+15)</f>
        <v>46008</v>
      </c>
      <c r="R4241" s="25"/>
      <c r="S4241" s="25"/>
      <c r="T4241" s="42"/>
      <c r="U4241" s="24"/>
      <c r="V4241" s="24"/>
      <c r="W4241" s="24"/>
      <c r="X4241" s="24"/>
      <c r="Y4241" s="23">
        <f ca="1">IF(LEFT(B4241) = "P",
        IF(OR(ISBLANK(I4241), I4241 = ""), TODAY() - F4241 &amp; CHAR(10) &amp; "(preapproval)", I4241 - F4241 &amp; CHAR(10) &amp; "(PFL filed)"),
       IF(OR(ISBLANK(Z4241), Z4241 = ""), TODAY() - J4241, X4241 - J4241 &amp; CHAR(10) &amp; "(closed)"))</f>
        <v>90</v>
      </c>
      <c r="Z4241" s="6" t="str">
        <f>IF(ISBLANK(X4241), "", "Yes")</f>
        <v/>
      </c>
    </row>
    <row r="4242" spans="1:26" ht="14.4" x14ac:dyDescent="0.3">
      <c r="A4242" s="29" t="s">
        <v>185</v>
      </c>
      <c r="B4242" s="29">
        <v>2025000185</v>
      </c>
      <c r="C4242" s="31" t="s">
        <v>193</v>
      </c>
      <c r="D4242" s="29" t="s">
        <v>179</v>
      </c>
      <c r="E4242" s="31" t="s">
        <v>377</v>
      </c>
      <c r="F4242" s="43"/>
      <c r="G4242" s="32"/>
      <c r="H4242" s="24" t="s">
        <v>230</v>
      </c>
      <c r="I4242" s="24"/>
      <c r="J4242" s="24">
        <v>45909</v>
      </c>
      <c r="K4242" s="28">
        <v>334.19</v>
      </c>
      <c r="L4242" s="44">
        <v>121</v>
      </c>
      <c r="M4242" s="28">
        <v>334.19</v>
      </c>
      <c r="N4242" s="28">
        <v>121</v>
      </c>
      <c r="O4242" s="27">
        <f>IF(ISBLANK(J4242), "", IF(LEFT(B4242) = "P", J4242+60, J4242+90))</f>
        <v>45999</v>
      </c>
      <c r="P4242" s="27">
        <v>45993</v>
      </c>
      <c r="Q4242" s="27">
        <f>IF(NOT(ISNUMBER(P4242)),"",P4242+15)</f>
        <v>46008</v>
      </c>
      <c r="R4242" s="25"/>
      <c r="S4242" s="25"/>
      <c r="T4242" s="42"/>
      <c r="U4242" s="24"/>
      <c r="V4242" s="24"/>
      <c r="W4242" s="24"/>
      <c r="X4242" s="24"/>
      <c r="Y4242" s="23">
        <f ca="1">IF(LEFT(B4242) = "P",
        IF(OR(ISBLANK(I4242), I4242 = ""), TODAY() - F4242 &amp; CHAR(10) &amp; "(preapproval)", I4242 - F4242 &amp; CHAR(10) &amp; "(PFL filed)"),
       IF(OR(ISBLANK(Z4242), Z4242 = ""), TODAY() - J4242, X4242 - J4242 &amp; CHAR(10) &amp; "(closed)"))</f>
        <v>90</v>
      </c>
      <c r="Z4242" s="6" t="str">
        <f>IF(ISBLANK(X4242), "", "Yes")</f>
        <v/>
      </c>
    </row>
    <row r="4243" spans="1:26" ht="14.4" x14ac:dyDescent="0.3">
      <c r="A4243" s="29" t="s">
        <v>185</v>
      </c>
      <c r="B4243" s="29">
        <v>2025000186</v>
      </c>
      <c r="C4243" s="31" t="s">
        <v>376</v>
      </c>
      <c r="D4243" s="29" t="s">
        <v>179</v>
      </c>
      <c r="E4243" s="31" t="s">
        <v>370</v>
      </c>
      <c r="F4243" s="43"/>
      <c r="G4243" s="32"/>
      <c r="H4243" s="24" t="s">
        <v>230</v>
      </c>
      <c r="I4243" s="24"/>
      <c r="J4243" s="24">
        <v>45909</v>
      </c>
      <c r="K4243" s="28">
        <v>1140.1199999999999</v>
      </c>
      <c r="L4243" s="44">
        <v>752</v>
      </c>
      <c r="M4243" s="28"/>
      <c r="N4243" s="28"/>
      <c r="O4243" s="27">
        <f>IF(ISBLANK(J4243), "", IF(LEFT(B4243) = "P", J4243+60, J4243+90))</f>
        <v>45999</v>
      </c>
      <c r="P4243" s="27"/>
      <c r="Q4243" s="27" t="str">
        <f>IF(NOT(ISNUMBER(P4243)),"",P4243+15)</f>
        <v/>
      </c>
      <c r="R4243" s="25"/>
      <c r="S4243" s="25"/>
      <c r="T4243" s="42"/>
      <c r="U4243" s="24"/>
      <c r="V4243" s="24"/>
      <c r="W4243" s="24"/>
      <c r="X4243" s="24"/>
      <c r="Y4243" s="23">
        <f ca="1">IF(LEFT(B4243) = "P",
        IF(OR(ISBLANK(I4243), I4243 = ""), TODAY() - F4243 &amp; CHAR(10) &amp; "(preapproval)", I4243 - F4243 &amp; CHAR(10) &amp; "(PFL filed)"),
       IF(OR(ISBLANK(Z4243), Z4243 = ""), TODAY() - J4243, X4243 - J4243 &amp; CHAR(10) &amp; "(closed)"))</f>
        <v>90</v>
      </c>
      <c r="Z4243" s="6" t="str">
        <f>IF(ISBLANK(X4243), "", "Yes")</f>
        <v/>
      </c>
    </row>
    <row r="4244" spans="1:26" ht="28.8" hidden="1" x14ac:dyDescent="0.3">
      <c r="A4244" s="29" t="s">
        <v>185</v>
      </c>
      <c r="B4244" s="29">
        <v>2025000187</v>
      </c>
      <c r="C4244" s="31" t="s">
        <v>288</v>
      </c>
      <c r="D4244" s="29" t="s">
        <v>177</v>
      </c>
      <c r="E4244" s="31" t="s">
        <v>287</v>
      </c>
      <c r="F4244" s="43"/>
      <c r="G4244" s="32"/>
      <c r="H4244" s="24" t="s">
        <v>230</v>
      </c>
      <c r="I4244" s="24"/>
      <c r="J4244" s="24">
        <v>45910</v>
      </c>
      <c r="K4244" s="28">
        <v>3600</v>
      </c>
      <c r="L4244" s="44">
        <v>300</v>
      </c>
      <c r="M4244" s="28">
        <v>0</v>
      </c>
      <c r="N4244" s="28">
        <v>0</v>
      </c>
      <c r="O4244" s="27">
        <f>IF(ISBLANK(J4244), "", IF(LEFT(B4244) = "P", J4244+60, J4244+90))</f>
        <v>46000</v>
      </c>
      <c r="P4244" s="27" t="s">
        <v>230</v>
      </c>
      <c r="Q4244" s="27" t="s">
        <v>230</v>
      </c>
      <c r="R4244" s="25" t="s">
        <v>195</v>
      </c>
      <c r="S4244" s="25"/>
      <c r="T4244" s="42"/>
      <c r="U4244" s="24"/>
      <c r="V4244" s="24"/>
      <c r="W4244" s="24"/>
      <c r="X4244" s="24">
        <v>45940</v>
      </c>
      <c r="Y4244" s="23" t="str">
        <f ca="1">IF(LEFT(B4244) = "P",
        IF(OR(ISBLANK(I4244), I4244 = ""), TODAY() - F4244 &amp; CHAR(10) &amp; "(preapproval)", I4244 - F4244 &amp; CHAR(10) &amp; "(PFL filed)"),
       IF(OR(ISBLANK(Z4244), Z4244 = ""), TODAY() - J4244, X4244 - J4244 &amp; CHAR(10) &amp; "(closed)"))</f>
        <v>30
(closed)</v>
      </c>
      <c r="Z4244" s="6" t="str">
        <f>IF(ISBLANK(X4244), "", "Yes")</f>
        <v>Yes</v>
      </c>
    </row>
    <row r="4245" spans="1:26" ht="28.8" x14ac:dyDescent="0.3">
      <c r="A4245" s="29" t="s">
        <v>185</v>
      </c>
      <c r="B4245" s="29">
        <v>2025000188</v>
      </c>
      <c r="C4245" s="31" t="s">
        <v>250</v>
      </c>
      <c r="D4245" s="29" t="s">
        <v>179</v>
      </c>
      <c r="E4245" s="31" t="s">
        <v>367</v>
      </c>
      <c r="F4245" s="43"/>
      <c r="G4245" s="32"/>
      <c r="H4245" s="24" t="s">
        <v>230</v>
      </c>
      <c r="I4245" s="24"/>
      <c r="J4245" s="24">
        <v>45910</v>
      </c>
      <c r="K4245" s="28">
        <v>176.11</v>
      </c>
      <c r="L4245" s="44">
        <v>89.5</v>
      </c>
      <c r="M4245" s="28">
        <v>176.11</v>
      </c>
      <c r="N4245" s="28">
        <v>89.5</v>
      </c>
      <c r="O4245" s="27">
        <f>IF(ISBLANK(J4245), "", IF(LEFT(B4245) = "P", J4245+60, J4245+90))</f>
        <v>46000</v>
      </c>
      <c r="P4245" s="27">
        <v>45995</v>
      </c>
      <c r="Q4245" s="27">
        <f>IF(NOT(ISNUMBER(P4245)),"",P4245+15)</f>
        <v>46010</v>
      </c>
      <c r="R4245" s="25"/>
      <c r="S4245" s="25"/>
      <c r="T4245" s="42"/>
      <c r="U4245" s="24"/>
      <c r="V4245" s="24"/>
      <c r="W4245" s="24"/>
      <c r="X4245" s="24"/>
      <c r="Y4245" s="23">
        <f ca="1">IF(LEFT(B4245) = "P",
        IF(OR(ISBLANK(I4245), I4245 = ""), TODAY() - F4245 &amp; CHAR(10) &amp; "(preapproval)", I4245 - F4245 &amp; CHAR(10) &amp; "(PFL filed)"),
       IF(OR(ISBLANK(Z4245), Z4245 = ""), TODAY() - J4245, X4245 - J4245 &amp; CHAR(10) &amp; "(closed)"))</f>
        <v>89</v>
      </c>
      <c r="Z4245" s="6" t="str">
        <f>IF(ISBLANK(X4245), "", "Yes")</f>
        <v/>
      </c>
    </row>
    <row r="4246" spans="1:26" ht="14.4" x14ac:dyDescent="0.3">
      <c r="A4246" s="29" t="s">
        <v>185</v>
      </c>
      <c r="B4246" s="29">
        <v>2025000189</v>
      </c>
      <c r="C4246" s="31" t="s">
        <v>375</v>
      </c>
      <c r="D4246" s="29" t="s">
        <v>179</v>
      </c>
      <c r="E4246" s="31" t="s">
        <v>374</v>
      </c>
      <c r="F4246" s="43"/>
      <c r="G4246" s="32"/>
      <c r="H4246" s="24" t="s">
        <v>230</v>
      </c>
      <c r="I4246" s="24"/>
      <c r="J4246" s="24">
        <v>45911</v>
      </c>
      <c r="K4246" s="28">
        <v>398.4</v>
      </c>
      <c r="L4246" s="44">
        <v>199.2</v>
      </c>
      <c r="M4246" s="28">
        <v>398.4</v>
      </c>
      <c r="N4246" s="28">
        <v>199.2</v>
      </c>
      <c r="O4246" s="27">
        <f>IF(ISBLANK(J4246), "", IF(LEFT(B4246) = "P", J4246+60, J4246+90))</f>
        <v>46001</v>
      </c>
      <c r="P4246" s="27">
        <v>45995</v>
      </c>
      <c r="Q4246" s="27">
        <f>IF(NOT(ISNUMBER(P4246)),"",P4246+15)</f>
        <v>46010</v>
      </c>
      <c r="R4246" s="25"/>
      <c r="S4246" s="25"/>
      <c r="T4246" s="42"/>
      <c r="U4246" s="24"/>
      <c r="V4246" s="24"/>
      <c r="W4246" s="24"/>
      <c r="X4246" s="24"/>
      <c r="Y4246" s="23">
        <f ca="1">IF(LEFT(B4246) = "P",
        IF(OR(ISBLANK(I4246), I4246 = ""), TODAY() - F4246 &amp; CHAR(10) &amp; "(preapproval)", I4246 - F4246 &amp; CHAR(10) &amp; "(PFL filed)"),
       IF(OR(ISBLANK(Z4246), Z4246 = ""), TODAY() - J4246, X4246 - J4246 &amp; CHAR(10) &amp; "(closed)"))</f>
        <v>88</v>
      </c>
      <c r="Z4246" s="6" t="str">
        <f>IF(ISBLANK(X4246), "", "Yes")</f>
        <v/>
      </c>
    </row>
    <row r="4247" spans="1:26" ht="14.4" x14ac:dyDescent="0.3">
      <c r="A4247" s="29" t="s">
        <v>185</v>
      </c>
      <c r="B4247" s="29">
        <v>2025000190</v>
      </c>
      <c r="C4247" s="31" t="s">
        <v>238</v>
      </c>
      <c r="D4247" s="29" t="s">
        <v>179</v>
      </c>
      <c r="E4247" s="31" t="s">
        <v>373</v>
      </c>
      <c r="F4247" s="43"/>
      <c r="G4247" s="32"/>
      <c r="H4247" s="24" t="s">
        <v>230</v>
      </c>
      <c r="I4247" s="24"/>
      <c r="J4247" s="24">
        <v>45912</v>
      </c>
      <c r="K4247" s="28">
        <v>380</v>
      </c>
      <c r="L4247" s="44">
        <v>190</v>
      </c>
      <c r="M4247" s="28"/>
      <c r="N4247" s="28"/>
      <c r="O4247" s="27">
        <f>IF(ISBLANK(J4247), "", IF(LEFT(B4247) = "P", J4247+60, J4247+90))</f>
        <v>46002</v>
      </c>
      <c r="P4247" s="27"/>
      <c r="Q4247" s="27" t="str">
        <f>IF(NOT(ISNUMBER(P4247)),"",P4247+15)</f>
        <v/>
      </c>
      <c r="R4247" s="25"/>
      <c r="S4247" s="25"/>
      <c r="T4247" s="42"/>
      <c r="U4247" s="24"/>
      <c r="V4247" s="24"/>
      <c r="W4247" s="24"/>
      <c r="X4247" s="24"/>
      <c r="Y4247" s="23">
        <f ca="1">IF(LEFT(B4247) = "P",
        IF(OR(ISBLANK(I4247), I4247 = ""), TODAY() - F4247 &amp; CHAR(10) &amp; "(preapproval)", I4247 - F4247 &amp; CHAR(10) &amp; "(PFL filed)"),
       IF(OR(ISBLANK(Z4247), Z4247 = ""), TODAY() - J4247, X4247 - J4247 &amp; CHAR(10) &amp; "(closed)"))</f>
        <v>87</v>
      </c>
      <c r="Z4247" s="6" t="str">
        <f>IF(ISBLANK(X4247), "", "Yes")</f>
        <v/>
      </c>
    </row>
    <row r="4248" spans="1:26" ht="14.4" x14ac:dyDescent="0.3">
      <c r="A4248" s="29" t="s">
        <v>185</v>
      </c>
      <c r="B4248" s="29">
        <v>2025000191</v>
      </c>
      <c r="C4248" s="31" t="s">
        <v>193</v>
      </c>
      <c r="D4248" s="29" t="s">
        <v>179</v>
      </c>
      <c r="E4248" s="31" t="s">
        <v>372</v>
      </c>
      <c r="F4248" s="43"/>
      <c r="G4248" s="32"/>
      <c r="H4248" s="24" t="s">
        <v>230</v>
      </c>
      <c r="I4248" s="24"/>
      <c r="J4248" s="24">
        <v>45912</v>
      </c>
      <c r="K4248" s="28">
        <v>2046.99</v>
      </c>
      <c r="L4248" s="44">
        <v>776.4</v>
      </c>
      <c r="M4248" s="28"/>
      <c r="N4248" s="28"/>
      <c r="O4248" s="27">
        <f>IF(ISBLANK(J4248), "", IF(LEFT(B4248) = "P", J4248+60, J4248+90))</f>
        <v>46002</v>
      </c>
      <c r="P4248" s="27"/>
      <c r="Q4248" s="27" t="str">
        <f>IF(NOT(ISNUMBER(P4248)),"",P4248+15)</f>
        <v/>
      </c>
      <c r="R4248" s="25"/>
      <c r="S4248" s="25"/>
      <c r="T4248" s="42"/>
      <c r="U4248" s="24"/>
      <c r="V4248" s="24"/>
      <c r="W4248" s="24"/>
      <c r="X4248" s="24"/>
      <c r="Y4248" s="23">
        <f ca="1">IF(LEFT(B4248) = "P",
        IF(OR(ISBLANK(I4248), I4248 = ""), TODAY() - F4248 &amp; CHAR(10) &amp; "(preapproval)", I4248 - F4248 &amp; CHAR(10) &amp; "(PFL filed)"),
       IF(OR(ISBLANK(Z4248), Z4248 = ""), TODAY() - J4248, X4248 - J4248 &amp; CHAR(10) &amp; "(closed)"))</f>
        <v>87</v>
      </c>
      <c r="Z4248" s="6" t="str">
        <f>IF(ISBLANK(X4248), "", "Yes")</f>
        <v/>
      </c>
    </row>
    <row r="4249" spans="1:26" ht="14.4" x14ac:dyDescent="0.3">
      <c r="A4249" s="29" t="s">
        <v>185</v>
      </c>
      <c r="B4249" s="29">
        <v>2025000192</v>
      </c>
      <c r="C4249" s="31" t="s">
        <v>193</v>
      </c>
      <c r="D4249" s="29" t="s">
        <v>179</v>
      </c>
      <c r="E4249" s="31" t="s">
        <v>371</v>
      </c>
      <c r="F4249" s="43"/>
      <c r="G4249" s="32"/>
      <c r="H4249" s="24" t="s">
        <v>230</v>
      </c>
      <c r="I4249" s="24"/>
      <c r="J4249" s="24">
        <v>45912</v>
      </c>
      <c r="K4249" s="28">
        <v>603.6</v>
      </c>
      <c r="L4249" s="44">
        <v>301.8</v>
      </c>
      <c r="M4249" s="28"/>
      <c r="N4249" s="28"/>
      <c r="O4249" s="27">
        <f>IF(ISBLANK(J4249), "", IF(LEFT(B4249) = "P", J4249+60, J4249+90))</f>
        <v>46002</v>
      </c>
      <c r="P4249" s="27"/>
      <c r="Q4249" s="27" t="str">
        <f>IF(NOT(ISNUMBER(P4249)),"",P4249+15)</f>
        <v/>
      </c>
      <c r="R4249" s="25"/>
      <c r="S4249" s="25"/>
      <c r="T4249" s="42"/>
      <c r="U4249" s="24"/>
      <c r="V4249" s="24"/>
      <c r="W4249" s="24"/>
      <c r="X4249" s="24"/>
      <c r="Y4249" s="23">
        <f ca="1">IF(LEFT(B4249) = "P",
        IF(OR(ISBLANK(I4249), I4249 = ""), TODAY() - F4249 &amp; CHAR(10) &amp; "(preapproval)", I4249 - F4249 &amp; CHAR(10) &amp; "(PFL filed)"),
       IF(OR(ISBLANK(Z4249), Z4249 = ""), TODAY() - J4249, X4249 - J4249 &amp; CHAR(10) &amp; "(closed)"))</f>
        <v>87</v>
      </c>
      <c r="Z4249" s="6" t="str">
        <f>IF(ISBLANK(X4249), "", "Yes")</f>
        <v/>
      </c>
    </row>
    <row r="4250" spans="1:26" ht="14.4" x14ac:dyDescent="0.3">
      <c r="A4250" s="29" t="s">
        <v>185</v>
      </c>
      <c r="B4250" s="29">
        <v>2025000193</v>
      </c>
      <c r="C4250" s="31" t="s">
        <v>244</v>
      </c>
      <c r="D4250" s="29" t="s">
        <v>179</v>
      </c>
      <c r="E4250" s="31" t="s">
        <v>370</v>
      </c>
      <c r="F4250" s="43"/>
      <c r="G4250" s="32"/>
      <c r="H4250" s="24" t="s">
        <v>230</v>
      </c>
      <c r="I4250" s="24"/>
      <c r="J4250" s="24">
        <v>45915</v>
      </c>
      <c r="K4250" s="28">
        <v>1140.1199999999999</v>
      </c>
      <c r="L4250" s="44">
        <v>752</v>
      </c>
      <c r="M4250" s="28"/>
      <c r="N4250" s="28"/>
      <c r="O4250" s="27">
        <f>IF(ISBLANK(J4250), "", IF(LEFT(B4250) = "P", J4250+60, J4250+90))</f>
        <v>46005</v>
      </c>
      <c r="P4250" s="27"/>
      <c r="Q4250" s="27" t="str">
        <f>IF(NOT(ISNUMBER(P4250)),"",P4250+15)</f>
        <v/>
      </c>
      <c r="R4250" s="25"/>
      <c r="S4250" s="25"/>
      <c r="T4250" s="42"/>
      <c r="U4250" s="24"/>
      <c r="V4250" s="24"/>
      <c r="W4250" s="24"/>
      <c r="X4250" s="24"/>
      <c r="Y4250" s="23">
        <f ca="1">IF(LEFT(B4250) = "P",
        IF(OR(ISBLANK(I4250), I4250 = ""), TODAY() - F4250 &amp; CHAR(10) &amp; "(preapproval)", I4250 - F4250 &amp; CHAR(10) &amp; "(PFL filed)"),
       IF(OR(ISBLANK(Z4250), Z4250 = ""), TODAY() - J4250, X4250 - J4250 &amp; CHAR(10) &amp; "(closed)"))</f>
        <v>84</v>
      </c>
      <c r="Z4250" s="6" t="str">
        <f>IF(ISBLANK(X4250), "", "Yes")</f>
        <v/>
      </c>
    </row>
    <row r="4251" spans="1:26" ht="14.4" x14ac:dyDescent="0.3">
      <c r="A4251" s="29" t="s">
        <v>185</v>
      </c>
      <c r="B4251" s="29">
        <v>2025000194</v>
      </c>
      <c r="C4251" s="31" t="s">
        <v>193</v>
      </c>
      <c r="D4251" s="29" t="s">
        <v>179</v>
      </c>
      <c r="E4251" s="31" t="s">
        <v>369</v>
      </c>
      <c r="F4251" s="43"/>
      <c r="G4251" s="32"/>
      <c r="H4251" s="24" t="s">
        <v>230</v>
      </c>
      <c r="I4251" s="24"/>
      <c r="J4251" s="24">
        <v>45916</v>
      </c>
      <c r="K4251" s="28">
        <v>519.6</v>
      </c>
      <c r="L4251" s="44">
        <v>259.8</v>
      </c>
      <c r="M4251" s="28"/>
      <c r="N4251" s="28"/>
      <c r="O4251" s="27">
        <f>IF(ISBLANK(J4251), "", IF(LEFT(B4251) = "P", J4251+60, J4251+90))</f>
        <v>46006</v>
      </c>
      <c r="P4251" s="27"/>
      <c r="Q4251" s="27" t="str">
        <f>IF(NOT(ISNUMBER(P4251)),"",P4251+15)</f>
        <v/>
      </c>
      <c r="R4251" s="25"/>
      <c r="S4251" s="25"/>
      <c r="T4251" s="42"/>
      <c r="U4251" s="24"/>
      <c r="V4251" s="24"/>
      <c r="W4251" s="24"/>
      <c r="X4251" s="24"/>
      <c r="Y4251" s="23">
        <f ca="1">IF(LEFT(B4251) = "P",
        IF(OR(ISBLANK(I4251), I4251 = ""), TODAY() - F4251 &amp; CHAR(10) &amp; "(preapproval)", I4251 - F4251 &amp; CHAR(10) &amp; "(PFL filed)"),
       IF(OR(ISBLANK(Z4251), Z4251 = ""), TODAY() - J4251, X4251 - J4251 &amp; CHAR(10) &amp; "(closed)"))</f>
        <v>83</v>
      </c>
      <c r="Z4251" s="6" t="str">
        <f>IF(ISBLANK(X4251), "", "Yes")</f>
        <v/>
      </c>
    </row>
    <row r="4252" spans="1:26" ht="14.4" x14ac:dyDescent="0.3">
      <c r="A4252" s="29" t="s">
        <v>185</v>
      </c>
      <c r="B4252" s="29">
        <v>2025000195</v>
      </c>
      <c r="C4252" s="31" t="s">
        <v>193</v>
      </c>
      <c r="D4252" s="29" t="s">
        <v>179</v>
      </c>
      <c r="E4252" s="31" t="s">
        <v>368</v>
      </c>
      <c r="F4252" s="43"/>
      <c r="G4252" s="32"/>
      <c r="H4252" s="24" t="s">
        <v>230</v>
      </c>
      <c r="I4252" s="24"/>
      <c r="J4252" s="24">
        <v>45916</v>
      </c>
      <c r="K4252" s="28">
        <v>763.38</v>
      </c>
      <c r="L4252" s="44">
        <v>459.6</v>
      </c>
      <c r="M4252" s="28"/>
      <c r="N4252" s="28"/>
      <c r="O4252" s="27">
        <f>IF(ISBLANK(J4252), "", IF(LEFT(B4252) = "P", J4252+60, J4252+90))</f>
        <v>46006</v>
      </c>
      <c r="P4252" s="27"/>
      <c r="Q4252" s="27" t="str">
        <f>IF(NOT(ISNUMBER(P4252)),"",P4252+15)</f>
        <v/>
      </c>
      <c r="R4252" s="25"/>
      <c r="S4252" s="25"/>
      <c r="T4252" s="42"/>
      <c r="U4252" s="24"/>
      <c r="V4252" s="24"/>
      <c r="W4252" s="24"/>
      <c r="X4252" s="24"/>
      <c r="Y4252" s="23">
        <f ca="1">IF(LEFT(B4252) = "P",
        IF(OR(ISBLANK(I4252), I4252 = ""), TODAY() - F4252 &amp; CHAR(10) &amp; "(preapproval)", I4252 - F4252 &amp; CHAR(10) &amp; "(PFL filed)"),
       IF(OR(ISBLANK(Z4252), Z4252 = ""), TODAY() - J4252, X4252 - J4252 &amp; CHAR(10) &amp; "(closed)"))</f>
        <v>83</v>
      </c>
      <c r="Z4252" s="6" t="str">
        <f>IF(ISBLANK(X4252), "", "Yes")</f>
        <v/>
      </c>
    </row>
    <row r="4253" spans="1:26" ht="14.4" x14ac:dyDescent="0.3">
      <c r="A4253" s="29" t="s">
        <v>185</v>
      </c>
      <c r="B4253" s="29">
        <v>2025000196</v>
      </c>
      <c r="C4253" s="50" t="s">
        <v>193</v>
      </c>
      <c r="D4253" s="29" t="s">
        <v>179</v>
      </c>
      <c r="E4253" s="31" t="s">
        <v>367</v>
      </c>
      <c r="F4253" s="43"/>
      <c r="G4253" s="32"/>
      <c r="H4253" s="24" t="s">
        <v>230</v>
      </c>
      <c r="I4253" s="24"/>
      <c r="J4253" s="24">
        <v>45916</v>
      </c>
      <c r="K4253" s="28">
        <v>266</v>
      </c>
      <c r="L4253" s="44">
        <v>133</v>
      </c>
      <c r="M4253" s="28"/>
      <c r="N4253" s="28"/>
      <c r="O4253" s="27">
        <f>IF(ISBLANK(J4253), "", IF(LEFT(B4253) = "P", J4253+60, J4253+90))</f>
        <v>46006</v>
      </c>
      <c r="P4253" s="27"/>
      <c r="Q4253" s="27" t="str">
        <f>IF(NOT(ISNUMBER(P4253)),"",P4253+15)</f>
        <v/>
      </c>
      <c r="R4253" s="25"/>
      <c r="S4253" s="25"/>
      <c r="T4253" s="42"/>
      <c r="U4253" s="24"/>
      <c r="V4253" s="24"/>
      <c r="W4253" s="24"/>
      <c r="X4253" s="24"/>
      <c r="Y4253" s="23">
        <f ca="1">IF(LEFT(B4253) = "P",
        IF(OR(ISBLANK(I4253), I4253 = ""), TODAY() - F4253 &amp; CHAR(10) &amp; "(preapproval)", I4253 - F4253 &amp; CHAR(10) &amp; "(PFL filed)"),
       IF(OR(ISBLANK(Z4253), Z4253 = ""), TODAY() - J4253, X4253 - J4253 &amp; CHAR(10) &amp; "(closed)"))</f>
        <v>83</v>
      </c>
      <c r="Z4253" s="6" t="str">
        <f>IF(ISBLANK(X4253), "", "Yes")</f>
        <v/>
      </c>
    </row>
    <row r="4254" spans="1:26" ht="14.4" x14ac:dyDescent="0.3">
      <c r="A4254" s="29" t="s">
        <v>185</v>
      </c>
      <c r="B4254" s="29">
        <v>2025000197</v>
      </c>
      <c r="C4254" s="31" t="s">
        <v>261</v>
      </c>
      <c r="D4254" s="29" t="s">
        <v>179</v>
      </c>
      <c r="E4254" s="31" t="s">
        <v>366</v>
      </c>
      <c r="F4254" s="43"/>
      <c r="G4254" s="32"/>
      <c r="H4254" s="24" t="s">
        <v>230</v>
      </c>
      <c r="I4254" s="24"/>
      <c r="J4254" s="24">
        <v>45916</v>
      </c>
      <c r="K4254" s="28">
        <v>40.909999999999997</v>
      </c>
      <c r="L4254" s="44">
        <v>63.41</v>
      </c>
      <c r="M4254" s="28"/>
      <c r="N4254" s="28"/>
      <c r="O4254" s="27">
        <f>IF(ISBLANK(J4254), "", IF(LEFT(B4254) = "P", J4254+60, J4254+90))</f>
        <v>46006</v>
      </c>
      <c r="P4254" s="27"/>
      <c r="Q4254" s="27" t="str">
        <f>IF(NOT(ISNUMBER(P4254)),"",P4254+15)</f>
        <v/>
      </c>
      <c r="R4254" s="25"/>
      <c r="S4254" s="25"/>
      <c r="T4254" s="42"/>
      <c r="U4254" s="24"/>
      <c r="V4254" s="24"/>
      <c r="W4254" s="24"/>
      <c r="X4254" s="24"/>
      <c r="Y4254" s="23">
        <f ca="1">IF(LEFT(B4254) = "P",
        IF(OR(ISBLANK(I4254), I4254 = ""), TODAY() - F4254 &amp; CHAR(10) &amp; "(preapproval)", I4254 - F4254 &amp; CHAR(10) &amp; "(PFL filed)"),
       IF(OR(ISBLANK(Z4254), Z4254 = ""), TODAY() - J4254, X4254 - J4254 &amp; CHAR(10) &amp; "(closed)"))</f>
        <v>83</v>
      </c>
      <c r="Z4254" s="6" t="str">
        <f>IF(ISBLANK(X4254), "", "Yes")</f>
        <v/>
      </c>
    </row>
    <row r="4255" spans="1:26" ht="28.8" x14ac:dyDescent="0.3">
      <c r="A4255" s="29" t="s">
        <v>185</v>
      </c>
      <c r="B4255" s="29">
        <v>2025000198</v>
      </c>
      <c r="C4255" s="31" t="s">
        <v>365</v>
      </c>
      <c r="D4255" s="29" t="s">
        <v>179</v>
      </c>
      <c r="E4255" s="31" t="s">
        <v>364</v>
      </c>
      <c r="F4255" s="43"/>
      <c r="G4255" s="32"/>
      <c r="H4255" s="24" t="s">
        <v>230</v>
      </c>
      <c r="I4255" s="24"/>
      <c r="J4255" s="24">
        <v>45916</v>
      </c>
      <c r="K4255" s="28">
        <v>35029.4</v>
      </c>
      <c r="L4255" s="44">
        <v>1822.5</v>
      </c>
      <c r="M4255" s="28"/>
      <c r="N4255" s="28"/>
      <c r="O4255" s="27">
        <f>IF(ISBLANK(J4255), "", IF(LEFT(B4255) = "P", J4255+60, J4255+90))</f>
        <v>46006</v>
      </c>
      <c r="P4255" s="27"/>
      <c r="Q4255" s="27" t="str">
        <f>IF(NOT(ISNUMBER(P4255)),"",P4255+15)</f>
        <v/>
      </c>
      <c r="R4255" s="25"/>
      <c r="S4255" s="25"/>
      <c r="T4255" s="42"/>
      <c r="U4255" s="24"/>
      <c r="V4255" s="24"/>
      <c r="W4255" s="24"/>
      <c r="X4255" s="24"/>
      <c r="Y4255" s="23">
        <f ca="1">IF(LEFT(B4255) = "P",
        IF(OR(ISBLANK(I4255), I4255 = ""), TODAY() - F4255 &amp; CHAR(10) &amp; "(preapproval)", I4255 - F4255 &amp; CHAR(10) &amp; "(PFL filed)"),
       IF(OR(ISBLANK(Z4255), Z4255 = ""), TODAY() - J4255, X4255 - J4255 &amp; CHAR(10) &amp; "(closed)"))</f>
        <v>83</v>
      </c>
      <c r="Z4255" s="6" t="str">
        <f>IF(ISBLANK(X4255), "", "Yes")</f>
        <v/>
      </c>
    </row>
    <row r="4256" spans="1:26" ht="14.4" x14ac:dyDescent="0.3">
      <c r="A4256" s="29" t="s">
        <v>185</v>
      </c>
      <c r="B4256" s="29">
        <v>2025000199</v>
      </c>
      <c r="C4256" s="31" t="s">
        <v>363</v>
      </c>
      <c r="D4256" s="29" t="s">
        <v>179</v>
      </c>
      <c r="E4256" s="30" t="s">
        <v>362</v>
      </c>
      <c r="F4256" s="43"/>
      <c r="G4256" s="32"/>
      <c r="H4256" s="24" t="s">
        <v>230</v>
      </c>
      <c r="I4256" s="24"/>
      <c r="J4256" s="24">
        <v>45917</v>
      </c>
      <c r="K4256" s="28">
        <v>17763.2</v>
      </c>
      <c r="L4256" s="44">
        <v>1268.8</v>
      </c>
      <c r="M4256" s="28"/>
      <c r="N4256" s="28"/>
      <c r="O4256" s="27">
        <f>IF(ISBLANK(J4256), "", IF(LEFT(B4256) = "P", J4256+60, J4256+90))</f>
        <v>46007</v>
      </c>
      <c r="P4256" s="27"/>
      <c r="Q4256" s="27" t="str">
        <f>IF(NOT(ISNUMBER(P4256)),"",P4256+15)</f>
        <v/>
      </c>
      <c r="R4256" s="25"/>
      <c r="S4256" s="25"/>
      <c r="T4256" s="42"/>
      <c r="U4256" s="24"/>
      <c r="V4256" s="24"/>
      <c r="W4256" s="24"/>
      <c r="X4256" s="24"/>
      <c r="Y4256" s="23">
        <f ca="1">IF(LEFT(B4256) = "P",
        IF(OR(ISBLANK(I4256), I4256 = ""), TODAY() - F4256 &amp; CHAR(10) &amp; "(preapproval)", I4256 - F4256 &amp; CHAR(10) &amp; "(PFL filed)"),
       IF(OR(ISBLANK(Z4256), Z4256 = ""), TODAY() - J4256, X4256 - J4256 &amp; CHAR(10) &amp; "(closed)"))</f>
        <v>82</v>
      </c>
      <c r="Z4256" s="6" t="str">
        <f>IF(ISBLANK(X4256), "", "Yes")</f>
        <v/>
      </c>
    </row>
    <row r="4257" spans="1:26" ht="28.8" hidden="1" x14ac:dyDescent="0.3">
      <c r="A4257" s="29" t="s">
        <v>185</v>
      </c>
      <c r="B4257" s="29">
        <v>2025000181</v>
      </c>
      <c r="C4257" s="31" t="s">
        <v>193</v>
      </c>
      <c r="D4257" s="29" t="s">
        <v>179</v>
      </c>
      <c r="E4257" s="31" t="s">
        <v>361</v>
      </c>
      <c r="F4257" s="43"/>
      <c r="G4257" s="32"/>
      <c r="H4257" s="24" t="s">
        <v>230</v>
      </c>
      <c r="I4257" s="24"/>
      <c r="J4257" s="24">
        <v>45905</v>
      </c>
      <c r="K4257" s="28">
        <v>1338</v>
      </c>
      <c r="L4257" s="44">
        <v>669</v>
      </c>
      <c r="M4257" s="28">
        <v>1128</v>
      </c>
      <c r="N4257" s="28">
        <v>564</v>
      </c>
      <c r="O4257" s="27">
        <f>IF(ISBLANK(J4257), "", IF(LEFT(B4257) = "P", J4257+60, J4257+90))</f>
        <v>45995</v>
      </c>
      <c r="P4257" s="27">
        <v>45926</v>
      </c>
      <c r="Q4257" s="27">
        <f>IF(NOT(ISNUMBER(P4257)),"",P4257+15)</f>
        <v>45941</v>
      </c>
      <c r="R4257" s="25" t="s">
        <v>195</v>
      </c>
      <c r="S4257" s="25"/>
      <c r="T4257" s="42"/>
      <c r="U4257" s="24"/>
      <c r="V4257" s="24"/>
      <c r="W4257" s="24"/>
      <c r="X4257" s="24">
        <v>45944</v>
      </c>
      <c r="Y4257" s="23" t="str">
        <f ca="1">IF(LEFT(B4257) = "P",
        IF(OR(ISBLANK(I4257), I4257 = ""), TODAY() - F4257 &amp; CHAR(10) &amp; "(preapproval)", I4257 - F4257 &amp; CHAR(10) &amp; "(PFL filed)"),
       IF(OR(ISBLANK(Z4257), Z4257 = ""), TODAY() - J4257, X4257 - J4257 &amp; CHAR(10) &amp; "(closed)"))</f>
        <v>39
(closed)</v>
      </c>
      <c r="Z4257" s="6" t="s">
        <v>360</v>
      </c>
    </row>
    <row r="4258" spans="1:26" ht="28.8" hidden="1" x14ac:dyDescent="0.3">
      <c r="A4258" s="29" t="s">
        <v>185</v>
      </c>
      <c r="B4258" s="29">
        <v>2025000121</v>
      </c>
      <c r="C4258" s="31" t="s">
        <v>193</v>
      </c>
      <c r="D4258" s="29" t="s">
        <v>179</v>
      </c>
      <c r="E4258" s="31" t="s">
        <v>359</v>
      </c>
      <c r="F4258" s="43"/>
      <c r="G4258" s="32"/>
      <c r="H4258" s="24" t="s">
        <v>230</v>
      </c>
      <c r="I4258" s="24"/>
      <c r="J4258" s="24">
        <v>45846</v>
      </c>
      <c r="K4258" s="28">
        <v>5337.48</v>
      </c>
      <c r="L4258" s="44">
        <v>449.6</v>
      </c>
      <c r="M4258" s="28">
        <v>5337.48</v>
      </c>
      <c r="N4258" s="28">
        <v>449.6</v>
      </c>
      <c r="O4258" s="27">
        <f>IF(ISBLANK(J4258), "", IF(LEFT(B4258) = "P", J4258+60, J4258+90))</f>
        <v>45936</v>
      </c>
      <c r="P4258" s="27">
        <v>45926</v>
      </c>
      <c r="Q4258" s="27">
        <f>IF(NOT(ISNUMBER(P4258)),"",P4258+15)</f>
        <v>45941</v>
      </c>
      <c r="R4258" s="25" t="s">
        <v>195</v>
      </c>
      <c r="S4258" s="25"/>
      <c r="T4258" s="42"/>
      <c r="U4258" s="24"/>
      <c r="V4258" s="24"/>
      <c r="W4258" s="24"/>
      <c r="X4258" s="24">
        <v>45944</v>
      </c>
      <c r="Y4258" s="23" t="str">
        <f ca="1">IF(LEFT(B4258) = "P",
        IF(OR(ISBLANK(I4258), I4258 = ""), TODAY() - F4258 &amp; CHAR(10) &amp; "(preapproval)", I4258 - F4258 &amp; CHAR(10) &amp; "(PFL filed)"),
       IF(OR(ISBLANK(Z4258), Z4258 = ""), TODAY() - J4258, X4258 - J4258 &amp; CHAR(10) &amp; "(closed)"))</f>
        <v>98
(closed)</v>
      </c>
      <c r="Z4258" s="6" t="str">
        <f>IF(ISBLANK(X4258), "", "Yes")</f>
        <v>Yes</v>
      </c>
    </row>
    <row r="4259" spans="1:26" ht="28.8" hidden="1" x14ac:dyDescent="0.3">
      <c r="A4259" s="29" t="s">
        <v>185</v>
      </c>
      <c r="B4259" s="29">
        <v>2025000122</v>
      </c>
      <c r="C4259" s="31" t="s">
        <v>242</v>
      </c>
      <c r="D4259" s="29" t="s">
        <v>179</v>
      </c>
      <c r="E4259" s="31" t="s">
        <v>358</v>
      </c>
      <c r="F4259" s="43"/>
      <c r="G4259" s="32"/>
      <c r="H4259" s="24" t="s">
        <v>230</v>
      </c>
      <c r="I4259" s="24"/>
      <c r="J4259" s="24">
        <v>45847</v>
      </c>
      <c r="K4259" s="28">
        <v>793.55</v>
      </c>
      <c r="L4259" s="44">
        <v>100</v>
      </c>
      <c r="M4259" s="28">
        <v>793.55</v>
      </c>
      <c r="N4259" s="28">
        <v>100</v>
      </c>
      <c r="O4259" s="27">
        <f>IF(ISBLANK(J4259), "", IF(LEFT(B4259) = "P", J4259+60, J4259+90))</f>
        <v>45937</v>
      </c>
      <c r="P4259" s="27">
        <v>45926</v>
      </c>
      <c r="Q4259" s="27">
        <f>IF(NOT(ISNUMBER(P4259)),"",P4259+15)</f>
        <v>45941</v>
      </c>
      <c r="R4259" s="25" t="s">
        <v>195</v>
      </c>
      <c r="S4259" s="25"/>
      <c r="T4259" s="42"/>
      <c r="U4259" s="24"/>
      <c r="V4259" s="24"/>
      <c r="W4259" s="24"/>
      <c r="X4259" s="24">
        <v>45944</v>
      </c>
      <c r="Y4259" s="23" t="str">
        <f ca="1">IF(LEFT(B4259) = "P",
        IF(OR(ISBLANK(I4259), I4259 = ""), TODAY() - F4259 &amp; CHAR(10) &amp; "(preapproval)", I4259 - F4259 &amp; CHAR(10) &amp; "(PFL filed)"),
       IF(OR(ISBLANK(Z4259), Z4259 = ""), TODAY() - J4259, X4259 - J4259 &amp; CHAR(10) &amp; "(closed)"))</f>
        <v>97
(closed)</v>
      </c>
      <c r="Z4259" s="6" t="str">
        <f>IF(ISBLANK(X4259), "", "Yes")</f>
        <v>Yes</v>
      </c>
    </row>
    <row r="4260" spans="1:26" ht="28.8" hidden="1" x14ac:dyDescent="0.3">
      <c r="A4260" s="29" t="s">
        <v>185</v>
      </c>
      <c r="B4260" s="29">
        <v>2025000129</v>
      </c>
      <c r="C4260" s="31" t="s">
        <v>193</v>
      </c>
      <c r="D4260" s="29" t="s">
        <v>179</v>
      </c>
      <c r="E4260" s="31" t="s">
        <v>357</v>
      </c>
      <c r="F4260" s="43"/>
      <c r="G4260" s="32"/>
      <c r="H4260" s="24" t="s">
        <v>230</v>
      </c>
      <c r="I4260" s="24"/>
      <c r="J4260" s="24">
        <v>45853</v>
      </c>
      <c r="K4260" s="28">
        <v>6465.74</v>
      </c>
      <c r="L4260" s="44">
        <v>594</v>
      </c>
      <c r="M4260" s="28">
        <v>3776.32</v>
      </c>
      <c r="N4260" s="28">
        <v>358</v>
      </c>
      <c r="O4260" s="27">
        <f>IF(ISBLANK(J4260), "", IF(LEFT(B4260) = "P", J4260+60, J4260+90))</f>
        <v>45943</v>
      </c>
      <c r="P4260" s="27">
        <v>45924</v>
      </c>
      <c r="Q4260" s="27">
        <f>IF(NOT(ISNUMBER(P4260)),"",P4260+15)</f>
        <v>45939</v>
      </c>
      <c r="R4260" s="25" t="s">
        <v>195</v>
      </c>
      <c r="S4260" s="25"/>
      <c r="T4260" s="42"/>
      <c r="U4260" s="24"/>
      <c r="V4260" s="24"/>
      <c r="W4260" s="24"/>
      <c r="X4260" s="24">
        <v>45940</v>
      </c>
      <c r="Y4260" s="23" t="str">
        <f ca="1">IF(LEFT(B4260) = "P",
        IF(OR(ISBLANK(I4260), I4260 = ""), TODAY() - F4260 &amp; CHAR(10) &amp; "(preapproval)", I4260 - F4260 &amp; CHAR(10) &amp; "(PFL filed)"),
       IF(OR(ISBLANK(Z4260), Z4260 = ""), TODAY() - J4260, X4260 - J4260 &amp; CHAR(10) &amp; "(closed)"))</f>
        <v>87
(closed)</v>
      </c>
      <c r="Z4260" s="6" t="str">
        <f>IF(ISBLANK(X4260), "", "Yes")</f>
        <v>Yes</v>
      </c>
    </row>
    <row r="4261" spans="1:26" ht="28.8" hidden="1" x14ac:dyDescent="0.3">
      <c r="A4261" s="29" t="s">
        <v>185</v>
      </c>
      <c r="B4261" s="29">
        <v>2025000133</v>
      </c>
      <c r="C4261" s="50" t="s">
        <v>356</v>
      </c>
      <c r="D4261" s="29" t="s">
        <v>179</v>
      </c>
      <c r="E4261" s="31" t="s">
        <v>355</v>
      </c>
      <c r="F4261" s="43"/>
      <c r="G4261" s="32"/>
      <c r="H4261" s="24" t="s">
        <v>230</v>
      </c>
      <c r="I4261" s="24"/>
      <c r="J4261" s="34">
        <v>45856</v>
      </c>
      <c r="K4261" s="28">
        <v>3877.42</v>
      </c>
      <c r="L4261" s="44">
        <v>500</v>
      </c>
      <c r="M4261" s="28">
        <v>5000</v>
      </c>
      <c r="N4261" s="28">
        <v>500</v>
      </c>
      <c r="O4261" s="27">
        <f>IF(ISBLANK(J4261), "", IF(LEFT(B4261) = "P", J4261+60, J4261+90))</f>
        <v>45946</v>
      </c>
      <c r="P4261" s="27">
        <v>45924</v>
      </c>
      <c r="Q4261" s="27">
        <f>IF(NOT(ISNUMBER(P4261)),"",P4261+15)</f>
        <v>45939</v>
      </c>
      <c r="R4261" s="25" t="s">
        <v>195</v>
      </c>
      <c r="S4261" s="25"/>
      <c r="T4261" s="42"/>
      <c r="U4261" s="24"/>
      <c r="V4261" s="24"/>
      <c r="W4261" s="24"/>
      <c r="X4261" s="24">
        <v>45940</v>
      </c>
      <c r="Y4261" s="23" t="str">
        <f ca="1">IF(LEFT(B4261) = "P",
        IF(OR(ISBLANK(I4261), I4261 = ""), TODAY() - F4261 &amp; CHAR(10) &amp; "(preapproval)", I4261 - F4261 &amp; CHAR(10) &amp; "(PFL filed)"),
       IF(OR(ISBLANK(Z4261), Z4261 = ""), TODAY() - J4261, X4261 - J4261 &amp; CHAR(10) &amp; "(closed)"))</f>
        <v>84
(closed)</v>
      </c>
      <c r="Z4261" s="6" t="str">
        <f>IF(ISBLANK(X4261), "", "Yes")</f>
        <v>Yes</v>
      </c>
    </row>
    <row r="4262" spans="1:26" ht="14.4" x14ac:dyDescent="0.3">
      <c r="A4262" s="29" t="s">
        <v>185</v>
      </c>
      <c r="B4262" s="29">
        <v>2025000200</v>
      </c>
      <c r="C4262" s="31" t="s">
        <v>244</v>
      </c>
      <c r="D4262" s="29" t="s">
        <v>179</v>
      </c>
      <c r="E4262" s="31" t="s">
        <v>354</v>
      </c>
      <c r="F4262" s="43"/>
      <c r="G4262" s="32"/>
      <c r="H4262" s="24" t="s">
        <v>230</v>
      </c>
      <c r="I4262" s="24"/>
      <c r="J4262" s="24">
        <v>45919</v>
      </c>
      <c r="K4262" s="28">
        <v>1966.12</v>
      </c>
      <c r="L4262" s="44">
        <v>1035</v>
      </c>
      <c r="M4262" s="28"/>
      <c r="N4262" s="28"/>
      <c r="O4262" s="27">
        <f>IF(ISBLANK(J4262), "", IF(LEFT(B4262) = "P", J4262+60, J4262+90))</f>
        <v>46009</v>
      </c>
      <c r="P4262" s="27"/>
      <c r="Q4262" s="27"/>
      <c r="R4262" s="25"/>
      <c r="S4262" s="25"/>
      <c r="T4262" s="42"/>
      <c r="U4262" s="24"/>
      <c r="V4262" s="24"/>
      <c r="W4262" s="24"/>
      <c r="X4262" s="24"/>
      <c r="Y4262" s="23">
        <f ca="1">IF(LEFT(B4262) = "P",
        IF(OR(ISBLANK(I4262), I4262 = ""), TODAY() - F4262 &amp; CHAR(10) &amp; "(preapproval)", I4262 - F4262 &amp; CHAR(10) &amp; "(PFL filed)"),
       IF(OR(ISBLANK(Z4262), Z4262 = ""), TODAY() - J4262, X4262 - J4262 &amp; CHAR(10) &amp; "(closed)"))</f>
        <v>80</v>
      </c>
      <c r="Z4262" s="6" t="str">
        <f>IF(ISBLANK(X4262), "", "Yes")</f>
        <v/>
      </c>
    </row>
    <row r="4263" spans="1:26" ht="14.4" x14ac:dyDescent="0.3">
      <c r="A4263" s="29" t="s">
        <v>185</v>
      </c>
      <c r="B4263" s="29">
        <v>2025000201</v>
      </c>
      <c r="C4263" s="31" t="s">
        <v>353</v>
      </c>
      <c r="D4263" s="29" t="s">
        <v>174</v>
      </c>
      <c r="E4263" s="31" t="s">
        <v>352</v>
      </c>
      <c r="F4263" s="43"/>
      <c r="G4263" s="32"/>
      <c r="H4263" s="24" t="s">
        <v>230</v>
      </c>
      <c r="I4263" s="24"/>
      <c r="J4263" s="24">
        <v>45919</v>
      </c>
      <c r="K4263" s="28">
        <v>457475</v>
      </c>
      <c r="L4263" s="44">
        <v>0</v>
      </c>
      <c r="M4263" s="28"/>
      <c r="N4263" s="28"/>
      <c r="O4263" s="27">
        <f>IF(ISBLANK(J4263), "", IF(LEFT(B4263) = "P", J4263+60, J4263+90))</f>
        <v>46009</v>
      </c>
      <c r="P4263" s="27"/>
      <c r="Q4263" s="27"/>
      <c r="R4263" s="25"/>
      <c r="S4263" s="25"/>
      <c r="T4263" s="42"/>
      <c r="U4263" s="24"/>
      <c r="V4263" s="24"/>
      <c r="W4263" s="24"/>
      <c r="X4263" s="24"/>
      <c r="Y4263" s="23">
        <f ca="1">IF(LEFT(B4263) = "P",
        IF(OR(ISBLANK(I4263), I4263 = ""), TODAY() - F4263 &amp; CHAR(10) &amp; "(preapproval)", I4263 - F4263 &amp; CHAR(10) &amp; "(PFL filed)"),
       IF(OR(ISBLANK(Z4263), Z4263 = ""), TODAY() - J4263, X4263 - J4263 &amp; CHAR(10) &amp; "(closed)"))</f>
        <v>80</v>
      </c>
      <c r="Z4263" s="6" t="str">
        <f>IF(ISBLANK(X4263), "", "Yes")</f>
        <v/>
      </c>
    </row>
    <row r="4264" spans="1:26" ht="14.4" x14ac:dyDescent="0.3">
      <c r="A4264" s="29" t="s">
        <v>185</v>
      </c>
      <c r="B4264" s="29">
        <v>2025000202</v>
      </c>
      <c r="C4264" s="31" t="s">
        <v>57</v>
      </c>
      <c r="D4264" s="29" t="s">
        <v>179</v>
      </c>
      <c r="E4264" s="31" t="s">
        <v>351</v>
      </c>
      <c r="F4264" s="43"/>
      <c r="G4264" s="32"/>
      <c r="H4264" s="24" t="s">
        <v>230</v>
      </c>
      <c r="I4264" s="24"/>
      <c r="J4264" s="24">
        <v>45924</v>
      </c>
      <c r="K4264" s="28">
        <v>4078.4</v>
      </c>
      <c r="L4264" s="44">
        <v>2039.2</v>
      </c>
      <c r="M4264" s="28"/>
      <c r="N4264" s="28"/>
      <c r="O4264" s="27">
        <f>IF(ISBLANK(J4264), "", IF(LEFT(B4264) = "P", J4264+60, J4264+90))</f>
        <v>46014</v>
      </c>
      <c r="P4264" s="27"/>
      <c r="Q4264" s="27"/>
      <c r="R4264" s="25"/>
      <c r="S4264" s="25"/>
      <c r="T4264" s="42"/>
      <c r="U4264" s="24"/>
      <c r="V4264" s="24"/>
      <c r="W4264" s="24"/>
      <c r="X4264" s="24"/>
      <c r="Y4264" s="23">
        <f ca="1">IF(LEFT(B4264) = "P",
        IF(OR(ISBLANK(I4264), I4264 = ""), TODAY() - F4264 &amp; CHAR(10) &amp; "(preapproval)", I4264 - F4264 &amp; CHAR(10) &amp; "(PFL filed)"),
       IF(OR(ISBLANK(Z4264), Z4264 = ""), TODAY() - J4264, X4264 - J4264 &amp; CHAR(10) &amp; "(closed)"))</f>
        <v>75</v>
      </c>
      <c r="Z4264" s="6" t="str">
        <f>IF(ISBLANK(X4264), "", "Yes")</f>
        <v/>
      </c>
    </row>
    <row r="4265" spans="1:26" ht="28.8" x14ac:dyDescent="0.3">
      <c r="A4265" s="29" t="s">
        <v>185</v>
      </c>
      <c r="B4265" s="29">
        <v>2025000203</v>
      </c>
      <c r="C4265" s="31" t="s">
        <v>350</v>
      </c>
      <c r="D4265" s="29" t="s">
        <v>174</v>
      </c>
      <c r="E4265" s="31" t="s">
        <v>349</v>
      </c>
      <c r="F4265" s="43"/>
      <c r="G4265" s="32"/>
      <c r="H4265" s="24" t="s">
        <v>230</v>
      </c>
      <c r="I4265" s="24"/>
      <c r="J4265" s="24">
        <v>45922</v>
      </c>
      <c r="K4265" s="28">
        <v>1188119</v>
      </c>
      <c r="L4265" s="44">
        <v>0</v>
      </c>
      <c r="M4265" s="28"/>
      <c r="N4265" s="28"/>
      <c r="O4265" s="27">
        <f>IF(ISBLANK(J4265), "", IF(LEFT(B4265) = "P", J4265+60, J4265+90))</f>
        <v>46012</v>
      </c>
      <c r="P4265" s="27"/>
      <c r="Q4265" s="27"/>
      <c r="R4265" s="25"/>
      <c r="S4265" s="25"/>
      <c r="T4265" s="42"/>
      <c r="U4265" s="24"/>
      <c r="V4265" s="24"/>
      <c r="W4265" s="24"/>
      <c r="X4265" s="24"/>
      <c r="Y4265" s="23">
        <f ca="1">IF(LEFT(B4265) = "P",
        IF(OR(ISBLANK(I4265), I4265 = ""), TODAY() - F4265 &amp; CHAR(10) &amp; "(preapproval)", I4265 - F4265 &amp; CHAR(10) &amp; "(PFL filed)"),
       IF(OR(ISBLANK(Z4265), Z4265 = ""), TODAY() - J4265, X4265 - J4265 &amp; CHAR(10) &amp; "(closed)"))</f>
        <v>77</v>
      </c>
      <c r="Z4265" s="6" t="str">
        <f>IF(ISBLANK(X4265), "", "Yes")</f>
        <v/>
      </c>
    </row>
    <row r="4266" spans="1:26" ht="28.8" hidden="1" x14ac:dyDescent="0.3">
      <c r="A4266" s="29" t="s">
        <v>185</v>
      </c>
      <c r="B4266" s="29">
        <v>2025000204</v>
      </c>
      <c r="C4266" s="31" t="s">
        <v>312</v>
      </c>
      <c r="D4266" s="29" t="s">
        <v>179</v>
      </c>
      <c r="E4266" s="31" t="s">
        <v>189</v>
      </c>
      <c r="F4266" s="24">
        <v>45330</v>
      </c>
      <c r="G4266" s="32">
        <v>975485.42</v>
      </c>
      <c r="H4266" s="24">
        <v>45410</v>
      </c>
      <c r="I4266" s="24">
        <v>45378</v>
      </c>
      <c r="J4266" s="24">
        <v>45924</v>
      </c>
      <c r="K4266" s="28">
        <v>600</v>
      </c>
      <c r="L4266" s="44">
        <v>0</v>
      </c>
      <c r="M4266" s="28"/>
      <c r="N4266" s="28"/>
      <c r="O4266" s="27">
        <f>IF(ISBLANK(J4266), "", IF(LEFT(B4266) = "P", J4266+60, J4266+90))</f>
        <v>46014</v>
      </c>
      <c r="P4266" s="27" t="s">
        <v>230</v>
      </c>
      <c r="Q4266" s="27" t="s">
        <v>230</v>
      </c>
      <c r="R4266" s="25" t="s">
        <v>195</v>
      </c>
      <c r="S4266" s="25"/>
      <c r="T4266" s="42"/>
      <c r="U4266" s="24"/>
      <c r="V4266" s="24"/>
      <c r="W4266" s="24"/>
      <c r="X4266" s="24">
        <v>45944</v>
      </c>
      <c r="Y4266" s="23" t="str">
        <f ca="1">IF(LEFT(B4266) = "P",
        IF(OR(ISBLANK(I4266), I4266 = ""), TODAY() - F4266 &amp; CHAR(10) &amp; "(preapproval)", I4266 - F4266 &amp; CHAR(10) &amp; "(PFL filed)"),
       IF(OR(ISBLANK(Z4266), Z4266 = ""), TODAY() - J4266, X4266 - J4266 &amp; CHAR(10) &amp; "(closed)"))</f>
        <v>20
(closed)</v>
      </c>
      <c r="Z4266" s="6" t="str">
        <f>IF(ISBLANK(X4266), "", "Yes")</f>
        <v>Yes</v>
      </c>
    </row>
    <row r="4267" spans="1:26" ht="14.4" x14ac:dyDescent="0.3">
      <c r="A4267" s="29" t="s">
        <v>185</v>
      </c>
      <c r="B4267" s="29">
        <v>2025000205</v>
      </c>
      <c r="C4267" s="31" t="s">
        <v>261</v>
      </c>
      <c r="D4267" s="29" t="s">
        <v>179</v>
      </c>
      <c r="E4267" s="31" t="s">
        <v>348</v>
      </c>
      <c r="F4267" s="43"/>
      <c r="G4267" s="32"/>
      <c r="H4267" s="24" t="s">
        <v>230</v>
      </c>
      <c r="I4267" s="24"/>
      <c r="J4267" s="24">
        <v>45925</v>
      </c>
      <c r="K4267" s="28">
        <v>1340.34</v>
      </c>
      <c r="L4267" s="44">
        <v>224.46</v>
      </c>
      <c r="M4267" s="28"/>
      <c r="N4267" s="28"/>
      <c r="O4267" s="27">
        <f>IF(ISBLANK(J4267), "", IF(LEFT(B4267) = "P", J4267+60, J4267+90))</f>
        <v>46015</v>
      </c>
      <c r="P4267" s="27"/>
      <c r="Q4267" s="27"/>
      <c r="R4267" s="25"/>
      <c r="S4267" s="25"/>
      <c r="T4267" s="42"/>
      <c r="U4267" s="24"/>
      <c r="V4267" s="24"/>
      <c r="W4267" s="24"/>
      <c r="X4267" s="24"/>
      <c r="Y4267" s="23">
        <f ca="1">IF(LEFT(B4267) = "P",
        IF(OR(ISBLANK(I4267), I4267 = ""), TODAY() - F4267 &amp; CHAR(10) &amp; "(preapproval)", I4267 - F4267 &amp; CHAR(10) &amp; "(PFL filed)"),
       IF(OR(ISBLANK(Z4267), Z4267 = ""), TODAY() - J4267, X4267 - J4267 &amp; CHAR(10) &amp; "(closed)"))</f>
        <v>74</v>
      </c>
      <c r="Z4267" s="6" t="str">
        <f>IF(ISBLANK(X4267), "", "Yes")</f>
        <v/>
      </c>
    </row>
    <row r="4268" spans="1:26" ht="14.4" x14ac:dyDescent="0.3">
      <c r="A4268" s="29" t="s">
        <v>185</v>
      </c>
      <c r="B4268" s="29">
        <v>2025000206</v>
      </c>
      <c r="C4268" s="31" t="s">
        <v>193</v>
      </c>
      <c r="D4268" s="29" t="s">
        <v>179</v>
      </c>
      <c r="E4268" s="31" t="s">
        <v>347</v>
      </c>
      <c r="F4268" s="43"/>
      <c r="G4268" s="32"/>
      <c r="H4268" s="24" t="s">
        <v>230</v>
      </c>
      <c r="I4268" s="24"/>
      <c r="J4268" s="24">
        <v>45926</v>
      </c>
      <c r="K4268" s="28">
        <v>531.61</v>
      </c>
      <c r="L4268" s="44">
        <v>514</v>
      </c>
      <c r="M4268" s="28"/>
      <c r="N4268" s="28"/>
      <c r="O4268" s="27">
        <f>IF(ISBLANK(J4268), "", IF(LEFT(B4268) = "P", J4268+60, J4268+90))</f>
        <v>46016</v>
      </c>
      <c r="P4268" s="27"/>
      <c r="Q4268" s="27"/>
      <c r="R4268" s="25"/>
      <c r="S4268" s="25"/>
      <c r="T4268" s="42"/>
      <c r="U4268" s="24"/>
      <c r="V4268" s="24"/>
      <c r="W4268" s="24"/>
      <c r="X4268" s="24"/>
      <c r="Y4268" s="23">
        <f ca="1">IF(LEFT(B4268) = "P",
        IF(OR(ISBLANK(I4268), I4268 = ""), TODAY() - F4268 &amp; CHAR(10) &amp; "(preapproval)", I4268 - F4268 &amp; CHAR(10) &amp; "(PFL filed)"),
       IF(OR(ISBLANK(Z4268), Z4268 = ""), TODAY() - J4268, X4268 - J4268 &amp; CHAR(10) &amp; "(closed)"))</f>
        <v>73</v>
      </c>
      <c r="Z4268" s="6" t="str">
        <f>IF(ISBLANK(X4268), "", "Yes")</f>
        <v/>
      </c>
    </row>
    <row r="4269" spans="1:26" ht="14.4" x14ac:dyDescent="0.3">
      <c r="A4269" s="29" t="s">
        <v>185</v>
      </c>
      <c r="B4269" s="29">
        <v>2025000207</v>
      </c>
      <c r="C4269" s="31" t="s">
        <v>193</v>
      </c>
      <c r="D4269" s="29" t="s">
        <v>179</v>
      </c>
      <c r="E4269" s="31" t="s">
        <v>346</v>
      </c>
      <c r="F4269" s="43"/>
      <c r="G4269" s="32"/>
      <c r="H4269" s="24" t="s">
        <v>230</v>
      </c>
      <c r="I4269" s="24"/>
      <c r="J4269" s="24">
        <v>45926</v>
      </c>
      <c r="K4269" s="28">
        <v>382.45</v>
      </c>
      <c r="L4269" s="44">
        <v>202</v>
      </c>
      <c r="M4269" s="28"/>
      <c r="N4269" s="28"/>
      <c r="O4269" s="27">
        <f>IF(ISBLANK(J4269), "", IF(LEFT(B4269) = "P", J4269+60, J4269+90))</f>
        <v>46016</v>
      </c>
      <c r="P4269" s="27"/>
      <c r="Q4269" s="27"/>
      <c r="R4269" s="25"/>
      <c r="S4269" s="25"/>
      <c r="T4269" s="42"/>
      <c r="U4269" s="24"/>
      <c r="V4269" s="24"/>
      <c r="W4269" s="24"/>
      <c r="X4269" s="24"/>
      <c r="Y4269" s="23">
        <f ca="1">IF(LEFT(B4269) = "P",
        IF(OR(ISBLANK(I4269), I4269 = ""), TODAY() - F4269 &amp; CHAR(10) &amp; "(preapproval)", I4269 - F4269 &amp; CHAR(10) &amp; "(PFL filed)"),
       IF(OR(ISBLANK(Z4269), Z4269 = ""), TODAY() - J4269, X4269 - J4269 &amp; CHAR(10) &amp; "(closed)"))</f>
        <v>73</v>
      </c>
      <c r="Z4269" s="6" t="str">
        <f>IF(ISBLANK(X4269), "", "Yes")</f>
        <v/>
      </c>
    </row>
    <row r="4270" spans="1:26" ht="28.8" x14ac:dyDescent="0.3">
      <c r="A4270" s="33" t="s">
        <v>185</v>
      </c>
      <c r="B4270" s="33">
        <v>2025000208</v>
      </c>
      <c r="C4270" s="50" t="s">
        <v>345</v>
      </c>
      <c r="D4270" s="33" t="s">
        <v>179</v>
      </c>
      <c r="E4270" s="50" t="s">
        <v>344</v>
      </c>
      <c r="F4270" s="49"/>
      <c r="G4270" s="48"/>
      <c r="H4270" s="34" t="s">
        <v>230</v>
      </c>
      <c r="I4270" s="34"/>
      <c r="J4270" s="34">
        <v>45926</v>
      </c>
      <c r="K4270" s="38">
        <v>7304</v>
      </c>
      <c r="L4270" s="47">
        <v>0</v>
      </c>
      <c r="M4270" s="38"/>
      <c r="N4270" s="38"/>
      <c r="O4270" s="35">
        <f>IF(ISBLANK(J4270), "", IF(LEFT(B4270) = "P", J4270+60, J4270+90))</f>
        <v>46016</v>
      </c>
      <c r="P4270" s="35"/>
      <c r="Q4270" s="35"/>
      <c r="R4270" s="36"/>
      <c r="S4270" s="36"/>
      <c r="T4270" s="46"/>
      <c r="U4270" s="34"/>
      <c r="V4270" s="34"/>
      <c r="W4270" s="34"/>
      <c r="X4270" s="34"/>
      <c r="Y4270" s="45">
        <f ca="1">IF(LEFT(B4270) = "P",
        IF(OR(ISBLANK(I4270), I4270 = ""), TODAY() - F4270 &amp; CHAR(10) &amp; "(preapproval)", I4270 - F4270 &amp; CHAR(10) &amp; "(PFL filed)"),
       IF(OR(ISBLANK(Z4270), Z4270 = ""), TODAY() - J4270, X4270 - J4270 &amp; CHAR(10) &amp; "(closed)"))</f>
        <v>73</v>
      </c>
      <c r="Z4270" s="6" t="str">
        <f>IF(ISBLANK(X4270), "", "Yes")</f>
        <v/>
      </c>
    </row>
    <row r="4271" spans="1:26" ht="14.4" x14ac:dyDescent="0.3">
      <c r="A4271" s="29" t="s">
        <v>185</v>
      </c>
      <c r="B4271" s="29">
        <v>2025000209</v>
      </c>
      <c r="C4271" s="31" t="s">
        <v>343</v>
      </c>
      <c r="D4271" s="29" t="s">
        <v>179</v>
      </c>
      <c r="E4271" s="31" t="s">
        <v>342</v>
      </c>
      <c r="F4271" s="43"/>
      <c r="G4271" s="32"/>
      <c r="H4271" s="24" t="s">
        <v>230</v>
      </c>
      <c r="I4271" s="24"/>
      <c r="J4271" s="24">
        <v>45930</v>
      </c>
      <c r="K4271" s="28">
        <v>18204</v>
      </c>
      <c r="L4271" s="44">
        <v>9102</v>
      </c>
      <c r="M4271" s="28"/>
      <c r="N4271" s="28"/>
      <c r="O4271" s="27">
        <f>IF(ISBLANK(J4271), "", IF(LEFT(B4271) = "P", J4271+60, J4271+90))</f>
        <v>46020</v>
      </c>
      <c r="P4271" s="27"/>
      <c r="Q4271" s="27"/>
      <c r="R4271" s="25"/>
      <c r="S4271" s="25"/>
      <c r="T4271" s="42"/>
      <c r="U4271" s="24"/>
      <c r="V4271" s="24"/>
      <c r="W4271" s="24"/>
      <c r="X4271" s="24"/>
      <c r="Y4271" s="23">
        <f ca="1">IF(LEFT(B4271) = "P",
        IF(OR(ISBLANK(I4271), I4271 = ""), TODAY() - F4271 &amp; CHAR(10) &amp; "(preapproval)", I4271 - F4271 &amp; CHAR(10) &amp; "(PFL filed)"),
       IF(OR(ISBLANK(Z4271), Z4271 = ""), TODAY() - J4271, X4271 - J4271 &amp; CHAR(10) &amp; "(closed)"))</f>
        <v>69</v>
      </c>
      <c r="Z4271" s="6" t="str">
        <f>IF(ISBLANK(X4271), "", "Yes")</f>
        <v/>
      </c>
    </row>
    <row r="4272" spans="1:26" ht="14.4" x14ac:dyDescent="0.3">
      <c r="A4272" s="29" t="s">
        <v>185</v>
      </c>
      <c r="B4272" s="29">
        <v>2025000210</v>
      </c>
      <c r="C4272" s="31" t="s">
        <v>341</v>
      </c>
      <c r="D4272" s="29" t="s">
        <v>179</v>
      </c>
      <c r="E4272" s="31" t="s">
        <v>340</v>
      </c>
      <c r="F4272" s="43"/>
      <c r="G4272" s="32"/>
      <c r="H4272" s="24" t="s">
        <v>230</v>
      </c>
      <c r="I4272" s="24"/>
      <c r="J4272" s="24">
        <v>45931</v>
      </c>
      <c r="K4272" s="28">
        <v>1155</v>
      </c>
      <c r="L4272" s="44">
        <v>385</v>
      </c>
      <c r="M4272" s="28"/>
      <c r="N4272" s="28"/>
      <c r="O4272" s="27">
        <f>IF(ISBLANK(J4272), "", IF(LEFT(B4272) = "P", J4272+60, J4272+90))</f>
        <v>46021</v>
      </c>
      <c r="P4272" s="27"/>
      <c r="Q4272" s="27"/>
      <c r="R4272" s="25"/>
      <c r="S4272" s="25"/>
      <c r="T4272" s="42"/>
      <c r="U4272" s="24"/>
      <c r="V4272" s="24"/>
      <c r="W4272" s="24"/>
      <c r="X4272" s="24"/>
      <c r="Y4272" s="23">
        <f ca="1">IF(LEFT(B4272) = "P",
        IF(OR(ISBLANK(I4272), I4272 = ""), TODAY() - F4272 &amp; CHAR(10) &amp; "(preapproval)", I4272 - F4272 &amp; CHAR(10) &amp; "(PFL filed)"),
       IF(OR(ISBLANK(Z4272), Z4272 = ""), TODAY() - J4272, X4272 - J4272 &amp; CHAR(10) &amp; "(closed)"))</f>
        <v>68</v>
      </c>
      <c r="Z4272" s="6" t="str">
        <f>IF(ISBLANK(X4272), "", "Yes")</f>
        <v/>
      </c>
    </row>
    <row r="4273" spans="1:26" ht="14.4" x14ac:dyDescent="0.3">
      <c r="A4273" s="29" t="s">
        <v>185</v>
      </c>
      <c r="B4273" s="29">
        <v>2025000211</v>
      </c>
      <c r="C4273" s="31" t="s">
        <v>193</v>
      </c>
      <c r="D4273" s="29" t="s">
        <v>179</v>
      </c>
      <c r="E4273" s="31" t="s">
        <v>339</v>
      </c>
      <c r="F4273" s="43"/>
      <c r="G4273" s="32"/>
      <c r="H4273" s="24" t="s">
        <v>230</v>
      </c>
      <c r="I4273" s="24"/>
      <c r="J4273" s="24">
        <v>45932</v>
      </c>
      <c r="K4273" s="28">
        <v>4665</v>
      </c>
      <c r="L4273" s="44">
        <v>1555</v>
      </c>
      <c r="M4273" s="28"/>
      <c r="N4273" s="28"/>
      <c r="O4273" s="27">
        <f>IF(ISBLANK(J4273), "", IF(LEFT(B4273) = "P", J4273+60, J4273+90))</f>
        <v>46022</v>
      </c>
      <c r="P4273" s="27"/>
      <c r="Q4273" s="27"/>
      <c r="R4273" s="25"/>
      <c r="S4273" s="25"/>
      <c r="T4273" s="42"/>
      <c r="U4273" s="24"/>
      <c r="V4273" s="24"/>
      <c r="W4273" s="24"/>
      <c r="X4273" s="24"/>
      <c r="Y4273" s="23">
        <f ca="1">IF(LEFT(B4273) = "P",
        IF(OR(ISBLANK(I4273), I4273 = ""), TODAY() - F4273 &amp; CHAR(10) &amp; "(preapproval)", I4273 - F4273 &amp; CHAR(10) &amp; "(PFL filed)"),
       IF(OR(ISBLANK(Z4273), Z4273 = ""), TODAY() - J4273, X4273 - J4273 &amp; CHAR(10) &amp; "(closed)"))</f>
        <v>67</v>
      </c>
      <c r="Z4273" s="6" t="str">
        <f>IF(ISBLANK(X4273), "", "Yes")</f>
        <v/>
      </c>
    </row>
    <row r="4274" spans="1:26" ht="14.4" x14ac:dyDescent="0.3">
      <c r="A4274" s="29" t="s">
        <v>185</v>
      </c>
      <c r="B4274" s="29">
        <v>2025000212</v>
      </c>
      <c r="C4274" s="31" t="s">
        <v>193</v>
      </c>
      <c r="D4274" s="29" t="s">
        <v>179</v>
      </c>
      <c r="E4274" s="31" t="s">
        <v>338</v>
      </c>
      <c r="F4274" s="43"/>
      <c r="G4274" s="32"/>
      <c r="H4274" s="24" t="s">
        <v>230</v>
      </c>
      <c r="I4274" s="24"/>
      <c r="J4274" s="24">
        <v>45932</v>
      </c>
      <c r="K4274" s="28">
        <v>756.02</v>
      </c>
      <c r="L4274" s="44">
        <v>121</v>
      </c>
      <c r="M4274" s="28">
        <v>756.02</v>
      </c>
      <c r="N4274" s="28">
        <v>121</v>
      </c>
      <c r="O4274" s="27">
        <f>IF(ISBLANK(J4274), "", IF(LEFT(B4274) = "P", J4274+60, J4274+90))</f>
        <v>46022</v>
      </c>
      <c r="P4274" s="27">
        <v>45993</v>
      </c>
      <c r="Q4274" s="27">
        <f>IF(NOT(ISNUMBER(P4274)),"",P4274+15)</f>
        <v>46008</v>
      </c>
      <c r="R4274" s="25"/>
      <c r="S4274" s="25"/>
      <c r="T4274" s="42"/>
      <c r="U4274" s="24"/>
      <c r="V4274" s="24"/>
      <c r="W4274" s="24"/>
      <c r="X4274" s="24"/>
      <c r="Y4274" s="23">
        <f ca="1">IF(LEFT(B4274) = "P",
        IF(OR(ISBLANK(I4274), I4274 = ""), TODAY() - F4274 &amp; CHAR(10) &amp; "(preapproval)", I4274 - F4274 &amp; CHAR(10) &amp; "(PFL filed)"),
       IF(OR(ISBLANK(Z4274), Z4274 = ""), TODAY() - J4274, X4274 - J4274 &amp; CHAR(10) &amp; "(closed)"))</f>
        <v>67</v>
      </c>
      <c r="Z4274" s="6" t="str">
        <f>IF(ISBLANK(X4274), "", "Yes")</f>
        <v/>
      </c>
    </row>
    <row r="4275" spans="1:26" ht="14.4" x14ac:dyDescent="0.3">
      <c r="A4275" s="29" t="s">
        <v>185</v>
      </c>
      <c r="B4275" s="29">
        <v>2025000213</v>
      </c>
      <c r="C4275" s="31" t="s">
        <v>291</v>
      </c>
      <c r="D4275" s="29" t="s">
        <v>179</v>
      </c>
      <c r="E4275" s="31" t="s">
        <v>337</v>
      </c>
      <c r="F4275" s="43"/>
      <c r="G4275" s="32"/>
      <c r="H4275" s="24" t="s">
        <v>230</v>
      </c>
      <c r="I4275" s="24"/>
      <c r="J4275" s="24">
        <v>45932</v>
      </c>
      <c r="K4275" s="28">
        <v>100</v>
      </c>
      <c r="L4275" s="44">
        <v>100</v>
      </c>
      <c r="M4275" s="28"/>
      <c r="N4275" s="28"/>
      <c r="O4275" s="27">
        <f>IF(ISBLANK(J4275), "", IF(LEFT(B4275) = "P", J4275+60, J4275+90))</f>
        <v>46022</v>
      </c>
      <c r="P4275" s="27"/>
      <c r="Q4275" s="27"/>
      <c r="R4275" s="25"/>
      <c r="S4275" s="25"/>
      <c r="T4275" s="42"/>
      <c r="U4275" s="24"/>
      <c r="V4275" s="24"/>
      <c r="W4275" s="24"/>
      <c r="X4275" s="24"/>
      <c r="Y4275" s="23">
        <f ca="1">IF(LEFT(B4275) = "P",
        IF(OR(ISBLANK(I4275), I4275 = ""), TODAY() - F4275 &amp; CHAR(10) &amp; "(preapproval)", I4275 - F4275 &amp; CHAR(10) &amp; "(PFL filed)"),
       IF(OR(ISBLANK(Z4275), Z4275 = ""), TODAY() - J4275, X4275 - J4275 &amp; CHAR(10) &amp; "(closed)"))</f>
        <v>67</v>
      </c>
      <c r="Z4275" s="6" t="str">
        <f>IF(ISBLANK(X4275), "", "Yes")</f>
        <v/>
      </c>
    </row>
    <row r="4276" spans="1:26" ht="14.4" x14ac:dyDescent="0.3">
      <c r="A4276" s="29" t="s">
        <v>185</v>
      </c>
      <c r="B4276" s="29">
        <v>2025000214</v>
      </c>
      <c r="C4276" s="31" t="s">
        <v>193</v>
      </c>
      <c r="D4276" s="29" t="s">
        <v>179</v>
      </c>
      <c r="E4276" s="31" t="s">
        <v>336</v>
      </c>
      <c r="F4276" s="43"/>
      <c r="G4276" s="32"/>
      <c r="H4276" s="24" t="s">
        <v>230</v>
      </c>
      <c r="I4276" s="24"/>
      <c r="J4276" s="24">
        <v>45932</v>
      </c>
      <c r="K4276" s="28">
        <v>1508.9</v>
      </c>
      <c r="L4276" s="44">
        <v>526.5</v>
      </c>
      <c r="M4276" s="28"/>
      <c r="N4276" s="28"/>
      <c r="O4276" s="27">
        <f>IF(ISBLANK(J4276), "", IF(LEFT(B4276) = "P", J4276+60, J4276+90))</f>
        <v>46022</v>
      </c>
      <c r="P4276" s="27"/>
      <c r="Q4276" s="27"/>
      <c r="R4276" s="25"/>
      <c r="S4276" s="25"/>
      <c r="T4276" s="42"/>
      <c r="U4276" s="24"/>
      <c r="V4276" s="24"/>
      <c r="W4276" s="24"/>
      <c r="X4276" s="24"/>
      <c r="Y4276" s="23">
        <f ca="1">IF(LEFT(B4276) = "P",
        IF(OR(ISBLANK(I4276), I4276 = ""), TODAY() - F4276 &amp; CHAR(10) &amp; "(preapproval)", I4276 - F4276 &amp; CHAR(10) &amp; "(PFL filed)"),
       IF(OR(ISBLANK(Z4276), Z4276 = ""), TODAY() - J4276, X4276 - J4276 &amp; CHAR(10) &amp; "(closed)"))</f>
        <v>67</v>
      </c>
      <c r="Z4276" s="6" t="str">
        <f>IF(ISBLANK(X4276), "", "Yes")</f>
        <v/>
      </c>
    </row>
    <row r="4277" spans="1:26" ht="14.4" x14ac:dyDescent="0.3">
      <c r="A4277" s="29" t="s">
        <v>185</v>
      </c>
      <c r="B4277" s="29">
        <v>2025000215</v>
      </c>
      <c r="C4277" s="31" t="s">
        <v>242</v>
      </c>
      <c r="D4277" s="29" t="s">
        <v>179</v>
      </c>
      <c r="E4277" s="31" t="s">
        <v>335</v>
      </c>
      <c r="F4277" s="43"/>
      <c r="G4277" s="32"/>
      <c r="H4277" s="24" t="s">
        <v>230</v>
      </c>
      <c r="I4277" s="24"/>
      <c r="J4277" s="24">
        <v>45932</v>
      </c>
      <c r="K4277" s="28">
        <v>70</v>
      </c>
      <c r="L4277" s="44">
        <v>70</v>
      </c>
      <c r="M4277" s="28"/>
      <c r="N4277" s="28"/>
      <c r="O4277" s="27">
        <f>IF(ISBLANK(J4277), "", IF(LEFT(B4277) = "P", J4277+60, J4277+90))</f>
        <v>46022</v>
      </c>
      <c r="P4277" s="27"/>
      <c r="Q4277" s="27"/>
      <c r="R4277" s="25"/>
      <c r="S4277" s="25"/>
      <c r="T4277" s="42"/>
      <c r="U4277" s="24"/>
      <c r="V4277" s="24"/>
      <c r="W4277" s="24"/>
      <c r="X4277" s="24"/>
      <c r="Y4277" s="23">
        <f ca="1">IF(LEFT(B4277) = "P",
        IF(OR(ISBLANK(I4277), I4277 = ""), TODAY() - F4277 &amp; CHAR(10) &amp; "(preapproval)", I4277 - F4277 &amp; CHAR(10) &amp; "(PFL filed)"),
       IF(OR(ISBLANK(Z4277), Z4277 = ""), TODAY() - J4277, X4277 - J4277 &amp; CHAR(10) &amp; "(closed)"))</f>
        <v>67</v>
      </c>
      <c r="Z4277" s="6" t="str">
        <f>IF(ISBLANK(X4277), "", "Yes")</f>
        <v/>
      </c>
    </row>
    <row r="4278" spans="1:26" ht="14.4" x14ac:dyDescent="0.3">
      <c r="A4278" s="29" t="s">
        <v>185</v>
      </c>
      <c r="B4278" s="29">
        <v>2025000216</v>
      </c>
      <c r="C4278" s="31" t="s">
        <v>291</v>
      </c>
      <c r="D4278" s="29" t="s">
        <v>179</v>
      </c>
      <c r="E4278" s="31" t="s">
        <v>334</v>
      </c>
      <c r="F4278" s="43"/>
      <c r="G4278" s="32"/>
      <c r="H4278" s="24" t="s">
        <v>230</v>
      </c>
      <c r="I4278" s="24"/>
      <c r="J4278" s="24">
        <v>45933</v>
      </c>
      <c r="K4278" s="28">
        <v>992.91</v>
      </c>
      <c r="L4278" s="44">
        <v>540</v>
      </c>
      <c r="M4278" s="28"/>
      <c r="N4278" s="28"/>
      <c r="O4278" s="27">
        <f>IF(ISBLANK(J4278), "", IF(LEFT(B4278) = "P", J4278+60, J4278+90))</f>
        <v>46023</v>
      </c>
      <c r="P4278" s="27"/>
      <c r="Q4278" s="27"/>
      <c r="R4278" s="25"/>
      <c r="S4278" s="25"/>
      <c r="T4278" s="42"/>
      <c r="U4278" s="24"/>
      <c r="V4278" s="24"/>
      <c r="W4278" s="24"/>
      <c r="X4278" s="24"/>
      <c r="Y4278" s="23">
        <f ca="1">IF(LEFT(B4278) = "P",
        IF(OR(ISBLANK(I4278), I4278 = ""), TODAY() - F4278 &amp; CHAR(10) &amp; "(preapproval)", I4278 - F4278 &amp; CHAR(10) &amp; "(PFL filed)"),
       IF(OR(ISBLANK(Z4278), Z4278 = ""), TODAY() - J4278, X4278 - J4278 &amp; CHAR(10) &amp; "(closed)"))</f>
        <v>66</v>
      </c>
      <c r="Z4278" s="6" t="str">
        <f>IF(ISBLANK(X4278), "", "Yes")</f>
        <v/>
      </c>
    </row>
    <row r="4279" spans="1:26" ht="14.4" x14ac:dyDescent="0.3">
      <c r="A4279" s="29" t="s">
        <v>185</v>
      </c>
      <c r="B4279" s="29">
        <v>2025000217</v>
      </c>
      <c r="C4279" s="31" t="s">
        <v>333</v>
      </c>
      <c r="D4279" s="29" t="s">
        <v>179</v>
      </c>
      <c r="E4279" s="31" t="s">
        <v>332</v>
      </c>
      <c r="F4279" s="43"/>
      <c r="G4279" s="32"/>
      <c r="H4279" s="24" t="s">
        <v>230</v>
      </c>
      <c r="I4279" s="24"/>
      <c r="J4279" s="24">
        <v>45936</v>
      </c>
      <c r="K4279" s="28">
        <v>559.20000000000005</v>
      </c>
      <c r="L4279" s="44">
        <v>139.80000000000001</v>
      </c>
      <c r="M4279" s="28"/>
      <c r="N4279" s="28"/>
      <c r="O4279" s="27">
        <f>IF(ISBLANK(J4279), "", IF(LEFT(B4279) = "P", J4279+60, J4279+90))</f>
        <v>46026</v>
      </c>
      <c r="P4279" s="27"/>
      <c r="Q4279" s="27"/>
      <c r="R4279" s="25"/>
      <c r="S4279" s="25"/>
      <c r="T4279" s="42"/>
      <c r="U4279" s="24"/>
      <c r="V4279" s="24"/>
      <c r="W4279" s="24"/>
      <c r="X4279" s="24"/>
      <c r="Y4279" s="23">
        <f ca="1">IF(LEFT(B4279) = "P",
        IF(OR(ISBLANK(I4279), I4279 = ""), TODAY() - F4279 &amp; CHAR(10) &amp; "(preapproval)", I4279 - F4279 &amp; CHAR(10) &amp; "(PFL filed)"),
       IF(OR(ISBLANK(Z4279), Z4279 = ""), TODAY() - J4279, X4279 - J4279 &amp; CHAR(10) &amp; "(closed)"))</f>
        <v>63</v>
      </c>
      <c r="Z4279" s="6" t="str">
        <f>IF(ISBLANK(X4279), "", "Yes")</f>
        <v/>
      </c>
    </row>
    <row r="4280" spans="1:26" ht="14.4" x14ac:dyDescent="0.3">
      <c r="A4280" s="29" t="s">
        <v>185</v>
      </c>
      <c r="B4280" s="29">
        <v>2025000218</v>
      </c>
      <c r="C4280" s="31" t="s">
        <v>242</v>
      </c>
      <c r="D4280" s="29" t="s">
        <v>179</v>
      </c>
      <c r="E4280" s="31" t="s">
        <v>331</v>
      </c>
      <c r="F4280" s="43"/>
      <c r="G4280" s="32"/>
      <c r="H4280" s="24" t="s">
        <v>230</v>
      </c>
      <c r="I4280" s="24"/>
      <c r="J4280" s="24">
        <v>45936</v>
      </c>
      <c r="K4280" s="28">
        <v>100</v>
      </c>
      <c r="L4280" s="44">
        <v>50</v>
      </c>
      <c r="M4280" s="28"/>
      <c r="N4280" s="28"/>
      <c r="O4280" s="27">
        <f>IF(ISBLANK(J4280), "", IF(LEFT(B4280) = "P", J4280+60, J4280+90))</f>
        <v>46026</v>
      </c>
      <c r="P4280" s="27"/>
      <c r="Q4280" s="27"/>
      <c r="R4280" s="25"/>
      <c r="S4280" s="25"/>
      <c r="T4280" s="42"/>
      <c r="U4280" s="24"/>
      <c r="V4280" s="24"/>
      <c r="W4280" s="24"/>
      <c r="X4280" s="24"/>
      <c r="Y4280" s="23">
        <f ca="1">IF(LEFT(B4280) = "P",
        IF(OR(ISBLANK(I4280), I4280 = ""), TODAY() - F4280 &amp; CHAR(10) &amp; "(preapproval)", I4280 - F4280 &amp; CHAR(10) &amp; "(PFL filed)"),
       IF(OR(ISBLANK(Z4280), Z4280 = ""), TODAY() - J4280, X4280 - J4280 &amp; CHAR(10) &amp; "(closed)"))</f>
        <v>63</v>
      </c>
      <c r="Z4280" s="6" t="str">
        <f>IF(ISBLANK(X4280), "", "Yes")</f>
        <v/>
      </c>
    </row>
    <row r="4281" spans="1:26" ht="14.4" x14ac:dyDescent="0.3">
      <c r="A4281" s="29" t="s">
        <v>185</v>
      </c>
      <c r="B4281" s="29">
        <v>2025000219</v>
      </c>
      <c r="C4281" s="31" t="s">
        <v>242</v>
      </c>
      <c r="D4281" s="29" t="s">
        <v>179</v>
      </c>
      <c r="E4281" s="31" t="s">
        <v>268</v>
      </c>
      <c r="F4281" s="43"/>
      <c r="G4281" s="32"/>
      <c r="H4281" s="24" t="s">
        <v>230</v>
      </c>
      <c r="I4281" s="24"/>
      <c r="J4281" s="24">
        <v>45936</v>
      </c>
      <c r="K4281" s="28">
        <v>2820</v>
      </c>
      <c r="L4281" s="44">
        <v>1410</v>
      </c>
      <c r="M4281" s="28"/>
      <c r="N4281" s="28"/>
      <c r="O4281" s="27">
        <f>IF(ISBLANK(J4281), "", IF(LEFT(B4281) = "P", J4281+60, J4281+90))</f>
        <v>46026</v>
      </c>
      <c r="P4281" s="27"/>
      <c r="Q4281" s="27"/>
      <c r="R4281" s="25"/>
      <c r="S4281" s="25"/>
      <c r="T4281" s="42"/>
      <c r="U4281" s="24"/>
      <c r="V4281" s="24"/>
      <c r="W4281" s="24"/>
      <c r="X4281" s="24"/>
      <c r="Y4281" s="23">
        <f ca="1">IF(LEFT(B4281) = "P",
        IF(OR(ISBLANK(I4281), I4281 = ""), TODAY() - F4281 &amp; CHAR(10) &amp; "(preapproval)", I4281 - F4281 &amp; CHAR(10) &amp; "(PFL filed)"),
       IF(OR(ISBLANK(Z4281), Z4281 = ""), TODAY() - J4281, X4281 - J4281 &amp; CHAR(10) &amp; "(closed)"))</f>
        <v>63</v>
      </c>
      <c r="Z4281" s="6" t="str">
        <f>IF(ISBLANK(X4281), "", "Yes")</f>
        <v/>
      </c>
    </row>
    <row r="4282" spans="1:26" ht="14.4" x14ac:dyDescent="0.3">
      <c r="A4282" s="29" t="s">
        <v>185</v>
      </c>
      <c r="B4282" s="29">
        <v>2025000220</v>
      </c>
      <c r="C4282" s="31" t="s">
        <v>242</v>
      </c>
      <c r="D4282" s="29" t="s">
        <v>179</v>
      </c>
      <c r="E4282" s="31" t="s">
        <v>330</v>
      </c>
      <c r="F4282" s="43"/>
      <c r="G4282" s="32"/>
      <c r="H4282" s="24" t="s">
        <v>230</v>
      </c>
      <c r="I4282" s="24"/>
      <c r="J4282" s="24">
        <v>45936</v>
      </c>
      <c r="K4282" s="28">
        <v>317</v>
      </c>
      <c r="L4282" s="44">
        <v>158.5</v>
      </c>
      <c r="M4282" s="28"/>
      <c r="N4282" s="28"/>
      <c r="O4282" s="27">
        <f>IF(ISBLANK(J4282), "", IF(LEFT(B4282) = "P", J4282+60, J4282+90))</f>
        <v>46026</v>
      </c>
      <c r="P4282" s="27"/>
      <c r="Q4282" s="27"/>
      <c r="R4282" s="25"/>
      <c r="S4282" s="25"/>
      <c r="T4282" s="42"/>
      <c r="U4282" s="24"/>
      <c r="V4282" s="24"/>
      <c r="W4282" s="24"/>
      <c r="X4282" s="24"/>
      <c r="Y4282" s="23">
        <f ca="1">IF(LEFT(B4282) = "P",
        IF(OR(ISBLANK(I4282), I4282 = ""), TODAY() - F4282 &amp; CHAR(10) &amp; "(preapproval)", I4282 - F4282 &amp; CHAR(10) &amp; "(PFL filed)"),
       IF(OR(ISBLANK(Z4282), Z4282 = ""), TODAY() - J4282, X4282 - J4282 &amp; CHAR(10) &amp; "(closed)"))</f>
        <v>63</v>
      </c>
      <c r="Z4282" s="6" t="str">
        <f>IF(ISBLANK(X4282), "", "Yes")</f>
        <v/>
      </c>
    </row>
    <row r="4283" spans="1:26" ht="14.4" x14ac:dyDescent="0.3">
      <c r="A4283" s="29" t="s">
        <v>185</v>
      </c>
      <c r="B4283" s="29">
        <v>2025000221</v>
      </c>
      <c r="C4283" s="31" t="s">
        <v>329</v>
      </c>
      <c r="D4283" s="29" t="s">
        <v>174</v>
      </c>
      <c r="E4283" s="31" t="s">
        <v>275</v>
      </c>
      <c r="F4283" s="43"/>
      <c r="G4283" s="32"/>
      <c r="H4283" s="24" t="s">
        <v>230</v>
      </c>
      <c r="I4283" s="24"/>
      <c r="J4283" s="24">
        <v>45936</v>
      </c>
      <c r="K4283" s="28">
        <v>291312</v>
      </c>
      <c r="L4283" s="44">
        <v>0</v>
      </c>
      <c r="M4283" s="28"/>
      <c r="N4283" s="28"/>
      <c r="O4283" s="27">
        <f>IF(ISBLANK(J4283), "", IF(LEFT(B4283) = "P", J4283+60, J4283+90))</f>
        <v>46026</v>
      </c>
      <c r="P4283" s="27"/>
      <c r="Q4283" s="27"/>
      <c r="R4283" s="25"/>
      <c r="S4283" s="25"/>
      <c r="T4283" s="42"/>
      <c r="U4283" s="24"/>
      <c r="V4283" s="24"/>
      <c r="W4283" s="24"/>
      <c r="X4283" s="24"/>
      <c r="Y4283" s="23">
        <f ca="1">IF(LEFT(B4283) = "P",
        IF(OR(ISBLANK(I4283), I4283 = ""), TODAY() - F4283 &amp; CHAR(10) &amp; "(preapproval)", I4283 - F4283 &amp; CHAR(10) &amp; "(PFL filed)"),
       IF(OR(ISBLANK(Z4283), Z4283 = ""), TODAY() - J4283, X4283 - J4283 &amp; CHAR(10) &amp; "(closed)"))</f>
        <v>63</v>
      </c>
      <c r="Z4283" s="6" t="str">
        <f>IF(ISBLANK(X4283), "", "Yes")</f>
        <v/>
      </c>
    </row>
    <row r="4284" spans="1:26" ht="14.4" x14ac:dyDescent="0.3">
      <c r="A4284" s="29" t="s">
        <v>185</v>
      </c>
      <c r="B4284" s="29">
        <v>2025000222</v>
      </c>
      <c r="C4284" s="31" t="s">
        <v>193</v>
      </c>
      <c r="D4284" s="29" t="s">
        <v>179</v>
      </c>
      <c r="E4284" s="31" t="s">
        <v>328</v>
      </c>
      <c r="F4284" s="43"/>
      <c r="G4284" s="32"/>
      <c r="H4284" s="24" t="s">
        <v>230</v>
      </c>
      <c r="I4284" s="24"/>
      <c r="J4284" s="24">
        <v>45937</v>
      </c>
      <c r="K4284" s="28">
        <v>888</v>
      </c>
      <c r="L4284" s="44">
        <v>296</v>
      </c>
      <c r="M4284" s="28"/>
      <c r="N4284" s="28"/>
      <c r="O4284" s="27">
        <f>IF(ISBLANK(J4284), "", IF(LEFT(B4284) = "P", J4284+60, J4284+90))</f>
        <v>46027</v>
      </c>
      <c r="P4284" s="27"/>
      <c r="Q4284" s="27"/>
      <c r="R4284" s="25"/>
      <c r="S4284" s="25"/>
      <c r="T4284" s="42"/>
      <c r="U4284" s="24"/>
      <c r="V4284" s="24"/>
      <c r="W4284" s="24"/>
      <c r="X4284" s="24"/>
      <c r="Y4284" s="23">
        <f ca="1">IF(LEFT(B4284) = "P",
        IF(OR(ISBLANK(I4284), I4284 = ""), TODAY() - F4284 &amp; CHAR(10) &amp; "(preapproval)", I4284 - F4284 &amp; CHAR(10) &amp; "(PFL filed)"),
       IF(OR(ISBLANK(Z4284), Z4284 = ""), TODAY() - J4284, X4284 - J4284 &amp; CHAR(10) &amp; "(closed)"))</f>
        <v>62</v>
      </c>
      <c r="Z4284" s="6" t="str">
        <f>IF(ISBLANK(X4284), "", "Yes")</f>
        <v/>
      </c>
    </row>
    <row r="4285" spans="1:26" ht="14.4" x14ac:dyDescent="0.3">
      <c r="A4285" s="29" t="s">
        <v>185</v>
      </c>
      <c r="B4285" s="29">
        <v>2025000223</v>
      </c>
      <c r="C4285" s="31" t="s">
        <v>193</v>
      </c>
      <c r="D4285" s="29" t="s">
        <v>179</v>
      </c>
      <c r="E4285" s="31" t="s">
        <v>327</v>
      </c>
      <c r="F4285" s="43"/>
      <c r="G4285" s="32"/>
      <c r="H4285" s="24" t="s">
        <v>230</v>
      </c>
      <c r="I4285" s="24"/>
      <c r="J4285" s="24">
        <v>45937</v>
      </c>
      <c r="K4285" s="28">
        <v>1122.8</v>
      </c>
      <c r="L4285" s="44">
        <v>307.60000000000002</v>
      </c>
      <c r="M4285" s="28"/>
      <c r="N4285" s="28"/>
      <c r="O4285" s="27">
        <f>IF(ISBLANK(J4285), "", IF(LEFT(B4285) = "P", J4285+60, J4285+90))</f>
        <v>46027</v>
      </c>
      <c r="P4285" s="27"/>
      <c r="Q4285" s="27"/>
      <c r="R4285" s="25"/>
      <c r="S4285" s="25"/>
      <c r="T4285" s="42"/>
      <c r="U4285" s="24"/>
      <c r="V4285" s="24"/>
      <c r="W4285" s="24"/>
      <c r="X4285" s="24"/>
      <c r="Y4285" s="23">
        <f ca="1">IF(LEFT(B4285) = "P",
        IF(OR(ISBLANK(I4285), I4285 = ""), TODAY() - F4285 &amp; CHAR(10) &amp; "(preapproval)", I4285 - F4285 &amp; CHAR(10) &amp; "(PFL filed)"),
       IF(OR(ISBLANK(Z4285), Z4285 = ""), TODAY() - J4285, X4285 - J4285 &amp; CHAR(10) &amp; "(closed)"))</f>
        <v>62</v>
      </c>
      <c r="Z4285" s="6" t="str">
        <f>IF(ISBLANK(X4285), "", "Yes")</f>
        <v/>
      </c>
    </row>
    <row r="4286" spans="1:26" ht="14.4" x14ac:dyDescent="0.3">
      <c r="A4286" s="29" t="s">
        <v>185</v>
      </c>
      <c r="B4286" s="33">
        <v>2025000224</v>
      </c>
      <c r="C4286" s="31" t="s">
        <v>261</v>
      </c>
      <c r="D4286" s="29" t="s">
        <v>179</v>
      </c>
      <c r="E4286" s="31" t="s">
        <v>326</v>
      </c>
      <c r="F4286" s="43"/>
      <c r="G4286" s="32"/>
      <c r="H4286" s="24" t="s">
        <v>230</v>
      </c>
      <c r="I4286" s="24"/>
      <c r="J4286" s="24">
        <v>45937</v>
      </c>
      <c r="K4286" s="28">
        <v>787.81</v>
      </c>
      <c r="L4286" s="44">
        <v>140.56</v>
      </c>
      <c r="M4286" s="28"/>
      <c r="N4286" s="28"/>
      <c r="O4286" s="27">
        <f>IF(ISBLANK(J4286), "", IF(LEFT(B4286) = "P", J4286+60, J4286+90))</f>
        <v>46027</v>
      </c>
      <c r="P4286" s="27"/>
      <c r="Q4286" s="27"/>
      <c r="R4286" s="25"/>
      <c r="S4286" s="25"/>
      <c r="T4286" s="42"/>
      <c r="U4286" s="24"/>
      <c r="V4286" s="24"/>
      <c r="W4286" s="24"/>
      <c r="X4286" s="24"/>
      <c r="Y4286" s="23">
        <f ca="1">IF(LEFT(B4286) = "P",
        IF(OR(ISBLANK(I4286), I4286 = ""), TODAY() - F4286 &amp; CHAR(10) &amp; "(preapproval)", I4286 - F4286 &amp; CHAR(10) &amp; "(PFL filed)"),
       IF(OR(ISBLANK(Z4286), Z4286 = ""), TODAY() - J4286, X4286 - J4286 &amp; CHAR(10) &amp; "(closed)"))</f>
        <v>62</v>
      </c>
      <c r="Z4286" s="6" t="str">
        <f>IF(ISBLANK(X4286), "", "Yes")</f>
        <v/>
      </c>
    </row>
    <row r="4287" spans="1:26" ht="14.85" customHeight="1" x14ac:dyDescent="0.3">
      <c r="A4287" s="29" t="s">
        <v>185</v>
      </c>
      <c r="B4287" s="33">
        <v>2025000225</v>
      </c>
      <c r="C4287" s="31" t="s">
        <v>242</v>
      </c>
      <c r="D4287" s="29" t="s">
        <v>179</v>
      </c>
      <c r="E4287" s="31" t="s">
        <v>325</v>
      </c>
      <c r="F4287" s="43"/>
      <c r="G4287" s="32"/>
      <c r="H4287" s="24" t="s">
        <v>230</v>
      </c>
      <c r="I4287" s="24"/>
      <c r="J4287" s="24">
        <v>45937</v>
      </c>
      <c r="K4287" s="28">
        <v>8213.7999999999993</v>
      </c>
      <c r="L4287" s="28">
        <v>586.70000000000005</v>
      </c>
      <c r="M4287" s="28"/>
      <c r="N4287" s="28"/>
      <c r="O4287" s="27">
        <f>IF(ISBLANK(J4287), "", IF(LEFT(B4287) = "P", J4287+60, J4287+90))</f>
        <v>46027</v>
      </c>
      <c r="P4287" s="27"/>
      <c r="Q4287" s="27"/>
      <c r="R4287" s="25"/>
      <c r="S4287" s="25"/>
      <c r="T4287" s="42"/>
      <c r="U4287" s="24"/>
      <c r="V4287" s="24"/>
      <c r="W4287" s="24"/>
      <c r="X4287" s="24"/>
      <c r="Y4287" s="23">
        <f ca="1">IF(LEFT(B4287) = "P",
        IF(OR(ISBLANK(I4287), I4287 = ""), TODAY() - F4287 &amp; CHAR(10) &amp; "(preapproval)", I4287 - F4287 &amp; CHAR(10) &amp; "(PFL filed)"),
       IF(OR(ISBLANK(Z4287), Z4287 = ""), TODAY() - J4287, X4287 - J4287 &amp; CHAR(10) &amp; "(closed)"))</f>
        <v>62</v>
      </c>
      <c r="Z4287" s="6" t="str">
        <f>IF(ISBLANK(X4287), "", "Yes")</f>
        <v/>
      </c>
    </row>
    <row r="4288" spans="1:26" ht="25.5" customHeight="1" x14ac:dyDescent="0.3">
      <c r="A4288" s="29" t="s">
        <v>185</v>
      </c>
      <c r="B4288" s="29">
        <v>2025000226</v>
      </c>
      <c r="C4288" s="31" t="s">
        <v>324</v>
      </c>
      <c r="D4288" s="29" t="s">
        <v>172</v>
      </c>
      <c r="E4288" s="31" t="s">
        <v>300</v>
      </c>
      <c r="F4288" s="43"/>
      <c r="G4288" s="32"/>
      <c r="H4288" s="24" t="s">
        <v>230</v>
      </c>
      <c r="I4288" s="24"/>
      <c r="J4288" s="24">
        <v>45937</v>
      </c>
      <c r="K4288" s="28">
        <v>13407</v>
      </c>
      <c r="L4288" s="28">
        <v>2093</v>
      </c>
      <c r="M4288" s="28"/>
      <c r="N4288" s="28"/>
      <c r="O4288" s="27">
        <f>IF(ISBLANK(J4288), "", IF(LEFT(B4288) = "P", J4288+60, J4288+90))</f>
        <v>46027</v>
      </c>
      <c r="P4288" s="27"/>
      <c r="Q4288" s="27"/>
      <c r="R4288" s="25"/>
      <c r="S4288" s="25"/>
      <c r="T4288" s="42"/>
      <c r="U4288" s="24"/>
      <c r="V4288" s="24"/>
      <c r="W4288" s="24"/>
      <c r="X4288" s="24"/>
      <c r="Y4288" s="23">
        <f ca="1">IF(LEFT(B4288) = "P",
        IF(OR(ISBLANK(I4288), I4288 = ""), TODAY() - F4288 &amp; CHAR(10) &amp; "(preapproval)", I4288 - F4288 &amp; CHAR(10) &amp; "(PFL filed)"),
       IF(OR(ISBLANK(Z4288), Z4288 = ""), TODAY() - J4288, X4288 - J4288 &amp; CHAR(10) &amp; "(closed)"))</f>
        <v>62</v>
      </c>
      <c r="Z4288" s="6" t="str">
        <f>IF(ISBLANK(X4288), "", "Yes")</f>
        <v/>
      </c>
    </row>
    <row r="4289" spans="1:26" ht="14.85" customHeight="1" x14ac:dyDescent="0.3">
      <c r="A4289" s="29" t="s">
        <v>185</v>
      </c>
      <c r="B4289" s="29">
        <v>2025000227</v>
      </c>
      <c r="C4289" s="31" t="s">
        <v>242</v>
      </c>
      <c r="D4289" s="29" t="s">
        <v>179</v>
      </c>
      <c r="E4289" s="31" t="s">
        <v>323</v>
      </c>
      <c r="F4289" s="43"/>
      <c r="G4289" s="32"/>
      <c r="H4289" s="24" t="s">
        <v>230</v>
      </c>
      <c r="I4289" s="24"/>
      <c r="J4289" s="24">
        <v>45938</v>
      </c>
      <c r="K4289" s="28">
        <v>255</v>
      </c>
      <c r="L4289" s="28">
        <v>127.5</v>
      </c>
      <c r="M4289" s="28"/>
      <c r="N4289" s="28"/>
      <c r="O4289" s="27">
        <f>IF(ISBLANK(J4289), "", IF(LEFT(B4289) = "P", J4289+60, J4289+90))</f>
        <v>46028</v>
      </c>
      <c r="P4289" s="27"/>
      <c r="Q4289" s="27"/>
      <c r="R4289" s="25"/>
      <c r="S4289" s="25"/>
      <c r="T4289" s="42"/>
      <c r="U4289" s="24"/>
      <c r="V4289" s="24"/>
      <c r="W4289" s="24"/>
      <c r="X4289" s="24"/>
      <c r="Y4289" s="23">
        <f ca="1">IF(LEFT(B4289) = "P",
        IF(OR(ISBLANK(I4289), I4289 = ""), TODAY() - F4289 &amp; CHAR(10) &amp; "(preapproval)", I4289 - F4289 &amp; CHAR(10) &amp; "(PFL filed)"),
       IF(OR(ISBLANK(Z4289), Z4289 = ""), TODAY() - J4289, X4289 - J4289 &amp; CHAR(10) &amp; "(closed)"))</f>
        <v>61</v>
      </c>
      <c r="Z4289" s="6" t="str">
        <f>IF(ISBLANK(X4289), "", "Yes")</f>
        <v/>
      </c>
    </row>
    <row r="4290" spans="1:26" ht="27" customHeight="1" x14ac:dyDescent="0.3">
      <c r="A4290" s="29" t="s">
        <v>185</v>
      </c>
      <c r="B4290" s="29">
        <v>2025000228</v>
      </c>
      <c r="C4290" s="31" t="s">
        <v>256</v>
      </c>
      <c r="D4290" s="29" t="s">
        <v>179</v>
      </c>
      <c r="E4290" s="31" t="s">
        <v>322</v>
      </c>
      <c r="F4290" s="43"/>
      <c r="G4290" s="32"/>
      <c r="H4290" s="24" t="s">
        <v>230</v>
      </c>
      <c r="I4290" s="24"/>
      <c r="J4290" s="24">
        <v>45939</v>
      </c>
      <c r="K4290" s="28">
        <v>8400</v>
      </c>
      <c r="L4290" s="44">
        <v>0</v>
      </c>
      <c r="M4290" s="28"/>
      <c r="N4290" s="28"/>
      <c r="O4290" s="27">
        <f>IF(ISBLANK(J4290), "", IF(LEFT(B4290) = "P", J4290+60, J4290+90))</f>
        <v>46029</v>
      </c>
      <c r="P4290" s="27"/>
      <c r="Q4290" s="27" t="str">
        <f>IF(NOT(ISNUMBER(P4290)),"",P4290+15)</f>
        <v/>
      </c>
      <c r="R4290" s="25"/>
      <c r="S4290" s="25"/>
      <c r="T4290" s="42"/>
      <c r="U4290" s="24"/>
      <c r="V4290" s="24"/>
      <c r="W4290" s="24"/>
      <c r="X4290" s="24"/>
      <c r="Y4290" s="23">
        <f ca="1">IF(LEFT(B4290) = "P",
        IF(OR(ISBLANK(I4290), I4290 = ""), TODAY() - F4290 &amp; CHAR(10) &amp; "(preapproval)", I4290 - F4290 &amp; CHAR(10) &amp; "(PFL filed)"),
       IF(OR(ISBLANK(Z4290), Z4290 = ""), TODAY() - J4290, X4290 - J4290 &amp; CHAR(10) &amp; "(closed)"))</f>
        <v>60</v>
      </c>
      <c r="Z4290" s="6" t="str">
        <f>IF(ISBLANK(X4290), "", "Yes")</f>
        <v/>
      </c>
    </row>
    <row r="4291" spans="1:26" ht="24.75" customHeight="1" x14ac:dyDescent="0.3">
      <c r="A4291" s="29" t="s">
        <v>185</v>
      </c>
      <c r="B4291" s="29">
        <v>2025000229</v>
      </c>
      <c r="C4291" s="31" t="s">
        <v>317</v>
      </c>
      <c r="D4291" s="29" t="s">
        <v>179</v>
      </c>
      <c r="E4291" s="31" t="s">
        <v>321</v>
      </c>
      <c r="F4291" s="43"/>
      <c r="G4291" s="32"/>
      <c r="H4291" s="24" t="s">
        <v>230</v>
      </c>
      <c r="I4291" s="24"/>
      <c r="J4291" s="24">
        <v>45940</v>
      </c>
      <c r="K4291" s="28">
        <v>1284</v>
      </c>
      <c r="L4291" s="44">
        <v>107</v>
      </c>
      <c r="M4291" s="28"/>
      <c r="N4291" s="28"/>
      <c r="O4291" s="27">
        <f>IF(ISBLANK(J4291), "", IF(LEFT(B4291) = "P", J4291+60, J4291+90))</f>
        <v>46030</v>
      </c>
      <c r="P4291" s="27"/>
      <c r="Q4291" s="27" t="str">
        <f>IF(NOT(ISNUMBER(P4291)),"",P4291+15)</f>
        <v/>
      </c>
      <c r="R4291" s="25"/>
      <c r="S4291" s="25"/>
      <c r="T4291" s="42"/>
      <c r="U4291" s="24"/>
      <c r="V4291" s="24"/>
      <c r="W4291" s="24"/>
      <c r="X4291" s="24"/>
      <c r="Y4291" s="23">
        <f ca="1">IF(LEFT(B4291) = "P",
        IF(OR(ISBLANK(I4291), I4291 = ""), TODAY() - F4291 &amp; CHAR(10) &amp; "(preapproval)", I4291 - F4291 &amp; CHAR(10) &amp; "(PFL filed)"),
       IF(OR(ISBLANK(Z4291), Z4291 = ""), TODAY() - J4291, X4291 - J4291 &amp; CHAR(10) &amp; "(closed)"))</f>
        <v>59</v>
      </c>
      <c r="Z4291" s="6" t="str">
        <f>IF(ISBLANK(X4291), "", "Yes")</f>
        <v/>
      </c>
    </row>
    <row r="4292" spans="1:26" ht="27.75" customHeight="1" x14ac:dyDescent="0.3">
      <c r="A4292" s="29" t="s">
        <v>185</v>
      </c>
      <c r="B4292" s="29">
        <v>2025000230</v>
      </c>
      <c r="C4292" s="31" t="s">
        <v>319</v>
      </c>
      <c r="D4292" s="29" t="s">
        <v>177</v>
      </c>
      <c r="E4292" s="31" t="s">
        <v>320</v>
      </c>
      <c r="F4292" s="43"/>
      <c r="G4292" s="32"/>
      <c r="H4292" s="24" t="s">
        <v>230</v>
      </c>
      <c r="I4292" s="24"/>
      <c r="J4292" s="24">
        <v>45940</v>
      </c>
      <c r="K4292" s="28">
        <v>3120</v>
      </c>
      <c r="L4292" s="44">
        <v>260</v>
      </c>
      <c r="M4292" s="28"/>
      <c r="N4292" s="28"/>
      <c r="O4292" s="27">
        <f>IF(ISBLANK(J4292), "", IF(LEFT(B4292) = "P", J4292+60, J4292+90))</f>
        <v>46030</v>
      </c>
      <c r="P4292" s="27"/>
      <c r="Q4292" s="27" t="str">
        <f>IF(NOT(ISNUMBER(P4292)),"",P4292+15)</f>
        <v/>
      </c>
      <c r="R4292" s="25"/>
      <c r="S4292" s="25"/>
      <c r="T4292" s="42"/>
      <c r="U4292" s="24"/>
      <c r="V4292" s="24"/>
      <c r="W4292" s="24"/>
      <c r="X4292" s="24"/>
      <c r="Y4292" s="23">
        <f ca="1">IF(LEFT(B4292) = "P",
        IF(OR(ISBLANK(I4292), I4292 = ""), TODAY() - F4292 &amp; CHAR(10) &amp; "(preapproval)", I4292 - F4292 &amp; CHAR(10) &amp; "(PFL filed)"),
       IF(OR(ISBLANK(Z4292), Z4292 = ""), TODAY() - J4292, X4292 - J4292 &amp; CHAR(10) &amp; "(closed)"))</f>
        <v>59</v>
      </c>
      <c r="Z4292" s="6" t="str">
        <f>IF(ISBLANK(X4292), "", "Yes")</f>
        <v/>
      </c>
    </row>
    <row r="4293" spans="1:26" ht="30" customHeight="1" x14ac:dyDescent="0.3">
      <c r="A4293" s="29" t="s">
        <v>185</v>
      </c>
      <c r="B4293" s="29">
        <v>2025000231</v>
      </c>
      <c r="C4293" s="31" t="s">
        <v>319</v>
      </c>
      <c r="D4293" s="29" t="s">
        <v>177</v>
      </c>
      <c r="E4293" s="31" t="s">
        <v>318</v>
      </c>
      <c r="F4293" s="43"/>
      <c r="G4293" s="32"/>
      <c r="H4293" s="24" t="s">
        <v>230</v>
      </c>
      <c r="I4293" s="24"/>
      <c r="J4293" s="24">
        <v>45940</v>
      </c>
      <c r="K4293" s="28">
        <v>3120</v>
      </c>
      <c r="L4293" s="44">
        <v>260</v>
      </c>
      <c r="M4293" s="28"/>
      <c r="N4293" s="28"/>
      <c r="O4293" s="27">
        <f>IF(ISBLANK(J4293), "", IF(LEFT(B4293) = "P", J4293+60, J4293+90))</f>
        <v>46030</v>
      </c>
      <c r="P4293" s="27"/>
      <c r="Q4293" s="27" t="str">
        <f>IF(NOT(ISNUMBER(P4293)),"",P4293+15)</f>
        <v/>
      </c>
      <c r="R4293" s="25"/>
      <c r="S4293" s="25"/>
      <c r="T4293" s="42"/>
      <c r="U4293" s="24"/>
      <c r="V4293" s="24"/>
      <c r="W4293" s="24"/>
      <c r="X4293" s="24"/>
      <c r="Y4293" s="23">
        <f ca="1">IF(LEFT(B4293) = "P",
        IF(OR(ISBLANK(I4293), I4293 = ""), TODAY() - F4293 &amp; CHAR(10) &amp; "(preapproval)", I4293 - F4293 &amp; CHAR(10) &amp; "(PFL filed)"),
       IF(OR(ISBLANK(Z4293), Z4293 = ""), TODAY() - J4293, X4293 - J4293 &amp; CHAR(10) &amp; "(closed)"))</f>
        <v>59</v>
      </c>
      <c r="Z4293" s="6" t="str">
        <f>IF(ISBLANK(X4293), "", "Yes")</f>
        <v/>
      </c>
    </row>
    <row r="4294" spans="1:26" ht="23.25" customHeight="1" x14ac:dyDescent="0.3">
      <c r="A4294" s="29" t="s">
        <v>185</v>
      </c>
      <c r="B4294" s="29">
        <v>2025000232</v>
      </c>
      <c r="C4294" s="31" t="s">
        <v>317</v>
      </c>
      <c r="D4294" s="29" t="s">
        <v>179</v>
      </c>
      <c r="E4294" s="31" t="s">
        <v>316</v>
      </c>
      <c r="F4294" s="43"/>
      <c r="G4294" s="32"/>
      <c r="H4294" s="24" t="s">
        <v>230</v>
      </c>
      <c r="I4294" s="24"/>
      <c r="J4294" s="24">
        <v>45940</v>
      </c>
      <c r="K4294" s="28">
        <v>8286.66</v>
      </c>
      <c r="L4294" s="28">
        <v>600</v>
      </c>
      <c r="M4294" s="28"/>
      <c r="N4294" s="28"/>
      <c r="O4294" s="27">
        <f>IF(ISBLANK(J4294), "", IF(LEFT(B4294) = "P", J4294+60, J4294+90))</f>
        <v>46030</v>
      </c>
      <c r="P4294" s="27"/>
      <c r="Q4294" s="27" t="str">
        <f>IF(NOT(ISNUMBER(P4294)),"",P4294+15)</f>
        <v/>
      </c>
      <c r="R4294" s="25"/>
      <c r="S4294" s="25"/>
      <c r="T4294" s="42"/>
      <c r="U4294" s="24"/>
      <c r="V4294" s="24"/>
      <c r="W4294" s="24"/>
      <c r="X4294" s="24"/>
      <c r="Y4294" s="23">
        <f ca="1">IF(LEFT(B4294) = "P",
        IF(OR(ISBLANK(I4294), I4294 = ""), TODAY() - F4294 &amp; CHAR(10) &amp; "(preapproval)", I4294 - F4294 &amp; CHAR(10) &amp; "(PFL filed)"),
       IF(OR(ISBLANK(Z4294), Z4294 = ""), TODAY() - J4294, X4294 - J4294 &amp; CHAR(10) &amp; "(closed)"))</f>
        <v>59</v>
      </c>
      <c r="Z4294" s="6" t="str">
        <f>IF(ISBLANK(X4294), "", "Yes")</f>
        <v/>
      </c>
    </row>
    <row r="4295" spans="1:26" ht="14.85" customHeight="1" x14ac:dyDescent="0.3">
      <c r="A4295" s="29" t="s">
        <v>185</v>
      </c>
      <c r="B4295" s="29">
        <v>2025000233</v>
      </c>
      <c r="C4295" s="31" t="s">
        <v>261</v>
      </c>
      <c r="D4295" s="29" t="s">
        <v>179</v>
      </c>
      <c r="E4295" s="31" t="s">
        <v>315</v>
      </c>
      <c r="F4295" s="43"/>
      <c r="G4295" s="32"/>
      <c r="H4295" s="24" t="s">
        <v>230</v>
      </c>
      <c r="I4295" s="24"/>
      <c r="J4295" s="24">
        <v>45940</v>
      </c>
      <c r="K4295" s="28">
        <v>148.53</v>
      </c>
      <c r="L4295" s="44">
        <v>171.38</v>
      </c>
      <c r="M4295" s="28"/>
      <c r="N4295" s="28"/>
      <c r="O4295" s="27">
        <f>IF(ISBLANK(J4295), "", IF(LEFT(B4295) = "P", J4295+60, J4295+90))</f>
        <v>46030</v>
      </c>
      <c r="P4295" s="27"/>
      <c r="Q4295" s="27" t="str">
        <f>IF(NOT(ISNUMBER(P4295)),"",P4295+15)</f>
        <v/>
      </c>
      <c r="R4295" s="25"/>
      <c r="S4295" s="25"/>
      <c r="T4295" s="42"/>
      <c r="U4295" s="24"/>
      <c r="V4295" s="24"/>
      <c r="W4295" s="24"/>
      <c r="X4295" s="24"/>
      <c r="Y4295" s="23">
        <f ca="1">IF(LEFT(B4295) = "P",
        IF(OR(ISBLANK(I4295), I4295 = ""), TODAY() - F4295 &amp; CHAR(10) &amp; "(preapproval)", I4295 - F4295 &amp; CHAR(10) &amp; "(PFL filed)"),
       IF(OR(ISBLANK(Z4295), Z4295 = ""), TODAY() - J4295, X4295 - J4295 &amp; CHAR(10) &amp; "(closed)"))</f>
        <v>59</v>
      </c>
      <c r="Z4295" s="6" t="str">
        <f>IF(ISBLANK(X4295), "", "Yes")</f>
        <v/>
      </c>
    </row>
    <row r="4296" spans="1:26" ht="22.5" customHeight="1" x14ac:dyDescent="0.3">
      <c r="A4296" s="29" t="s">
        <v>185</v>
      </c>
      <c r="B4296" s="29">
        <v>2025000234</v>
      </c>
      <c r="C4296" s="31" t="s">
        <v>314</v>
      </c>
      <c r="D4296" s="29" t="s">
        <v>179</v>
      </c>
      <c r="E4296" s="31" t="s">
        <v>197</v>
      </c>
      <c r="F4296" s="43"/>
      <c r="G4296" s="32"/>
      <c r="H4296" s="24" t="s">
        <v>230</v>
      </c>
      <c r="I4296" s="24"/>
      <c r="J4296" s="24">
        <v>45943</v>
      </c>
      <c r="K4296" s="28">
        <v>1260</v>
      </c>
      <c r="L4296" s="28">
        <v>630</v>
      </c>
      <c r="M4296" s="28"/>
      <c r="N4296" s="28"/>
      <c r="O4296" s="27">
        <f>IF(ISBLANK(J4296), "", IF(LEFT(B4296) = "P", J4296+60, J4296+90))</f>
        <v>46033</v>
      </c>
      <c r="P4296" s="27"/>
      <c r="Q4296" s="27"/>
      <c r="R4296" s="25"/>
      <c r="S4296" s="25"/>
      <c r="T4296" s="42"/>
      <c r="U4296" s="24"/>
      <c r="V4296" s="24"/>
      <c r="W4296" s="24"/>
      <c r="X4296" s="24"/>
      <c r="Y4296" s="23">
        <f ca="1">IF(LEFT(B4296) = "P",
        IF(OR(ISBLANK(I4296), I4296 = ""), TODAY() - F4296 &amp; CHAR(10) &amp; "(preapproval)", I4296 - F4296 &amp; CHAR(10) &amp; "(PFL filed)"),
       IF(OR(ISBLANK(Z4296), Z4296 = ""), TODAY() - J4296, X4296 - J4296 &amp; CHAR(10) &amp; "(closed)"))</f>
        <v>56</v>
      </c>
      <c r="Z4296" s="6" t="str">
        <f>IF(ISBLANK(X4296), "", "Yes")</f>
        <v/>
      </c>
    </row>
    <row r="4297" spans="1:26" ht="24.75" customHeight="1" x14ac:dyDescent="0.3">
      <c r="A4297" s="29" t="s">
        <v>185</v>
      </c>
      <c r="B4297" s="29">
        <v>2025000235</v>
      </c>
      <c r="C4297" s="31" t="s">
        <v>313</v>
      </c>
      <c r="D4297" s="29" t="s">
        <v>174</v>
      </c>
      <c r="E4297" s="31" t="s">
        <v>275</v>
      </c>
      <c r="F4297" s="43"/>
      <c r="G4297" s="32"/>
      <c r="H4297" s="24" t="s">
        <v>230</v>
      </c>
      <c r="I4297" s="24"/>
      <c r="J4297" s="24">
        <v>45943</v>
      </c>
      <c r="K4297" s="28">
        <v>4063313</v>
      </c>
      <c r="L4297" s="44">
        <v>0</v>
      </c>
      <c r="M4297" s="28"/>
      <c r="N4297" s="28"/>
      <c r="O4297" s="27">
        <f>IF(ISBLANK(J4297), "", IF(LEFT(B4297) = "P", J4297+60, J4297+90))</f>
        <v>46033</v>
      </c>
      <c r="P4297" s="27"/>
      <c r="Q4297" s="27" t="str">
        <f>IF(NOT(ISNUMBER(P4297)),"",P4297+15)</f>
        <v/>
      </c>
      <c r="R4297" s="25"/>
      <c r="S4297" s="25"/>
      <c r="T4297" s="42"/>
      <c r="U4297" s="24"/>
      <c r="V4297" s="24"/>
      <c r="W4297" s="24"/>
      <c r="X4297" s="24"/>
      <c r="Y4297" s="23">
        <f ca="1">IF(LEFT(B4297) = "P",
        IF(OR(ISBLANK(I4297), I4297 = ""), TODAY() - F4297 &amp; CHAR(10) &amp; "(preapproval)", I4297 - F4297 &amp; CHAR(10) &amp; "(PFL filed)"),
       IF(OR(ISBLANK(Z4297), Z4297 = ""), TODAY() - J4297, X4297 - J4297 &amp; CHAR(10) &amp; "(closed)"))</f>
        <v>56</v>
      </c>
      <c r="Z4297" s="6" t="str">
        <f>IF(ISBLANK(X4297), "", "Yes")</f>
        <v/>
      </c>
    </row>
    <row r="4298" spans="1:26" ht="24.75" hidden="1" customHeight="1" x14ac:dyDescent="0.3">
      <c r="A4298" s="29" t="s">
        <v>185</v>
      </c>
      <c r="B4298" s="29">
        <v>2025000236</v>
      </c>
      <c r="C4298" s="31" t="s">
        <v>312</v>
      </c>
      <c r="D4298" s="29" t="s">
        <v>179</v>
      </c>
      <c r="E4298" s="31" t="s">
        <v>189</v>
      </c>
      <c r="F4298" s="24">
        <v>45330</v>
      </c>
      <c r="G4298" s="32">
        <v>67500</v>
      </c>
      <c r="H4298" s="24" t="s">
        <v>230</v>
      </c>
      <c r="I4298" s="24">
        <v>45378</v>
      </c>
      <c r="J4298" s="24">
        <v>45944</v>
      </c>
      <c r="K4298" s="28">
        <v>600</v>
      </c>
      <c r="L4298" s="28">
        <v>600</v>
      </c>
      <c r="M4298" s="28" t="s">
        <v>230</v>
      </c>
      <c r="N4298" s="28" t="s">
        <v>230</v>
      </c>
      <c r="O4298" s="27">
        <f>IF(ISBLANK(J4298), "", IF(LEFT(B4298) = "P", J4298+60, J4298+90))</f>
        <v>46034</v>
      </c>
      <c r="P4298" s="27" t="s">
        <v>230</v>
      </c>
      <c r="Q4298" s="27" t="s">
        <v>230</v>
      </c>
      <c r="R4298" s="25" t="s">
        <v>195</v>
      </c>
      <c r="S4298" s="25"/>
      <c r="T4298" s="42"/>
      <c r="U4298" s="24"/>
      <c r="V4298" s="24"/>
      <c r="W4298" s="24"/>
      <c r="X4298" s="24">
        <v>45954</v>
      </c>
      <c r="Y4298" s="23" t="str">
        <f ca="1">IF(LEFT(B4298) = "P",
        IF(OR(ISBLANK(I4298), I4298 = ""), TODAY() - F4298 &amp; CHAR(10) &amp; "(preapproval)", I4298 - F4298 &amp; CHAR(10) &amp; "(PFL filed)"),
       IF(OR(ISBLANK(Z4298), Z4298 = ""), TODAY() - J4298, X4298 - J4298 &amp; CHAR(10) &amp; "(closed)"))</f>
        <v>10
(closed)</v>
      </c>
      <c r="Z4298" s="6" t="str">
        <f>IF(ISBLANK(X4298), "", "Yes")</f>
        <v>Yes</v>
      </c>
    </row>
    <row r="4299" spans="1:26" ht="14.85" customHeight="1" x14ac:dyDescent="0.3">
      <c r="A4299" s="29" t="s">
        <v>185</v>
      </c>
      <c r="B4299" s="29">
        <v>2025000237</v>
      </c>
      <c r="C4299" s="31" t="s">
        <v>193</v>
      </c>
      <c r="D4299" s="29" t="s">
        <v>179</v>
      </c>
      <c r="E4299" s="31" t="s">
        <v>311</v>
      </c>
      <c r="F4299" s="43"/>
      <c r="G4299" s="32"/>
      <c r="H4299" s="24" t="s">
        <v>230</v>
      </c>
      <c r="I4299" s="24"/>
      <c r="J4299" s="24">
        <v>45944</v>
      </c>
      <c r="K4299" s="28">
        <v>0</v>
      </c>
      <c r="L4299" s="28">
        <v>100.9</v>
      </c>
      <c r="M4299" s="28"/>
      <c r="N4299" s="28"/>
      <c r="O4299" s="27">
        <f>IF(ISBLANK(J4299), "", IF(LEFT(B4299) = "P", J4299+60, J4299+90))</f>
        <v>46034</v>
      </c>
      <c r="P4299" s="27"/>
      <c r="Q4299" s="27"/>
      <c r="R4299" s="25"/>
      <c r="S4299" s="25"/>
      <c r="T4299" s="42"/>
      <c r="U4299" s="24"/>
      <c r="V4299" s="24"/>
      <c r="W4299" s="24"/>
      <c r="X4299" s="24"/>
      <c r="Y4299" s="23">
        <f ca="1">IF(LEFT(B4299) = "P",
        IF(OR(ISBLANK(I4299), I4299 = ""), TODAY() - F4299 &amp; CHAR(10) &amp; "(preapproval)", I4299 - F4299 &amp; CHAR(10) &amp; "(PFL filed)"),
       IF(OR(ISBLANK(Z4299), Z4299 = ""), TODAY() - J4299, X4299 - J4299 &amp; CHAR(10) &amp; "(closed)"))</f>
        <v>55</v>
      </c>
      <c r="Z4299" s="6" t="str">
        <f>IF(ISBLANK(X4299), "", "Yes")</f>
        <v/>
      </c>
    </row>
    <row r="4300" spans="1:26" ht="14.85" customHeight="1" x14ac:dyDescent="0.3">
      <c r="A4300" s="29" t="s">
        <v>185</v>
      </c>
      <c r="B4300" s="29">
        <v>2025000238</v>
      </c>
      <c r="C4300" s="31" t="s">
        <v>242</v>
      </c>
      <c r="D4300" s="29" t="s">
        <v>179</v>
      </c>
      <c r="E4300" s="31" t="s">
        <v>310</v>
      </c>
      <c r="F4300" s="43"/>
      <c r="G4300" s="32"/>
      <c r="H4300" s="24" t="s">
        <v>230</v>
      </c>
      <c r="I4300" s="24"/>
      <c r="J4300" s="24">
        <v>45944</v>
      </c>
      <c r="K4300" s="28">
        <v>2600</v>
      </c>
      <c r="L4300" s="28">
        <v>1300</v>
      </c>
      <c r="M4300" s="28"/>
      <c r="N4300" s="28"/>
      <c r="O4300" s="27">
        <f>IF(ISBLANK(J4300), "", IF(LEFT(B4300) = "P", J4300+60, J4300+90))</f>
        <v>46034</v>
      </c>
      <c r="P4300" s="27"/>
      <c r="Q4300" s="27"/>
      <c r="R4300" s="25"/>
      <c r="S4300" s="25"/>
      <c r="T4300" s="42"/>
      <c r="U4300" s="24"/>
      <c r="V4300" s="24"/>
      <c r="W4300" s="24"/>
      <c r="X4300" s="24"/>
      <c r="Y4300" s="23">
        <f ca="1">IF(LEFT(B4300) = "P",
        IF(OR(ISBLANK(I4300), I4300 = ""), TODAY() - F4300 &amp; CHAR(10) &amp; "(preapproval)", I4300 - F4300 &amp; CHAR(10) &amp; "(PFL filed)"),
       IF(OR(ISBLANK(Z4300), Z4300 = ""), TODAY() - J4300, X4300 - J4300 &amp; CHAR(10) &amp; "(closed)"))</f>
        <v>55</v>
      </c>
      <c r="Z4300" s="6" t="str">
        <f>IF(ISBLANK(X4300), "", "Yes")</f>
        <v/>
      </c>
    </row>
    <row r="4301" spans="1:26" ht="14.85" customHeight="1" x14ac:dyDescent="0.3">
      <c r="A4301" s="29" t="s">
        <v>185</v>
      </c>
      <c r="B4301" s="29">
        <v>2025000239</v>
      </c>
      <c r="C4301" s="31" t="s">
        <v>193</v>
      </c>
      <c r="D4301" s="29" t="s">
        <v>179</v>
      </c>
      <c r="E4301" s="31" t="s">
        <v>309</v>
      </c>
      <c r="F4301" s="43"/>
      <c r="G4301" s="32"/>
      <c r="H4301" s="24" t="s">
        <v>230</v>
      </c>
      <c r="I4301" s="24"/>
      <c r="J4301" s="24">
        <v>45947</v>
      </c>
      <c r="K4301" s="28">
        <v>2355.96</v>
      </c>
      <c r="L4301" s="28">
        <v>603.6</v>
      </c>
      <c r="M4301" s="28"/>
      <c r="N4301" s="28"/>
      <c r="O4301" s="27">
        <f>IF(ISBLANK(J4301), "", IF(LEFT(B4301) = "P", J4301+60, J4301+90))</f>
        <v>46037</v>
      </c>
      <c r="P4301" s="27"/>
      <c r="Q4301" s="27"/>
      <c r="R4301" s="25"/>
      <c r="S4301" s="25"/>
      <c r="T4301" s="42"/>
      <c r="U4301" s="24"/>
      <c r="V4301" s="24"/>
      <c r="W4301" s="24"/>
      <c r="X4301" s="24"/>
      <c r="Y4301" s="23">
        <f ca="1">IF(LEFT(B4301) = "P",
        IF(OR(ISBLANK(I4301), I4301 = ""), TODAY() - F4301 &amp; CHAR(10) &amp; "(preapproval)", I4301 - F4301 &amp; CHAR(10) &amp; "(PFL filed)"),
       IF(OR(ISBLANK(Z4301), Z4301 = ""), TODAY() - J4301, X4301 - J4301 &amp; CHAR(10) &amp; "(closed)"))</f>
        <v>52</v>
      </c>
      <c r="Z4301" s="6" t="str">
        <f>IF(ISBLANK(X4301), "", "Yes")</f>
        <v/>
      </c>
    </row>
    <row r="4302" spans="1:26" ht="14.85" customHeight="1" x14ac:dyDescent="0.3">
      <c r="A4302" s="29" t="s">
        <v>185</v>
      </c>
      <c r="B4302" s="29">
        <v>2025000240</v>
      </c>
      <c r="C4302" s="31" t="s">
        <v>193</v>
      </c>
      <c r="D4302" s="29" t="s">
        <v>179</v>
      </c>
      <c r="E4302" s="31" t="s">
        <v>308</v>
      </c>
      <c r="F4302" s="43"/>
      <c r="G4302" s="32"/>
      <c r="H4302" s="24" t="s">
        <v>230</v>
      </c>
      <c r="I4302" s="24"/>
      <c r="J4302" s="24">
        <v>45947</v>
      </c>
      <c r="K4302" s="28">
        <v>309</v>
      </c>
      <c r="L4302" s="28">
        <v>103</v>
      </c>
      <c r="M4302" s="28"/>
      <c r="N4302" s="28"/>
      <c r="O4302" s="27">
        <f>IF(ISBLANK(J4302), "", IF(LEFT(B4302) = "P", J4302+60, J4302+90))</f>
        <v>46037</v>
      </c>
      <c r="P4302" s="27"/>
      <c r="Q4302" s="27"/>
      <c r="R4302" s="25"/>
      <c r="S4302" s="25"/>
      <c r="T4302" s="42"/>
      <c r="U4302" s="24"/>
      <c r="V4302" s="24"/>
      <c r="W4302" s="24"/>
      <c r="X4302" s="24"/>
      <c r="Y4302" s="23">
        <f ca="1">IF(LEFT(B4302) = "P",
        IF(OR(ISBLANK(I4302), I4302 = ""), TODAY() - F4302 &amp; CHAR(10) &amp; "(preapproval)", I4302 - F4302 &amp; CHAR(10) &amp; "(PFL filed)"),
       IF(OR(ISBLANK(Z4302), Z4302 = ""), TODAY() - J4302, X4302 - J4302 &amp; CHAR(10) &amp; "(closed)"))</f>
        <v>52</v>
      </c>
      <c r="Z4302" s="6" t="str">
        <f>IF(ISBLANK(X4302), "", "Yes")</f>
        <v/>
      </c>
    </row>
    <row r="4303" spans="1:26" ht="14.85" customHeight="1" x14ac:dyDescent="0.3">
      <c r="A4303" s="29" t="s">
        <v>185</v>
      </c>
      <c r="B4303" s="29">
        <v>2025000241</v>
      </c>
      <c r="C4303" s="31" t="s">
        <v>261</v>
      </c>
      <c r="D4303" s="29" t="s">
        <v>179</v>
      </c>
      <c r="E4303" s="31" t="s">
        <v>307</v>
      </c>
      <c r="F4303" s="43"/>
      <c r="G4303" s="32"/>
      <c r="H4303" s="24" t="s">
        <v>230</v>
      </c>
      <c r="I4303" s="24"/>
      <c r="J4303" s="24">
        <v>45947</v>
      </c>
      <c r="K4303" s="28">
        <v>977.79</v>
      </c>
      <c r="L4303" s="28">
        <v>158.56</v>
      </c>
      <c r="M4303" s="28"/>
      <c r="N4303" s="28"/>
      <c r="O4303" s="27">
        <f>IF(ISBLANK(J4303), "", IF(LEFT(B4303) = "P", J4303+60, J4303+90))</f>
        <v>46037</v>
      </c>
      <c r="P4303" s="27"/>
      <c r="Q4303" s="27"/>
      <c r="R4303" s="25"/>
      <c r="S4303" s="25"/>
      <c r="T4303" s="42"/>
      <c r="U4303" s="24"/>
      <c r="V4303" s="24"/>
      <c r="W4303" s="24"/>
      <c r="X4303" s="24"/>
      <c r="Y4303" s="23">
        <f ca="1">IF(LEFT(B4303) = "P",
        IF(OR(ISBLANK(I4303), I4303 = ""), TODAY() - F4303 &amp; CHAR(10) &amp; "(preapproval)", I4303 - F4303 &amp; CHAR(10) &amp; "(PFL filed)"),
       IF(OR(ISBLANK(Z4303), Z4303 = ""), TODAY() - J4303, X4303 - J4303 &amp; CHAR(10) &amp; "(closed)"))</f>
        <v>52</v>
      </c>
      <c r="Z4303" s="6" t="str">
        <f>IF(ISBLANK(X4303), "", "Yes")</f>
        <v/>
      </c>
    </row>
    <row r="4304" spans="1:26" ht="28.8" x14ac:dyDescent="0.3">
      <c r="A4304" s="29" t="s">
        <v>185</v>
      </c>
      <c r="B4304" s="29">
        <v>2025000242</v>
      </c>
      <c r="C4304" s="31" t="s">
        <v>256</v>
      </c>
      <c r="D4304" s="29" t="s">
        <v>179</v>
      </c>
      <c r="E4304" s="31" t="s">
        <v>306</v>
      </c>
      <c r="F4304" s="43"/>
      <c r="G4304" s="32"/>
      <c r="H4304" s="24" t="s">
        <v>230</v>
      </c>
      <c r="I4304" s="24"/>
      <c r="J4304" s="24">
        <v>45950</v>
      </c>
      <c r="K4304" s="28">
        <v>1899.6</v>
      </c>
      <c r="L4304" s="28">
        <v>1899.6</v>
      </c>
      <c r="M4304" s="28"/>
      <c r="N4304" s="28"/>
      <c r="O4304" s="27">
        <f>IF(ISBLANK(J4304), "", IF(LEFT(B4304) = "P", J4304+60, J4304+90))</f>
        <v>46040</v>
      </c>
      <c r="P4304" s="27"/>
      <c r="Q4304" s="27"/>
      <c r="R4304" s="25"/>
      <c r="S4304" s="25"/>
      <c r="T4304" s="42"/>
      <c r="U4304" s="24"/>
      <c r="V4304" s="24"/>
      <c r="W4304" s="24"/>
      <c r="X4304" s="24"/>
      <c r="Y4304" s="23">
        <f ca="1">IF(LEFT(B4304) = "P",
        IF(OR(ISBLANK(I4304), I4304 = ""), TODAY() - F4304 &amp; CHAR(10) &amp; "(preapproval)", I4304 - F4304 &amp; CHAR(10) &amp; "(PFL filed)"),
       IF(OR(ISBLANK(Z4304), Z4304 = ""), TODAY() - J4304, X4304 - J4304 &amp; CHAR(10) &amp; "(closed)"))</f>
        <v>49</v>
      </c>
      <c r="Z4304" s="6" t="str">
        <f>IF(ISBLANK(X4304), "", "Yes")</f>
        <v/>
      </c>
    </row>
    <row r="4305" spans="1:26" ht="32.25" customHeight="1" x14ac:dyDescent="0.3">
      <c r="A4305" s="29" t="s">
        <v>185</v>
      </c>
      <c r="B4305" s="29">
        <v>2025000243</v>
      </c>
      <c r="C4305" s="31" t="s">
        <v>238</v>
      </c>
      <c r="D4305" s="29" t="s">
        <v>176</v>
      </c>
      <c r="E4305" s="31" t="s">
        <v>305</v>
      </c>
      <c r="F4305" s="43"/>
      <c r="G4305" s="32"/>
      <c r="H4305" s="24" t="s">
        <v>230</v>
      </c>
      <c r="I4305" s="24"/>
      <c r="J4305" s="24">
        <v>45951</v>
      </c>
      <c r="K4305" s="28">
        <v>808.5</v>
      </c>
      <c r="L4305" s="28">
        <v>269.5</v>
      </c>
      <c r="M4305" s="28"/>
      <c r="N4305" s="28"/>
      <c r="O4305" s="27">
        <f>IF(ISBLANK(J4305), "", IF(LEFT(B4305) = "P", J4305+60, J4305+90))</f>
        <v>46041</v>
      </c>
      <c r="P4305" s="27"/>
      <c r="Q4305" s="27"/>
      <c r="R4305" s="25"/>
      <c r="S4305" s="25"/>
      <c r="T4305" s="42"/>
      <c r="U4305" s="24"/>
      <c r="V4305" s="24"/>
      <c r="W4305" s="24"/>
      <c r="X4305" s="24"/>
      <c r="Y4305" s="23">
        <f ca="1">IF(LEFT(B4305) = "P",
        IF(OR(ISBLANK(I4305), I4305 = ""), TODAY() - F4305 &amp; CHAR(10) &amp; "(preapproval)", I4305 - F4305 &amp; CHAR(10) &amp; "(PFL filed)"),
       IF(OR(ISBLANK(Z4305), Z4305 = ""), TODAY() - J4305, X4305 - J4305 &amp; CHAR(10) &amp; "(closed)"))</f>
        <v>48</v>
      </c>
      <c r="Z4305" s="6" t="str">
        <f>IF(ISBLANK(X4305), "", "Yes")</f>
        <v/>
      </c>
    </row>
    <row r="4306" spans="1:26" ht="26.25" customHeight="1" x14ac:dyDescent="0.3">
      <c r="A4306" s="29" t="s">
        <v>185</v>
      </c>
      <c r="B4306" s="29">
        <v>2025000244</v>
      </c>
      <c r="C4306" s="31" t="s">
        <v>238</v>
      </c>
      <c r="D4306" s="29" t="s">
        <v>176</v>
      </c>
      <c r="E4306" s="31" t="s">
        <v>304</v>
      </c>
      <c r="F4306" s="43"/>
      <c r="G4306" s="32"/>
      <c r="H4306" s="24" t="s">
        <v>230</v>
      </c>
      <c r="I4306" s="24"/>
      <c r="J4306" s="24">
        <v>45951</v>
      </c>
      <c r="K4306" s="28">
        <v>10716.53</v>
      </c>
      <c r="L4306" s="28">
        <v>335.65</v>
      </c>
      <c r="M4306" s="28"/>
      <c r="N4306" s="28"/>
      <c r="O4306" s="27">
        <f>IF(ISBLANK(J4306), "", IF(LEFT(B4306) = "P", J4306+60, J4306+90))</f>
        <v>46041</v>
      </c>
      <c r="P4306" s="27"/>
      <c r="Q4306" s="27"/>
      <c r="R4306" s="25"/>
      <c r="S4306" s="25"/>
      <c r="T4306" s="42"/>
      <c r="U4306" s="24"/>
      <c r="V4306" s="24"/>
      <c r="W4306" s="24"/>
      <c r="X4306" s="24"/>
      <c r="Y4306" s="23">
        <f ca="1">IF(LEFT(B4306) = "P",
        IF(OR(ISBLANK(I4306), I4306 = ""), TODAY() - F4306 &amp; CHAR(10) &amp; "(preapproval)", I4306 - F4306 &amp; CHAR(10) &amp; "(PFL filed)"),
       IF(OR(ISBLANK(Z4306), Z4306 = ""), TODAY() - J4306, X4306 - J4306 &amp; CHAR(10) &amp; "(closed)"))</f>
        <v>48</v>
      </c>
      <c r="Z4306" s="6" t="str">
        <f>IF(ISBLANK(X4306), "", "Yes")</f>
        <v/>
      </c>
    </row>
    <row r="4307" spans="1:26" ht="29.25" customHeight="1" x14ac:dyDescent="0.3">
      <c r="A4307" s="29" t="s">
        <v>185</v>
      </c>
      <c r="B4307" s="29">
        <v>2025000245</v>
      </c>
      <c r="C4307" s="31" t="s">
        <v>238</v>
      </c>
      <c r="D4307" s="29" t="s">
        <v>176</v>
      </c>
      <c r="E4307" s="31" t="s">
        <v>303</v>
      </c>
      <c r="F4307" s="43"/>
      <c r="G4307" s="32"/>
      <c r="H4307" s="24" t="s">
        <v>230</v>
      </c>
      <c r="I4307" s="24"/>
      <c r="J4307" s="24">
        <v>45951</v>
      </c>
      <c r="K4307" s="28">
        <v>903</v>
      </c>
      <c r="L4307" s="28">
        <v>301</v>
      </c>
      <c r="M4307" s="28"/>
      <c r="N4307" s="28"/>
      <c r="O4307" s="27">
        <f>IF(ISBLANK(J4307), "", IF(LEFT(B4307) = "P", J4307+60, J4307+90))</f>
        <v>46041</v>
      </c>
      <c r="P4307" s="27"/>
      <c r="Q4307" s="27"/>
      <c r="R4307" s="25"/>
      <c r="S4307" s="25"/>
      <c r="T4307" s="42"/>
      <c r="U4307" s="24"/>
      <c r="V4307" s="24"/>
      <c r="W4307" s="24"/>
      <c r="X4307" s="24"/>
      <c r="Y4307" s="23">
        <f ca="1">IF(LEFT(B4307) = "P",
        IF(OR(ISBLANK(I4307), I4307 = ""), TODAY() - F4307 &amp; CHAR(10) &amp; "(preapproval)", I4307 - F4307 &amp; CHAR(10) &amp; "(PFL filed)"),
       IF(OR(ISBLANK(Z4307), Z4307 = ""), TODAY() - J4307, X4307 - J4307 &amp; CHAR(10) &amp; "(closed)"))</f>
        <v>48</v>
      </c>
      <c r="Z4307" s="6" t="str">
        <f>IF(ISBLANK(X4307), "", "Yes")</f>
        <v/>
      </c>
    </row>
    <row r="4308" spans="1:26" ht="14.85" hidden="1" customHeight="1" x14ac:dyDescent="0.3">
      <c r="A4308" s="29" t="s">
        <v>185</v>
      </c>
      <c r="B4308" s="29">
        <v>2025000246</v>
      </c>
      <c r="C4308" s="31" t="s">
        <v>302</v>
      </c>
      <c r="D4308" s="29" t="s">
        <v>172</v>
      </c>
      <c r="E4308" s="31" t="s">
        <v>300</v>
      </c>
      <c r="F4308" s="43"/>
      <c r="G4308" s="32"/>
      <c r="H4308" s="24" t="s">
        <v>230</v>
      </c>
      <c r="I4308" s="24"/>
      <c r="J4308" s="24">
        <v>45951</v>
      </c>
      <c r="K4308" s="28">
        <v>27996</v>
      </c>
      <c r="L4308" s="28">
        <v>4126</v>
      </c>
      <c r="M4308" s="28" t="s">
        <v>230</v>
      </c>
      <c r="N4308" s="28" t="s">
        <v>230</v>
      </c>
      <c r="O4308" s="27">
        <f>IF(ISBLANK(J4308), "", IF(LEFT(B4308) = "P", J4308+60, J4308+90))</f>
        <v>46041</v>
      </c>
      <c r="P4308" s="27" t="s">
        <v>230</v>
      </c>
      <c r="Q4308" s="27" t="s">
        <v>230</v>
      </c>
      <c r="R4308" s="25" t="s">
        <v>195</v>
      </c>
      <c r="S4308" s="25"/>
      <c r="T4308" s="42"/>
      <c r="U4308" s="24"/>
      <c r="V4308" s="24"/>
      <c r="W4308" s="24"/>
      <c r="X4308" s="24">
        <v>45960</v>
      </c>
      <c r="Y4308" s="23" t="str">
        <f ca="1">IF(LEFT(B4308) = "P",
        IF(OR(ISBLANK(I4308), I4308 = ""), TODAY() - F4308 &amp; CHAR(10) &amp; "(preapproval)", I4308 - F4308 &amp; CHAR(10) &amp; "(PFL filed)"),
       IF(OR(ISBLANK(Z4308), Z4308 = ""), TODAY() - J4308, X4308 - J4308 &amp; CHAR(10) &amp; "(closed)"))</f>
        <v>9
(closed)</v>
      </c>
      <c r="Z4308" s="6" t="str">
        <f>IF(ISBLANK(X4308), "", "Yes")</f>
        <v>Yes</v>
      </c>
    </row>
    <row r="4309" spans="1:26" ht="14.85" hidden="1" customHeight="1" x14ac:dyDescent="0.3">
      <c r="A4309" s="29" t="s">
        <v>185</v>
      </c>
      <c r="B4309" s="29">
        <v>2025000247</v>
      </c>
      <c r="C4309" s="31" t="s">
        <v>301</v>
      </c>
      <c r="D4309" s="29" t="s">
        <v>172</v>
      </c>
      <c r="E4309" s="31" t="s">
        <v>300</v>
      </c>
      <c r="F4309" s="43"/>
      <c r="G4309" s="32"/>
      <c r="H4309" s="24" t="s">
        <v>230</v>
      </c>
      <c r="I4309" s="24"/>
      <c r="J4309" s="24">
        <v>45951</v>
      </c>
      <c r="K4309" s="28">
        <v>47346</v>
      </c>
      <c r="L4309" s="28">
        <v>7636</v>
      </c>
      <c r="M4309" s="28" t="s">
        <v>230</v>
      </c>
      <c r="N4309" s="28" t="s">
        <v>230</v>
      </c>
      <c r="O4309" s="27">
        <f>IF(ISBLANK(J4309), "", IF(LEFT(B4309) = "P", J4309+60, J4309+90))</f>
        <v>46041</v>
      </c>
      <c r="P4309" s="27" t="s">
        <v>230</v>
      </c>
      <c r="Q4309" s="27" t="s">
        <v>230</v>
      </c>
      <c r="R4309" s="25" t="s">
        <v>195</v>
      </c>
      <c r="S4309" s="25"/>
      <c r="T4309" s="42"/>
      <c r="U4309" s="24"/>
      <c r="V4309" s="24"/>
      <c r="W4309" s="24"/>
      <c r="X4309" s="24">
        <v>45960</v>
      </c>
      <c r="Y4309" s="23" t="str">
        <f ca="1">IF(LEFT(B4309) = "P",
        IF(OR(ISBLANK(I4309), I4309 = ""), TODAY() - F4309 &amp; CHAR(10) &amp; "(preapproval)", I4309 - F4309 &amp; CHAR(10) &amp; "(PFL filed)"),
       IF(OR(ISBLANK(Z4309), Z4309 = ""), TODAY() - J4309, X4309 - J4309 &amp; CHAR(10) &amp; "(closed)"))</f>
        <v>9
(closed)</v>
      </c>
      <c r="Z4309" s="6" t="str">
        <f>IF(ISBLANK(X4309), "", "Yes")</f>
        <v>Yes</v>
      </c>
    </row>
    <row r="4310" spans="1:26" ht="14.85" customHeight="1" x14ac:dyDescent="0.3">
      <c r="A4310" s="29" t="s">
        <v>185</v>
      </c>
      <c r="B4310" s="29">
        <v>2025000248</v>
      </c>
      <c r="C4310" s="31" t="s">
        <v>299</v>
      </c>
      <c r="D4310" s="29" t="s">
        <v>172</v>
      </c>
      <c r="E4310" s="31" t="s">
        <v>298</v>
      </c>
      <c r="F4310" s="43"/>
      <c r="G4310" s="32"/>
      <c r="H4310" s="24" t="s">
        <v>230</v>
      </c>
      <c r="I4310" s="24"/>
      <c r="J4310" s="24">
        <v>45952</v>
      </c>
      <c r="K4310" s="28">
        <v>1275870.76</v>
      </c>
      <c r="L4310" s="28">
        <v>0</v>
      </c>
      <c r="M4310" s="28"/>
      <c r="N4310" s="28"/>
      <c r="O4310" s="27">
        <f>IF(ISBLANK(J4310), "", IF(LEFT(B4310) = "P", J4310+60, J4310+90))</f>
        <v>46042</v>
      </c>
      <c r="P4310" s="27"/>
      <c r="Q4310" s="27"/>
      <c r="R4310" s="25"/>
      <c r="S4310" s="25"/>
      <c r="T4310" s="42"/>
      <c r="U4310" s="24"/>
      <c r="V4310" s="24"/>
      <c r="W4310" s="24"/>
      <c r="X4310" s="24"/>
      <c r="Y4310" s="23">
        <f ca="1">IF(LEFT(B4310) = "P",
        IF(OR(ISBLANK(I4310), I4310 = ""), TODAY() - F4310 &amp; CHAR(10) &amp; "(preapproval)", I4310 - F4310 &amp; CHAR(10) &amp; "(PFL filed)"),
       IF(OR(ISBLANK(Z4310), Z4310 = ""), TODAY() - J4310, X4310 - J4310 &amp; CHAR(10) &amp; "(closed)"))</f>
        <v>47</v>
      </c>
      <c r="Z4310" s="6" t="str">
        <f>IF(ISBLANK(X4310), "", "Yes")</f>
        <v/>
      </c>
    </row>
    <row r="4311" spans="1:26" ht="14.85" customHeight="1" x14ac:dyDescent="0.3">
      <c r="A4311" s="29" t="s">
        <v>185</v>
      </c>
      <c r="B4311" s="29">
        <v>2025000249</v>
      </c>
      <c r="C4311" s="31" t="s">
        <v>291</v>
      </c>
      <c r="D4311" s="29" t="s">
        <v>179</v>
      </c>
      <c r="E4311" s="31" t="s">
        <v>297</v>
      </c>
      <c r="F4311" s="43"/>
      <c r="G4311" s="32"/>
      <c r="H4311" s="24" t="s">
        <v>230</v>
      </c>
      <c r="I4311" s="24"/>
      <c r="J4311" s="24">
        <v>45953</v>
      </c>
      <c r="K4311" s="28">
        <v>2807.28</v>
      </c>
      <c r="L4311" s="28" t="s">
        <v>230</v>
      </c>
      <c r="M4311" s="28"/>
      <c r="N4311" s="28"/>
      <c r="O4311" s="27">
        <f>IF(ISBLANK(J4311), "", IF(LEFT(B4311) = "P", J4311+60, J4311+90))</f>
        <v>46043</v>
      </c>
      <c r="P4311" s="27"/>
      <c r="Q4311" s="27"/>
      <c r="R4311" s="25"/>
      <c r="S4311" s="25"/>
      <c r="T4311" s="42"/>
      <c r="U4311" s="24"/>
      <c r="V4311" s="24"/>
      <c r="W4311" s="24"/>
      <c r="X4311" s="24"/>
      <c r="Y4311" s="23">
        <f ca="1">IF(LEFT(B4311) = "P",
        IF(OR(ISBLANK(I4311), I4311 = ""), TODAY() - F4311 &amp; CHAR(10) &amp; "(preapproval)", I4311 - F4311 &amp; CHAR(10) &amp; "(PFL filed)"),
       IF(OR(ISBLANK(Z4311), Z4311 = ""), TODAY() - J4311, X4311 - J4311 &amp; CHAR(10) &amp; "(closed)"))</f>
        <v>46</v>
      </c>
      <c r="Z4311" s="6" t="str">
        <f>IF(ISBLANK(X4311), "", "Yes")</f>
        <v/>
      </c>
    </row>
    <row r="4312" spans="1:26" ht="28.5" customHeight="1" x14ac:dyDescent="0.3">
      <c r="A4312" s="29" t="s">
        <v>185</v>
      </c>
      <c r="B4312" s="29">
        <v>2025000250</v>
      </c>
      <c r="C4312" s="31" t="s">
        <v>193</v>
      </c>
      <c r="D4312" s="29" t="s">
        <v>176</v>
      </c>
      <c r="E4312" s="31" t="s">
        <v>296</v>
      </c>
      <c r="F4312" s="43"/>
      <c r="G4312" s="32"/>
      <c r="H4312" s="24" t="s">
        <v>230</v>
      </c>
      <c r="I4312" s="24"/>
      <c r="J4312" s="24">
        <v>45954</v>
      </c>
      <c r="K4312" s="28">
        <v>838.95</v>
      </c>
      <c r="L4312" s="28">
        <v>279.64999999999998</v>
      </c>
      <c r="M4312" s="28"/>
      <c r="N4312" s="28"/>
      <c r="O4312" s="27">
        <f>IF(ISBLANK(J4312), "", IF(LEFT(B4312) = "P", J4312+60, J4312+90))</f>
        <v>46044</v>
      </c>
      <c r="P4312" s="27"/>
      <c r="Q4312" s="27"/>
      <c r="R4312" s="25"/>
      <c r="S4312" s="25"/>
      <c r="T4312" s="42"/>
      <c r="U4312" s="24"/>
      <c r="V4312" s="24"/>
      <c r="W4312" s="24"/>
      <c r="X4312" s="24"/>
      <c r="Y4312" s="23">
        <f ca="1">IF(LEFT(B4312) = "P",
        IF(OR(ISBLANK(I4312), I4312 = ""), TODAY() - F4312 &amp; CHAR(10) &amp; "(preapproval)", I4312 - F4312 &amp; CHAR(10) &amp; "(PFL filed)"),
       IF(OR(ISBLANK(Z4312), Z4312 = ""), TODAY() - J4312, X4312 - J4312 &amp; CHAR(10) &amp; "(closed)"))</f>
        <v>45</v>
      </c>
      <c r="Z4312" s="6" t="str">
        <f>IF(ISBLANK(X4312), "", "Yes")</f>
        <v/>
      </c>
    </row>
    <row r="4313" spans="1:26" ht="28.8" x14ac:dyDescent="0.3">
      <c r="A4313" s="29" t="s">
        <v>185</v>
      </c>
      <c r="B4313" s="29">
        <v>2025000251</v>
      </c>
      <c r="C4313" s="31" t="s">
        <v>238</v>
      </c>
      <c r="D4313" s="29" t="s">
        <v>176</v>
      </c>
      <c r="E4313" s="31" t="s">
        <v>295</v>
      </c>
      <c r="F4313" s="43"/>
      <c r="G4313" s="32"/>
      <c r="H4313" s="24" t="s">
        <v>230</v>
      </c>
      <c r="I4313" s="24"/>
      <c r="J4313" s="24">
        <v>45954</v>
      </c>
      <c r="K4313" s="28">
        <v>5387.19</v>
      </c>
      <c r="L4313" s="28">
        <v>269.14999999999998</v>
      </c>
      <c r="M4313" s="28"/>
      <c r="N4313" s="28"/>
      <c r="O4313" s="27">
        <f>IF(ISBLANK(J4313), "", IF(LEFT(B4313) = "P", J4313+60, J4313+90))</f>
        <v>46044</v>
      </c>
      <c r="P4313" s="27"/>
      <c r="Q4313" s="27"/>
      <c r="R4313" s="25"/>
      <c r="S4313" s="25"/>
      <c r="T4313" s="42"/>
      <c r="U4313" s="24"/>
      <c r="V4313" s="24"/>
      <c r="W4313" s="24"/>
      <c r="X4313" s="24"/>
      <c r="Y4313" s="23">
        <f ca="1">IF(LEFT(B4313) = "P",
        IF(OR(ISBLANK(I4313), I4313 = ""), TODAY() - F4313 &amp; CHAR(10) &amp; "(preapproval)", I4313 - F4313 &amp; CHAR(10) &amp; "(PFL filed)"),
       IF(OR(ISBLANK(Z4313), Z4313 = ""), TODAY() - J4313, X4313 - J4313 &amp; CHAR(10) &amp; "(closed)"))</f>
        <v>45</v>
      </c>
      <c r="Z4313" s="6" t="str">
        <f>IF(ISBLANK(X4313), "", "Yes")</f>
        <v/>
      </c>
    </row>
    <row r="4314" spans="1:26" ht="28.8" x14ac:dyDescent="0.3">
      <c r="A4314" s="29" t="s">
        <v>185</v>
      </c>
      <c r="B4314" s="29">
        <v>2025000252</v>
      </c>
      <c r="C4314" s="31" t="s">
        <v>238</v>
      </c>
      <c r="D4314" s="29" t="s">
        <v>176</v>
      </c>
      <c r="E4314" s="31" t="s">
        <v>294</v>
      </c>
      <c r="F4314" s="43"/>
      <c r="G4314" s="32"/>
      <c r="H4314" s="24" t="s">
        <v>230</v>
      </c>
      <c r="I4314" s="24"/>
      <c r="J4314" s="24">
        <v>45954</v>
      </c>
      <c r="K4314" s="28">
        <v>766.5</v>
      </c>
      <c r="L4314" s="28">
        <v>255.5</v>
      </c>
      <c r="M4314" s="28"/>
      <c r="N4314" s="28"/>
      <c r="O4314" s="27">
        <f>IF(ISBLANK(J4314), "", IF(LEFT(B4314) = "P", J4314+60, J4314+90))</f>
        <v>46044</v>
      </c>
      <c r="P4314" s="27"/>
      <c r="Q4314" s="27"/>
      <c r="R4314" s="25"/>
      <c r="S4314" s="25"/>
      <c r="T4314" s="42"/>
      <c r="U4314" s="24"/>
      <c r="V4314" s="24"/>
      <c r="W4314" s="24"/>
      <c r="X4314" s="24"/>
      <c r="Y4314" s="23">
        <f ca="1">IF(LEFT(B4314) = "P",
        IF(OR(ISBLANK(I4314), I4314 = ""), TODAY() - F4314 &amp; CHAR(10) &amp; "(preapproval)", I4314 - F4314 &amp; CHAR(10) &amp; "(PFL filed)"),
       IF(OR(ISBLANK(Z4314), Z4314 = ""), TODAY() - J4314, X4314 - J4314 &amp; CHAR(10) &amp; "(closed)"))</f>
        <v>45</v>
      </c>
      <c r="Z4314" s="6" t="str">
        <f>IF(ISBLANK(X4314), "", "Yes")</f>
        <v/>
      </c>
    </row>
    <row r="4315" spans="1:26" ht="28.8" x14ac:dyDescent="0.3">
      <c r="A4315" s="29" t="s">
        <v>185</v>
      </c>
      <c r="B4315" s="29">
        <v>2025000253</v>
      </c>
      <c r="C4315" s="31" t="s">
        <v>293</v>
      </c>
      <c r="D4315" s="29" t="s">
        <v>174</v>
      </c>
      <c r="E4315" s="31" t="s">
        <v>292</v>
      </c>
      <c r="F4315" s="43"/>
      <c r="G4315" s="32"/>
      <c r="H4315" s="24" t="s">
        <v>230</v>
      </c>
      <c r="I4315" s="24"/>
      <c r="J4315" s="24">
        <v>45957</v>
      </c>
      <c r="K4315" s="28">
        <v>282184</v>
      </c>
      <c r="L4315" s="28">
        <v>0</v>
      </c>
      <c r="M4315" s="28"/>
      <c r="N4315" s="28"/>
      <c r="O4315" s="27">
        <f>IF(ISBLANK(J4315), "", IF(LEFT(B4315) = "P", J4315+60, J4315+90))</f>
        <v>46047</v>
      </c>
      <c r="P4315" s="27"/>
      <c r="Q4315" s="27"/>
      <c r="R4315" s="25"/>
      <c r="S4315" s="25"/>
      <c r="T4315" s="42"/>
      <c r="U4315" s="24"/>
      <c r="V4315" s="24"/>
      <c r="W4315" s="24"/>
      <c r="X4315" s="24"/>
      <c r="Y4315" s="23">
        <f ca="1">IF(LEFT(B4315) = "P",
        IF(OR(ISBLANK(I4315), I4315 = ""), TODAY() - F4315 &amp; CHAR(10) &amp; "(preapproval)", I4315 - F4315 &amp; CHAR(10) &amp; "(PFL filed)"),
       IF(OR(ISBLANK(Z4315), Z4315 = ""), TODAY() - J4315, X4315 - J4315 &amp; CHAR(10) &amp; "(closed)"))</f>
        <v>42</v>
      </c>
      <c r="Z4315" s="6" t="str">
        <f>IF(ISBLANK(X4315), "", "Yes")</f>
        <v/>
      </c>
    </row>
    <row r="4316" spans="1:26" ht="14.4" x14ac:dyDescent="0.3">
      <c r="A4316" s="29" t="s">
        <v>185</v>
      </c>
      <c r="B4316" s="29">
        <v>2025000254</v>
      </c>
      <c r="C4316" s="31" t="s">
        <v>291</v>
      </c>
      <c r="D4316" s="29" t="s">
        <v>179</v>
      </c>
      <c r="E4316" s="31" t="s">
        <v>290</v>
      </c>
      <c r="F4316" s="43"/>
      <c r="G4316" s="32"/>
      <c r="H4316" s="24" t="s">
        <v>230</v>
      </c>
      <c r="I4316" s="24"/>
      <c r="J4316" s="24">
        <v>45957</v>
      </c>
      <c r="K4316" s="28">
        <v>2588.9299999999998</v>
      </c>
      <c r="L4316" s="28">
        <v>199</v>
      </c>
      <c r="M4316" s="28"/>
      <c r="N4316" s="28"/>
      <c r="O4316" s="27">
        <f>IF(ISBLANK(J4316), "", IF(LEFT(B4316) = "P", J4316+60, J4316+90))</f>
        <v>46047</v>
      </c>
      <c r="P4316" s="27"/>
      <c r="Q4316" s="27"/>
      <c r="R4316" s="25"/>
      <c r="S4316" s="25"/>
      <c r="T4316" s="42"/>
      <c r="U4316" s="24"/>
      <c r="V4316" s="24"/>
      <c r="W4316" s="24"/>
      <c r="X4316" s="24"/>
      <c r="Y4316" s="23">
        <f ca="1">IF(LEFT(B4316) = "P",
        IF(OR(ISBLANK(I4316), I4316 = ""), TODAY() - F4316 &amp; CHAR(10) &amp; "(preapproval)", I4316 - F4316 &amp; CHAR(10) &amp; "(PFL filed)"),
       IF(OR(ISBLANK(Z4316), Z4316 = ""), TODAY() - J4316, X4316 - J4316 &amp; CHAR(10) &amp; "(closed)"))</f>
        <v>42</v>
      </c>
      <c r="Z4316" s="6" t="str">
        <f>IF(ISBLANK(X4316), "", "Yes")</f>
        <v/>
      </c>
    </row>
    <row r="4317" spans="1:26" ht="14.4" x14ac:dyDescent="0.3">
      <c r="A4317" s="29" t="s">
        <v>185</v>
      </c>
      <c r="B4317" s="29">
        <v>2025000255</v>
      </c>
      <c r="C4317" s="31" t="s">
        <v>236</v>
      </c>
      <c r="D4317" s="29" t="s">
        <v>179</v>
      </c>
      <c r="E4317" s="31" t="s">
        <v>289</v>
      </c>
      <c r="F4317" s="43"/>
      <c r="G4317" s="32"/>
      <c r="H4317" s="24" t="s">
        <v>230</v>
      </c>
      <c r="I4317" s="24"/>
      <c r="J4317" s="24">
        <v>45957</v>
      </c>
      <c r="K4317" s="28">
        <v>839.4</v>
      </c>
      <c r="L4317" s="28">
        <v>279.8</v>
      </c>
      <c r="M4317" s="28"/>
      <c r="N4317" s="28"/>
      <c r="O4317" s="27">
        <f>IF(ISBLANK(J4317), "", IF(LEFT(B4317) = "P", J4317+60, J4317+90))</f>
        <v>46047</v>
      </c>
      <c r="P4317" s="27"/>
      <c r="Q4317" s="27"/>
      <c r="R4317" s="25"/>
      <c r="S4317" s="25"/>
      <c r="T4317" s="42"/>
      <c r="U4317" s="24"/>
      <c r="V4317" s="24"/>
      <c r="W4317" s="24"/>
      <c r="X4317" s="24"/>
      <c r="Y4317" s="23">
        <f ca="1">IF(LEFT(B4317) = "P",
        IF(OR(ISBLANK(I4317), I4317 = ""), TODAY() - F4317 &amp; CHAR(10) &amp; "(preapproval)", I4317 - F4317 &amp; CHAR(10) &amp; "(PFL filed)"),
       IF(OR(ISBLANK(Z4317), Z4317 = ""), TODAY() - J4317, X4317 - J4317 &amp; CHAR(10) &amp; "(closed)"))</f>
        <v>42</v>
      </c>
      <c r="Z4317" s="6" t="str">
        <f>IF(ISBLANK(X4317), "", "Yes")</f>
        <v/>
      </c>
    </row>
    <row r="4318" spans="1:26" ht="14.4" x14ac:dyDescent="0.3">
      <c r="A4318" s="29" t="s">
        <v>185</v>
      </c>
      <c r="B4318" s="29">
        <v>2025000256</v>
      </c>
      <c r="C4318" s="31" t="s">
        <v>288</v>
      </c>
      <c r="D4318" s="29" t="s">
        <v>177</v>
      </c>
      <c r="E4318" s="31" t="s">
        <v>287</v>
      </c>
      <c r="F4318" s="43"/>
      <c r="G4318" s="32"/>
      <c r="H4318" s="24" t="s">
        <v>230</v>
      </c>
      <c r="I4318" s="24"/>
      <c r="J4318" s="24">
        <v>45957</v>
      </c>
      <c r="K4318" s="28">
        <v>900</v>
      </c>
      <c r="L4318" s="28">
        <v>300</v>
      </c>
      <c r="M4318" s="28"/>
      <c r="N4318" s="28"/>
      <c r="O4318" s="27">
        <f>IF(ISBLANK(J4318), "", IF(LEFT(B4318) = "P", J4318+60, J4318+90))</f>
        <v>46047</v>
      </c>
      <c r="P4318" s="27"/>
      <c r="Q4318" s="27"/>
      <c r="R4318" s="25"/>
      <c r="S4318" s="25"/>
      <c r="T4318" s="42"/>
      <c r="U4318" s="24"/>
      <c r="V4318" s="24"/>
      <c r="W4318" s="24"/>
      <c r="X4318" s="24"/>
      <c r="Y4318" s="23">
        <f ca="1">IF(LEFT(B4318) = "P",
        IF(OR(ISBLANK(I4318), I4318 = ""), TODAY() - F4318 &amp; CHAR(10) &amp; "(preapproval)", I4318 - F4318 &amp; CHAR(10) &amp; "(PFL filed)"),
       IF(OR(ISBLANK(Z4318), Z4318 = ""), TODAY() - J4318, X4318 - J4318 &amp; CHAR(10) &amp; "(closed)"))</f>
        <v>42</v>
      </c>
      <c r="Z4318" s="6" t="str">
        <f>IF(ISBLANK(X4318), "", "Yes")</f>
        <v/>
      </c>
    </row>
    <row r="4319" spans="1:26" ht="14.4" x14ac:dyDescent="0.3">
      <c r="A4319" s="29" t="s">
        <v>185</v>
      </c>
      <c r="B4319" s="29">
        <v>2025000257</v>
      </c>
      <c r="C4319" s="31" t="s">
        <v>261</v>
      </c>
      <c r="D4319" s="29" t="s">
        <v>179</v>
      </c>
      <c r="E4319" s="31" t="s">
        <v>286</v>
      </c>
      <c r="F4319" s="43"/>
      <c r="G4319" s="32"/>
      <c r="H4319" s="24" t="s">
        <v>230</v>
      </c>
      <c r="I4319" s="24"/>
      <c r="J4319" s="24">
        <v>45958</v>
      </c>
      <c r="K4319" s="28">
        <v>384.56</v>
      </c>
      <c r="L4319" s="28">
        <v>79.28</v>
      </c>
      <c r="M4319" s="28"/>
      <c r="N4319" s="28"/>
      <c r="O4319" s="27">
        <f>IF(ISBLANK(J4319), "", IF(LEFT(B4319) = "P", J4319+60, J4319+90))</f>
        <v>46048</v>
      </c>
      <c r="P4319" s="27"/>
      <c r="Q4319" s="27"/>
      <c r="R4319" s="25"/>
      <c r="S4319" s="25"/>
      <c r="T4319" s="42"/>
      <c r="U4319" s="24"/>
      <c r="V4319" s="24"/>
      <c r="W4319" s="24"/>
      <c r="X4319" s="24"/>
      <c r="Y4319" s="23">
        <f ca="1">IF(LEFT(B4319) = "P",
        IF(OR(ISBLANK(I4319), I4319 = ""), TODAY() - F4319 &amp; CHAR(10) &amp; "(preapproval)", I4319 - F4319 &amp; CHAR(10) &amp; "(PFL filed)"),
       IF(OR(ISBLANK(Z4319), Z4319 = ""), TODAY() - J4319, X4319 - J4319 &amp; CHAR(10) &amp; "(closed)"))</f>
        <v>41</v>
      </c>
      <c r="Z4319" s="6" t="str">
        <f>IF(ISBLANK(X4319), "", "Yes")</f>
        <v/>
      </c>
    </row>
    <row r="4320" spans="1:26" ht="28.8" x14ac:dyDescent="0.3">
      <c r="A4320" s="29" t="s">
        <v>185</v>
      </c>
      <c r="B4320" s="29">
        <v>2025000258</v>
      </c>
      <c r="C4320" s="31" t="s">
        <v>193</v>
      </c>
      <c r="D4320" s="29" t="s">
        <v>176</v>
      </c>
      <c r="E4320" s="31" t="s">
        <v>285</v>
      </c>
      <c r="F4320" s="43"/>
      <c r="G4320" s="32"/>
      <c r="H4320" s="24" t="s">
        <v>230</v>
      </c>
      <c r="I4320" s="24"/>
      <c r="J4320" s="24">
        <v>45958</v>
      </c>
      <c r="K4320" s="28">
        <v>766.5</v>
      </c>
      <c r="L4320" s="28">
        <v>255.5</v>
      </c>
      <c r="M4320" s="28"/>
      <c r="N4320" s="28"/>
      <c r="O4320" s="27">
        <f>IF(ISBLANK(J4320), "", IF(LEFT(B4320) = "P", J4320+60, J4320+90))</f>
        <v>46048</v>
      </c>
      <c r="P4320" s="27"/>
      <c r="Q4320" s="27"/>
      <c r="R4320" s="25"/>
      <c r="S4320" s="25"/>
      <c r="T4320" s="42"/>
      <c r="U4320" s="24"/>
      <c r="V4320" s="24"/>
      <c r="W4320" s="24"/>
      <c r="X4320" s="24"/>
      <c r="Y4320" s="23">
        <f ca="1">IF(LEFT(B4320) = "P",
        IF(OR(ISBLANK(I4320), I4320 = ""), TODAY() - F4320 &amp; CHAR(10) &amp; "(preapproval)", I4320 - F4320 &amp; CHAR(10) &amp; "(PFL filed)"),
       IF(OR(ISBLANK(Z4320), Z4320 = ""), TODAY() - J4320, X4320 - J4320 &amp; CHAR(10) &amp; "(closed)"))</f>
        <v>41</v>
      </c>
      <c r="Z4320" s="6" t="str">
        <f>IF(ISBLANK(X4320), "", "Yes")</f>
        <v/>
      </c>
    </row>
    <row r="4321" spans="1:26" ht="28.8" x14ac:dyDescent="0.3">
      <c r="A4321" s="29" t="s">
        <v>185</v>
      </c>
      <c r="B4321" s="29">
        <v>2025000259</v>
      </c>
      <c r="C4321" s="31" t="s">
        <v>238</v>
      </c>
      <c r="D4321" s="29" t="s">
        <v>176</v>
      </c>
      <c r="E4321" s="31" t="s">
        <v>284</v>
      </c>
      <c r="F4321" s="43"/>
      <c r="G4321" s="32"/>
      <c r="H4321" s="24" t="s">
        <v>230</v>
      </c>
      <c r="I4321" s="24"/>
      <c r="J4321" s="24">
        <v>45958</v>
      </c>
      <c r="K4321" s="28">
        <v>807.45</v>
      </c>
      <c r="L4321" s="28">
        <v>269.14999999999998</v>
      </c>
      <c r="M4321" s="28"/>
      <c r="N4321" s="28"/>
      <c r="O4321" s="27">
        <f>IF(ISBLANK(J4321), "", IF(LEFT(B4321) = "P", J4321+60, J4321+90))</f>
        <v>46048</v>
      </c>
      <c r="P4321" s="27"/>
      <c r="Q4321" s="27"/>
      <c r="R4321" s="25"/>
      <c r="S4321" s="25"/>
      <c r="T4321" s="42"/>
      <c r="U4321" s="24"/>
      <c r="V4321" s="24"/>
      <c r="W4321" s="24"/>
      <c r="X4321" s="24"/>
      <c r="Y4321" s="23">
        <f ca="1">IF(LEFT(B4321) = "P",
        IF(OR(ISBLANK(I4321), I4321 = ""), TODAY() - F4321 &amp; CHAR(10) &amp; "(preapproval)", I4321 - F4321 &amp; CHAR(10) &amp; "(PFL filed)"),
       IF(OR(ISBLANK(Z4321), Z4321 = ""), TODAY() - J4321, X4321 - J4321 &amp; CHAR(10) &amp; "(closed)"))</f>
        <v>41</v>
      </c>
      <c r="Z4321" s="6" t="str">
        <f>IF(ISBLANK(X4321), "", "Yes")</f>
        <v/>
      </c>
    </row>
    <row r="4322" spans="1:26" ht="28.8" x14ac:dyDescent="0.3">
      <c r="A4322" s="29" t="s">
        <v>185</v>
      </c>
      <c r="B4322" s="29">
        <v>2025000260</v>
      </c>
      <c r="C4322" s="31" t="s">
        <v>193</v>
      </c>
      <c r="D4322" s="29" t="s">
        <v>176</v>
      </c>
      <c r="E4322" s="31" t="s">
        <v>283</v>
      </c>
      <c r="F4322" s="43"/>
      <c r="G4322" s="32"/>
      <c r="H4322" s="24" t="s">
        <v>230</v>
      </c>
      <c r="I4322" s="24"/>
      <c r="J4322" s="24">
        <v>45958</v>
      </c>
      <c r="K4322" s="28">
        <v>714</v>
      </c>
      <c r="L4322" s="28">
        <v>238</v>
      </c>
      <c r="M4322" s="28"/>
      <c r="N4322" s="28"/>
      <c r="O4322" s="27">
        <f>IF(ISBLANK(J4322), "", IF(LEFT(B4322) = "P", J4322+60, J4322+90))</f>
        <v>46048</v>
      </c>
      <c r="P4322" s="27"/>
      <c r="Q4322" s="27"/>
      <c r="R4322" s="25"/>
      <c r="S4322" s="25"/>
      <c r="T4322" s="42"/>
      <c r="U4322" s="24"/>
      <c r="V4322" s="24"/>
      <c r="W4322" s="24"/>
      <c r="X4322" s="24"/>
      <c r="Y4322" s="23">
        <f ca="1">IF(LEFT(B4322) = "P",
        IF(OR(ISBLANK(I4322), I4322 = ""), TODAY() - F4322 &amp; CHAR(10) &amp; "(preapproval)", I4322 - F4322 &amp; CHAR(10) &amp; "(PFL filed)"),
       IF(OR(ISBLANK(Z4322), Z4322 = ""), TODAY() - J4322, X4322 - J4322 &amp; CHAR(10) &amp; "(closed)"))</f>
        <v>41</v>
      </c>
      <c r="Z4322" s="6" t="str">
        <f>IF(ISBLANK(X4322), "", "Yes")</f>
        <v/>
      </c>
    </row>
    <row r="4323" spans="1:26" ht="14.4" x14ac:dyDescent="0.3">
      <c r="A4323" s="29" t="s">
        <v>185</v>
      </c>
      <c r="B4323" s="29">
        <v>2025000261</v>
      </c>
      <c r="C4323" s="31" t="s">
        <v>281</v>
      </c>
      <c r="D4323" s="29" t="s">
        <v>179</v>
      </c>
      <c r="E4323" s="31" t="s">
        <v>282</v>
      </c>
      <c r="F4323" s="43"/>
      <c r="G4323" s="32"/>
      <c r="H4323" s="24" t="s">
        <v>230</v>
      </c>
      <c r="I4323" s="24"/>
      <c r="J4323" s="24">
        <v>45958</v>
      </c>
      <c r="K4323" s="28">
        <v>37.5</v>
      </c>
      <c r="L4323" s="28">
        <v>12.5</v>
      </c>
      <c r="M4323" s="28"/>
      <c r="N4323" s="28"/>
      <c r="O4323" s="27">
        <f>IF(ISBLANK(J4323), "", IF(LEFT(B4323) = "P", J4323+60, J4323+90))</f>
        <v>46048</v>
      </c>
      <c r="P4323" s="27"/>
      <c r="Q4323" s="27"/>
      <c r="R4323" s="25"/>
      <c r="S4323" s="25"/>
      <c r="T4323" s="42"/>
      <c r="U4323" s="24"/>
      <c r="V4323" s="24"/>
      <c r="W4323" s="24"/>
      <c r="X4323" s="24"/>
      <c r="Y4323" s="23">
        <f ca="1">IF(LEFT(B4323) = "P",
        IF(OR(ISBLANK(I4323), I4323 = ""), TODAY() - F4323 &amp; CHAR(10) &amp; "(preapproval)", I4323 - F4323 &amp; CHAR(10) &amp; "(PFL filed)"),
       IF(OR(ISBLANK(Z4323), Z4323 = ""), TODAY() - J4323, X4323 - J4323 &amp; CHAR(10) &amp; "(closed)"))</f>
        <v>41</v>
      </c>
      <c r="Z4323" s="6" t="str">
        <f>IF(ISBLANK(X4323), "", "Yes")</f>
        <v/>
      </c>
    </row>
    <row r="4324" spans="1:26" ht="14.4" x14ac:dyDescent="0.3">
      <c r="A4324" s="29" t="s">
        <v>185</v>
      </c>
      <c r="B4324" s="29">
        <v>2025000262</v>
      </c>
      <c r="C4324" s="31" t="s">
        <v>281</v>
      </c>
      <c r="D4324" s="29" t="s">
        <v>179</v>
      </c>
      <c r="E4324" s="31" t="s">
        <v>280</v>
      </c>
      <c r="F4324" s="43"/>
      <c r="G4324" s="32"/>
      <c r="H4324" s="24" t="s">
        <v>230</v>
      </c>
      <c r="I4324" s="24"/>
      <c r="J4324" s="24">
        <v>45960</v>
      </c>
      <c r="K4324" s="28">
        <v>10080</v>
      </c>
      <c r="L4324" s="28">
        <v>0</v>
      </c>
      <c r="M4324" s="28"/>
      <c r="N4324" s="28"/>
      <c r="O4324" s="27">
        <f>IF(ISBLANK(J4324), "", IF(LEFT(B4324) = "P", J4324+60, J4324+90))</f>
        <v>46050</v>
      </c>
      <c r="P4324" s="27"/>
      <c r="Q4324" s="27"/>
      <c r="R4324" s="25"/>
      <c r="S4324" s="25"/>
      <c r="T4324" s="42"/>
      <c r="U4324" s="24"/>
      <c r="V4324" s="24"/>
      <c r="W4324" s="24"/>
      <c r="X4324" s="24"/>
      <c r="Y4324" s="23">
        <f ca="1">IF(LEFT(B4324) = "P",
        IF(OR(ISBLANK(I4324), I4324 = ""), TODAY() - F4324 &amp; CHAR(10) &amp; "(preapproval)", I4324 - F4324 &amp; CHAR(10) &amp; "(PFL filed)"),
       IF(OR(ISBLANK(Z4324), Z4324 = ""), TODAY() - J4324, X4324 - J4324 &amp; CHAR(10) &amp; "(closed)"))</f>
        <v>39</v>
      </c>
      <c r="Z4324" s="6" t="str">
        <f>IF(ISBLANK(X4324), "", "Yes")</f>
        <v/>
      </c>
    </row>
    <row r="4325" spans="1:26" ht="14.4" x14ac:dyDescent="0.3">
      <c r="A4325" s="29" t="s">
        <v>185</v>
      </c>
      <c r="B4325" s="29">
        <v>2025000263</v>
      </c>
      <c r="C4325" s="31" t="s">
        <v>193</v>
      </c>
      <c r="D4325" s="29" t="s">
        <v>179</v>
      </c>
      <c r="E4325" s="31" t="s">
        <v>279</v>
      </c>
      <c r="F4325" s="43"/>
      <c r="G4325" s="32"/>
      <c r="H4325" s="24" t="s">
        <v>230</v>
      </c>
      <c r="I4325" s="24"/>
      <c r="J4325" s="24">
        <v>45960</v>
      </c>
      <c r="K4325" s="28">
        <v>572.4</v>
      </c>
      <c r="L4325" s="28">
        <v>190.8</v>
      </c>
      <c r="M4325" s="28"/>
      <c r="N4325" s="28"/>
      <c r="O4325" s="27">
        <f>IF(ISBLANK(J4325), "", IF(LEFT(B4325) = "P", J4325+60, J4325+90))</f>
        <v>46050</v>
      </c>
      <c r="P4325" s="27"/>
      <c r="Q4325" s="27"/>
      <c r="R4325" s="25"/>
      <c r="S4325" s="25"/>
      <c r="T4325" s="42"/>
      <c r="U4325" s="24"/>
      <c r="V4325" s="24"/>
      <c r="W4325" s="24"/>
      <c r="X4325" s="24"/>
      <c r="Y4325" s="23">
        <f ca="1">IF(LEFT(B4325) = "P",
        IF(OR(ISBLANK(I4325), I4325 = ""), TODAY() - F4325 &amp; CHAR(10) &amp; "(preapproval)", I4325 - F4325 &amp; CHAR(10) &amp; "(PFL filed)"),
       IF(OR(ISBLANK(Z4325), Z4325 = ""), TODAY() - J4325, X4325 - J4325 &amp; CHAR(10) &amp; "(closed)"))</f>
        <v>39</v>
      </c>
      <c r="Z4325" s="6" t="str">
        <f>IF(ISBLANK(X4325), "", "Yes")</f>
        <v/>
      </c>
    </row>
    <row r="4326" spans="1:26" ht="14.4" x14ac:dyDescent="0.3">
      <c r="A4326" s="29" t="s">
        <v>185</v>
      </c>
      <c r="B4326" s="29">
        <v>2025000264</v>
      </c>
      <c r="C4326" s="31" t="s">
        <v>193</v>
      </c>
      <c r="D4326" s="29" t="s">
        <v>179</v>
      </c>
      <c r="E4326" s="31" t="s">
        <v>278</v>
      </c>
      <c r="F4326" s="43"/>
      <c r="G4326" s="32"/>
      <c r="H4326" s="24" t="s">
        <v>230</v>
      </c>
      <c r="I4326" s="24"/>
      <c r="J4326" s="24">
        <v>45960</v>
      </c>
      <c r="K4326" s="28">
        <v>1020</v>
      </c>
      <c r="L4326" s="28">
        <v>340</v>
      </c>
      <c r="M4326" s="28"/>
      <c r="N4326" s="28"/>
      <c r="O4326" s="27">
        <f>IF(ISBLANK(J4326), "", IF(LEFT(B4326) = "P", J4326+60, J4326+90))</f>
        <v>46050</v>
      </c>
      <c r="P4326" s="27"/>
      <c r="Q4326" s="27"/>
      <c r="R4326" s="25"/>
      <c r="S4326" s="25"/>
      <c r="T4326" s="42"/>
      <c r="U4326" s="24"/>
      <c r="V4326" s="24"/>
      <c r="W4326" s="24"/>
      <c r="X4326" s="24"/>
      <c r="Y4326" s="23">
        <f ca="1">IF(LEFT(B4326) = "P",
        IF(OR(ISBLANK(I4326), I4326 = ""), TODAY() - F4326 &amp; CHAR(10) &amp; "(preapproval)", I4326 - F4326 &amp; CHAR(10) &amp; "(PFL filed)"),
       IF(OR(ISBLANK(Z4326), Z4326 = ""), TODAY() - J4326, X4326 - J4326 &amp; CHAR(10) &amp; "(closed)"))</f>
        <v>39</v>
      </c>
      <c r="Z4326" s="6" t="str">
        <f>IF(ISBLANK(X4326), "", "Yes")</f>
        <v/>
      </c>
    </row>
    <row r="4327" spans="1:26" ht="14.4" x14ac:dyDescent="0.3">
      <c r="A4327" s="29" t="s">
        <v>185</v>
      </c>
      <c r="B4327" s="29">
        <v>2025000265</v>
      </c>
      <c r="C4327" s="31" t="s">
        <v>193</v>
      </c>
      <c r="D4327" s="29" t="s">
        <v>179</v>
      </c>
      <c r="E4327" s="31" t="s">
        <v>207</v>
      </c>
      <c r="F4327" s="43"/>
      <c r="G4327" s="32"/>
      <c r="H4327" s="24" t="s">
        <v>230</v>
      </c>
      <c r="I4327" s="24"/>
      <c r="J4327" s="24">
        <v>45960</v>
      </c>
      <c r="K4327" s="28">
        <v>3600</v>
      </c>
      <c r="L4327" s="28">
        <v>1200</v>
      </c>
      <c r="M4327" s="28"/>
      <c r="N4327" s="28"/>
      <c r="O4327" s="27">
        <f>IF(ISBLANK(J4327), "", IF(LEFT(B4327) = "P", J4327+60, J4327+90))</f>
        <v>46050</v>
      </c>
      <c r="P4327" s="27"/>
      <c r="Q4327" s="27"/>
      <c r="R4327" s="25"/>
      <c r="S4327" s="25"/>
      <c r="T4327" s="42"/>
      <c r="U4327" s="24"/>
      <c r="V4327" s="24"/>
      <c r="W4327" s="24"/>
      <c r="X4327" s="24"/>
      <c r="Y4327" s="23">
        <f ca="1">IF(LEFT(B4327) = "P",
        IF(OR(ISBLANK(I4327), I4327 = ""), TODAY() - F4327 &amp; CHAR(10) &amp; "(preapproval)", I4327 - F4327 &amp; CHAR(10) &amp; "(PFL filed)"),
       IF(OR(ISBLANK(Z4327), Z4327 = ""), TODAY() - J4327, X4327 - J4327 &amp; CHAR(10) &amp; "(closed)"))</f>
        <v>39</v>
      </c>
      <c r="Z4327" s="6" t="str">
        <f>IF(ISBLANK(X4327), "", "Yes")</f>
        <v/>
      </c>
    </row>
    <row r="4328" spans="1:26" ht="14.4" x14ac:dyDescent="0.3">
      <c r="A4328" s="29" t="s">
        <v>185</v>
      </c>
      <c r="B4328" s="29">
        <v>2025000266</v>
      </c>
      <c r="C4328" s="31" t="s">
        <v>261</v>
      </c>
      <c r="D4328" s="29" t="s">
        <v>179</v>
      </c>
      <c r="E4328" s="31" t="s">
        <v>277</v>
      </c>
      <c r="F4328" s="43"/>
      <c r="G4328" s="32"/>
      <c r="H4328" s="24" t="s">
        <v>230</v>
      </c>
      <c r="I4328" s="24"/>
      <c r="J4328" s="24">
        <v>45960</v>
      </c>
      <c r="K4328" s="28">
        <v>960.76</v>
      </c>
      <c r="L4328" s="28">
        <v>68.790000000000006</v>
      </c>
      <c r="M4328" s="28"/>
      <c r="N4328" s="28"/>
      <c r="O4328" s="27">
        <f>IF(ISBLANK(J4328), "", IF(LEFT(B4328) = "P", J4328+60, J4328+90))</f>
        <v>46050</v>
      </c>
      <c r="P4328" s="27"/>
      <c r="Q4328" s="27"/>
      <c r="R4328" s="25"/>
      <c r="S4328" s="25"/>
      <c r="T4328" s="42"/>
      <c r="U4328" s="24"/>
      <c r="V4328" s="24"/>
      <c r="W4328" s="24"/>
      <c r="X4328" s="24"/>
      <c r="Y4328" s="23">
        <f ca="1">IF(LEFT(B4328) = "P",
        IF(OR(ISBLANK(I4328), I4328 = ""), TODAY() - F4328 &amp; CHAR(10) &amp; "(preapproval)", I4328 - F4328 &amp; CHAR(10) &amp; "(PFL filed)"),
       IF(OR(ISBLANK(Z4328), Z4328 = ""), TODAY() - J4328, X4328 - J4328 &amp; CHAR(10) &amp; "(closed)"))</f>
        <v>39</v>
      </c>
      <c r="Z4328" s="6" t="str">
        <f>IF(ISBLANK(X4328), "", "Yes")</f>
        <v/>
      </c>
    </row>
    <row r="4329" spans="1:26" ht="14.4" x14ac:dyDescent="0.3">
      <c r="A4329" s="29" t="s">
        <v>185</v>
      </c>
      <c r="B4329" s="29">
        <v>2025000267</v>
      </c>
      <c r="C4329" s="31" t="s">
        <v>276</v>
      </c>
      <c r="D4329" s="29" t="s">
        <v>174</v>
      </c>
      <c r="E4329" s="31" t="s">
        <v>275</v>
      </c>
      <c r="F4329" s="43"/>
      <c r="G4329" s="32"/>
      <c r="H4329" s="24" t="s">
        <v>230</v>
      </c>
      <c r="I4329" s="24"/>
      <c r="J4329" s="24">
        <v>45961</v>
      </c>
      <c r="K4329" s="28">
        <v>1209523</v>
      </c>
      <c r="L4329" s="28">
        <v>0</v>
      </c>
      <c r="M4329" s="28"/>
      <c r="N4329" s="28"/>
      <c r="O4329" s="27">
        <f>IF(ISBLANK(J4329), "", IF(LEFT(B4329) = "P", J4329+60, J4329+90))</f>
        <v>46051</v>
      </c>
      <c r="P4329" s="27"/>
      <c r="Q4329" s="27"/>
      <c r="R4329" s="25"/>
      <c r="S4329" s="25"/>
      <c r="T4329" s="42"/>
      <c r="U4329" s="24"/>
      <c r="V4329" s="24"/>
      <c r="W4329" s="24"/>
      <c r="X4329" s="24"/>
      <c r="Y4329" s="23">
        <f ca="1">IF(LEFT(B4329) = "P",
        IF(OR(ISBLANK(I4329), I4329 = ""), TODAY() - F4329 &amp; CHAR(10) &amp; "(preapproval)", I4329 - F4329 &amp; CHAR(10) &amp; "(PFL filed)"),
       IF(OR(ISBLANK(Z4329), Z4329 = ""), TODAY() - J4329, X4329 - J4329 &amp; CHAR(10) &amp; "(closed)"))</f>
        <v>38</v>
      </c>
      <c r="Z4329" s="6" t="str">
        <f>IF(ISBLANK(X4329), "", "Yes")</f>
        <v/>
      </c>
    </row>
    <row r="4330" spans="1:26" ht="14.4" x14ac:dyDescent="0.3">
      <c r="A4330" s="29" t="s">
        <v>185</v>
      </c>
      <c r="B4330" s="29">
        <v>2025000268</v>
      </c>
      <c r="C4330" s="31" t="s">
        <v>238</v>
      </c>
      <c r="D4330" s="29" t="s">
        <v>179</v>
      </c>
      <c r="E4330" s="31" t="s">
        <v>274</v>
      </c>
      <c r="F4330" s="43"/>
      <c r="G4330" s="32"/>
      <c r="H4330" s="24" t="s">
        <v>230</v>
      </c>
      <c r="I4330" s="24"/>
      <c r="J4330" s="24">
        <v>45964</v>
      </c>
      <c r="K4330" s="28">
        <v>1126.17</v>
      </c>
      <c r="L4330" s="28">
        <v>263.8</v>
      </c>
      <c r="M4330" s="28"/>
      <c r="N4330" s="28"/>
      <c r="O4330" s="27">
        <f>IF(ISBLANK(J4330), "", IF(LEFT(B4330) = "P", J4330+60, J4330+90))</f>
        <v>46054</v>
      </c>
      <c r="P4330" s="27"/>
      <c r="Q4330" s="27"/>
      <c r="R4330" s="25"/>
      <c r="S4330" s="25"/>
      <c r="T4330" s="42"/>
      <c r="U4330" s="24"/>
      <c r="V4330" s="24"/>
      <c r="W4330" s="24"/>
      <c r="X4330" s="24"/>
      <c r="Y4330" s="23">
        <f ca="1">IF(LEFT(B4330) = "P",
        IF(OR(ISBLANK(I4330), I4330 = ""), TODAY() - F4330 &amp; CHAR(10) &amp; "(preapproval)", I4330 - F4330 &amp; CHAR(10) &amp; "(PFL filed)"),
       IF(OR(ISBLANK(Z4330), Z4330 = ""), TODAY() - J4330, X4330 - J4330 &amp; CHAR(10) &amp; "(closed)"))</f>
        <v>35</v>
      </c>
      <c r="Z4330" s="6" t="str">
        <f>IF(ISBLANK(X4330), "", "Yes")</f>
        <v/>
      </c>
    </row>
    <row r="4331" spans="1:26" ht="14.4" x14ac:dyDescent="0.3">
      <c r="A4331" s="29" t="s">
        <v>185</v>
      </c>
      <c r="B4331" s="29">
        <v>2025000269</v>
      </c>
      <c r="C4331" s="31" t="s">
        <v>193</v>
      </c>
      <c r="D4331" s="29" t="s">
        <v>176</v>
      </c>
      <c r="E4331" s="31" t="s">
        <v>273</v>
      </c>
      <c r="F4331" s="43"/>
      <c r="G4331" s="32"/>
      <c r="H4331" s="24" t="s">
        <v>230</v>
      </c>
      <c r="I4331" s="24"/>
      <c r="J4331" s="24">
        <v>45964</v>
      </c>
      <c r="K4331" s="28">
        <v>1582</v>
      </c>
      <c r="L4331" s="28">
        <v>308</v>
      </c>
      <c r="M4331" s="28"/>
      <c r="N4331" s="28"/>
      <c r="O4331" s="27">
        <f>IF(ISBLANK(J4331), "", IF(LEFT(B4331) = "P", J4331+60, J4331+90))</f>
        <v>46054</v>
      </c>
      <c r="P4331" s="27"/>
      <c r="Q4331" s="27"/>
      <c r="R4331" s="25"/>
      <c r="S4331" s="25"/>
      <c r="T4331" s="42"/>
      <c r="U4331" s="24"/>
      <c r="V4331" s="24"/>
      <c r="W4331" s="24"/>
      <c r="X4331" s="24"/>
      <c r="Y4331" s="23">
        <f ca="1">IF(LEFT(B4331) = "P",
        IF(OR(ISBLANK(I4331), I4331 = ""), TODAY() - F4331 &amp; CHAR(10) &amp; "(preapproval)", I4331 - F4331 &amp; CHAR(10) &amp; "(PFL filed)"),
       IF(OR(ISBLANK(Z4331), Z4331 = ""), TODAY() - J4331, X4331 - J4331 &amp; CHAR(10) &amp; "(closed)"))</f>
        <v>35</v>
      </c>
      <c r="Z4331" s="6" t="str">
        <f>IF(ISBLANK(X4331), "", "Yes")</f>
        <v/>
      </c>
    </row>
    <row r="4332" spans="1:26" ht="14.4" x14ac:dyDescent="0.3">
      <c r="A4332" s="29" t="s">
        <v>185</v>
      </c>
      <c r="B4332" s="29">
        <v>2025000270</v>
      </c>
      <c r="C4332" s="31" t="s">
        <v>193</v>
      </c>
      <c r="D4332" s="29" t="s">
        <v>179</v>
      </c>
      <c r="E4332" s="31" t="s">
        <v>272</v>
      </c>
      <c r="F4332" s="43"/>
      <c r="G4332" s="32"/>
      <c r="H4332" s="24" t="s">
        <v>199</v>
      </c>
      <c r="I4332" s="24"/>
      <c r="J4332" s="24">
        <v>45964</v>
      </c>
      <c r="K4332" s="28">
        <v>8338.4</v>
      </c>
      <c r="L4332" s="28">
        <v>297.8</v>
      </c>
      <c r="M4332" s="28"/>
      <c r="N4332" s="28"/>
      <c r="O4332" s="27">
        <f>IF(ISBLANK(J4332), "", IF(LEFT(B4332) = "P", J4332+60, J4332+90))</f>
        <v>46054</v>
      </c>
      <c r="P4332" s="27"/>
      <c r="Q4332" s="27"/>
      <c r="R4332" s="25"/>
      <c r="S4332" s="25"/>
      <c r="T4332" s="42"/>
      <c r="U4332" s="24"/>
      <c r="V4332" s="24"/>
      <c r="W4332" s="24"/>
      <c r="X4332" s="24"/>
      <c r="Y4332" s="23">
        <f ca="1">IF(LEFT(B4332) = "P",
        IF(OR(ISBLANK(I4332), I4332 = ""), TODAY() - F4332 &amp; CHAR(10) &amp; "(preapproval)", I4332 - F4332 &amp; CHAR(10) &amp; "(PFL filed)"),
       IF(OR(ISBLANK(Z4332), Z4332 = ""), TODAY() - J4332, X4332 - J4332 &amp; CHAR(10) &amp; "(closed)"))</f>
        <v>35</v>
      </c>
      <c r="Z4332" s="6" t="str">
        <f>IF(ISBLANK(X4332), "", "Yes")</f>
        <v/>
      </c>
    </row>
    <row r="4333" spans="1:26" ht="14.4" x14ac:dyDescent="0.3">
      <c r="A4333" s="29" t="s">
        <v>185</v>
      </c>
      <c r="B4333" s="29">
        <v>2025000271</v>
      </c>
      <c r="C4333" s="31" t="s">
        <v>261</v>
      </c>
      <c r="D4333" s="29" t="s">
        <v>179</v>
      </c>
      <c r="E4333" s="31" t="s">
        <v>271</v>
      </c>
      <c r="F4333" s="43"/>
      <c r="G4333" s="32"/>
      <c r="H4333" s="24" t="s">
        <v>230</v>
      </c>
      <c r="I4333" s="24"/>
      <c r="J4333" s="24">
        <v>45965</v>
      </c>
      <c r="K4333" s="28">
        <v>1316.5</v>
      </c>
      <c r="L4333" s="28">
        <v>158.56</v>
      </c>
      <c r="M4333" s="28"/>
      <c r="N4333" s="28"/>
      <c r="O4333" s="27">
        <f>IF(ISBLANK(J4333), "", IF(LEFT(B4333) = "P", J4333+60, J4333+90))</f>
        <v>46055</v>
      </c>
      <c r="P4333" s="27"/>
      <c r="Q4333" s="27"/>
      <c r="R4333" s="25"/>
      <c r="S4333" s="25"/>
      <c r="T4333" s="42"/>
      <c r="U4333" s="24"/>
      <c r="V4333" s="24"/>
      <c r="W4333" s="24"/>
      <c r="X4333" s="24"/>
      <c r="Y4333" s="23">
        <f ca="1">IF(LEFT(B4333) = "P",
        IF(OR(ISBLANK(I4333), I4333 = ""), TODAY() - F4333 &amp; CHAR(10) &amp; "(preapproval)", I4333 - F4333 &amp; CHAR(10) &amp; "(PFL filed)"),
       IF(OR(ISBLANK(Z4333), Z4333 = ""), TODAY() - J4333, X4333 - J4333 &amp; CHAR(10) &amp; "(closed)"))</f>
        <v>34</v>
      </c>
      <c r="Z4333" s="6" t="str">
        <f>IF(ISBLANK(X4333), "", "Yes")</f>
        <v/>
      </c>
    </row>
    <row r="4334" spans="1:26" ht="14.4" x14ac:dyDescent="0.3">
      <c r="A4334" s="29" t="s">
        <v>185</v>
      </c>
      <c r="B4334" s="29">
        <v>2025000272</v>
      </c>
      <c r="C4334" s="31" t="s">
        <v>270</v>
      </c>
      <c r="D4334" s="29" t="s">
        <v>179</v>
      </c>
      <c r="E4334" s="31" t="s">
        <v>269</v>
      </c>
      <c r="F4334" s="43"/>
      <c r="G4334" s="32"/>
      <c r="H4334" s="24" t="s">
        <v>230</v>
      </c>
      <c r="I4334" s="24"/>
      <c r="J4334" s="24">
        <v>45966</v>
      </c>
      <c r="K4334" s="28">
        <v>1017.88</v>
      </c>
      <c r="L4334" s="28">
        <v>254.47</v>
      </c>
      <c r="M4334" s="28"/>
      <c r="N4334" s="28"/>
      <c r="O4334" s="27">
        <f>IF(ISBLANK(J4334), "", IF(LEFT(B4334) = "P", J4334+60, J4334+90))</f>
        <v>46056</v>
      </c>
      <c r="P4334" s="27"/>
      <c r="Q4334" s="27"/>
      <c r="R4334" s="25"/>
      <c r="S4334" s="25"/>
      <c r="T4334" s="42"/>
      <c r="U4334" s="24"/>
      <c r="V4334" s="24"/>
      <c r="W4334" s="24"/>
      <c r="X4334" s="24"/>
      <c r="Y4334" s="23">
        <f ca="1">IF(LEFT(B4334) = "P",
        IF(OR(ISBLANK(I4334), I4334 = ""), TODAY() - F4334 &amp; CHAR(10) &amp; "(preapproval)", I4334 - F4334 &amp; CHAR(10) &amp; "(PFL filed)"),
       IF(OR(ISBLANK(Z4334), Z4334 = ""), TODAY() - J4334, X4334 - J4334 &amp; CHAR(10) &amp; "(closed)"))</f>
        <v>33</v>
      </c>
      <c r="Z4334" s="6" t="str">
        <f>IF(ISBLANK(X4334), "", "Yes")</f>
        <v/>
      </c>
    </row>
    <row r="4335" spans="1:26" ht="28.8" x14ac:dyDescent="0.3">
      <c r="A4335" s="29" t="s">
        <v>185</v>
      </c>
      <c r="B4335" s="29">
        <v>2025000273</v>
      </c>
      <c r="C4335" s="31" t="s">
        <v>242</v>
      </c>
      <c r="D4335" s="29" t="s">
        <v>179</v>
      </c>
      <c r="E4335" s="31" t="s">
        <v>268</v>
      </c>
      <c r="F4335" s="43"/>
      <c r="G4335" s="32"/>
      <c r="H4335" s="24" t="s">
        <v>230</v>
      </c>
      <c r="I4335" s="24"/>
      <c r="J4335" s="24">
        <v>45968</v>
      </c>
      <c r="K4335" s="28">
        <v>4506</v>
      </c>
      <c r="L4335" s="28">
        <v>1502</v>
      </c>
      <c r="M4335" s="28">
        <v>0</v>
      </c>
      <c r="N4335" s="28">
        <v>0</v>
      </c>
      <c r="O4335" s="27">
        <f>IF(ISBLANK(J4335), "", IF(LEFT(B4335) = "P", J4335+60, J4335+90))</f>
        <v>46058</v>
      </c>
      <c r="P4335" s="27" t="s">
        <v>230</v>
      </c>
      <c r="Q4335" s="27" t="s">
        <v>230</v>
      </c>
      <c r="R4335" s="25" t="s">
        <v>195</v>
      </c>
      <c r="S4335" s="25"/>
      <c r="T4335" s="42"/>
      <c r="U4335" s="24"/>
      <c r="V4335" s="24"/>
      <c r="W4335" s="24"/>
      <c r="X4335" s="24">
        <v>45975</v>
      </c>
      <c r="Y4335" s="23" t="str">
        <f ca="1">IF(LEFT(B4335) = "P",
        IF(OR(ISBLANK(I4335), I4335 = ""), TODAY() - F4335 &amp; CHAR(10) &amp; "(preapproval)", I4335 - F4335 &amp; CHAR(10) &amp; "(PFL filed)"),
       IF(OR(ISBLANK(Z4335), Z4335 = ""), TODAY() - J4335, X4335 - J4335 &amp; CHAR(10) &amp; "(closed)"))</f>
        <v>7
(closed)</v>
      </c>
      <c r="Z4335" s="6" t="str">
        <f>IF(ISBLANK(X4335), "", "Yes")</f>
        <v>Yes</v>
      </c>
    </row>
    <row r="4336" spans="1:26" ht="14.4" x14ac:dyDescent="0.3">
      <c r="A4336" s="29" t="s">
        <v>185</v>
      </c>
      <c r="B4336" s="29">
        <v>2025000274</v>
      </c>
      <c r="C4336" s="31" t="s">
        <v>190</v>
      </c>
      <c r="D4336" s="29" t="s">
        <v>179</v>
      </c>
      <c r="E4336" s="31" t="s">
        <v>189</v>
      </c>
      <c r="F4336" s="43"/>
      <c r="G4336" s="32"/>
      <c r="H4336" s="24">
        <v>45378</v>
      </c>
      <c r="I4336" s="24"/>
      <c r="J4336" s="24">
        <v>45970</v>
      </c>
      <c r="K4336" s="28">
        <v>68100</v>
      </c>
      <c r="L4336" s="28">
        <v>600</v>
      </c>
      <c r="M4336" s="28"/>
      <c r="N4336" s="28"/>
      <c r="O4336" s="27">
        <f>IF(ISBLANK(J4336), "", IF(LEFT(B4336) = "P", J4336+60, J4336+90))</f>
        <v>46060</v>
      </c>
      <c r="P4336" s="27"/>
      <c r="Q4336" s="27"/>
      <c r="R4336" s="25"/>
      <c r="S4336" s="25"/>
      <c r="T4336" s="42"/>
      <c r="U4336" s="24"/>
      <c r="V4336" s="24"/>
      <c r="W4336" s="24"/>
      <c r="X4336" s="24"/>
      <c r="Y4336" s="23">
        <f ca="1">IF(LEFT(B4336) = "P",
        IF(OR(ISBLANK(I4336), I4336 = ""), TODAY() - F4336 &amp; CHAR(10) &amp; "(preapproval)", I4336 - F4336 &amp; CHAR(10) &amp; "(PFL filed)"),
       IF(OR(ISBLANK(Z4336), Z4336 = ""), TODAY() - J4336, X4336 - J4336 &amp; CHAR(10) &amp; "(closed)"))</f>
        <v>29</v>
      </c>
      <c r="Z4336" s="6" t="str">
        <f>IF(ISBLANK(X4336), "", "Yes")</f>
        <v/>
      </c>
    </row>
    <row r="4337" spans="1:26" ht="28.8" x14ac:dyDescent="0.3">
      <c r="A4337" s="29" t="s">
        <v>185</v>
      </c>
      <c r="B4337" s="29">
        <v>2025000275</v>
      </c>
      <c r="C4337" s="31" t="s">
        <v>193</v>
      </c>
      <c r="D4337" s="29" t="s">
        <v>179</v>
      </c>
      <c r="E4337" s="31" t="s">
        <v>267</v>
      </c>
      <c r="F4337" s="43"/>
      <c r="G4337" s="32"/>
      <c r="H4337" s="24" t="s">
        <v>230</v>
      </c>
      <c r="I4337" s="24"/>
      <c r="J4337" s="24">
        <v>45971</v>
      </c>
      <c r="K4337" s="28">
        <v>1846.79</v>
      </c>
      <c r="L4337" s="28">
        <v>110</v>
      </c>
      <c r="M4337" s="28"/>
      <c r="N4337" s="28"/>
      <c r="O4337" s="27">
        <f>IF(ISBLANK(J4337), "", IF(LEFT(B4337) = "P", J4337+60, J4337+90))</f>
        <v>46061</v>
      </c>
      <c r="P4337" s="27"/>
      <c r="Q4337" s="27"/>
      <c r="R4337" s="25"/>
      <c r="S4337" s="25"/>
      <c r="T4337" s="42"/>
      <c r="U4337" s="24"/>
      <c r="V4337" s="24"/>
      <c r="W4337" s="24"/>
      <c r="X4337" s="24"/>
      <c r="Y4337" s="23">
        <f ca="1">IF(LEFT(B4337) = "P",
        IF(OR(ISBLANK(I4337), I4337 = ""), TODAY() - F4337 &amp; CHAR(10) &amp; "(preapproval)", I4337 - F4337 &amp; CHAR(10) &amp; "(PFL filed)"),
       IF(OR(ISBLANK(Z4337), Z4337 = ""), TODAY() - J4337, X4337 - J4337 &amp; CHAR(10) &amp; "(closed)"))</f>
        <v>28</v>
      </c>
      <c r="Z4337" s="6" t="str">
        <f>IF(ISBLANK(X4337), "", "Yes")</f>
        <v/>
      </c>
    </row>
    <row r="4338" spans="1:26" ht="14.4" x14ac:dyDescent="0.3">
      <c r="A4338" s="29" t="s">
        <v>185</v>
      </c>
      <c r="B4338" s="29">
        <v>2025000276</v>
      </c>
      <c r="C4338" s="31" t="s">
        <v>193</v>
      </c>
      <c r="D4338" s="29" t="s">
        <v>179</v>
      </c>
      <c r="E4338" s="31" t="s">
        <v>266</v>
      </c>
      <c r="F4338" s="43"/>
      <c r="G4338" s="32"/>
      <c r="H4338" s="24" t="s">
        <v>230</v>
      </c>
      <c r="I4338" s="24"/>
      <c r="J4338" s="24">
        <v>45971</v>
      </c>
      <c r="K4338" s="28">
        <v>584</v>
      </c>
      <c r="L4338" s="28">
        <v>121</v>
      </c>
      <c r="M4338" s="28"/>
      <c r="N4338" s="28"/>
      <c r="O4338" s="27">
        <f>IF(ISBLANK(J4338), "", IF(LEFT(B4338) = "P", J4338+60, J4338+90))</f>
        <v>46061</v>
      </c>
      <c r="P4338" s="27"/>
      <c r="Q4338" s="27"/>
      <c r="R4338" s="25"/>
      <c r="S4338" s="25"/>
      <c r="T4338" s="42"/>
      <c r="U4338" s="24"/>
      <c r="V4338" s="24"/>
      <c r="W4338" s="24"/>
      <c r="X4338" s="24"/>
      <c r="Y4338" s="23">
        <f ca="1">IF(LEFT(B4338) = "P",
        IF(OR(ISBLANK(I4338), I4338 = ""), TODAY() - F4338 &amp; CHAR(10) &amp; "(preapproval)", I4338 - F4338 &amp; CHAR(10) &amp; "(PFL filed)"),
       IF(OR(ISBLANK(Z4338), Z4338 = ""), TODAY() - J4338, X4338 - J4338 &amp; CHAR(10) &amp; "(closed)"))</f>
        <v>28</v>
      </c>
      <c r="Z4338" s="6" t="str">
        <f>IF(ISBLANK(X4338), "", "Yes")</f>
        <v/>
      </c>
    </row>
    <row r="4339" spans="1:26" ht="14.4" x14ac:dyDescent="0.3">
      <c r="A4339" s="29" t="s">
        <v>185</v>
      </c>
      <c r="B4339" s="29">
        <v>2025000277</v>
      </c>
      <c r="C4339" s="31" t="s">
        <v>193</v>
      </c>
      <c r="D4339" s="29" t="s">
        <v>177</v>
      </c>
      <c r="E4339" s="31" t="s">
        <v>265</v>
      </c>
      <c r="F4339" s="43"/>
      <c r="G4339" s="32"/>
      <c r="H4339" s="24" t="s">
        <v>230</v>
      </c>
      <c r="I4339" s="24"/>
      <c r="J4339" s="24">
        <v>45975</v>
      </c>
      <c r="K4339" s="28">
        <v>1431.6</v>
      </c>
      <c r="L4339" s="28">
        <v>332.9</v>
      </c>
      <c r="M4339" s="28"/>
      <c r="N4339" s="28"/>
      <c r="O4339" s="27">
        <f>IF(ISBLANK(J4339), "", IF(LEFT(B4339) = "P", J4339+60, J4339+90))</f>
        <v>46065</v>
      </c>
      <c r="P4339" s="27"/>
      <c r="Q4339" s="27"/>
      <c r="R4339" s="25"/>
      <c r="S4339" s="25"/>
      <c r="T4339" s="42"/>
      <c r="U4339" s="24"/>
      <c r="V4339" s="24"/>
      <c r="W4339" s="24"/>
      <c r="X4339" s="24"/>
      <c r="Y4339" s="23">
        <f ca="1">IF(LEFT(B4339) = "P",
        IF(OR(ISBLANK(I4339), I4339 = ""), TODAY() - F4339 &amp; CHAR(10) &amp; "(preapproval)", I4339 - F4339 &amp; CHAR(10) &amp; "(PFL filed)"),
       IF(OR(ISBLANK(Z4339), Z4339 = ""), TODAY() - J4339, X4339 - J4339 &amp; CHAR(10) &amp; "(closed)"))</f>
        <v>24</v>
      </c>
      <c r="Z4339" s="6" t="str">
        <f>IF(ISBLANK(X4339), "", "Yes")</f>
        <v/>
      </c>
    </row>
    <row r="4340" spans="1:26" ht="14.4" x14ac:dyDescent="0.3">
      <c r="A4340" s="29" t="s">
        <v>185</v>
      </c>
      <c r="B4340" s="29">
        <v>2025000278</v>
      </c>
      <c r="C4340" t="s">
        <v>193</v>
      </c>
      <c r="D4340" s="29" t="s">
        <v>177</v>
      </c>
      <c r="E4340" s="31" t="s">
        <v>264</v>
      </c>
      <c r="F4340" s="43"/>
      <c r="G4340" s="32"/>
      <c r="H4340" s="24" t="s">
        <v>230</v>
      </c>
      <c r="I4340" s="24"/>
      <c r="J4340" s="24">
        <v>45975</v>
      </c>
      <c r="K4340" s="28">
        <v>631.6</v>
      </c>
      <c r="L4340" s="28">
        <v>132.9</v>
      </c>
      <c r="M4340" s="28"/>
      <c r="N4340" s="28"/>
      <c r="O4340" s="27">
        <f>IF(ISBLANK(J4340), "", IF(LEFT(B4340) = "P", J4340+60, J4340+90))</f>
        <v>46065</v>
      </c>
      <c r="P4340" s="27"/>
      <c r="Q4340" s="27"/>
      <c r="R4340" s="25"/>
      <c r="S4340" s="25"/>
      <c r="T4340" s="42"/>
      <c r="U4340" s="24"/>
      <c r="V4340" s="24"/>
      <c r="W4340" s="24"/>
      <c r="X4340" s="24"/>
      <c r="Y4340" s="23">
        <f ca="1">IF(LEFT(B4340) = "P",
        IF(OR(ISBLANK(I4340), I4340 = ""), TODAY() - F4340 &amp; CHAR(10) &amp; "(preapproval)", I4340 - F4340 &amp; CHAR(10) &amp; "(PFL filed)"),
       IF(OR(ISBLANK(Z4340), Z4340 = ""), TODAY() - J4340, X4340 - J4340 &amp; CHAR(10) &amp; "(closed)"))</f>
        <v>24</v>
      </c>
      <c r="Z4340" s="6" t="str">
        <f>IF(ISBLANK(X4340), "", "Yes")</f>
        <v/>
      </c>
    </row>
    <row r="4341" spans="1:26" ht="14.4" x14ac:dyDescent="0.3">
      <c r="A4341" s="29" t="s">
        <v>185</v>
      </c>
      <c r="B4341" s="29">
        <v>2025000279</v>
      </c>
      <c r="C4341" s="31" t="s">
        <v>261</v>
      </c>
      <c r="D4341" s="29" t="s">
        <v>179</v>
      </c>
      <c r="E4341" s="31" t="s">
        <v>263</v>
      </c>
      <c r="F4341" s="43"/>
      <c r="G4341" s="32"/>
      <c r="H4341" s="24" t="s">
        <v>230</v>
      </c>
      <c r="I4341" s="24"/>
      <c r="J4341" s="24">
        <v>45978</v>
      </c>
      <c r="K4341" s="28">
        <v>483.62</v>
      </c>
      <c r="L4341" s="28">
        <v>75.95</v>
      </c>
      <c r="M4341" s="28"/>
      <c r="N4341" s="28"/>
      <c r="O4341" s="27">
        <f>IF(ISBLANK(J4341), "", IF(LEFT(B4341) = "P", J4341+60, J4341+90))</f>
        <v>46068</v>
      </c>
      <c r="P4341" s="27"/>
      <c r="Q4341" s="27"/>
      <c r="R4341" s="25"/>
      <c r="S4341" s="25"/>
      <c r="T4341" s="42"/>
      <c r="U4341" s="24"/>
      <c r="V4341" s="24"/>
      <c r="W4341" s="24"/>
      <c r="X4341" s="24"/>
      <c r="Y4341" s="23">
        <f ca="1">IF(LEFT(B4341) = "P",
        IF(OR(ISBLANK(I4341), I4341 = ""), TODAY() - F4341 &amp; CHAR(10) &amp; "(preapproval)", I4341 - F4341 &amp; CHAR(10) &amp; "(PFL filed)"),
       IF(OR(ISBLANK(Z4341), Z4341 = ""), TODAY() - J4341, X4341 - J4341 &amp; CHAR(10) &amp; "(closed)"))</f>
        <v>21</v>
      </c>
      <c r="Z4341" s="6" t="str">
        <f>IF(ISBLANK(X4341), "", "Yes")</f>
        <v/>
      </c>
    </row>
    <row r="4342" spans="1:26" ht="14.4" x14ac:dyDescent="0.3">
      <c r="A4342" s="29" t="s">
        <v>185</v>
      </c>
      <c r="B4342" s="29">
        <v>2025000280</v>
      </c>
      <c r="C4342" s="31" t="s">
        <v>261</v>
      </c>
      <c r="D4342" s="29" t="s">
        <v>179</v>
      </c>
      <c r="E4342" s="31" t="s">
        <v>262</v>
      </c>
      <c r="F4342" s="43"/>
      <c r="G4342" s="32"/>
      <c r="H4342" s="24" t="s">
        <v>230</v>
      </c>
      <c r="I4342" s="24"/>
      <c r="J4342" s="24">
        <v>45978</v>
      </c>
      <c r="K4342" s="28">
        <v>634.66</v>
      </c>
      <c r="L4342" s="28">
        <v>79.28</v>
      </c>
      <c r="M4342" s="28"/>
      <c r="N4342" s="28"/>
      <c r="O4342" s="27">
        <f>IF(ISBLANK(J4342), "", IF(LEFT(B4342) = "P", J4342+60, J4342+90))</f>
        <v>46068</v>
      </c>
      <c r="P4342" s="27"/>
      <c r="Q4342" s="27"/>
      <c r="R4342" s="25"/>
      <c r="S4342" s="25"/>
      <c r="T4342" s="42"/>
      <c r="U4342" s="24"/>
      <c r="V4342" s="24"/>
      <c r="W4342" s="24"/>
      <c r="X4342" s="24"/>
      <c r="Y4342" s="23">
        <f ca="1">IF(LEFT(B4342) = "P",
        IF(OR(ISBLANK(I4342), I4342 = ""), TODAY() - F4342 &amp; CHAR(10) &amp; "(preapproval)", I4342 - F4342 &amp; CHAR(10) &amp; "(PFL filed)"),
       IF(OR(ISBLANK(Z4342), Z4342 = ""), TODAY() - J4342, X4342 - J4342 &amp; CHAR(10) &amp; "(closed)"))</f>
        <v>21</v>
      </c>
      <c r="Z4342" s="6" t="str">
        <f>IF(ISBLANK(X4342), "", "Yes")</f>
        <v/>
      </c>
    </row>
    <row r="4343" spans="1:26" ht="14.4" x14ac:dyDescent="0.3">
      <c r="A4343" s="29" t="s">
        <v>185</v>
      </c>
      <c r="B4343" s="29">
        <v>2025000281</v>
      </c>
      <c r="C4343" s="31" t="s">
        <v>261</v>
      </c>
      <c r="D4343" s="29" t="s">
        <v>179</v>
      </c>
      <c r="E4343" s="31" t="s">
        <v>260</v>
      </c>
      <c r="F4343" s="43"/>
      <c r="G4343" s="32"/>
      <c r="H4343" s="24" t="s">
        <v>230</v>
      </c>
      <c r="I4343" s="24"/>
      <c r="J4343" s="24">
        <v>45978</v>
      </c>
      <c r="K4343" s="28">
        <v>681.81</v>
      </c>
      <c r="L4343" s="28">
        <v>79.28</v>
      </c>
      <c r="M4343" s="28"/>
      <c r="N4343" s="28"/>
      <c r="O4343" s="27">
        <f>IF(ISBLANK(J4343), "", IF(LEFT(B4343) = "P", J4343+60, J4343+90))</f>
        <v>46068</v>
      </c>
      <c r="P4343" s="27"/>
      <c r="Q4343" s="27"/>
      <c r="R4343" s="25"/>
      <c r="S4343" s="25"/>
      <c r="T4343" s="42"/>
      <c r="U4343" s="24"/>
      <c r="V4343" s="24"/>
      <c r="W4343" s="24"/>
      <c r="X4343" s="24"/>
      <c r="Y4343" s="23">
        <f ca="1">IF(LEFT(B4343) = "P",
        IF(OR(ISBLANK(I4343), I4343 = ""), TODAY() - F4343 &amp; CHAR(10) &amp; "(preapproval)", I4343 - F4343 &amp; CHAR(10) &amp; "(PFL filed)"),
       IF(OR(ISBLANK(Z4343), Z4343 = ""), TODAY() - J4343, X4343 - J4343 &amp; CHAR(10) &amp; "(closed)"))</f>
        <v>21</v>
      </c>
      <c r="Z4343" s="6" t="str">
        <f>IF(ISBLANK(X4343), "", "Yes")</f>
        <v/>
      </c>
    </row>
    <row r="4344" spans="1:26" ht="14.4" x14ac:dyDescent="0.3">
      <c r="A4344" s="29" t="s">
        <v>185</v>
      </c>
      <c r="B4344" s="29">
        <v>2025000282</v>
      </c>
      <c r="C4344" s="31" t="s">
        <v>238</v>
      </c>
      <c r="D4344" s="29" t="s">
        <v>179</v>
      </c>
      <c r="E4344" s="31" t="s">
        <v>259</v>
      </c>
      <c r="F4344" s="43"/>
      <c r="G4344" s="32"/>
      <c r="H4344" s="24" t="s">
        <v>230</v>
      </c>
      <c r="I4344" s="24"/>
      <c r="J4344" s="24">
        <v>45979</v>
      </c>
      <c r="K4344" s="28">
        <v>1488</v>
      </c>
      <c r="L4344" s="28">
        <v>372</v>
      </c>
      <c r="M4344" s="28"/>
      <c r="N4344" s="28"/>
      <c r="O4344" s="27">
        <f>IF(ISBLANK(J4344), "", IF(LEFT(B4344) = "P", J4344+60, J4344+90))</f>
        <v>46069</v>
      </c>
      <c r="P4344" s="27"/>
      <c r="Q4344" s="27"/>
      <c r="R4344" s="25"/>
      <c r="S4344" s="25"/>
      <c r="T4344" s="42"/>
      <c r="U4344" s="24"/>
      <c r="V4344" s="24"/>
      <c r="W4344" s="24"/>
      <c r="X4344" s="24"/>
      <c r="Y4344" s="23">
        <f ca="1">IF(LEFT(B4344) = "P",
        IF(OR(ISBLANK(I4344), I4344 = ""), TODAY() - F4344 &amp; CHAR(10) &amp; "(preapproval)", I4344 - F4344 &amp; CHAR(10) &amp; "(PFL filed)"),
       IF(OR(ISBLANK(Z4344), Z4344 = ""), TODAY() - J4344, X4344 - J4344 &amp; CHAR(10) &amp; "(closed)"))</f>
        <v>20</v>
      </c>
      <c r="Z4344" s="6" t="str">
        <f>IF(ISBLANK(X4344), "", "Yes")</f>
        <v/>
      </c>
    </row>
    <row r="4345" spans="1:26" ht="14.4" x14ac:dyDescent="0.3">
      <c r="A4345" s="29" t="s">
        <v>185</v>
      </c>
      <c r="B4345" s="29">
        <v>2025000283</v>
      </c>
      <c r="C4345" s="31" t="s">
        <v>193</v>
      </c>
      <c r="D4345" s="29" t="s">
        <v>176</v>
      </c>
      <c r="E4345" s="31" t="s">
        <v>258</v>
      </c>
      <c r="F4345" s="43"/>
      <c r="G4345" s="32"/>
      <c r="H4345" s="24" t="s">
        <v>230</v>
      </c>
      <c r="I4345" s="24"/>
      <c r="J4345" s="24">
        <v>45979</v>
      </c>
      <c r="K4345" s="28">
        <v>1537.97</v>
      </c>
      <c r="L4345" s="28">
        <v>454.65</v>
      </c>
      <c r="M4345" s="28"/>
      <c r="N4345" s="28"/>
      <c r="O4345" s="27">
        <f>IF(ISBLANK(J4345), "", IF(LEFT(B4345) = "P", J4345+60, J4345+90))</f>
        <v>46069</v>
      </c>
      <c r="P4345" s="27"/>
      <c r="Q4345" s="27"/>
      <c r="R4345" s="25"/>
      <c r="S4345" s="25"/>
      <c r="T4345" s="42"/>
      <c r="U4345" s="24"/>
      <c r="V4345" s="24"/>
      <c r="W4345" s="24"/>
      <c r="X4345" s="24"/>
      <c r="Y4345" s="23">
        <f ca="1">IF(LEFT(B4345) = "P",
        IF(OR(ISBLANK(I4345), I4345 = ""), TODAY() - F4345 &amp; CHAR(10) &amp; "(preapproval)", I4345 - F4345 &amp; CHAR(10) &amp; "(PFL filed)"),
       IF(OR(ISBLANK(Z4345), Z4345 = ""), TODAY() - J4345, X4345 - J4345 &amp; CHAR(10) &amp; "(closed)"))</f>
        <v>20</v>
      </c>
      <c r="Z4345" s="6" t="str">
        <f>IF(ISBLANK(X4345), "", "Yes")</f>
        <v/>
      </c>
    </row>
    <row r="4346" spans="1:26" ht="21.75" customHeight="1" x14ac:dyDescent="0.3">
      <c r="A4346" s="29" t="s">
        <v>185</v>
      </c>
      <c r="B4346" s="29">
        <v>2025000284</v>
      </c>
      <c r="C4346" s="31" t="s">
        <v>238</v>
      </c>
      <c r="D4346" s="29" t="s">
        <v>176</v>
      </c>
      <c r="E4346" s="31" t="s">
        <v>257</v>
      </c>
      <c r="F4346" s="43"/>
      <c r="G4346" s="32"/>
      <c r="H4346" s="24" t="s">
        <v>230</v>
      </c>
      <c r="I4346" s="24"/>
      <c r="J4346" s="24">
        <v>45979</v>
      </c>
      <c r="K4346" s="28">
        <v>1021.65</v>
      </c>
      <c r="L4346" s="28">
        <v>206.15</v>
      </c>
      <c r="M4346" s="28"/>
      <c r="N4346" s="28"/>
      <c r="O4346" s="27">
        <f>IF(ISBLANK(J4346), "", IF(LEFT(B4346) = "P", J4346+60, J4346+90))</f>
        <v>46069</v>
      </c>
      <c r="P4346" s="27"/>
      <c r="Q4346" s="27"/>
      <c r="R4346" s="25"/>
      <c r="S4346" s="25"/>
      <c r="T4346" s="42"/>
      <c r="U4346" s="24"/>
      <c r="V4346" s="24"/>
      <c r="W4346" s="24"/>
      <c r="X4346" s="24"/>
      <c r="Y4346" s="23">
        <f ca="1">IF(LEFT(B4346) = "P",
        IF(OR(ISBLANK(I4346), I4346 = ""), TODAY() - F4346 &amp; CHAR(10) &amp; "(preapproval)", I4346 - F4346 &amp; CHAR(10) &amp; "(PFL filed)"),
       IF(OR(ISBLANK(Z4346), Z4346 = ""), TODAY() - J4346, X4346 - J4346 &amp; CHAR(10) &amp; "(closed)"))</f>
        <v>20</v>
      </c>
      <c r="Z4346" s="6" t="str">
        <f>IF(ISBLANK(X4346), "", "Yes")</f>
        <v/>
      </c>
    </row>
    <row r="4347" spans="1:26" ht="28.8" x14ac:dyDescent="0.3">
      <c r="A4347" s="29" t="s">
        <v>185</v>
      </c>
      <c r="B4347" s="29">
        <v>2025000285</v>
      </c>
      <c r="C4347" s="31" t="s">
        <v>256</v>
      </c>
      <c r="D4347" s="29" t="s">
        <v>179</v>
      </c>
      <c r="E4347" s="31" t="s">
        <v>255</v>
      </c>
      <c r="F4347" s="43"/>
      <c r="G4347" s="32"/>
      <c r="H4347" s="24" t="s">
        <v>230</v>
      </c>
      <c r="I4347" s="24"/>
      <c r="J4347" s="24">
        <v>45979</v>
      </c>
      <c r="K4347" s="28">
        <v>360</v>
      </c>
      <c r="L4347" s="28">
        <v>30</v>
      </c>
      <c r="M4347" s="28"/>
      <c r="N4347" s="28"/>
      <c r="O4347" s="27">
        <f>IF(ISBLANK(J4347), "", IF(LEFT(B4347) = "P", J4347+60, J4347+90))</f>
        <v>46069</v>
      </c>
      <c r="P4347" s="27"/>
      <c r="Q4347" s="27"/>
      <c r="R4347" s="25"/>
      <c r="S4347" s="25"/>
      <c r="T4347" s="42"/>
      <c r="U4347" s="24"/>
      <c r="V4347" s="24"/>
      <c r="W4347" s="24"/>
      <c r="X4347" s="24"/>
      <c r="Y4347" s="23">
        <f ca="1">IF(LEFT(B4347) = "P",
        IF(OR(ISBLANK(I4347), I4347 = ""), TODAY() - F4347 &amp; CHAR(10) &amp; "(preapproval)", I4347 - F4347 &amp; CHAR(10) &amp; "(PFL filed)"),
       IF(OR(ISBLANK(Z4347), Z4347 = ""), TODAY() - J4347, X4347 - J4347 &amp; CHAR(10) &amp; "(closed)"))</f>
        <v>20</v>
      </c>
      <c r="Z4347" s="6" t="str">
        <f>IF(ISBLANK(X4347), "", "Yes")</f>
        <v/>
      </c>
    </row>
    <row r="4348" spans="1:26" ht="28.8" x14ac:dyDescent="0.3">
      <c r="A4348" s="29" t="s">
        <v>185</v>
      </c>
      <c r="B4348" s="29">
        <v>2025000286</v>
      </c>
      <c r="C4348" s="31" t="s">
        <v>254</v>
      </c>
      <c r="D4348" s="29" t="s">
        <v>179</v>
      </c>
      <c r="E4348" s="31" t="s">
        <v>253</v>
      </c>
      <c r="F4348" s="43"/>
      <c r="G4348" s="32"/>
      <c r="H4348" s="24" t="s">
        <v>230</v>
      </c>
      <c r="I4348" s="24"/>
      <c r="J4348" s="24">
        <v>45980</v>
      </c>
      <c r="K4348" s="28">
        <v>500</v>
      </c>
      <c r="L4348" s="28">
        <v>100</v>
      </c>
      <c r="M4348" s="28"/>
      <c r="N4348" s="28"/>
      <c r="O4348" s="27">
        <f>IF(ISBLANK(J4348), "", IF(LEFT(B4348) = "P", J4348+60, J4348+90))</f>
        <v>46070</v>
      </c>
      <c r="P4348" s="27"/>
      <c r="Q4348" s="27"/>
      <c r="R4348" s="25"/>
      <c r="S4348" s="25"/>
      <c r="T4348" s="42"/>
      <c r="U4348" s="24"/>
      <c r="V4348" s="24"/>
      <c r="W4348" s="24"/>
      <c r="X4348" s="24"/>
      <c r="Y4348" s="23">
        <f ca="1">IF(LEFT(B4348) = "P",
        IF(OR(ISBLANK(I4348), I4348 = ""), TODAY() - F4348 &amp; CHAR(10) &amp; "(preapproval)", I4348 - F4348 &amp; CHAR(10) &amp; "(PFL filed)"),
       IF(OR(ISBLANK(Z4348), Z4348 = ""), TODAY() - J4348, X4348 - J4348 &amp; CHAR(10) &amp; "(closed)"))</f>
        <v>19</v>
      </c>
      <c r="Z4348" s="6" t="str">
        <f>IF(ISBLANK(X4348), "", "Yes")</f>
        <v/>
      </c>
    </row>
    <row r="4349" spans="1:26" ht="28.8" x14ac:dyDescent="0.3">
      <c r="A4349" s="29" t="s">
        <v>185</v>
      </c>
      <c r="B4349" s="29">
        <v>2025000287</v>
      </c>
      <c r="C4349" s="31" t="s">
        <v>252</v>
      </c>
      <c r="D4349" s="29" t="s">
        <v>179</v>
      </c>
      <c r="E4349" s="31" t="s">
        <v>251</v>
      </c>
      <c r="F4349" s="43"/>
      <c r="G4349" s="32"/>
      <c r="H4349" s="24" t="s">
        <v>230</v>
      </c>
      <c r="I4349" s="24"/>
      <c r="J4349" s="24">
        <v>45981</v>
      </c>
      <c r="K4349" s="28">
        <v>1079</v>
      </c>
      <c r="L4349" s="28">
        <v>0</v>
      </c>
      <c r="M4349" s="28"/>
      <c r="N4349" s="28"/>
      <c r="O4349" s="27">
        <f>IF(ISBLANK(J4349), "", IF(LEFT(B4349) = "P", J4349+60, J4349+90))</f>
        <v>46071</v>
      </c>
      <c r="P4349" s="27"/>
      <c r="Q4349" s="27"/>
      <c r="R4349" s="25"/>
      <c r="S4349" s="25"/>
      <c r="T4349" s="42"/>
      <c r="U4349" s="24"/>
      <c r="V4349" s="24"/>
      <c r="W4349" s="24"/>
      <c r="X4349" s="24"/>
      <c r="Y4349" s="23">
        <f ca="1">IF(LEFT(B4349) = "P",
        IF(OR(ISBLANK(I4349), I4349 = ""), TODAY() - F4349 &amp; CHAR(10) &amp; "(preapproval)", I4349 - F4349 &amp; CHAR(10) &amp; "(PFL filed)"),
       IF(OR(ISBLANK(Z4349), Z4349 = ""), TODAY() - J4349, X4349 - J4349 &amp; CHAR(10) &amp; "(closed)"))</f>
        <v>18</v>
      </c>
      <c r="Z4349" s="6" t="str">
        <f>IF(ISBLANK(X4349), "", "Yes")</f>
        <v/>
      </c>
    </row>
    <row r="4350" spans="1:26" ht="28.5" customHeight="1" x14ac:dyDescent="0.3">
      <c r="A4350" s="29" t="s">
        <v>185</v>
      </c>
      <c r="B4350" s="29">
        <v>2025000289</v>
      </c>
      <c r="C4350" s="31" t="s">
        <v>250</v>
      </c>
      <c r="D4350" s="29" t="s">
        <v>179</v>
      </c>
      <c r="E4350" s="31" t="s">
        <v>249</v>
      </c>
      <c r="F4350" s="43"/>
      <c r="G4350" s="32"/>
      <c r="H4350" s="24" t="s">
        <v>230</v>
      </c>
      <c r="I4350" s="24"/>
      <c r="J4350" s="24">
        <v>45981</v>
      </c>
      <c r="K4350" s="28">
        <v>2025.6</v>
      </c>
      <c r="L4350" s="28">
        <v>506.4</v>
      </c>
      <c r="M4350" s="28"/>
      <c r="N4350" s="28"/>
      <c r="O4350" s="27">
        <f>IF(ISBLANK(J4350), "", IF(LEFT(B4350) = "P", J4350+60, J4350+90))</f>
        <v>46071</v>
      </c>
      <c r="P4350" s="27"/>
      <c r="Q4350" s="27"/>
      <c r="R4350" s="25"/>
      <c r="S4350" s="25"/>
      <c r="T4350" s="42"/>
      <c r="U4350" s="24"/>
      <c r="V4350" s="24"/>
      <c r="W4350" s="24"/>
      <c r="X4350" s="24"/>
      <c r="Y4350" s="23">
        <f ca="1">IF(LEFT(B4350) = "P",
        IF(OR(ISBLANK(I4350), I4350 = ""), TODAY() - F4350 &amp; CHAR(10) &amp; "(preapproval)", I4350 - F4350 &amp; CHAR(10) &amp; "(PFL filed)"),
       IF(OR(ISBLANK(Z4350), Z4350 = ""), TODAY() - J4350, X4350 - J4350 &amp; CHAR(10) &amp; "(closed)"))</f>
        <v>18</v>
      </c>
      <c r="Z4350" s="6" t="str">
        <f>IF(ISBLANK(X4350), "", "Yes")</f>
        <v/>
      </c>
    </row>
    <row r="4351" spans="1:26" ht="14.4" x14ac:dyDescent="0.3">
      <c r="A4351" s="29" t="s">
        <v>185</v>
      </c>
      <c r="B4351" s="29">
        <v>2025000290</v>
      </c>
      <c r="C4351" s="31" t="s">
        <v>238</v>
      </c>
      <c r="D4351" s="29" t="s">
        <v>176</v>
      </c>
      <c r="E4351" s="31" t="s">
        <v>248</v>
      </c>
      <c r="F4351" s="43"/>
      <c r="G4351" s="32"/>
      <c r="H4351" s="24" t="s">
        <v>230</v>
      </c>
      <c r="I4351" s="24"/>
      <c r="J4351" s="24">
        <v>45982</v>
      </c>
      <c r="K4351" s="28">
        <v>2051.4899999999998</v>
      </c>
      <c r="L4351" s="28">
        <v>374.15</v>
      </c>
      <c r="M4351" s="28"/>
      <c r="N4351" s="28"/>
      <c r="O4351" s="27">
        <f>IF(ISBLANK(J4351), "", IF(LEFT(B4351) = "P", J4351+60, J4351+90))</f>
        <v>46072</v>
      </c>
      <c r="P4351" s="27"/>
      <c r="Q4351" s="27"/>
      <c r="R4351" s="25"/>
      <c r="S4351" s="25"/>
      <c r="T4351" s="42"/>
      <c r="U4351" s="24"/>
      <c r="V4351" s="24"/>
      <c r="W4351" s="24"/>
      <c r="X4351" s="24"/>
      <c r="Y4351" s="23">
        <f ca="1">IF(LEFT(B4351) = "P",
        IF(OR(ISBLANK(I4351), I4351 = ""), TODAY() - F4351 &amp; CHAR(10) &amp; "(preapproval)", I4351 - F4351 &amp; CHAR(10) &amp; "(PFL filed)"),
       IF(OR(ISBLANK(Z4351), Z4351 = ""), TODAY() - J4351, X4351 - J4351 &amp; CHAR(10) &amp; "(closed)"))</f>
        <v>17</v>
      </c>
      <c r="Z4351" s="6" t="str">
        <f>IF(ISBLANK(X4351), "", "Yes")</f>
        <v/>
      </c>
    </row>
    <row r="4352" spans="1:26" ht="25.5" customHeight="1" x14ac:dyDescent="0.3">
      <c r="A4352" s="29" t="s">
        <v>185</v>
      </c>
      <c r="B4352" s="29">
        <v>2025000291</v>
      </c>
      <c r="C4352" s="31" t="s">
        <v>238</v>
      </c>
      <c r="D4352" s="29" t="s">
        <v>176</v>
      </c>
      <c r="E4352" s="31" t="s">
        <v>247</v>
      </c>
      <c r="F4352" s="43"/>
      <c r="G4352" s="32"/>
      <c r="H4352" s="24" t="s">
        <v>230</v>
      </c>
      <c r="I4352" s="24"/>
      <c r="J4352" s="24">
        <v>45982</v>
      </c>
      <c r="K4352" s="28">
        <v>972.45</v>
      </c>
      <c r="L4352" s="28">
        <v>279.64999999999998</v>
      </c>
      <c r="M4352" s="28"/>
      <c r="N4352" s="28"/>
      <c r="O4352" s="27">
        <f>IF(ISBLANK(J4352), "", IF(LEFT(B4352) = "P", J4352+60, J4352+90))</f>
        <v>46072</v>
      </c>
      <c r="P4352" s="27"/>
      <c r="Q4352" s="27"/>
      <c r="R4352" s="25"/>
      <c r="S4352" s="25"/>
      <c r="T4352" s="42"/>
      <c r="U4352" s="24"/>
      <c r="V4352" s="24"/>
      <c r="W4352" s="24"/>
      <c r="X4352" s="24"/>
      <c r="Y4352" s="23">
        <f ca="1">IF(LEFT(B4352) = "P",
        IF(OR(ISBLANK(I4352), I4352 = ""), TODAY() - F4352 &amp; CHAR(10) &amp; "(preapproval)", I4352 - F4352 &amp; CHAR(10) &amp; "(PFL filed)"),
       IF(OR(ISBLANK(Z4352), Z4352 = ""), TODAY() - J4352, X4352 - J4352 &amp; CHAR(10) &amp; "(closed)"))</f>
        <v>17</v>
      </c>
      <c r="Z4352" s="6" t="str">
        <f>IF(ISBLANK(X4352), "", "Yes")</f>
        <v/>
      </c>
    </row>
    <row r="4353" spans="1:26" ht="28.8" x14ac:dyDescent="0.3">
      <c r="A4353" s="29" t="s">
        <v>185</v>
      </c>
      <c r="B4353" s="29">
        <v>2025000292</v>
      </c>
      <c r="C4353" s="31" t="s">
        <v>238</v>
      </c>
      <c r="D4353" s="29" t="s">
        <v>176</v>
      </c>
      <c r="E4353" s="31" t="s">
        <v>246</v>
      </c>
      <c r="F4353" s="43"/>
      <c r="G4353" s="32"/>
      <c r="H4353" s="24" t="s">
        <v>230</v>
      </c>
      <c r="I4353" s="24"/>
      <c r="J4353" s="24">
        <v>45982</v>
      </c>
      <c r="K4353" s="28">
        <v>894.54</v>
      </c>
      <c r="L4353" s="28">
        <v>244.65</v>
      </c>
      <c r="M4353" s="28"/>
      <c r="N4353" s="28"/>
      <c r="O4353" s="27">
        <f>IF(ISBLANK(J4353), "", IF(LEFT(B4353) = "P", J4353+60, J4353+90))</f>
        <v>46072</v>
      </c>
      <c r="P4353" s="27"/>
      <c r="Q4353" s="27"/>
      <c r="R4353" s="25"/>
      <c r="S4353" s="25"/>
      <c r="T4353" s="42"/>
      <c r="U4353" s="24"/>
      <c r="V4353" s="24"/>
      <c r="W4353" s="24"/>
      <c r="X4353" s="24"/>
      <c r="Y4353" s="23">
        <f ca="1">IF(LEFT(B4353) = "P",
        IF(OR(ISBLANK(I4353), I4353 = ""), TODAY() - F4353 &amp; CHAR(10) &amp; "(preapproval)", I4353 - F4353 &amp; CHAR(10) &amp; "(PFL filed)"),
       IF(OR(ISBLANK(Z4353), Z4353 = ""), TODAY() - J4353, X4353 - J4353 &amp; CHAR(10) &amp; "(closed)"))</f>
        <v>17</v>
      </c>
      <c r="Z4353" s="6" t="str">
        <f>IF(ISBLANK(X4353), "", "Yes")</f>
        <v/>
      </c>
    </row>
    <row r="4354" spans="1:26" ht="14.4" x14ac:dyDescent="0.3">
      <c r="A4354" s="29" t="s">
        <v>185</v>
      </c>
      <c r="B4354" s="29">
        <v>2025000293</v>
      </c>
      <c r="C4354" s="31" t="s">
        <v>244</v>
      </c>
      <c r="D4354" s="29" t="s">
        <v>179</v>
      </c>
      <c r="E4354" s="31" t="s">
        <v>245</v>
      </c>
      <c r="F4354" s="43"/>
      <c r="G4354" s="32"/>
      <c r="H4354" s="24" t="s">
        <v>230</v>
      </c>
      <c r="I4354" s="24"/>
      <c r="J4354" s="24">
        <v>45982</v>
      </c>
      <c r="K4354" s="28">
        <v>278.19</v>
      </c>
      <c r="L4354" s="28">
        <v>88</v>
      </c>
      <c r="M4354" s="28"/>
      <c r="N4354" s="28"/>
      <c r="O4354" s="27">
        <f>IF(ISBLANK(J4354), "", IF(LEFT(B4354) = "P", J4354+60, J4354+90))</f>
        <v>46072</v>
      </c>
      <c r="P4354" s="27"/>
      <c r="Q4354" s="27"/>
      <c r="R4354" s="25"/>
      <c r="S4354" s="25"/>
      <c r="T4354" s="42"/>
      <c r="U4354" s="24"/>
      <c r="V4354" s="24"/>
      <c r="W4354" s="24"/>
      <c r="X4354" s="24"/>
      <c r="Y4354" s="23">
        <f ca="1">IF(LEFT(B4354) = "P",
        IF(OR(ISBLANK(I4354), I4354 = ""), TODAY() - F4354 &amp; CHAR(10) &amp; "(preapproval)", I4354 - F4354 &amp; CHAR(10) &amp; "(PFL filed)"),
       IF(OR(ISBLANK(Z4354), Z4354 = ""), TODAY() - J4354, X4354 - J4354 &amp; CHAR(10) &amp; "(closed)"))</f>
        <v>17</v>
      </c>
      <c r="Z4354" s="6" t="str">
        <f>IF(ISBLANK(X4354), "", "Yes")</f>
        <v/>
      </c>
    </row>
    <row r="4355" spans="1:26" ht="14.4" x14ac:dyDescent="0.3">
      <c r="A4355" s="29" t="s">
        <v>185</v>
      </c>
      <c r="B4355" s="29">
        <v>2025000294</v>
      </c>
      <c r="C4355" s="31" t="s">
        <v>244</v>
      </c>
      <c r="D4355" s="29" t="s">
        <v>179</v>
      </c>
      <c r="E4355" s="31" t="s">
        <v>243</v>
      </c>
      <c r="F4355" s="43"/>
      <c r="G4355" s="32"/>
      <c r="H4355" s="24" t="s">
        <v>230</v>
      </c>
      <c r="I4355" s="24"/>
      <c r="J4355" s="24">
        <v>45982</v>
      </c>
      <c r="K4355" s="28">
        <v>4186.45</v>
      </c>
      <c r="L4355" s="28">
        <v>515</v>
      </c>
      <c r="M4355" s="28"/>
      <c r="N4355" s="28"/>
      <c r="O4355" s="27">
        <f>IF(ISBLANK(J4355), "", IF(LEFT(B4355) = "P", J4355+60, J4355+90))</f>
        <v>46072</v>
      </c>
      <c r="P4355" s="27"/>
      <c r="Q4355" s="27"/>
      <c r="R4355" s="25"/>
      <c r="S4355" s="25"/>
      <c r="T4355" s="42"/>
      <c r="U4355" s="24"/>
      <c r="V4355" s="24"/>
      <c r="W4355" s="24"/>
      <c r="X4355" s="24"/>
      <c r="Y4355" s="23">
        <f ca="1">IF(LEFT(B4355) = "P",
        IF(OR(ISBLANK(I4355), I4355 = ""), TODAY() - F4355 &amp; CHAR(10) &amp; "(preapproval)", I4355 - F4355 &amp; CHAR(10) &amp; "(PFL filed)"),
       IF(OR(ISBLANK(Z4355), Z4355 = ""), TODAY() - J4355, X4355 - J4355 &amp; CHAR(10) &amp; "(closed)"))</f>
        <v>17</v>
      </c>
      <c r="Z4355" s="6" t="str">
        <f>IF(ISBLANK(X4355), "", "Yes")</f>
        <v/>
      </c>
    </row>
    <row r="4356" spans="1:26" ht="14.4" x14ac:dyDescent="0.3">
      <c r="A4356" s="29" t="s">
        <v>185</v>
      </c>
      <c r="B4356" s="29">
        <v>2025000295</v>
      </c>
      <c r="C4356" s="31" t="s">
        <v>242</v>
      </c>
      <c r="D4356" s="29" t="s">
        <v>177</v>
      </c>
      <c r="E4356" s="31" t="s">
        <v>241</v>
      </c>
      <c r="F4356" s="43"/>
      <c r="G4356" s="32"/>
      <c r="H4356" s="24" t="s">
        <v>230</v>
      </c>
      <c r="I4356" s="24"/>
      <c r="J4356" s="24">
        <v>45982</v>
      </c>
      <c r="K4356" s="28">
        <v>108.48</v>
      </c>
      <c r="L4356" s="28">
        <v>60.24</v>
      </c>
      <c r="M4356" s="28"/>
      <c r="N4356" s="28"/>
      <c r="O4356" s="27">
        <f>IF(ISBLANK(J4356), "", IF(LEFT(B4356) = "P", J4356+60, J4356+90))</f>
        <v>46072</v>
      </c>
      <c r="P4356" s="27"/>
      <c r="Q4356" s="27"/>
      <c r="R4356" s="25"/>
      <c r="S4356" s="25"/>
      <c r="T4356" s="42"/>
      <c r="U4356" s="24"/>
      <c r="V4356" s="24"/>
      <c r="W4356" s="24"/>
      <c r="X4356" s="24"/>
      <c r="Y4356" s="23">
        <f ca="1">IF(LEFT(B4356) = "P",
        IF(OR(ISBLANK(I4356), I4356 = ""), TODAY() - F4356 &amp; CHAR(10) &amp; "(preapproval)", I4356 - F4356 &amp; CHAR(10) &amp; "(PFL filed)"),
       IF(OR(ISBLANK(Z4356), Z4356 = ""), TODAY() - J4356, X4356 - J4356 &amp; CHAR(10) &amp; "(closed)"))</f>
        <v>17</v>
      </c>
      <c r="Z4356" s="6" t="str">
        <f>IF(ISBLANK(X4356), "", "Yes")</f>
        <v/>
      </c>
    </row>
    <row r="4357" spans="1:26" ht="14.4" x14ac:dyDescent="0.3">
      <c r="A4357" s="29" t="s">
        <v>185</v>
      </c>
      <c r="B4357" s="29">
        <v>2025000296</v>
      </c>
      <c r="C4357" s="31" t="s">
        <v>193</v>
      </c>
      <c r="D4357" s="29" t="s">
        <v>177</v>
      </c>
      <c r="E4357" s="31" t="s">
        <v>240</v>
      </c>
      <c r="F4357" s="43"/>
      <c r="G4357" s="32"/>
      <c r="H4357" s="24" t="s">
        <v>230</v>
      </c>
      <c r="I4357" s="24"/>
      <c r="J4357" s="24">
        <v>45986</v>
      </c>
      <c r="K4357" s="28">
        <v>571.6</v>
      </c>
      <c r="L4357" s="28">
        <v>117.9</v>
      </c>
      <c r="M4357" s="28"/>
      <c r="N4357" s="28"/>
      <c r="O4357" s="27">
        <f>IF(ISBLANK(J4357), "", IF(LEFT(B4357) = "P", J4357+60, J4357+90))</f>
        <v>46076</v>
      </c>
      <c r="P4357" s="27"/>
      <c r="Q4357" s="27"/>
      <c r="R4357" s="25"/>
      <c r="S4357" s="25"/>
      <c r="T4357" s="42"/>
      <c r="U4357" s="24"/>
      <c r="V4357" s="24"/>
      <c r="W4357" s="24"/>
      <c r="X4357" s="24"/>
      <c r="Y4357" s="23">
        <f ca="1">IF(LEFT(B4357) = "P",
        IF(OR(ISBLANK(I4357), I4357 = ""), TODAY() - F4357 &amp; CHAR(10) &amp; "(preapproval)", I4357 - F4357 &amp; CHAR(10) &amp; "(PFL filed)"),
       IF(OR(ISBLANK(Z4357), Z4357 = ""), TODAY() - J4357, X4357 - J4357 &amp; CHAR(10) &amp; "(closed)"))</f>
        <v>13</v>
      </c>
      <c r="Z4357" s="6" t="str">
        <f>IF(ISBLANK(X4357), "", "Yes")</f>
        <v/>
      </c>
    </row>
    <row r="4358" spans="1:26" ht="28.8" x14ac:dyDescent="0.3">
      <c r="A4358" s="29" t="s">
        <v>185</v>
      </c>
      <c r="B4358" s="29">
        <v>2025000297</v>
      </c>
      <c r="C4358" s="31" t="s">
        <v>238</v>
      </c>
      <c r="D4358" s="29" t="s">
        <v>176</v>
      </c>
      <c r="E4358" s="31" t="s">
        <v>239</v>
      </c>
      <c r="F4358" s="43"/>
      <c r="G4358" s="32"/>
      <c r="H4358" s="24" t="s">
        <v>230</v>
      </c>
      <c r="I4358" s="24"/>
      <c r="J4358" s="24">
        <v>45986</v>
      </c>
      <c r="K4358" s="28">
        <v>1210.22</v>
      </c>
      <c r="L4358" s="28">
        <v>244.65</v>
      </c>
      <c r="M4358" s="28"/>
      <c r="N4358" s="28"/>
      <c r="O4358" s="27">
        <f>IF(ISBLANK(J4358), "", IF(LEFT(B4358) = "P", J4358+60, J4358+90))</f>
        <v>46076</v>
      </c>
      <c r="P4358" s="27"/>
      <c r="Q4358" s="27"/>
      <c r="R4358" s="25"/>
      <c r="S4358" s="25"/>
      <c r="T4358" s="42"/>
      <c r="U4358" s="24"/>
      <c r="V4358" s="24"/>
      <c r="W4358" s="24"/>
      <c r="X4358" s="24"/>
      <c r="Y4358" s="23">
        <f ca="1">IF(LEFT(B4358) = "P",
        IF(OR(ISBLANK(I4358), I4358 = ""), TODAY() - F4358 &amp; CHAR(10) &amp; "(preapproval)", I4358 - F4358 &amp; CHAR(10) &amp; "(PFL filed)"),
       IF(OR(ISBLANK(Z4358), Z4358 = ""), TODAY() - J4358, X4358 - J4358 &amp; CHAR(10) &amp; "(closed)"))</f>
        <v>13</v>
      </c>
      <c r="Z4358" s="6" t="str">
        <f>IF(ISBLANK(X4358), "", "Yes")</f>
        <v/>
      </c>
    </row>
    <row r="4359" spans="1:26" ht="14.4" x14ac:dyDescent="0.3">
      <c r="A4359" s="29" t="s">
        <v>185</v>
      </c>
      <c r="B4359" s="29">
        <v>2025000298</v>
      </c>
      <c r="C4359" s="31" t="s">
        <v>238</v>
      </c>
      <c r="D4359" s="29" t="s">
        <v>176</v>
      </c>
      <c r="E4359" s="31" t="s">
        <v>237</v>
      </c>
      <c r="F4359" s="43"/>
      <c r="G4359" s="32"/>
      <c r="H4359" s="24" t="s">
        <v>230</v>
      </c>
      <c r="I4359" s="24"/>
      <c r="J4359" s="24">
        <v>45986</v>
      </c>
      <c r="K4359" s="28">
        <v>2274.5300000000002</v>
      </c>
      <c r="L4359" s="28">
        <v>321.64999999999998</v>
      </c>
      <c r="M4359" s="28"/>
      <c r="N4359" s="28"/>
      <c r="O4359" s="27">
        <f>IF(ISBLANK(J4359), "", IF(LEFT(B4359) = "P", J4359+60, J4359+90))</f>
        <v>46076</v>
      </c>
      <c r="P4359" s="27"/>
      <c r="Q4359" s="27"/>
      <c r="R4359" s="25"/>
      <c r="S4359" s="25"/>
      <c r="T4359" s="42"/>
      <c r="U4359" s="24"/>
      <c r="V4359" s="24"/>
      <c r="W4359" s="24"/>
      <c r="X4359" s="24"/>
      <c r="Y4359" s="23">
        <f ca="1">IF(LEFT(B4359) = "P",
        IF(OR(ISBLANK(I4359), I4359 = ""), TODAY() - F4359 &amp; CHAR(10) &amp; "(preapproval)", I4359 - F4359 &amp; CHAR(10) &amp; "(PFL filed)"),
       IF(OR(ISBLANK(Z4359), Z4359 = ""), TODAY() - J4359, X4359 - J4359 &amp; CHAR(10) &amp; "(closed)"))</f>
        <v>13</v>
      </c>
      <c r="Z4359" s="6" t="str">
        <f>IF(ISBLANK(X4359), "", "Yes")</f>
        <v/>
      </c>
    </row>
    <row r="4360" spans="1:26" ht="14.4" x14ac:dyDescent="0.3">
      <c r="A4360" s="29" t="s">
        <v>185</v>
      </c>
      <c r="B4360" s="29">
        <v>2025000299</v>
      </c>
      <c r="C4360" s="31" t="s">
        <v>236</v>
      </c>
      <c r="D4360" s="29" t="s">
        <v>177</v>
      </c>
      <c r="E4360" s="31" t="s">
        <v>235</v>
      </c>
      <c r="F4360" s="43"/>
      <c r="G4360" s="32"/>
      <c r="H4360" s="24" t="s">
        <v>230</v>
      </c>
      <c r="I4360" s="24"/>
      <c r="J4360" s="24">
        <v>45986</v>
      </c>
      <c r="K4360" s="28">
        <v>249.5</v>
      </c>
      <c r="L4360" s="28">
        <v>49.9</v>
      </c>
      <c r="M4360" s="28"/>
      <c r="N4360" s="28"/>
      <c r="O4360" s="27">
        <f>IF(ISBLANK(J4360), "", IF(LEFT(B4360) = "P", J4360+60, J4360+90))</f>
        <v>46076</v>
      </c>
      <c r="P4360" s="27"/>
      <c r="Q4360" s="27"/>
      <c r="R4360" s="25"/>
      <c r="S4360" s="25"/>
      <c r="T4360" s="42"/>
      <c r="U4360" s="24"/>
      <c r="V4360" s="24"/>
      <c r="W4360" s="24"/>
      <c r="X4360" s="24"/>
      <c r="Y4360" s="23">
        <f ca="1">IF(LEFT(B4360) = "P",
        IF(OR(ISBLANK(I4360), I4360 = ""), TODAY() - F4360 &amp; CHAR(10) &amp; "(preapproval)", I4360 - F4360 &amp; CHAR(10) &amp; "(PFL filed)"),
       IF(OR(ISBLANK(Z4360), Z4360 = ""), TODAY() - J4360, X4360 - J4360 &amp; CHAR(10) &amp; "(closed)"))</f>
        <v>13</v>
      </c>
      <c r="Z4360" s="6" t="str">
        <f>IF(ISBLANK(X4360), "", "Yes")</f>
        <v/>
      </c>
    </row>
    <row r="4361" spans="1:26" ht="33" customHeight="1" x14ac:dyDescent="0.3">
      <c r="A4361" s="29" t="s">
        <v>185</v>
      </c>
      <c r="B4361" s="29">
        <v>2025000300</v>
      </c>
      <c r="C4361" s="31" t="s">
        <v>234</v>
      </c>
      <c r="D4361" s="29" t="s">
        <v>179</v>
      </c>
      <c r="E4361" s="31" t="s">
        <v>233</v>
      </c>
      <c r="F4361" s="43"/>
      <c r="G4361" s="32"/>
      <c r="H4361" s="24" t="s">
        <v>230</v>
      </c>
      <c r="I4361" s="24"/>
      <c r="J4361" s="24">
        <v>45986</v>
      </c>
      <c r="K4361" s="28">
        <v>2946</v>
      </c>
      <c r="L4361" s="28">
        <v>736.5</v>
      </c>
      <c r="M4361" s="28"/>
      <c r="N4361" s="28"/>
      <c r="O4361" s="27">
        <f>IF(ISBLANK(J4361), "", IF(LEFT(B4361) = "P", J4361+60, J4361+90))</f>
        <v>46076</v>
      </c>
      <c r="P4361" s="27"/>
      <c r="Q4361" s="27"/>
      <c r="R4361" s="25"/>
      <c r="S4361" s="25"/>
      <c r="T4361" s="42"/>
      <c r="U4361" s="24"/>
      <c r="V4361" s="24"/>
      <c r="W4361" s="24"/>
      <c r="X4361" s="24"/>
      <c r="Y4361" s="23">
        <f ca="1">IF(LEFT(B4361) = "P",
        IF(OR(ISBLANK(I4361), I4361 = ""), TODAY() - F4361 &amp; CHAR(10) &amp; "(preapproval)", I4361 - F4361 &amp; CHAR(10) &amp; "(PFL filed)"),
       IF(OR(ISBLANK(Z4361), Z4361 = ""), TODAY() - J4361, X4361 - J4361 &amp; CHAR(10) &amp; "(closed)"))</f>
        <v>13</v>
      </c>
      <c r="Z4361" s="6" t="str">
        <f>IF(ISBLANK(X4361), "", "Yes")</f>
        <v/>
      </c>
    </row>
    <row r="4362" spans="1:26" ht="15" customHeight="1" x14ac:dyDescent="0.3">
      <c r="A4362" s="29" t="s">
        <v>185</v>
      </c>
      <c r="B4362" s="29">
        <v>2025000301</v>
      </c>
      <c r="C4362" s="31" t="s">
        <v>57</v>
      </c>
      <c r="D4362" s="29" t="s">
        <v>179</v>
      </c>
      <c r="E4362" s="31" t="s">
        <v>232</v>
      </c>
      <c r="F4362" s="43"/>
      <c r="G4362" s="32"/>
      <c r="H4362" s="24" t="s">
        <v>230</v>
      </c>
      <c r="I4362" s="24"/>
      <c r="J4362" s="24">
        <v>45992</v>
      </c>
      <c r="K4362" s="28">
        <v>1049</v>
      </c>
      <c r="L4362" s="28">
        <v>209.8</v>
      </c>
      <c r="M4362" s="28"/>
      <c r="N4362" s="28"/>
      <c r="O4362" s="27">
        <f>IF(ISBLANK(J4362), "", IF(LEFT(B4362) = "P", J4362+60, J4362+90))</f>
        <v>46082</v>
      </c>
      <c r="P4362" s="27"/>
      <c r="Q4362" s="27"/>
      <c r="R4362" s="25"/>
      <c r="S4362" s="25"/>
      <c r="T4362" s="42"/>
      <c r="U4362" s="24"/>
      <c r="V4362" s="24"/>
      <c r="W4362" s="24"/>
      <c r="X4362" s="24"/>
      <c r="Y4362" s="23">
        <f ca="1">IF(LEFT(B4362) = "P",
        IF(OR(ISBLANK(I4362), I4362 = ""), TODAY() - F4362 &amp; CHAR(10) &amp; "(preapproval)", I4362 - F4362 &amp; CHAR(10) &amp; "(PFL filed)"),
       IF(OR(ISBLANK(Z4362), Z4362 = ""), TODAY() - J4362, X4362 - J4362 &amp; CHAR(10) &amp; "(closed)"))</f>
        <v>7</v>
      </c>
      <c r="Z4362" s="6" t="str">
        <f>IF(ISBLANK(X4362), "", "Yes")</f>
        <v/>
      </c>
    </row>
    <row r="4363" spans="1:26" ht="17.25" customHeight="1" x14ac:dyDescent="0.3">
      <c r="A4363" s="29" t="s">
        <v>185</v>
      </c>
      <c r="B4363" s="29">
        <v>2025000302</v>
      </c>
      <c r="C4363" s="31" t="s">
        <v>193</v>
      </c>
      <c r="D4363" s="29" t="s">
        <v>179</v>
      </c>
      <c r="E4363" s="31" t="s">
        <v>231</v>
      </c>
      <c r="F4363" s="43"/>
      <c r="G4363" s="32"/>
      <c r="H4363" s="24" t="s">
        <v>230</v>
      </c>
      <c r="I4363" s="24"/>
      <c r="J4363" s="24">
        <v>45994</v>
      </c>
      <c r="K4363" s="28">
        <v>2225</v>
      </c>
      <c r="L4363" s="28">
        <v>445</v>
      </c>
      <c r="M4363" s="28"/>
      <c r="N4363" s="28"/>
      <c r="O4363" s="27">
        <f>IF(ISBLANK(J4363), "", IF(LEFT(B4363) = "P", J4363+60, J4363+90))</f>
        <v>46084</v>
      </c>
      <c r="P4363" s="27"/>
      <c r="Q4363" s="27"/>
      <c r="R4363" s="25"/>
      <c r="S4363" s="25"/>
      <c r="T4363" s="42"/>
      <c r="U4363" s="24"/>
      <c r="V4363" s="24"/>
      <c r="W4363" s="24"/>
      <c r="X4363" s="24"/>
      <c r="Y4363" s="23">
        <f ca="1">IF(LEFT(B4363) = "P",
        IF(OR(ISBLANK(I4363), I4363 = ""), TODAY() - F4363 &amp; CHAR(10) &amp; "(preapproval)", I4363 - F4363 &amp; CHAR(10) &amp; "(PFL filed)"),
       IF(OR(ISBLANK(Z4363), Z4363 = ""), TODAY() - J4363, X4363 - J4363 &amp; CHAR(10) &amp; "(closed)"))</f>
        <v>5</v>
      </c>
      <c r="Z4363" s="6" t="str">
        <f>IF(ISBLANK(X4363), "", "Yes")</f>
        <v/>
      </c>
    </row>
    <row r="4364" spans="1:26" ht="17.25" customHeight="1" x14ac:dyDescent="0.3">
      <c r="A4364" s="29" t="s">
        <v>185</v>
      </c>
      <c r="B4364" s="29"/>
      <c r="C4364" s="31"/>
      <c r="D4364" s="29"/>
      <c r="E4364" s="31" t="s">
        <v>229</v>
      </c>
      <c r="F4364" s="43"/>
      <c r="G4364" s="32"/>
      <c r="H4364" s="24" t="s">
        <v>199</v>
      </c>
      <c r="I4364" s="24"/>
      <c r="J4364" s="24"/>
      <c r="K4364" s="28"/>
      <c r="L4364" s="28"/>
      <c r="M4364" s="28"/>
      <c r="N4364" s="28"/>
      <c r="O4364" s="27" t="str">
        <f>IF(ISBLANK(J4364), "", IF(LEFT(B4364) = "P", J4364+60, J4364+90))</f>
        <v/>
      </c>
      <c r="P4364" s="27"/>
      <c r="Q4364" s="27"/>
      <c r="R4364" s="25"/>
      <c r="S4364" s="25"/>
      <c r="T4364" s="42"/>
      <c r="U4364" s="24"/>
      <c r="V4364" s="24"/>
      <c r="W4364" s="24"/>
      <c r="X4364" s="24"/>
      <c r="Y4364" s="23">
        <f ca="1">IF(LEFT(B4364) = "P",
        IF(OR(ISBLANK(I4364), I4364 = ""), TODAY() - F4364 &amp; CHAR(10) &amp; "(preapproval)", I4364 - F4364 &amp; CHAR(10) &amp; "(PFL filed)"),
       IF(OR(ISBLANK(Z4364), Z4364 = ""), TODAY() - J4364, X4364 - J4364 &amp; CHAR(10) &amp; "(closed)"))</f>
        <v>45999</v>
      </c>
      <c r="Z4364" s="6" t="str">
        <f>IF(ISBLANK(X4364), "", "Yes")</f>
        <v/>
      </c>
    </row>
    <row r="4365" spans="1:26" ht="17.25" customHeight="1" x14ac:dyDescent="0.3">
      <c r="A4365" s="29" t="s">
        <v>185</v>
      </c>
      <c r="B4365" s="29"/>
      <c r="C4365" s="31"/>
      <c r="D4365" s="29"/>
      <c r="E4365" s="31" t="s">
        <v>229</v>
      </c>
      <c r="F4365" s="43"/>
      <c r="G4365" s="32"/>
      <c r="H4365" s="24" t="s">
        <v>199</v>
      </c>
      <c r="I4365" s="24"/>
      <c r="J4365" s="24"/>
      <c r="K4365" s="28"/>
      <c r="L4365" s="28"/>
      <c r="M4365" s="28"/>
      <c r="N4365" s="28"/>
      <c r="O4365" s="27" t="str">
        <f>IF(ISBLANK(J4365), "", IF(LEFT(B4365) = "P", J4365+60, J4365+90))</f>
        <v/>
      </c>
      <c r="P4365" s="27"/>
      <c r="Q4365" s="27"/>
      <c r="R4365" s="25"/>
      <c r="S4365" s="25"/>
      <c r="T4365" s="42"/>
      <c r="U4365" s="24"/>
      <c r="V4365" s="24"/>
      <c r="W4365" s="24"/>
      <c r="X4365" s="24"/>
      <c r="Y4365" s="23">
        <f ca="1">IF(LEFT(B4365) = "P",
        IF(OR(ISBLANK(I4365), I4365 = ""), TODAY() - F4365 &amp; CHAR(10) &amp; "(preapproval)", I4365 - F4365 &amp; CHAR(10) &amp; "(PFL filed)"),
       IF(OR(ISBLANK(Z4365), Z4365 = ""), TODAY() - J4365, X4365 - J4365 &amp; CHAR(10) &amp; "(closed)"))</f>
        <v>45999</v>
      </c>
      <c r="Z4365" s="6" t="str">
        <f>IF(ISBLANK(X4365), "", "Yes")</f>
        <v/>
      </c>
    </row>
    <row r="4366" spans="1:26" ht="17.25" customHeight="1" x14ac:dyDescent="0.3">
      <c r="A4366" s="29" t="s">
        <v>185</v>
      </c>
      <c r="B4366" s="29"/>
      <c r="C4366" s="31"/>
      <c r="D4366" s="29"/>
      <c r="E4366" s="31" t="s">
        <v>229</v>
      </c>
      <c r="F4366" s="43"/>
      <c r="G4366" s="32"/>
      <c r="H4366" s="24" t="s">
        <v>199</v>
      </c>
      <c r="I4366" s="24"/>
      <c r="J4366" s="24"/>
      <c r="K4366" s="28"/>
      <c r="L4366" s="28"/>
      <c r="M4366" s="28"/>
      <c r="N4366" s="28"/>
      <c r="O4366" s="27" t="str">
        <f>IF(ISBLANK(J4366), "", IF(LEFT(B4366) = "P", J4366+60, J4366+90))</f>
        <v/>
      </c>
      <c r="P4366" s="27"/>
      <c r="Q4366" s="27"/>
      <c r="R4366" s="25"/>
      <c r="S4366" s="25"/>
      <c r="T4366" s="42"/>
      <c r="U4366" s="24"/>
      <c r="V4366" s="24"/>
      <c r="W4366" s="24"/>
      <c r="X4366" s="24"/>
      <c r="Y4366" s="23">
        <f ca="1">IF(LEFT(B4366) = "P",
        IF(OR(ISBLANK(I4366), I4366 = ""), TODAY() - F4366 &amp; CHAR(10) &amp; "(preapproval)", I4366 - F4366 &amp; CHAR(10) &amp; "(PFL filed)"),
       IF(OR(ISBLANK(Z4366), Z4366 = ""), TODAY() - J4366, X4366 - J4366 &amp; CHAR(10) &amp; "(closed)"))</f>
        <v>45999</v>
      </c>
      <c r="Z4366" s="6" t="str">
        <f>IF(ISBLANK(X4366), "", "Yes")</f>
        <v/>
      </c>
    </row>
    <row r="4367" spans="1:26" ht="17.25" customHeight="1" x14ac:dyDescent="0.3">
      <c r="A4367" s="29" t="s">
        <v>185</v>
      </c>
      <c r="B4367" s="29"/>
      <c r="C4367" s="31"/>
      <c r="D4367" s="29"/>
      <c r="E4367" s="31" t="s">
        <v>229</v>
      </c>
      <c r="F4367" s="43"/>
      <c r="G4367" s="32"/>
      <c r="H4367" s="24" t="s">
        <v>199</v>
      </c>
      <c r="I4367" s="24"/>
      <c r="J4367" s="24"/>
      <c r="K4367" s="28"/>
      <c r="L4367" s="28"/>
      <c r="M4367" s="28"/>
      <c r="N4367" s="28"/>
      <c r="O4367" s="27" t="str">
        <f>IF(ISBLANK(J4367), "", IF(LEFT(B4367) = "P", J4367+60, J4367+90))</f>
        <v/>
      </c>
      <c r="P4367" s="27"/>
      <c r="Q4367" s="27"/>
      <c r="R4367" s="25"/>
      <c r="S4367" s="25"/>
      <c r="T4367" s="42"/>
      <c r="U4367" s="24"/>
      <c r="V4367" s="24"/>
      <c r="W4367" s="24"/>
      <c r="X4367" s="24"/>
      <c r="Y4367" s="23">
        <f ca="1">IF(LEFT(B4367) = "P",
        IF(OR(ISBLANK(I4367), I4367 = ""), TODAY() - F4367 &amp; CHAR(10) &amp; "(preapproval)", I4367 - F4367 &amp; CHAR(10) &amp; "(PFL filed)"),
       IF(OR(ISBLANK(Z4367), Z4367 = ""), TODAY() - J4367, X4367 - J4367 &amp; CHAR(10) &amp; "(closed)"))</f>
        <v>45999</v>
      </c>
      <c r="Z4367" s="6" t="str">
        <f>IF(ISBLANK(X4367), "", "Yes")</f>
        <v/>
      </c>
    </row>
    <row r="4368" spans="1:26" ht="13.5" customHeight="1" x14ac:dyDescent="0.3">
      <c r="A4368" s="29" t="s">
        <v>185</v>
      </c>
      <c r="B4368" s="29"/>
      <c r="C4368" s="31"/>
      <c r="D4368" s="29"/>
      <c r="E4368" s="31" t="s">
        <v>229</v>
      </c>
      <c r="F4368" s="43"/>
      <c r="G4368" s="32"/>
      <c r="H4368" s="24" t="s">
        <v>199</v>
      </c>
      <c r="I4368" s="24"/>
      <c r="J4368" s="24"/>
      <c r="K4368" s="28"/>
      <c r="L4368" s="28"/>
      <c r="M4368" s="28"/>
      <c r="N4368" s="28"/>
      <c r="O4368" s="27" t="str">
        <f>IF(ISBLANK(J4368), "", IF(LEFT(B4368) = "P", J4368+60, J4368+90))</f>
        <v/>
      </c>
      <c r="P4368" s="27"/>
      <c r="Q4368" s="27"/>
      <c r="R4368" s="25"/>
      <c r="S4368" s="25"/>
      <c r="T4368" s="42"/>
      <c r="U4368" s="24"/>
      <c r="V4368" s="24"/>
      <c r="W4368" s="24"/>
      <c r="X4368" s="24"/>
      <c r="Y4368" s="23">
        <f ca="1">IF(LEFT(B4368) = "P",
        IF(OR(ISBLANK(I4368), I4368 = ""), TODAY() - F4368 &amp; CHAR(10) &amp; "(preapproval)", I4368 - F4368 &amp; CHAR(10) &amp; "(PFL filed)"),
       IF(OR(ISBLANK(Z4368), Z4368 = ""), TODAY() - J4368, X4368 - J4368 &amp; CHAR(10) &amp; "(closed)"))</f>
        <v>45999</v>
      </c>
      <c r="Z4368" s="6" t="str">
        <f>IF(ISBLANK(X4368), "", "Yes")</f>
        <v/>
      </c>
    </row>
    <row r="4369" spans="1:26" ht="14.4" x14ac:dyDescent="0.3">
      <c r="A4369" s="29" t="s">
        <v>185</v>
      </c>
      <c r="B4369" s="29"/>
      <c r="C4369" s="31"/>
      <c r="D4369" s="29"/>
      <c r="E4369" s="31" t="s">
        <v>229</v>
      </c>
      <c r="F4369" s="43"/>
      <c r="G4369" s="32"/>
      <c r="H4369" s="24" t="s">
        <v>199</v>
      </c>
      <c r="I4369" s="24"/>
      <c r="J4369" s="24"/>
      <c r="K4369" s="28"/>
      <c r="L4369" s="28"/>
      <c r="M4369" s="28"/>
      <c r="N4369" s="28"/>
      <c r="O4369" s="27" t="str">
        <f>IF(ISBLANK(J4369), "", IF(LEFT(B4369) = "P", J4369+60, J4369+90))</f>
        <v/>
      </c>
      <c r="P4369" s="27"/>
      <c r="Q4369" s="27"/>
      <c r="R4369" s="25"/>
      <c r="S4369" s="25"/>
      <c r="T4369" s="42"/>
      <c r="U4369" s="24"/>
      <c r="V4369" s="24"/>
      <c r="W4369" s="24"/>
      <c r="X4369" s="24"/>
      <c r="Y4369" s="23">
        <f ca="1">IF(LEFT(B4369) = "P",
        IF(OR(ISBLANK(I4369), I4369 = ""), TODAY() - F4369 &amp; CHAR(10) &amp; "(preapproval)", I4369 - F4369 &amp; CHAR(10) &amp; "(PFL filed)"),
       IF(OR(ISBLANK(Z4369), Z4369 = ""), TODAY() - J4369, X4369 - J4369 &amp; CHAR(10) &amp; "(closed)"))</f>
        <v>45999</v>
      </c>
      <c r="Z4369" s="6" t="str">
        <f>IF(ISBLANK(X4369), "", "Yes")</f>
        <v/>
      </c>
    </row>
    <row r="4370" spans="1:26" ht="14.4" x14ac:dyDescent="0.3">
      <c r="A4370" s="29" t="s">
        <v>185</v>
      </c>
      <c r="B4370" s="29"/>
      <c r="C4370" s="31"/>
      <c r="D4370" s="29"/>
      <c r="E4370" s="31" t="s">
        <v>229</v>
      </c>
      <c r="F4370" s="43"/>
      <c r="G4370" s="32"/>
      <c r="H4370" s="24" t="s">
        <v>199</v>
      </c>
      <c r="I4370" s="24"/>
      <c r="J4370" s="24"/>
      <c r="K4370" s="28"/>
      <c r="L4370" s="28"/>
      <c r="M4370" s="28"/>
      <c r="N4370" s="28"/>
      <c r="O4370" s="27" t="str">
        <f>IF(ISBLANK(J4370), "", IF(LEFT(B4370) = "P", J4370+60, J4370+90))</f>
        <v/>
      </c>
      <c r="P4370" s="27"/>
      <c r="Q4370" s="27"/>
      <c r="R4370" s="25"/>
      <c r="S4370" s="25"/>
      <c r="T4370" s="42"/>
      <c r="U4370" s="24"/>
      <c r="V4370" s="24"/>
      <c r="W4370" s="24"/>
      <c r="X4370" s="24"/>
      <c r="Y4370" s="23">
        <f ca="1">IF(LEFT(B4370) = "P",
        IF(OR(ISBLANK(I4370), I4370 = ""), TODAY() - F4370 &amp; CHAR(10) &amp; "(preapproval)", I4370 - F4370 &amp; CHAR(10) &amp; "(PFL filed)"),
       IF(OR(ISBLANK(Z4370), Z4370 = ""), TODAY() - J4370, X4370 - J4370 &amp; CHAR(10) &amp; "(closed)"))</f>
        <v>45999</v>
      </c>
      <c r="Z4370" s="6" t="str">
        <f>IF(ISBLANK(X4370), "", "Yes")</f>
        <v/>
      </c>
    </row>
    <row r="4371" spans="1:26" ht="14.4" x14ac:dyDescent="0.3">
      <c r="A4371" s="29" t="s">
        <v>185</v>
      </c>
      <c r="B4371" s="29"/>
      <c r="C4371" s="31"/>
      <c r="D4371" s="29"/>
      <c r="E4371" s="31" t="s">
        <v>229</v>
      </c>
      <c r="F4371" s="43"/>
      <c r="G4371" s="32"/>
      <c r="H4371" s="24" t="s">
        <v>199</v>
      </c>
      <c r="I4371" s="24"/>
      <c r="J4371" s="24"/>
      <c r="K4371" s="28"/>
      <c r="L4371" s="28"/>
      <c r="M4371" s="28"/>
      <c r="N4371" s="28"/>
      <c r="O4371" s="27" t="str">
        <f>IF(ISBLANK(J4371), "", IF(LEFT(B4371) = "P", J4371+60, J4371+90))</f>
        <v/>
      </c>
      <c r="P4371" s="27"/>
      <c r="Q4371" s="27"/>
      <c r="R4371" s="25"/>
      <c r="S4371" s="25"/>
      <c r="T4371" s="42"/>
      <c r="U4371" s="24"/>
      <c r="V4371" s="24"/>
      <c r="W4371" s="24"/>
      <c r="X4371" s="24"/>
      <c r="Y4371" s="23">
        <f ca="1">IF(LEFT(B4371) = "P",
        IF(OR(ISBLANK(I4371), I4371 = ""), TODAY() - F4371 &amp; CHAR(10) &amp; "(preapproval)", I4371 - F4371 &amp; CHAR(10) &amp; "(PFL filed)"),
       IF(OR(ISBLANK(Z4371), Z4371 = ""), TODAY() - J4371, X4371 - J4371 &amp; CHAR(10) &amp; "(closed)"))</f>
        <v>45999</v>
      </c>
      <c r="Z4371" s="6" t="str">
        <f>IF(ISBLANK(X4371), "", "Yes")</f>
        <v/>
      </c>
    </row>
    <row r="4372" spans="1:26" ht="14.4" x14ac:dyDescent="0.3">
      <c r="A4372" s="29" t="s">
        <v>185</v>
      </c>
      <c r="B4372" s="29"/>
      <c r="C4372" s="31"/>
      <c r="D4372" s="29"/>
      <c r="E4372" s="31" t="s">
        <v>229</v>
      </c>
      <c r="F4372" s="43"/>
      <c r="G4372" s="32"/>
      <c r="H4372" s="24" t="s">
        <v>199</v>
      </c>
      <c r="I4372" s="24"/>
      <c r="J4372" s="24"/>
      <c r="K4372" s="28"/>
      <c r="L4372" s="28"/>
      <c r="M4372" s="28"/>
      <c r="N4372" s="28"/>
      <c r="O4372" s="27" t="str">
        <f>IF(ISBLANK(J4372), "", IF(LEFT(B4372) = "P", J4372+60, J4372+90))</f>
        <v/>
      </c>
      <c r="P4372" s="27"/>
      <c r="Q4372" s="27"/>
      <c r="R4372" s="25"/>
      <c r="S4372" s="25"/>
      <c r="T4372" s="42"/>
      <c r="U4372" s="24"/>
      <c r="V4372" s="24"/>
      <c r="W4372" s="24"/>
      <c r="X4372" s="24"/>
      <c r="Y4372" s="23">
        <f ca="1">IF(LEFT(B4372) = "P",
        IF(OR(ISBLANK(I4372), I4372 = ""), TODAY() - F4372 &amp; CHAR(10) &amp; "(preapproval)", I4372 - F4372 &amp; CHAR(10) &amp; "(PFL filed)"),
       IF(OR(ISBLANK(Z4372), Z4372 = ""), TODAY() - J4372, X4372 - J4372 &amp; CHAR(10) &amp; "(closed)"))</f>
        <v>45999</v>
      </c>
      <c r="Z4372" s="6" t="str">
        <f>IF(ISBLANK(X4372), "", "Yes")</f>
        <v/>
      </c>
    </row>
    <row r="4373" spans="1:26" ht="14.4" x14ac:dyDescent="0.3">
      <c r="A4373" s="29" t="s">
        <v>185</v>
      </c>
      <c r="B4373" s="29"/>
      <c r="C4373" s="31"/>
      <c r="D4373" s="29"/>
      <c r="E4373" s="31" t="s">
        <v>229</v>
      </c>
      <c r="F4373" s="43"/>
      <c r="G4373" s="32"/>
      <c r="H4373" s="24" t="s">
        <v>199</v>
      </c>
      <c r="I4373" s="24"/>
      <c r="J4373" s="24"/>
      <c r="K4373" s="28"/>
      <c r="L4373" s="28"/>
      <c r="M4373" s="28"/>
      <c r="N4373" s="28"/>
      <c r="O4373" s="27" t="str">
        <f>IF(ISBLANK(J4373), "", IF(LEFT(B4373) = "P", J4373+60, J4373+90))</f>
        <v/>
      </c>
      <c r="P4373" s="27"/>
      <c r="Q4373" s="27"/>
      <c r="R4373" s="25"/>
      <c r="S4373" s="25"/>
      <c r="T4373" s="42"/>
      <c r="U4373" s="24"/>
      <c r="V4373" s="24"/>
      <c r="W4373" s="24"/>
      <c r="X4373" s="24"/>
      <c r="Y4373" s="23">
        <f ca="1">IF(LEFT(B4373) = "P",
        IF(OR(ISBLANK(I4373), I4373 = ""), TODAY() - F4373 &amp; CHAR(10) &amp; "(preapproval)", I4373 - F4373 &amp; CHAR(10) &amp; "(PFL filed)"),
       IF(OR(ISBLANK(Z4373), Z4373 = ""), TODAY() - J4373, X4373 - J4373 &amp; CHAR(10) &amp; "(closed)"))</f>
        <v>45999</v>
      </c>
      <c r="Z4373" s="6" t="str">
        <f>IF(ISBLANK(X4373), "", "Yes")</f>
        <v/>
      </c>
    </row>
    <row r="4374" spans="1:26" ht="14.4" x14ac:dyDescent="0.3">
      <c r="A4374" s="29" t="s">
        <v>185</v>
      </c>
      <c r="B4374" s="29"/>
      <c r="C4374" s="31"/>
      <c r="D4374" s="29"/>
      <c r="E4374" s="31" t="s">
        <v>229</v>
      </c>
      <c r="F4374" s="43"/>
      <c r="G4374" s="32"/>
      <c r="H4374" s="24" t="s">
        <v>199</v>
      </c>
      <c r="I4374" s="24"/>
      <c r="J4374" s="24"/>
      <c r="K4374" s="28"/>
      <c r="L4374" s="28"/>
      <c r="M4374" s="28"/>
      <c r="N4374" s="28"/>
      <c r="O4374" s="27" t="str">
        <f>IF(ISBLANK(J4374), "", IF(LEFT(B4374) = "P", J4374+60, J4374+90))</f>
        <v/>
      </c>
      <c r="P4374" s="27"/>
      <c r="Q4374" s="27"/>
      <c r="R4374" s="25"/>
      <c r="S4374" s="25"/>
      <c r="T4374" s="42"/>
      <c r="U4374" s="24"/>
      <c r="V4374" s="24"/>
      <c r="W4374" s="24"/>
      <c r="X4374" s="24"/>
      <c r="Y4374" s="23">
        <f ca="1">IF(LEFT(B4374) = "P",
        IF(OR(ISBLANK(I4374), I4374 = ""), TODAY() - F4374 &amp; CHAR(10) &amp; "(preapproval)", I4374 - F4374 &amp; CHAR(10) &amp; "(PFL filed)"),
       IF(OR(ISBLANK(Z4374), Z4374 = ""), TODAY() - J4374, X4374 - J4374 &amp; CHAR(10) &amp; "(closed)"))</f>
        <v>45999</v>
      </c>
      <c r="Z4374" s="6" t="str">
        <f>IF(ISBLANK(X4374), "", "Yes")</f>
        <v/>
      </c>
    </row>
    <row r="4375" spans="1:26" ht="14.4" x14ac:dyDescent="0.3">
      <c r="A4375" s="29" t="s">
        <v>185</v>
      </c>
      <c r="B4375" s="29"/>
      <c r="C4375" s="31"/>
      <c r="D4375" s="29"/>
      <c r="E4375" s="31" t="s">
        <v>229</v>
      </c>
      <c r="F4375" s="43"/>
      <c r="G4375" s="32"/>
      <c r="H4375" s="24" t="s">
        <v>199</v>
      </c>
      <c r="I4375" s="24"/>
      <c r="J4375" s="24"/>
      <c r="K4375" s="28"/>
      <c r="L4375" s="28"/>
      <c r="M4375" s="28"/>
      <c r="N4375" s="28"/>
      <c r="O4375" s="27" t="str">
        <f>IF(ISBLANK(J4375), "", IF(LEFT(B4375) = "P", J4375+60, J4375+90))</f>
        <v/>
      </c>
      <c r="P4375" s="27"/>
      <c r="Q4375" s="27"/>
      <c r="R4375" s="25"/>
      <c r="S4375" s="25"/>
      <c r="T4375" s="42"/>
      <c r="U4375" s="24"/>
      <c r="V4375" s="24"/>
      <c r="W4375" s="24"/>
      <c r="X4375" s="24"/>
      <c r="Y4375" s="23">
        <f ca="1">IF(LEFT(B4375) = "P",
        IF(OR(ISBLANK(I4375), I4375 = ""), TODAY() - F4375 &amp; CHAR(10) &amp; "(preapproval)", I4375 - F4375 &amp; CHAR(10) &amp; "(PFL filed)"),
       IF(OR(ISBLANK(Z4375), Z4375 = ""), TODAY() - J4375, X4375 - J4375 &amp; CHAR(10) &amp; "(closed)"))</f>
        <v>45999</v>
      </c>
      <c r="Z4375" s="6" t="str">
        <f>IF(ISBLANK(X4375), "", "Yes")</f>
        <v/>
      </c>
    </row>
    <row r="4376" spans="1:26" ht="14.4" x14ac:dyDescent="0.3">
      <c r="A4376" s="29" t="s">
        <v>185</v>
      </c>
      <c r="B4376" s="29"/>
      <c r="C4376" s="31"/>
      <c r="D4376" s="29"/>
      <c r="E4376" s="31" t="s">
        <v>229</v>
      </c>
      <c r="F4376" s="43"/>
      <c r="G4376" s="32"/>
      <c r="H4376" s="24" t="s">
        <v>199</v>
      </c>
      <c r="I4376" s="24"/>
      <c r="J4376" s="24"/>
      <c r="K4376" s="28"/>
      <c r="L4376" s="28"/>
      <c r="M4376" s="28"/>
      <c r="N4376" s="28"/>
      <c r="O4376" s="27" t="str">
        <f>IF(ISBLANK(J4376), "", IF(LEFT(B4376) = "P", J4376+60, J4376+90))</f>
        <v/>
      </c>
      <c r="P4376" s="27"/>
      <c r="Q4376" s="27"/>
      <c r="R4376" s="25"/>
      <c r="S4376" s="25"/>
      <c r="T4376" s="42"/>
      <c r="U4376" s="24"/>
      <c r="V4376" s="24"/>
      <c r="W4376" s="24"/>
      <c r="X4376" s="24"/>
      <c r="Y4376" s="23">
        <f ca="1">IF(LEFT(B4376) = "P",
        IF(OR(ISBLANK(I4376), I4376 = ""), TODAY() - F4376 &amp; CHAR(10) &amp; "(preapproval)", I4376 - F4376 &amp; CHAR(10) &amp; "(PFL filed)"),
       IF(OR(ISBLANK(Z4376), Z4376 = ""), TODAY() - J4376, X4376 - J4376 &amp; CHAR(10) &amp; "(closed)"))</f>
        <v>45999</v>
      </c>
      <c r="Z4376" s="6" t="str">
        <f>IF(ISBLANK(X4376), "", "Yes")</f>
        <v/>
      </c>
    </row>
    <row r="4377" spans="1:26" ht="14.4" x14ac:dyDescent="0.3">
      <c r="A4377" s="29" t="s">
        <v>185</v>
      </c>
      <c r="B4377" s="29"/>
      <c r="C4377" s="31"/>
      <c r="D4377" s="29"/>
      <c r="E4377" s="31" t="s">
        <v>229</v>
      </c>
      <c r="F4377" s="43"/>
      <c r="G4377" s="32"/>
      <c r="H4377" s="24" t="s">
        <v>199</v>
      </c>
      <c r="I4377" s="24"/>
      <c r="J4377" s="24"/>
      <c r="K4377" s="28"/>
      <c r="L4377" s="28"/>
      <c r="M4377" s="28"/>
      <c r="N4377" s="28"/>
      <c r="O4377" s="27" t="str">
        <f>IF(ISBLANK(J4377), "", IF(LEFT(B4377) = "P", J4377+60, J4377+90))</f>
        <v/>
      </c>
      <c r="P4377" s="27"/>
      <c r="Q4377" s="27"/>
      <c r="R4377" s="25"/>
      <c r="S4377" s="25"/>
      <c r="T4377" s="42"/>
      <c r="U4377" s="24"/>
      <c r="V4377" s="24"/>
      <c r="W4377" s="24"/>
      <c r="X4377" s="24"/>
      <c r="Y4377" s="23">
        <f ca="1">IF(LEFT(B4377) = "P",
        IF(OR(ISBLANK(I4377), I4377 = ""), TODAY() - F4377 &amp; CHAR(10) &amp; "(preapproval)", I4377 - F4377 &amp; CHAR(10) &amp; "(PFL filed)"),
       IF(OR(ISBLANK(Z4377), Z4377 = ""), TODAY() - J4377, X4377 - J4377 &amp; CHAR(10) &amp; "(closed)"))</f>
        <v>45999</v>
      </c>
      <c r="Z4377" s="6" t="str">
        <f>IF(ISBLANK(X4377), "", "Yes")</f>
        <v/>
      </c>
    </row>
    <row r="4378" spans="1:26" ht="14.4" x14ac:dyDescent="0.3">
      <c r="A4378" s="29"/>
      <c r="B4378" s="29"/>
      <c r="C4378" s="31"/>
      <c r="D4378" s="29"/>
      <c r="E4378" s="31"/>
      <c r="F4378" s="43"/>
      <c r="G4378" s="32"/>
      <c r="H4378" s="24"/>
      <c r="I4378" s="24"/>
      <c r="J4378" s="24"/>
      <c r="K4378" s="28"/>
      <c r="L4378" s="28"/>
      <c r="M4378" s="28"/>
      <c r="N4378" s="28"/>
      <c r="O4378" s="27"/>
      <c r="P4378" s="27"/>
      <c r="Q4378" s="27"/>
      <c r="R4378" s="25"/>
      <c r="S4378" s="25"/>
      <c r="T4378" s="42"/>
      <c r="U4378" s="24"/>
      <c r="V4378" s="24"/>
      <c r="W4378" s="24"/>
      <c r="X4378" s="24"/>
      <c r="Y4378" s="23"/>
      <c r="Z4378" s="6"/>
    </row>
    <row r="4379" spans="1:26" ht="14.4" x14ac:dyDescent="0.3">
      <c r="A4379" s="29" t="s">
        <v>185</v>
      </c>
      <c r="B4379" s="29"/>
      <c r="C4379" s="31"/>
      <c r="D4379" s="29"/>
      <c r="E4379" s="31" t="s">
        <v>229</v>
      </c>
      <c r="F4379" s="43"/>
      <c r="G4379" s="32"/>
      <c r="H4379" s="24" t="s">
        <v>199</v>
      </c>
      <c r="I4379" s="24"/>
      <c r="J4379" s="24"/>
      <c r="K4379" s="28"/>
      <c r="L4379" s="28"/>
      <c r="M4379" s="28"/>
      <c r="N4379" s="28"/>
      <c r="O4379" s="27" t="str">
        <f>IF(ISBLANK(J4379), "", IF(LEFT(B4379) = "P", J4379+60, J4379+90))</f>
        <v/>
      </c>
      <c r="P4379" s="27"/>
      <c r="Q4379" s="27"/>
      <c r="R4379" s="25"/>
      <c r="S4379" s="25"/>
      <c r="T4379" s="42"/>
      <c r="U4379" s="24"/>
      <c r="V4379" s="24"/>
      <c r="W4379" s="24"/>
      <c r="X4379" s="24"/>
      <c r="Y4379" s="23">
        <f ca="1">IF(LEFT(B4379) = "P",
        IF(OR(ISBLANK(I4379), I4379 = ""), TODAY() - F4379 &amp; CHAR(10) &amp; "(preapproval)", I4379 - F4379 &amp; CHAR(10) &amp; "(PFL filed)"),
       IF(OR(ISBLANK(Z4379), Z4379 = ""), TODAY() - J4379, X4379 - J4379 &amp; CHAR(10) &amp; "(closed)"))</f>
        <v>45999</v>
      </c>
      <c r="Z4379" s="6" t="str">
        <f>IF(ISBLANK(X4379), "", "Yes")</f>
        <v/>
      </c>
    </row>
    <row r="4380" spans="1:26" ht="27" customHeight="1" x14ac:dyDescent="0.3">
      <c r="A4380" s="33" t="s">
        <v>185</v>
      </c>
      <c r="B4380" s="33" t="s">
        <v>228</v>
      </c>
      <c r="C4380" s="41"/>
      <c r="D4380" s="33" t="s">
        <v>177</v>
      </c>
      <c r="E4380" s="40" t="s">
        <v>227</v>
      </c>
      <c r="F4380" s="39">
        <v>43137</v>
      </c>
      <c r="G4380" s="33"/>
      <c r="H4380" s="34">
        <f>IF(ISNUMBER(F4380), F4380+90, "N/A")</f>
        <v>43227</v>
      </c>
      <c r="I4380" s="24">
        <v>43172</v>
      </c>
      <c r="J4380" s="36"/>
      <c r="K4380" s="38"/>
      <c r="L4380" s="38"/>
      <c r="M4380" s="38"/>
      <c r="N4380" s="38"/>
      <c r="O4380" s="35"/>
      <c r="P4380" s="36"/>
      <c r="Q4380" s="35"/>
      <c r="R4380" s="36"/>
      <c r="S4380" s="36"/>
      <c r="T4380" s="37"/>
      <c r="U4380" s="36"/>
      <c r="V4380" s="36"/>
      <c r="W4380" s="35"/>
      <c r="X4380" s="34"/>
      <c r="Y4380" s="23" t="str">
        <f ca="1">IF(LEFT(B4380) = "P",
        IF(OR(ISBLANK(I4380), I4380 = ""), TODAY() - F4380 &amp; CHAR(10) &amp; "(preapproval)", I4380 - F4380 &amp; CHAR(10) &amp; "(PFL filed)"),
       IF(OR(ISBLANK(Z4380), Z4380 = ""), TODAY() - J4380, X4380 - J4380 &amp; CHAR(10) &amp; "(closed)"))</f>
        <v>35
(PFL filed)</v>
      </c>
      <c r="Z4380" s="6" t="str">
        <f>IF(ISBLANK(X4380), "", "Yes")</f>
        <v/>
      </c>
    </row>
    <row r="4381" spans="1:26" ht="28.8" x14ac:dyDescent="0.3">
      <c r="A4381" s="33" t="s">
        <v>185</v>
      </c>
      <c r="B4381" s="33" t="s">
        <v>226</v>
      </c>
      <c r="C4381" s="41"/>
      <c r="D4381" s="33" t="s">
        <v>179</v>
      </c>
      <c r="E4381" s="40" t="s">
        <v>225</v>
      </c>
      <c r="F4381" s="39">
        <v>43154</v>
      </c>
      <c r="G4381" s="33"/>
      <c r="H4381" s="24">
        <v>43244</v>
      </c>
      <c r="I4381" s="24">
        <v>43175</v>
      </c>
      <c r="J4381" s="36"/>
      <c r="K4381" s="38"/>
      <c r="L4381" s="38"/>
      <c r="M4381" s="38"/>
      <c r="N4381" s="38"/>
      <c r="O4381" s="35"/>
      <c r="P4381" s="36"/>
      <c r="Q4381" s="35"/>
      <c r="R4381" s="36"/>
      <c r="S4381" s="36"/>
      <c r="T4381" s="37"/>
      <c r="U4381" s="36"/>
      <c r="V4381" s="36"/>
      <c r="W4381" s="35"/>
      <c r="X4381" s="34"/>
      <c r="Y4381" s="23" t="str">
        <f ca="1">IF(LEFT(B4381) = "P",
        IF(OR(ISBLANK(I4381), I4381 = ""), TODAY() - F4381 &amp; CHAR(10) &amp; "(preapproval)", I4381 - F4381 &amp; CHAR(10) &amp; "(PFL filed)"),
       IF(OR(ISBLANK(Z4381), Z4381 = ""), TODAY() - J4381, X4381 - J4381 &amp; CHAR(10) &amp; "(closed)"))</f>
        <v>21
(PFL filed)</v>
      </c>
      <c r="Z4381" s="6" t="str">
        <f>IF(ISBLANK(X4381), "", "Yes")</f>
        <v/>
      </c>
    </row>
    <row r="4382" spans="1:26" ht="28.8" x14ac:dyDescent="0.3">
      <c r="A4382" s="33" t="s">
        <v>185</v>
      </c>
      <c r="B4382" s="33" t="s">
        <v>224</v>
      </c>
      <c r="C4382" s="41"/>
      <c r="D4382" s="33" t="s">
        <v>177</v>
      </c>
      <c r="E4382" s="40" t="s">
        <v>223</v>
      </c>
      <c r="F4382" s="39">
        <v>43158</v>
      </c>
      <c r="G4382" s="33"/>
      <c r="H4382" s="24">
        <v>43248</v>
      </c>
      <c r="I4382" s="24">
        <v>43175</v>
      </c>
      <c r="J4382" s="36"/>
      <c r="K4382" s="38"/>
      <c r="L4382" s="38"/>
      <c r="M4382" s="38"/>
      <c r="N4382" s="38"/>
      <c r="O4382" s="35"/>
      <c r="P4382" s="36"/>
      <c r="Q4382" s="35"/>
      <c r="R4382" s="36"/>
      <c r="S4382" s="36"/>
      <c r="T4382" s="37"/>
      <c r="U4382" s="36"/>
      <c r="V4382" s="36"/>
      <c r="W4382" s="35"/>
      <c r="X4382" s="34"/>
      <c r="Y4382" s="23" t="str">
        <f ca="1">IF(LEFT(B4382) = "P",
        IF(OR(ISBLANK(I4382), I4382 = ""), TODAY() - F4382 &amp; CHAR(10) &amp; "(preapproval)", I4382 - F4382 &amp; CHAR(10) &amp; "(PFL filed)"),
       IF(OR(ISBLANK(Z4382), Z4382 = ""), TODAY() - J4382, X4382 - J4382 &amp; CHAR(10) &amp; "(closed)"))</f>
        <v>17
(PFL filed)</v>
      </c>
      <c r="Z4382" s="6" t="str">
        <f>IF(ISBLANK(X4382), "", "Yes")</f>
        <v/>
      </c>
    </row>
    <row r="4383" spans="1:26" ht="28.8" x14ac:dyDescent="0.3">
      <c r="A4383" s="33" t="s">
        <v>185</v>
      </c>
      <c r="B4383" s="33" t="s">
        <v>222</v>
      </c>
      <c r="C4383" s="41"/>
      <c r="D4383" s="33" t="s">
        <v>177</v>
      </c>
      <c r="E4383" s="40" t="s">
        <v>221</v>
      </c>
      <c r="F4383" s="39">
        <v>43180</v>
      </c>
      <c r="G4383" s="33"/>
      <c r="H4383" s="24">
        <v>43270</v>
      </c>
      <c r="I4383" s="24">
        <v>43217</v>
      </c>
      <c r="J4383" s="36"/>
      <c r="K4383" s="38"/>
      <c r="L4383" s="38"/>
      <c r="M4383" s="38"/>
      <c r="N4383" s="38"/>
      <c r="O4383" s="35"/>
      <c r="P4383" s="36"/>
      <c r="Q4383" s="35"/>
      <c r="R4383" s="36"/>
      <c r="S4383" s="36"/>
      <c r="T4383" s="37"/>
      <c r="U4383" s="36"/>
      <c r="V4383" s="36"/>
      <c r="W4383" s="35"/>
      <c r="X4383" s="34"/>
      <c r="Y4383" s="23" t="str">
        <f ca="1">IF(LEFT(B4383) = "P",
        IF(OR(ISBLANK(I4383), I4383 = ""), TODAY() - F4383 &amp; CHAR(10) &amp; "(preapproval)", I4383 - F4383 &amp; CHAR(10) &amp; "(PFL filed)"),
       IF(OR(ISBLANK(Z4383), Z4383 = ""), TODAY() - J4383, X4383 - J4383 &amp; CHAR(10) &amp; "(closed)"))</f>
        <v>37
(PFL filed)</v>
      </c>
      <c r="Z4383" s="6" t="str">
        <f>IF(ISBLANK(X4383), "", "Yes")</f>
        <v/>
      </c>
    </row>
    <row r="4384" spans="1:26" ht="28.8" x14ac:dyDescent="0.3">
      <c r="A4384" s="33" t="s">
        <v>185</v>
      </c>
      <c r="B4384" s="33" t="s">
        <v>220</v>
      </c>
      <c r="C4384" s="41"/>
      <c r="D4384" s="33" t="s">
        <v>179</v>
      </c>
      <c r="E4384" s="40" t="s">
        <v>219</v>
      </c>
      <c r="F4384" s="39">
        <v>43228</v>
      </c>
      <c r="G4384" s="33"/>
      <c r="H4384" s="24">
        <v>43318</v>
      </c>
      <c r="I4384" s="24">
        <v>43299</v>
      </c>
      <c r="J4384" s="36"/>
      <c r="K4384" s="38"/>
      <c r="L4384" s="38"/>
      <c r="M4384" s="38"/>
      <c r="N4384" s="38"/>
      <c r="O4384" s="35"/>
      <c r="P4384" s="36"/>
      <c r="Q4384" s="35"/>
      <c r="R4384" s="36"/>
      <c r="S4384" s="36"/>
      <c r="T4384" s="37"/>
      <c r="U4384" s="36"/>
      <c r="V4384" s="36"/>
      <c r="W4384" s="35"/>
      <c r="X4384" s="34"/>
      <c r="Y4384" s="23" t="str">
        <f ca="1">IF(LEFT(B4384) = "P",
        IF(OR(ISBLANK(I4384), I4384 = ""), TODAY() - F4384 &amp; CHAR(10) &amp; "(preapproval)", I4384 - F4384 &amp; CHAR(10) &amp; "(PFL filed)"),
       IF(OR(ISBLANK(Z4384), Z4384 = ""), TODAY() - J4384, X4384 - J4384 &amp; CHAR(10) &amp; "(closed)"))</f>
        <v>71
(PFL filed)</v>
      </c>
      <c r="Z4384" s="6" t="str">
        <f>IF(ISBLANK(X4384), "", "Yes")</f>
        <v/>
      </c>
    </row>
    <row r="4385" spans="1:26" ht="28.8" hidden="1" x14ac:dyDescent="0.3">
      <c r="A4385" s="33" t="s">
        <v>185</v>
      </c>
      <c r="B4385" s="33" t="s">
        <v>218</v>
      </c>
      <c r="C4385" s="41" t="s">
        <v>187</v>
      </c>
      <c r="D4385" s="33" t="s">
        <v>179</v>
      </c>
      <c r="E4385" s="40" t="s">
        <v>217</v>
      </c>
      <c r="F4385" s="39">
        <v>43545</v>
      </c>
      <c r="G4385" s="33"/>
      <c r="H4385" s="34" t="s">
        <v>199</v>
      </c>
      <c r="I4385" s="24">
        <v>43550</v>
      </c>
      <c r="J4385" s="36"/>
      <c r="K4385" s="38"/>
      <c r="L4385" s="38"/>
      <c r="M4385" s="38"/>
      <c r="N4385" s="38"/>
      <c r="O4385" s="35"/>
      <c r="P4385" s="36"/>
      <c r="Q4385" s="35"/>
      <c r="R4385" s="36"/>
      <c r="S4385" s="36"/>
      <c r="T4385" s="37"/>
      <c r="U4385" s="36"/>
      <c r="V4385" s="36"/>
      <c r="W4385" s="35"/>
      <c r="X4385" s="34">
        <v>45845</v>
      </c>
      <c r="Y4385" s="23" t="str">
        <f ca="1">IF(LEFT(B4385) = "P",
        IF(OR(ISBLANK(I4385), I4385 = ""), TODAY() - F4385 &amp; CHAR(10) &amp; "(preapproval)", I4385 - F4385 &amp; CHAR(10) &amp; "(PFL filed)"),
       IF(OR(ISBLANK(Z4385), Z4385 = ""), TODAY() - J4385, X4385 - J4385 &amp; CHAR(10) &amp; "(closed)"))</f>
        <v>5
(PFL filed)</v>
      </c>
      <c r="Z4385" s="6" t="str">
        <f>IF(ISBLANK(X4385), "", "Yes")</f>
        <v>Yes</v>
      </c>
    </row>
    <row r="4386" spans="1:26" ht="28.8" hidden="1" x14ac:dyDescent="0.3">
      <c r="A4386" s="29" t="s">
        <v>185</v>
      </c>
      <c r="B4386" s="33" t="s">
        <v>216</v>
      </c>
      <c r="C4386" s="31" t="s">
        <v>215</v>
      </c>
      <c r="D4386" s="29" t="s">
        <v>179</v>
      </c>
      <c r="E4386" s="30" t="s">
        <v>214</v>
      </c>
      <c r="F4386" s="24">
        <v>43922</v>
      </c>
      <c r="G4386" s="32">
        <v>15000</v>
      </c>
      <c r="H4386" s="24">
        <f>IF(ISNUMBER(F4386), F4386+90, "N/A")</f>
        <v>44012</v>
      </c>
      <c r="I4386" s="24">
        <v>43944</v>
      </c>
      <c r="J4386" s="25">
        <v>44385</v>
      </c>
      <c r="K4386" s="28">
        <v>7320</v>
      </c>
      <c r="L4386" s="28">
        <v>485</v>
      </c>
      <c r="M4386" s="28">
        <v>7320</v>
      </c>
      <c r="N4386" s="28">
        <v>485</v>
      </c>
      <c r="O4386" s="27">
        <f>IF(ISBLANK(J4386), "", IF(LEFT(B4386) = "P", J4386+60, J4386+90))</f>
        <v>44475</v>
      </c>
      <c r="P4386" s="25">
        <v>44456</v>
      </c>
      <c r="Q4386" s="27">
        <f>IF(NOT(ISNUMBER(P4386)),"",P4386+15)</f>
        <v>44471</v>
      </c>
      <c r="R4386" s="25" t="s">
        <v>195</v>
      </c>
      <c r="S4386" s="25"/>
      <c r="T4386" s="26"/>
      <c r="U4386" s="25"/>
      <c r="V4386" s="25"/>
      <c r="W4386" s="25" t="str">
        <f>IF(ISNUMBER(R4386), R4386+120, "")</f>
        <v/>
      </c>
      <c r="X4386" s="24">
        <v>44474</v>
      </c>
      <c r="Y4386" s="23" t="str">
        <f ca="1">IF(LEFT(B4386) = "P",
        IF(OR(ISBLANK(I4386), I4386 = ""), TODAY() - F4386 &amp; CHAR(10) &amp; "(preapproval)", I4386 - F4386 &amp; CHAR(10) &amp; "(PFL filed)"),
       IF(OR(ISBLANK(Z4386), Z4386 = ""), TODAY() - J4386, X4386 - J4386 &amp; CHAR(10) &amp; "(closed)"))</f>
        <v>89
(closed)</v>
      </c>
      <c r="Z4386" s="6" t="str">
        <f>IF(ISBLANK(X4386), "", "Yes")</f>
        <v>Yes</v>
      </c>
    </row>
    <row r="4387" spans="1:26" ht="28.8" x14ac:dyDescent="0.3">
      <c r="A4387" s="29" t="s">
        <v>185</v>
      </c>
      <c r="B4387" s="29" t="s">
        <v>213</v>
      </c>
      <c r="C4387" s="31" t="s">
        <v>193</v>
      </c>
      <c r="D4387" s="29" t="s">
        <v>176</v>
      </c>
      <c r="E4387" s="30" t="s">
        <v>212</v>
      </c>
      <c r="F4387" s="24">
        <v>43299</v>
      </c>
      <c r="G4387" s="32"/>
      <c r="H4387" s="24">
        <f>IF(ISNUMBER(F4387), F4387+90, "N/A")</f>
        <v>43389</v>
      </c>
      <c r="I4387" s="24">
        <v>43382</v>
      </c>
      <c r="J4387" s="25"/>
      <c r="K4387" s="28"/>
      <c r="L4387" s="28"/>
      <c r="M4387" s="28"/>
      <c r="N4387" s="28"/>
      <c r="O4387" s="27" t="str">
        <f>IF(ISBLANK(J4387), "", IF(LEFT(B4387) = "P", J4387+60, J4387+90))</f>
        <v/>
      </c>
      <c r="P4387" s="25"/>
      <c r="Q4387" s="27" t="str">
        <f>IF(NOT(ISNUMBER(P4387)),"",P4387+15)</f>
        <v/>
      </c>
      <c r="R4387" s="25"/>
      <c r="S4387" s="25"/>
      <c r="T4387" s="26"/>
      <c r="U4387" s="25"/>
      <c r="V4387" s="25"/>
      <c r="W4387" s="25" t="str">
        <f>IF(ISNUMBER(R4387), R4387+120, "")</f>
        <v/>
      </c>
      <c r="X4387" s="24"/>
      <c r="Y4387" s="23" t="str">
        <f ca="1">IF(LEFT(B4387) = "P",
        IF(OR(ISBLANK(I4387), I4387 = ""), TODAY() - F4387 &amp; CHAR(10) &amp; "(preapproval)", I4387 - F4387 &amp; CHAR(10) &amp; "(PFL filed)"),
       IF(OR(ISBLANK(Z4387), Z4387 = ""), TODAY() - J4387, X4387 - J4387 &amp; CHAR(10) &amp; "(closed)"))</f>
        <v>83
(PFL filed)</v>
      </c>
      <c r="Z4387" s="6" t="str">
        <f>IF(ISBLANK(X4387), "", "Yes")</f>
        <v/>
      </c>
    </row>
    <row r="4388" spans="1:26" ht="28.8" hidden="1" x14ac:dyDescent="0.3">
      <c r="A4388" s="29" t="s">
        <v>185</v>
      </c>
      <c r="B4388" s="29" t="s">
        <v>211</v>
      </c>
      <c r="C4388" s="31" t="s">
        <v>210</v>
      </c>
      <c r="D4388" s="29" t="s">
        <v>177</v>
      </c>
      <c r="E4388" s="30" t="s">
        <v>209</v>
      </c>
      <c r="F4388" s="24">
        <v>44218</v>
      </c>
      <c r="G4388" s="32">
        <v>0</v>
      </c>
      <c r="H4388" s="24">
        <f>IF(ISNUMBER(F4388), F4388+90, "N/A")</f>
        <v>44308</v>
      </c>
      <c r="I4388" s="24">
        <v>44246</v>
      </c>
      <c r="J4388" s="25">
        <v>44510</v>
      </c>
      <c r="K4388" s="28">
        <v>240</v>
      </c>
      <c r="L4388" s="28">
        <v>60</v>
      </c>
      <c r="M4388" s="28">
        <v>240</v>
      </c>
      <c r="N4388" s="28">
        <v>60</v>
      </c>
      <c r="O4388" s="27">
        <f>IF(ISBLANK(J4388), "", IF(LEFT(B4388) = "P", J4388+60, J4388+60))</f>
        <v>44570</v>
      </c>
      <c r="P4388" s="25">
        <v>44547</v>
      </c>
      <c r="Q4388" s="27">
        <f>IF(NOT(ISNUMBER(P4388)),"",P4388+15)</f>
        <v>44562</v>
      </c>
      <c r="R4388" s="25" t="s">
        <v>195</v>
      </c>
      <c r="S4388" s="25"/>
      <c r="T4388" s="26"/>
      <c r="U4388" s="25"/>
      <c r="V4388" s="25"/>
      <c r="W4388" s="25" t="str">
        <f>IF(ISNUMBER(R4388), R4388+120, "")</f>
        <v/>
      </c>
      <c r="X4388" s="24">
        <v>44565</v>
      </c>
      <c r="Y4388" s="23" t="str">
        <f ca="1">IF(LEFT(B4388) = "P",
        IF(OR(ISBLANK(I4388), I4388 = ""), TODAY() - F4388 &amp; CHAR(10) &amp; "(preapproval)", I4388 - F4388 &amp; CHAR(10) &amp; "(PFL filed)"),
       IF(OR(ISBLANK(Z4388), Z4388 = ""), TODAY() - J4388, X4388 - J4388 &amp; CHAR(10) &amp; "(closed)"))</f>
        <v>55
(closed)</v>
      </c>
      <c r="Z4388" s="6" t="str">
        <f>IF(ISBLANK(X4388), "", "Yes")</f>
        <v>Yes</v>
      </c>
    </row>
    <row r="4389" spans="1:26" ht="22.5" hidden="1" customHeight="1" x14ac:dyDescent="0.3">
      <c r="A4389" s="29" t="s">
        <v>185</v>
      </c>
      <c r="B4389" s="33" t="s">
        <v>208</v>
      </c>
      <c r="C4389" s="31" t="s">
        <v>193</v>
      </c>
      <c r="D4389" s="29" t="s">
        <v>179</v>
      </c>
      <c r="E4389" s="30" t="s">
        <v>207</v>
      </c>
      <c r="F4389" s="24">
        <v>44236</v>
      </c>
      <c r="G4389" s="32"/>
      <c r="H4389" s="24">
        <f>IF(ISNUMBER(F4389), F4389+90, "N/A")</f>
        <v>44326</v>
      </c>
      <c r="I4389" s="24">
        <v>44266</v>
      </c>
      <c r="J4389" s="25"/>
      <c r="K4389" s="28"/>
      <c r="L4389" s="28"/>
      <c r="M4389" s="28"/>
      <c r="N4389" s="28"/>
      <c r="O4389" s="27" t="str">
        <f>IF(ISBLANK(J4389), "", IF(LEFT(B4389) = "P", J4389+60, J4389+90))</f>
        <v/>
      </c>
      <c r="P4389" s="25"/>
      <c r="Q4389" s="27" t="str">
        <f>IF(NOT(ISNUMBER(P4389)),"",P4389+15)</f>
        <v/>
      </c>
      <c r="R4389" s="25"/>
      <c r="S4389" s="25"/>
      <c r="T4389" s="26"/>
      <c r="U4389" s="25"/>
      <c r="V4389" s="25"/>
      <c r="W4389" s="25" t="str">
        <f>IF(ISNUMBER(R4389), R4389+120, "")</f>
        <v/>
      </c>
      <c r="X4389" s="24">
        <v>45845</v>
      </c>
      <c r="Y4389" s="23" t="str">
        <f ca="1">IF(LEFT(B4389) = "P",
        IF(OR(ISBLANK(I4389), I4389 = ""), TODAY() - F4389 &amp; CHAR(10) &amp; "(preapproval)", I4389 - F4389 &amp; CHAR(10) &amp; "(PFL filed)"),
       IF(OR(ISBLANK(Z4389), Z4389 = ""), TODAY() - J4389, X4389 - J4389 &amp; CHAR(10) &amp; "(closed)"))</f>
        <v>30
(PFL filed)</v>
      </c>
      <c r="Z4389" s="6" t="str">
        <f>IF(ISBLANK(X4389), "", "Yes")</f>
        <v>Yes</v>
      </c>
    </row>
    <row r="4390" spans="1:26" ht="25.5" hidden="1" customHeight="1" x14ac:dyDescent="0.3">
      <c r="A4390" s="29" t="s">
        <v>185</v>
      </c>
      <c r="B4390" s="33" t="s">
        <v>206</v>
      </c>
      <c r="C4390" s="30" t="s">
        <v>205</v>
      </c>
      <c r="D4390" s="29" t="s">
        <v>179</v>
      </c>
      <c r="E4390" s="30" t="s">
        <v>202</v>
      </c>
      <c r="F4390" s="24">
        <v>44277</v>
      </c>
      <c r="G4390" s="32"/>
      <c r="H4390" s="24">
        <f>IF(ISNUMBER(F4390), F4390+90, "N/A")</f>
        <v>44367</v>
      </c>
      <c r="I4390" s="24">
        <v>44309</v>
      </c>
      <c r="J4390" s="25">
        <v>44830</v>
      </c>
      <c r="K4390" s="28">
        <v>14886.36</v>
      </c>
      <c r="L4390" s="28">
        <v>182.7</v>
      </c>
      <c r="M4390" s="28">
        <v>14886.36</v>
      </c>
      <c r="N4390" s="28">
        <v>182.7</v>
      </c>
      <c r="O4390" s="27">
        <f>IF(ISBLANK(J4390), "", IF(LEFT(B4390) = "P", J4390+60, J4390+90))</f>
        <v>44920</v>
      </c>
      <c r="P4390" s="25">
        <v>44867</v>
      </c>
      <c r="Q4390" s="27">
        <f>IF(NOT(ISNUMBER(P4390)),"",P4390+15)</f>
        <v>44882</v>
      </c>
      <c r="R4390" s="25" t="s">
        <v>195</v>
      </c>
      <c r="S4390" s="25"/>
      <c r="T4390" s="26"/>
      <c r="U4390" s="25"/>
      <c r="V4390" s="25"/>
      <c r="W4390" s="25" t="str">
        <f>IF(ISNUMBER(R4390), R4390+120, "")</f>
        <v/>
      </c>
      <c r="X4390" s="24">
        <v>44883</v>
      </c>
      <c r="Y4390" s="23" t="str">
        <f ca="1">IF(LEFT(B4390) = "P",
        IF(OR(ISBLANK(I4390), I4390 = ""), TODAY() - F4390 &amp; CHAR(10) &amp; "(preapproval)", I4390 - F4390 &amp; CHAR(10) &amp; "(PFL filed)"),
       IF(OR(ISBLANK(Z4390), Z4390 = ""), TODAY() - J4390, X4390 - J4390 &amp; CHAR(10) &amp; "(closed)"))</f>
        <v>53
(closed)</v>
      </c>
      <c r="Z4390" s="6" t="str">
        <f>IF(ISBLANK(X4390), "", "Yes")</f>
        <v>Yes</v>
      </c>
    </row>
    <row r="4391" spans="1:26" ht="24" hidden="1" customHeight="1" x14ac:dyDescent="0.3">
      <c r="A4391" s="29" t="s">
        <v>185</v>
      </c>
      <c r="B4391" s="33" t="s">
        <v>204</v>
      </c>
      <c r="C4391" s="31" t="s">
        <v>203</v>
      </c>
      <c r="D4391" s="29" t="s">
        <v>179</v>
      </c>
      <c r="E4391" s="30" t="s">
        <v>202</v>
      </c>
      <c r="F4391" s="24">
        <v>44277</v>
      </c>
      <c r="G4391" s="32">
        <v>14400</v>
      </c>
      <c r="H4391" s="24">
        <f>IF(ISNUMBER(F4391), F4391+90, "N/A")</f>
        <v>44367</v>
      </c>
      <c r="I4391" s="24">
        <v>44295</v>
      </c>
      <c r="J4391" s="25">
        <v>44830</v>
      </c>
      <c r="K4391" s="28">
        <v>799.8</v>
      </c>
      <c r="L4391" s="28">
        <v>26.6</v>
      </c>
      <c r="M4391" s="28">
        <v>799.8</v>
      </c>
      <c r="N4391" s="28">
        <v>26.6</v>
      </c>
      <c r="O4391" s="27">
        <f>IF(ISBLANK(J4391), "", IF(LEFT(B4391) = "P", J4391+60, J4391+90))</f>
        <v>44920</v>
      </c>
      <c r="P4391" s="25">
        <v>44867</v>
      </c>
      <c r="Q4391" s="27">
        <f>IF(NOT(ISNUMBER(P4391)),"",P4391+15)</f>
        <v>44882</v>
      </c>
      <c r="R4391" s="25" t="s">
        <v>195</v>
      </c>
      <c r="S4391" s="25"/>
      <c r="T4391" s="26"/>
      <c r="U4391" s="25"/>
      <c r="V4391" s="25"/>
      <c r="W4391" s="25" t="str">
        <f>IF(ISNUMBER(R4391), R4391+120, "")</f>
        <v/>
      </c>
      <c r="X4391" s="24">
        <v>44883</v>
      </c>
      <c r="Y4391" s="23" t="str">
        <f ca="1">IF(LEFT(B4391) = "P",
        IF(OR(ISBLANK(I4391), I4391 = ""), TODAY() - F4391 &amp; CHAR(10) &amp; "(preapproval)", I4391 - F4391 &amp; CHAR(10) &amp; "(PFL filed)"),
       IF(OR(ISBLANK(Z4391), Z4391 = ""), TODAY() - J4391, X4391 - J4391 &amp; CHAR(10) &amp; "(closed)"))</f>
        <v>53
(closed)</v>
      </c>
      <c r="Z4391" s="6" t="str">
        <f>IF(ISBLANK(X4391), "", "Yes")</f>
        <v>Yes</v>
      </c>
    </row>
    <row r="4392" spans="1:26" ht="48" hidden="1" customHeight="1" x14ac:dyDescent="0.3">
      <c r="A4392" s="29" t="s">
        <v>185</v>
      </c>
      <c r="B4392" s="33" t="s">
        <v>201</v>
      </c>
      <c r="C4392" s="31" t="s">
        <v>187</v>
      </c>
      <c r="D4392" s="29" t="s">
        <v>179</v>
      </c>
      <c r="E4392" s="30" t="s">
        <v>200</v>
      </c>
      <c r="F4392" s="24">
        <v>44636</v>
      </c>
      <c r="G4392" s="32">
        <v>480471</v>
      </c>
      <c r="H4392" s="24">
        <f>IF(ISNUMBER(F4392), F4392+90, "N/A")</f>
        <v>44726</v>
      </c>
      <c r="I4392" s="24"/>
      <c r="J4392" s="25"/>
      <c r="K4392" s="28"/>
      <c r="L4392" s="28"/>
      <c r="M4392" s="28"/>
      <c r="N4392" s="28"/>
      <c r="O4392" s="27" t="str">
        <f>IF(ISBLANK(J4392), "", IF(LEFT(B4392) = "P", J4392+60, J4392+90))</f>
        <v/>
      </c>
      <c r="P4392" s="25">
        <v>44718</v>
      </c>
      <c r="Q4392" s="27" t="s">
        <v>199</v>
      </c>
      <c r="R4392" s="25" t="s">
        <v>199</v>
      </c>
      <c r="S4392" s="25"/>
      <c r="T4392" s="26"/>
      <c r="U4392" s="25"/>
      <c r="V4392" s="25"/>
      <c r="W4392" s="25" t="str">
        <f>IF(ISNUMBER(R4392), R4392+120, "")</f>
        <v/>
      </c>
      <c r="X4392" s="24">
        <v>45845</v>
      </c>
      <c r="Y4392" s="23" t="str">
        <f ca="1">IF(LEFT(B4392) = "P",
        IF(OR(ISBLANK(I4392), I4392 = ""), TODAY() - F4392 &amp; CHAR(10) &amp; "(preapproval)", I4392 - F4392 &amp; CHAR(10) &amp; "(PFL filed)"),
       IF(OR(ISBLANK(Z4392), Z4392 = ""), TODAY() - J4392, X4392 - J4392 &amp; CHAR(10) &amp; "(closed)"))</f>
        <v>1363
(preapproval)</v>
      </c>
      <c r="Z4392" s="6" t="str">
        <f>IF(ISBLANK(X4392), "", "Yes")</f>
        <v>Yes</v>
      </c>
    </row>
    <row r="4393" spans="1:26" ht="32.25" hidden="1" customHeight="1" x14ac:dyDescent="0.3">
      <c r="A4393" s="29" t="s">
        <v>185</v>
      </c>
      <c r="B4393" s="33" t="s">
        <v>198</v>
      </c>
      <c r="C4393" s="31" t="s">
        <v>187</v>
      </c>
      <c r="D4393" s="29" t="s">
        <v>179</v>
      </c>
      <c r="E4393" s="30" t="s">
        <v>197</v>
      </c>
      <c r="F4393" s="24">
        <v>44642</v>
      </c>
      <c r="G4393" s="32"/>
      <c r="H4393" s="24">
        <f>IF(ISNUMBER(F4393), F4393+90, "N/A")</f>
        <v>44732</v>
      </c>
      <c r="I4393" s="24">
        <v>44700</v>
      </c>
      <c r="J4393" s="25"/>
      <c r="K4393" s="28"/>
      <c r="L4393" s="28"/>
      <c r="M4393" s="28"/>
      <c r="N4393" s="28"/>
      <c r="O4393" s="27" t="str">
        <f>IF(ISBLANK(J4393), "", IF(LEFT(B4393) = "P", J4393+60, J4393+90))</f>
        <v/>
      </c>
      <c r="P4393" s="25" t="s">
        <v>196</v>
      </c>
      <c r="Q4393" s="27" t="str">
        <f>IF(NOT(ISNUMBER(P4393)),"",P4393+15)</f>
        <v/>
      </c>
      <c r="R4393" s="25" t="s">
        <v>195</v>
      </c>
      <c r="S4393" s="25"/>
      <c r="T4393" s="26"/>
      <c r="U4393" s="25"/>
      <c r="V4393" s="25"/>
      <c r="W4393" s="25" t="str">
        <f>IF(ISNUMBER(R4393), R4393+120, "")</f>
        <v/>
      </c>
      <c r="X4393" s="24">
        <v>44700</v>
      </c>
      <c r="Y4393" s="23" t="str">
        <f ca="1">IF(LEFT(B4393) = "P",
        IF(OR(ISBLANK(I4393), I4393 = ""), TODAY() - F4393 &amp; CHAR(10) &amp; "(preapproval)", I4393 - F4393 &amp; CHAR(10) &amp; "(PFL filed)"),
       IF(OR(ISBLANK(Z4393), Z4393 = ""), TODAY() - J4393, X4393 - J4393 &amp; CHAR(10) &amp; "(closed)"))</f>
        <v>58
(PFL filed)</v>
      </c>
      <c r="Z4393" s="6" t="str">
        <f>IF(ISBLANK(X4393), "", "Yes")</f>
        <v>Yes</v>
      </c>
    </row>
    <row r="4394" spans="1:26" ht="33.75" hidden="1" customHeight="1" x14ac:dyDescent="0.3">
      <c r="A4394" s="29" t="s">
        <v>185</v>
      </c>
      <c r="B4394" s="33" t="s">
        <v>194</v>
      </c>
      <c r="C4394" s="31" t="s">
        <v>193</v>
      </c>
      <c r="D4394" s="29" t="s">
        <v>177</v>
      </c>
      <c r="E4394" s="30" t="s">
        <v>192</v>
      </c>
      <c r="F4394" s="24">
        <v>45335</v>
      </c>
      <c r="G4394" s="32">
        <v>0</v>
      </c>
      <c r="H4394" s="24">
        <f>IF(ISNUMBER(F4394), F4394+90, "N/A")</f>
        <v>45425</v>
      </c>
      <c r="I4394" s="24">
        <v>45377</v>
      </c>
      <c r="J4394" s="25"/>
      <c r="K4394" s="28"/>
      <c r="L4394" s="28"/>
      <c r="M4394" s="28"/>
      <c r="N4394" s="28"/>
      <c r="O4394" s="27" t="str">
        <f>IF(ISBLANK(J4394), "", IF(LEFT(B4394) = "P", J4394+60, J4394+90))</f>
        <v/>
      </c>
      <c r="P4394" s="25"/>
      <c r="Q4394" s="27"/>
      <c r="R4394" s="25"/>
      <c r="S4394" s="25"/>
      <c r="T4394" s="26"/>
      <c r="U4394" s="25"/>
      <c r="V4394" s="25"/>
      <c r="W4394" s="25" t="str">
        <f>IF(ISNUMBER(R4394), R4394+120, "")</f>
        <v/>
      </c>
      <c r="X4394" s="24">
        <v>45387</v>
      </c>
      <c r="Y4394" s="23" t="str">
        <f ca="1">IF(LEFT(B4394) = "P",
        IF(OR(ISBLANK(I4394), I4394 = ""), TODAY() - F4394 &amp; CHAR(10) &amp; "(preapproval)", I4394 - F4394 &amp; CHAR(10) &amp; "(PFL filed)"),
       IF(OR(ISBLANK(Z4394), Z4394 = ""), TODAY() - J4394, X4394 - J4394 &amp; CHAR(10) &amp; "(closed)"))</f>
        <v>42
(PFL filed)</v>
      </c>
      <c r="Z4394" s="6" t="str">
        <f>IF(ISBLANK(X4394), "", "Yes")</f>
        <v>Yes</v>
      </c>
    </row>
    <row r="4395" spans="1:26" ht="32.25" hidden="1" customHeight="1" x14ac:dyDescent="0.3">
      <c r="A4395" s="29" t="s">
        <v>185</v>
      </c>
      <c r="B4395" s="33" t="s">
        <v>191</v>
      </c>
      <c r="C4395" s="31" t="s">
        <v>190</v>
      </c>
      <c r="D4395" s="29" t="s">
        <v>179</v>
      </c>
      <c r="E4395" s="30" t="s">
        <v>189</v>
      </c>
      <c r="F4395" s="24">
        <v>45330</v>
      </c>
      <c r="G4395" s="32">
        <v>975485.42</v>
      </c>
      <c r="H4395" s="24">
        <f>IF(ISNUMBER(F4395), F4395+90, "N/A")</f>
        <v>45420</v>
      </c>
      <c r="I4395" s="24">
        <v>45378</v>
      </c>
      <c r="J4395" s="25"/>
      <c r="K4395" s="28"/>
      <c r="L4395" s="28"/>
      <c r="M4395" s="28"/>
      <c r="N4395" s="28"/>
      <c r="O4395" s="27" t="str">
        <f>IF(ISBLANK(J4395), "", IF(LEFT(B4395) = "P", J4395+60, J4395+90))</f>
        <v/>
      </c>
      <c r="P4395" s="25"/>
      <c r="Q4395" s="27" t="str">
        <f>IF(NOT(ISNUMBER(P4395)),"",P4395+15)</f>
        <v/>
      </c>
      <c r="R4395" s="25"/>
      <c r="S4395" s="25"/>
      <c r="T4395" s="26"/>
      <c r="U4395" s="25"/>
      <c r="V4395" s="25"/>
      <c r="W4395" s="25" t="str">
        <f>IF(ISNUMBER(R4395), R4395+120, "")</f>
        <v/>
      </c>
      <c r="X4395" s="24">
        <v>45393</v>
      </c>
      <c r="Y4395" s="23" t="str">
        <f ca="1">IF(LEFT(B4395) = "P",
        IF(OR(ISBLANK(I4395), I4395 = ""), TODAY() - F4395 &amp; CHAR(10) &amp; "(preapproval)", I4395 - F4395 &amp; CHAR(10) &amp; "(PFL filed)"),
       IF(OR(ISBLANK(Z4395), Z4395 = ""), TODAY() - J4395, X4395 - J4395 &amp; CHAR(10) &amp; "(closed)"))</f>
        <v>48
(PFL filed)</v>
      </c>
      <c r="Z4395" s="6" t="str">
        <f>IF(ISBLANK(X4395), "", "Yes")</f>
        <v>Yes</v>
      </c>
    </row>
    <row r="4396" spans="1:26" ht="30" hidden="1" customHeight="1" x14ac:dyDescent="0.3">
      <c r="A4396" s="29" t="s">
        <v>185</v>
      </c>
      <c r="B4396" s="29" t="s">
        <v>188</v>
      </c>
      <c r="C4396" s="31" t="s">
        <v>187</v>
      </c>
      <c r="D4396" s="29" t="s">
        <v>179</v>
      </c>
      <c r="E4396" s="30" t="s">
        <v>186</v>
      </c>
      <c r="F4396" s="24">
        <v>45393</v>
      </c>
      <c r="G4396" s="32">
        <v>1048014</v>
      </c>
      <c r="H4396" s="24">
        <f>IF(ISNUMBER(F4396), F4396+90, "N/A")</f>
        <v>45483</v>
      </c>
      <c r="I4396" s="24">
        <v>45470</v>
      </c>
      <c r="J4396" s="25"/>
      <c r="K4396" s="28"/>
      <c r="L4396" s="28"/>
      <c r="M4396" s="28"/>
      <c r="N4396" s="28"/>
      <c r="O4396" s="27" t="str">
        <f>IF(ISBLANK(J4396), "", IF(LEFT(B4396) = "P", J4396+60, J4396+90))</f>
        <v/>
      </c>
      <c r="P4396" s="25"/>
      <c r="Q4396" s="27" t="str">
        <f>IF(NOT(ISNUMBER(P4396)),"",P4396+15)</f>
        <v/>
      </c>
      <c r="R4396" s="25"/>
      <c r="S4396" s="25"/>
      <c r="T4396" s="26"/>
      <c r="U4396" s="25"/>
      <c r="V4396" s="25"/>
      <c r="W4396" s="25" t="str">
        <f>IF(ISNUMBER(R4396), R4396+120, "")</f>
        <v/>
      </c>
      <c r="X4396" s="24">
        <v>45486</v>
      </c>
      <c r="Y4396" s="23" t="str">
        <f ca="1">IF(LEFT(B4396) = "P",
        IF(OR(ISBLANK(I4396), I4396 = ""), TODAY() - F4396 &amp; CHAR(10) &amp; "(preapproval)", I4396 - F4396 &amp; CHAR(10) &amp; "(PFL filed)"),
       IF(OR(ISBLANK(Z4396), Z4396 = ""), TODAY() - J4396, X4396 - J4396 &amp; CHAR(10) &amp; "(closed)"))</f>
        <v>77
(PFL filed)</v>
      </c>
      <c r="Z4396" s="6" t="str">
        <f>IF(ISBLANK(X4396), "", "Yes")</f>
        <v>Yes</v>
      </c>
    </row>
    <row r="4397" spans="1:26" ht="30" customHeight="1" x14ac:dyDescent="0.3">
      <c r="A4397" s="29" t="s">
        <v>185</v>
      </c>
      <c r="B4397" s="29" t="s">
        <v>184</v>
      </c>
      <c r="C4397" s="31" t="s">
        <v>183</v>
      </c>
      <c r="D4397" s="29" t="s">
        <v>179</v>
      </c>
      <c r="E4397" s="30" t="s">
        <v>182</v>
      </c>
      <c r="F4397" s="24" t="str">
        <f>IF(ISNUMBER(C4397), C4397+90, "N/A")</f>
        <v>N/A</v>
      </c>
      <c r="G4397" s="25"/>
      <c r="H4397" s="29"/>
      <c r="I4397" s="29"/>
      <c r="J4397" s="28"/>
      <c r="K4397" s="28"/>
      <c r="L4397" s="27" t="str">
        <f>IF(ISBLANK(G4397), "", IF(LEFT(#REF!) = "P", G4397+60, G4397+90))</f>
        <v/>
      </c>
      <c r="M4397" s="25"/>
      <c r="N4397" s="27" t="str">
        <f>IF(NOT(ISNUMBER(M4397)),"",M4397+15)</f>
        <v/>
      </c>
      <c r="O4397" s="25"/>
      <c r="P4397" s="25"/>
      <c r="Q4397" s="26"/>
      <c r="R4397" s="25"/>
      <c r="S4397" s="25"/>
      <c r="T4397" s="25" t="str">
        <f>IF(ISNUMBER(O4397), O4397+120, "")</f>
        <v/>
      </c>
      <c r="U4397" s="24"/>
      <c r="V4397" s="25"/>
      <c r="W4397" s="25" t="str">
        <f>IF(ISNUMBER(R4397), R4397+120, "")</f>
        <v/>
      </c>
      <c r="X4397" s="24"/>
      <c r="Y4397" s="23" t="e">
        <f ca="1">IF(LEFT(B4397) = "P",
        IF(OR(ISBLANK(I4397), I4397 = ""), TODAY() - F4397 &amp; CHAR(10) &amp; "(preapproval)", I4397 - F4397 &amp; CHAR(10) &amp; "(PFL filed)"),
       IF(OR(ISBLANK(Z4397), Z4397 = ""), TODAY() - J4397, X4397 - J4397 &amp; CHAR(10) &amp; "(closed)"))</f>
        <v>#VALUE!</v>
      </c>
      <c r="Z4397" s="6" t="str">
        <f>IF(ISBLANK(X4397), "", "Yes")</f>
        <v/>
      </c>
    </row>
    <row r="4398" spans="1:26" ht="14.85" customHeight="1" x14ac:dyDescent="0.3">
      <c r="A4398" s="19"/>
      <c r="B4398" s="19"/>
      <c r="C4398" s="22"/>
      <c r="D4398" s="19"/>
      <c r="E4398" s="21"/>
      <c r="F4398" s="14"/>
      <c r="G4398" s="20"/>
      <c r="H4398" s="14"/>
      <c r="I4398" s="14"/>
      <c r="J4398" s="15"/>
      <c r="K4398" s="18"/>
      <c r="L4398" s="18"/>
      <c r="M4398" s="18"/>
      <c r="N4398" s="18"/>
      <c r="O4398" s="17"/>
      <c r="P4398" s="15"/>
      <c r="Q4398" s="17"/>
      <c r="R4398" s="15"/>
      <c r="S4398" s="15"/>
      <c r="T4398" s="16"/>
      <c r="U4398" s="15"/>
      <c r="V4398" s="15"/>
      <c r="W4398" s="15"/>
      <c r="X4398" s="14"/>
      <c r="Y4398" s="13"/>
      <c r="Z4398" s="12"/>
    </row>
    <row r="4399" spans="1:26" ht="14.85" customHeight="1" x14ac:dyDescent="0.3">
      <c r="A4399" s="19"/>
      <c r="B4399" s="19"/>
      <c r="C4399" s="22"/>
      <c r="D4399" s="19"/>
      <c r="E4399" s="21"/>
      <c r="F4399" s="14"/>
      <c r="G4399" s="20"/>
      <c r="H4399" s="14"/>
      <c r="I4399" s="14"/>
      <c r="J4399" s="15"/>
      <c r="K4399" s="18"/>
      <c r="L4399" s="18"/>
      <c r="M4399" s="18"/>
      <c r="N4399" s="18"/>
      <c r="O4399" s="17"/>
      <c r="P4399" s="15"/>
      <c r="Q4399" s="17"/>
      <c r="R4399" s="15"/>
      <c r="S4399" s="15"/>
      <c r="T4399" s="16"/>
      <c r="U4399" s="15"/>
      <c r="V4399" s="15"/>
      <c r="W4399" s="15"/>
      <c r="X4399" s="14"/>
      <c r="Y4399" s="13"/>
      <c r="Z4399" s="12"/>
    </row>
    <row r="4400" spans="1:26" ht="14.85" customHeight="1" x14ac:dyDescent="0.3">
      <c r="A4400" s="19"/>
      <c r="B4400" s="19"/>
      <c r="C4400" s="22"/>
      <c r="D4400" s="19"/>
      <c r="E4400" s="21"/>
      <c r="F4400" s="14"/>
      <c r="G4400" s="20"/>
      <c r="H4400" s="14"/>
      <c r="I4400" s="14"/>
      <c r="J4400" s="15"/>
      <c r="K4400" s="18"/>
      <c r="L4400" s="18"/>
      <c r="M4400" s="18"/>
      <c r="N4400" s="18"/>
      <c r="O4400" s="17"/>
      <c r="P4400" s="15"/>
      <c r="Q4400" s="17"/>
      <c r="R4400" s="15"/>
      <c r="S4400" s="15"/>
      <c r="T4400" s="16"/>
      <c r="U4400" s="15"/>
      <c r="V4400" s="15"/>
      <c r="W4400" s="15"/>
      <c r="X4400" s="14"/>
      <c r="Y4400" s="13"/>
      <c r="Z4400" s="12"/>
    </row>
    <row r="4401" spans="1:26" ht="14.85" customHeight="1" x14ac:dyDescent="0.3">
      <c r="A4401" s="19"/>
      <c r="B4401" s="19"/>
      <c r="C4401" s="22"/>
      <c r="D4401" s="19"/>
      <c r="E4401" s="21"/>
      <c r="F4401" s="14"/>
      <c r="G4401" s="20"/>
      <c r="H4401" s="14"/>
      <c r="I4401" s="14"/>
      <c r="J4401" s="15"/>
      <c r="K4401" s="18"/>
      <c r="L4401" s="18"/>
      <c r="M4401" s="18"/>
      <c r="N4401" s="18"/>
      <c r="O4401" s="17"/>
      <c r="P4401" s="15"/>
      <c r="Q4401" s="17"/>
      <c r="R4401" s="15"/>
      <c r="S4401" s="15"/>
      <c r="T4401" s="16"/>
      <c r="U4401" s="15"/>
      <c r="V4401" s="15"/>
      <c r="W4401" s="15"/>
      <c r="X4401" s="14"/>
      <c r="Y4401" s="13"/>
      <c r="Z4401" s="12"/>
    </row>
    <row r="4402" spans="1:26" ht="14.85" customHeight="1" x14ac:dyDescent="0.3">
      <c r="A4402" s="19"/>
      <c r="B4402" s="19"/>
      <c r="C4402" s="22"/>
      <c r="D4402" s="19"/>
      <c r="E4402" s="21"/>
      <c r="F4402" s="14"/>
      <c r="G4402" s="20"/>
      <c r="H4402" s="14"/>
      <c r="I4402" s="14"/>
      <c r="J4402" s="15"/>
      <c r="K4402" s="18"/>
      <c r="L4402" s="18"/>
      <c r="M4402" s="18"/>
      <c r="N4402" s="18"/>
      <c r="O4402" s="17"/>
      <c r="P4402" s="15"/>
      <c r="Q4402" s="17"/>
      <c r="R4402" s="15"/>
      <c r="S4402" s="15"/>
      <c r="T4402" s="16"/>
      <c r="U4402" s="15"/>
      <c r="V4402" s="15"/>
      <c r="W4402" s="15"/>
      <c r="X4402" s="14"/>
      <c r="Y4402" s="13"/>
      <c r="Z4402" s="12"/>
    </row>
    <row r="4403" spans="1:26" ht="14.85" customHeight="1" x14ac:dyDescent="0.3">
      <c r="J4403" s="4"/>
    </row>
    <row r="4404" spans="1:26" ht="14.85" customHeight="1" x14ac:dyDescent="0.3">
      <c r="A4404" s="11" t="s">
        <v>181</v>
      </c>
      <c r="B4404" s="10"/>
      <c r="C4404" s="7" t="s">
        <v>180</v>
      </c>
      <c r="D4404" s="6"/>
    </row>
    <row r="4405" spans="1:26" ht="14.85" customHeight="1" x14ac:dyDescent="0.3">
      <c r="A4405" s="9" t="s">
        <v>16</v>
      </c>
      <c r="B4405" s="6">
        <f>COUNTIFS($A$5:$A$4288, "P", $B$5:$B$4288, "&lt;&gt;", $Z$5:$Z$4288, "")</f>
        <v>52</v>
      </c>
      <c r="C4405" s="7" t="s">
        <v>179</v>
      </c>
      <c r="D4405" s="6">
        <f>COUNTIFS($D$5:$D$4288, $C4405, $Z$5:$Z$4288, "")</f>
        <v>46</v>
      </c>
    </row>
    <row r="4406" spans="1:26" ht="14.85" customHeight="1" x14ac:dyDescent="0.3">
      <c r="A4406" s="9" t="s">
        <v>178</v>
      </c>
      <c r="B4406" s="6">
        <f>COUNTIFS($A$5:$A$4288, "A", $B$5:$B$4288, "&lt;&gt;", $Z$5:$Z$4288, "")</f>
        <v>2</v>
      </c>
      <c r="C4406" s="7" t="s">
        <v>177</v>
      </c>
      <c r="D4406" s="6">
        <f>COUNTIFS($D$5:$D$4288, $C4406, $Z$5:$Z$4288, "")</f>
        <v>2</v>
      </c>
    </row>
    <row r="4407" spans="1:26" ht="14.85" customHeight="1" x14ac:dyDescent="0.3">
      <c r="A4407" s="8" t="s">
        <v>73</v>
      </c>
      <c r="B4407" s="6">
        <f>COUNTIFS($A$5:$A$4288, "C", $B$5:$B$4288, "&lt;&gt;", $Z$5:$Z$4288, "")</f>
        <v>2</v>
      </c>
      <c r="C4407" s="7" t="s">
        <v>176</v>
      </c>
      <c r="D4407" s="6">
        <f>COUNTIFS($D$5:$D$4288, $C4407, $Z$5:$Z$4288, "")</f>
        <v>1</v>
      </c>
    </row>
    <row r="4408" spans="1:26" ht="14.85" customHeight="1" x14ac:dyDescent="0.3">
      <c r="A4408" s="8" t="s">
        <v>175</v>
      </c>
      <c r="B4408" s="6">
        <f>COUNTIFS($A$5:$A$4288, "C/A", $B$5:$B$4288, "&lt;&gt;", $Z$5:$Z$4288, "")</f>
        <v>0</v>
      </c>
      <c r="C4408" s="7" t="s">
        <v>174</v>
      </c>
      <c r="D4408" s="6">
        <f>COUNTIFS($D$5:$D$4288, $C4408, $Z$5:$Z$4288, "")</f>
        <v>3</v>
      </c>
    </row>
    <row r="4409" spans="1:26" ht="14.85" customHeight="1" x14ac:dyDescent="0.3">
      <c r="A4409" s="8" t="s">
        <v>173</v>
      </c>
      <c r="B4409" s="6">
        <f>COUNTIFS($A$5:$A$4288, "Sup Ct", $B$5:$B$4288, "&lt;&gt;", $Z$5:$Z$4288, "")</f>
        <v>0</v>
      </c>
      <c r="C4409" s="7" t="s">
        <v>172</v>
      </c>
      <c r="D4409" s="6">
        <f>COUNTIFS($D$5:$D$4288, $C4409, $Z$5:$Z$4288, "")</f>
        <v>1</v>
      </c>
    </row>
    <row r="4410" spans="1:26" ht="14.85" customHeight="1" x14ac:dyDescent="0.3">
      <c r="A4410" s="8" t="s">
        <v>171</v>
      </c>
      <c r="B4410" s="6">
        <f>SUM(B4405:B4409)</f>
        <v>56</v>
      </c>
      <c r="C4410" s="7" t="s">
        <v>11</v>
      </c>
      <c r="D4410" s="6">
        <f>COUNTIFS($D$5:$D$4288, $C4410, $Z$5:$Z$4288, "")</f>
        <v>3</v>
      </c>
    </row>
    <row r="4411" spans="1:26" ht="14.85" customHeight="1" x14ac:dyDescent="0.3">
      <c r="C4411" s="7" t="s">
        <v>171</v>
      </c>
      <c r="D4411" s="6">
        <f>SUM(D4405:D4410)</f>
        <v>56</v>
      </c>
    </row>
  </sheetData>
  <sheetProtection formatColumns="0" formatRows="0" insertRows="0" sort="0" autoFilter="0"/>
  <protectedRanges>
    <protectedRange password="CC84" sqref="U2464 R2463:S2463 U2463:X2463 B2463:C2463 E2463:N2463" name="Formulas_2"/>
    <protectedRange password="CC84" sqref="B528:B529" name="Formulas_16"/>
    <protectedRange password="CC84" sqref="B566" name="Formulas_2_5"/>
    <protectedRange password="CC84" sqref="B567:B568" name="Formulas_3_2"/>
    <protectedRange password="CC84" sqref="B569" name="Formulas_1_1_2"/>
    <protectedRange password="CC84" sqref="B570:B572" name="Formulas_1_2_2"/>
    <protectedRange password="CC84" sqref="B572" name="Formulas_1_1_1_1_1"/>
    <protectedRange password="CC84" sqref="B573" name="Formulas_2_1_2"/>
    <protectedRange password="CC84" sqref="B574:B579" name="Formulas_2_2_2"/>
    <protectedRange password="CC84" sqref="B580:B581" name="Formulas_10_15"/>
    <protectedRange password="CC84" sqref="B582" name="Formulas_11_4"/>
    <protectedRange password="CC84" sqref="B583:B584" name="Formulas_12_16"/>
    <protectedRange password="CC84" sqref="B585" name="Formulas_13_16"/>
    <protectedRange password="CC84" sqref="B586" name="Formulas_14_16"/>
    <protectedRange password="CC84" sqref="B609:B612 B598:B607" name="Formulas_15_4"/>
    <protectedRange password="CC84" sqref="B595:B596" name="Formulas_1_3_18"/>
    <protectedRange password="CC84" sqref="B597" name="Formulas_2_3_18"/>
    <protectedRange password="CC84" sqref="B619:B620" name="Formulas_17_21"/>
    <protectedRange password="CC84" sqref="B621" name="Formulas_18_20"/>
    <protectedRange password="CC84" sqref="B622:B624" name="Formulas_19_20"/>
    <protectedRange password="CC84" sqref="B625:B627" name="Formulas_35_18"/>
    <protectedRange password="CC84" sqref="B628:B630" name="Formulas_36_18"/>
    <protectedRange password="CC84" sqref="B631" name="Formulas_37_17"/>
    <protectedRange password="CC84" sqref="B632:B633" name="Formulas_38_18"/>
    <protectedRange password="CC84" sqref="B634:B635" name="Formulas_39_18"/>
    <protectedRange password="CC84" sqref="C528:C529" name="Formulas_43"/>
    <protectedRange password="CC84" sqref="C566" name="Formulas_2_20"/>
    <protectedRange password="CC84" sqref="C567:C568" name="Formulas_3_18"/>
    <protectedRange password="CC84" sqref="C569" name="Formulas_1_1_18"/>
    <protectedRange password="CC84" sqref="C570:C572" name="Formulas_1_2_18"/>
    <protectedRange password="CC84" sqref="C572" name="Formulas_1_1_1_1_2"/>
    <protectedRange password="CC84" sqref="C573" name="Formulas_2_1_17"/>
    <protectedRange password="CC84" sqref="C574:C579" name="Formulas_2_2_18"/>
    <protectedRange password="CC84" sqref="C580:C581" name="Formulas_10_19"/>
    <protectedRange password="CC84" sqref="C582" name="Formulas_11_15"/>
    <protectedRange password="CC84" sqref="C583:C584" name="Formulas_12_20"/>
    <protectedRange password="CC84" sqref="C585" name="Formulas_13_20"/>
    <protectedRange password="CC84" sqref="C586" name="Formulas_14_20"/>
    <protectedRange password="CC84" sqref="C609:C612 C598:C607" name="Formulas_15_20"/>
    <protectedRange password="CC84" sqref="C595:C596" name="Formulas_1_3_19"/>
    <protectedRange password="CC84" sqref="C597" name="Formulas_2_3_19"/>
    <protectedRange password="CC84" sqref="C619:C620" name="Formulas_17_22"/>
    <protectedRange password="CC84" sqref="C621" name="Formulas_18_21"/>
    <protectedRange password="CC84" sqref="C622:C624" name="Formulas_19_21"/>
    <protectedRange password="CC84" sqref="C625:C627" name="Formulas_35_23"/>
    <protectedRange password="CC84" sqref="C628:C630" name="Formulas_36_23"/>
    <protectedRange password="CC84" sqref="C631" name="Formulas_37_22"/>
    <protectedRange password="CC84" sqref="C632:C633" name="Formulas_38_23"/>
    <protectedRange password="CC84" sqref="C634" name="Formulas_39_23"/>
    <protectedRange password="CC84" sqref="E569" name="Formulas_1_1_19"/>
    <protectedRange password="CC84" sqref="E570:E572" name="Formulas_1_2_19"/>
    <protectedRange password="CC84" sqref="E572" name="Formulas_1_1_1_1_13"/>
    <protectedRange password="CC84" sqref="E573" name="Formulas_2_1_18"/>
    <protectedRange password="CC84" sqref="E574:E579" name="Formulas_2_2_19"/>
    <protectedRange password="CC84" sqref="E580:E581" name="Formulas_10_20"/>
    <protectedRange password="CC84" sqref="E582" name="Formulas_11_19"/>
    <protectedRange password="CC84" sqref="E583:E584" name="Formulas_12_21"/>
    <protectedRange password="CC84" sqref="E585" name="Formulas_13_21"/>
    <protectedRange password="CC84" sqref="E586" name="Formulas_14_21"/>
    <protectedRange password="CC84" sqref="E609:E612 E598:E607" name="Formulas_15_21"/>
    <protectedRange password="CC84" sqref="E595:E596" name="Formulas_1_3_20"/>
    <protectedRange password="CC84" sqref="E597" name="Formulas_2_3_20"/>
    <protectedRange password="CC84" sqref="E619:E620" name="Formulas_17_23"/>
    <protectedRange password="CC84" sqref="E621" name="Formulas_18_22"/>
    <protectedRange password="CC84" sqref="E622:E624" name="Formulas_19_22"/>
    <protectedRange password="CC84" sqref="E625:E627" name="Formulas_35_24"/>
    <protectedRange password="CC84" sqref="E628:E630" name="Formulas_36_24"/>
    <protectedRange password="CC84" sqref="E631" name="Formulas_37_23"/>
    <protectedRange password="CC84" sqref="E632:E633" name="Formulas_38_24"/>
    <protectedRange password="CC84" sqref="E634" name="Formulas_39_24"/>
    <protectedRange password="CC84" sqref="E528:W529" name="Formulas_86"/>
    <protectedRange password="CC84" sqref="E566:W566" name="Formulas_2_23"/>
    <protectedRange password="CC84" sqref="E567:W568" name="Formulas_3_21"/>
    <protectedRange password="CC84" sqref="F569:W569" name="Formulas_1_1_21"/>
    <protectedRange password="CC84" sqref="F570:W572" name="Formulas_1_2_21"/>
    <protectedRange password="CC84" sqref="F572:W572" name="Formulas_1_1_1_1_18"/>
    <protectedRange password="CC84" sqref="F573:W573" name="Formulas_2_1_20"/>
    <protectedRange password="CC84" sqref="F574:W579" name="Formulas_2_2_21"/>
    <protectedRange password="CC84" sqref="F580:W581" name="Formulas_10_22"/>
    <protectedRange password="CC84" sqref="F582:W582" name="Formulas_11_21"/>
    <protectedRange password="CC84" sqref="F583:W584" name="Formulas_12_23"/>
    <protectedRange password="CC84" sqref="F585:W585" name="Formulas_13_23"/>
    <protectedRange password="CC84" sqref="F586:W586" name="Formulas_14_23"/>
    <protectedRange password="CC84" sqref="F609:W612 F598:W607" name="Formulas_15_23"/>
    <protectedRange password="CC84" sqref="F595:W596" name="Formulas_1_3_22"/>
    <protectedRange password="CC84" sqref="F597:W597" name="Formulas_2_3_22"/>
    <protectedRange password="CC84" sqref="F619:W620" name="Formulas_17_25"/>
    <protectedRange password="CC84" sqref="F621:W621" name="Formulas_18_24"/>
    <protectedRange password="CC84" sqref="F622:W624" name="Formulas_19_24"/>
    <protectedRange password="CC84" sqref="F625:W627" name="Formulas_35_26"/>
    <protectedRange password="CC84" sqref="F628:W630" name="Formulas_36_26"/>
    <protectedRange password="CC84" sqref="F631:W631" name="Formulas_37_25"/>
    <protectedRange password="CC84" sqref="F632:W633" name="Formulas_38_26"/>
    <protectedRange password="CC84" sqref="F634:W635" name="Formulas_39_26"/>
    <protectedRange password="CC84" sqref="X528:X529" name="Formulas_99"/>
    <protectedRange password="CC84" sqref="X566" name="Formulas_2_41"/>
    <protectedRange password="CC84" sqref="X567:X568" name="Formulas_3_40"/>
    <protectedRange password="CC84" sqref="X569" name="Formulas_1_1_40"/>
    <protectedRange password="CC84" sqref="X570:X572" name="Formulas_1_2_40"/>
    <protectedRange password="CC84" sqref="X573" name="Formulas_2_1_38"/>
    <protectedRange password="CC84" sqref="X574:X579" name="Formulas_2_2_40"/>
    <protectedRange password="CC84" sqref="X580:X581" name="Formulas_10_40"/>
    <protectedRange password="CC84" sqref="X582" name="Formulas_11_39"/>
    <protectedRange password="CC84" sqref="X583:X584" name="Formulas_12_42"/>
    <protectedRange password="CC84" sqref="X585" name="Formulas_13_42"/>
    <protectedRange password="CC84" sqref="X586" name="Formulas_14_42"/>
    <protectedRange password="CC84" sqref="X609:X612 X598:X607" name="Formulas_15_47"/>
    <protectedRange password="CC84" sqref="X595:X596" name="Formulas_1_3_45"/>
    <protectedRange password="CC84" sqref="X597" name="Formulas_2_3_45"/>
    <protectedRange password="CC84" sqref="X619:X620" name="Formulas_17_49"/>
    <protectedRange password="CC84" sqref="X621" name="Formulas_18_48"/>
    <protectedRange password="CC84" sqref="X622:X624" name="Formulas_19_48"/>
    <protectedRange password="CC84" sqref="X625:X627" name="Formulas_35_51"/>
    <protectedRange password="CC84" sqref="X628:X630" name="Formulas_36_51"/>
    <protectedRange password="CC84" sqref="X631" name="Formulas_37_49"/>
    <protectedRange password="CC84" sqref="X632:X633" name="Formulas_38_51"/>
    <protectedRange password="CC84" sqref="X634:X635" name="Formulas_39_51"/>
  </protectedRanges>
  <autoFilter ref="A5:Z4397" xr:uid="{00000000-0001-0000-0100-000000000000}">
    <filterColumn colId="0">
      <filters blank="1">
        <filter val="P"/>
      </filters>
    </filterColumn>
    <filterColumn colId="25">
      <filters blank="1"/>
    </filterColumn>
  </autoFilter>
  <mergeCells count="1">
    <mergeCell ref="A4404:B4404"/>
  </mergeCells>
  <dataValidations count="4">
    <dataValidation type="list" allowBlank="1" showInputMessage="1" showErrorMessage="1" sqref="D2970:D3362 D1984 D2968 D142 D162:D171 D225:D245 D247:D249 D251:D264 D282:D285 D287:D288 D292:D297 D300 D310:D313 D157:D159 D372:D389 D391:D400 D3384:D3412 D3414:D3421 D3424:D3446 D3453:D3455 D3618:D3622 D3771:D3778 D3828:D3834 D2196:D2210 D6:D15 D18 D20 D25 D79 D92 D101 D139 D128 D316:D365 D186:D209 D402:D425 D427:D529 D665:D749 D956:D1025 D1215:D1241 D1732:D1974 D1999:D2056 D3448:D3451 D3483:D3540 D3639:D3686 D3733:D3755 D3780:D3801 D23 D28:D30 D65:D68 D145:D148 D153:D155 D174:D180 D183 D211:D223 D266:D280 D304:D306 D531:D543 D545:D655 D658:D663 D752:D865 D867:D954 D1027:D1102 D1104:D1190 D1192:D1213 D1243:D1675 D1677:D1730 D2058:D2068 D2074:D2130 D2132:D2138 D2140:D2193 D2215:D2966 D3364:D3382 D3469:D3470 D3479 D3481 D3542:D3614 D3624:D3637 D3688:D3699 D3701:D3707 D3709:D3730 D3757:D3769 D3803:D3805 D3807 D3809:D3814 D3816:D3823 D3836 D3838:D3857 D3908 D4060:D4061 D3473:D3477 D3457:D3467 D4257:D4277 D4291 D4287:D4289 D4294:D4402" xr:uid="{00000000-0002-0000-0100-000003000000}">
      <formula1>"School,Library,Telemedicine,G-Primary,K-Primary,HCF-Primary,Other"</formula1>
    </dataValidation>
    <dataValidation type="list" allowBlank="1" showInputMessage="1" showErrorMessage="1" errorTitle="Invalid Entry" error="You have entered invalid data. Please try again._x000a__x000a_You may use the dropdown menu to select an option." sqref="A3710 A852 A3098:A3114 A3116:A3121 A3123:A3126 A3128:A3129 A3131:A3132 A3212 A3202:A3208 A3214:A3218 A3239:A3246 A3249:A3252 A3274 A3260:A3261 A3266:A3267 A3276:A3286 A3289:A3293 A3304:A3308 A3221:A3237 A3313:A3328 A2445:A3093 A3330:A3361 A3364:A3383 A3134:A3199 A4296 A4287:A4289 A4298:A4402" xr:uid="{00000000-0002-0000-0100-000002000000}">
      <formula1>"P,A,C,C/A,Sup Ct"</formula1>
    </dataValidation>
    <dataValidation type="list" allowBlank="1" showInputMessage="1" showErrorMessage="1" errorTitle="Invalid Entry" error="You have entered invalid data._x000a__x000a_Please use the in-cell dropdown menu to select School, Library, Telemedicine, Primary, or Other." sqref="E668:E671" xr:uid="{00000000-0002-0000-0100-000001000000}">
      <formula1>"School,Library,Telemedicine,Primary,Other"</formula1>
    </dataValidation>
    <dataValidation type="date" allowBlank="1" showInputMessage="1" showErrorMessage="1" errorTitle="Invalid Date" error="You have entered an invalid date. Please try again._x000a__x000a_Note that this field must contain only a date, with no additional numbers or text. If an Amended Application was filed, use the Amended Date." sqref="F668:F671 F148 F221:F225 F121 J2467:J2468 H121:J121 H668:J671 H148:J148 H221:J225 K121:W121 K668:W671 K148:W148 K221:W225" xr:uid="{00000000-0002-0000-0100-000000000000}">
      <formula1>36526</formula1>
      <formula2>47848</formula2>
    </dataValidation>
  </dataValidations>
  <printOptions horizontalCentered="1"/>
  <pageMargins left="0.25" right="0.25" top="0.25" bottom="0.25" header="0.3" footer="0.3"/>
  <pageSetup paperSize="5" scale="37" fitToHeight="0" pageOrder="overThenDown" orientation="landscape" r:id="rId1"/>
  <headerFooter>
    <oddFooter xml:space="preserve">&amp;L* All days represented are Business Days.&amp;CPage (&amp;P)&amp;RRevised on: &amp;D </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523CD-1D39-4E24-9687-076F36121EB1}">
  <dimension ref="A1:O2"/>
  <sheetViews>
    <sheetView workbookViewId="0">
      <selection activeCell="A2" sqref="A2"/>
    </sheetView>
  </sheetViews>
  <sheetFormatPr defaultRowHeight="14.4" x14ac:dyDescent="0.3"/>
  <cols>
    <col min="1" max="1" width="15.5546875" bestFit="1" customWidth="1"/>
    <col min="2" max="2" width="22.6640625" bestFit="1" customWidth="1"/>
    <col min="3" max="3" width="16.5546875" bestFit="1" customWidth="1"/>
    <col min="4" max="4" width="18" bestFit="1" customWidth="1"/>
    <col min="5" max="5" width="19.5546875" bestFit="1" customWidth="1"/>
    <col min="6" max="6" width="14.21875" bestFit="1" customWidth="1"/>
    <col min="7" max="7" width="21.88671875" bestFit="1" customWidth="1"/>
    <col min="8" max="8" width="24.77734375" bestFit="1" customWidth="1"/>
    <col min="9" max="9" width="11.5546875" bestFit="1" customWidth="1"/>
    <col min="10" max="10" width="20.88671875" bestFit="1" customWidth="1"/>
    <col min="11" max="11" width="37.21875" bestFit="1" customWidth="1"/>
    <col min="12" max="12" width="21" bestFit="1" customWidth="1"/>
    <col min="13" max="13" width="15.77734375" bestFit="1" customWidth="1"/>
    <col min="14" max="14" width="31.33203125" bestFit="1" customWidth="1"/>
    <col min="15" max="15" width="9" bestFit="1" customWidth="1"/>
  </cols>
  <sheetData>
    <row r="1" spans="1:15" x14ac:dyDescent="0.3">
      <c r="A1" t="s">
        <v>0</v>
      </c>
      <c r="B1" t="s">
        <v>1</v>
      </c>
      <c r="C1" t="s">
        <v>2811</v>
      </c>
      <c r="D1" t="s">
        <v>2810</v>
      </c>
      <c r="E1" t="s">
        <v>2809</v>
      </c>
      <c r="F1" t="s">
        <v>2808</v>
      </c>
      <c r="G1" t="s">
        <v>7</v>
      </c>
      <c r="H1" t="s">
        <v>2</v>
      </c>
      <c r="I1" t="s">
        <v>3</v>
      </c>
      <c r="J1" t="s">
        <v>4</v>
      </c>
      <c r="K1" t="s">
        <v>2807</v>
      </c>
      <c r="L1" t="s">
        <v>2806</v>
      </c>
      <c r="M1" t="s">
        <v>2805</v>
      </c>
      <c r="N1" t="s">
        <v>2804</v>
      </c>
      <c r="O1" t="s">
        <v>6</v>
      </c>
    </row>
    <row r="2" spans="1:15" x14ac:dyDescent="0.3">
      <c r="A2" s="3" t="s">
        <v>2803</v>
      </c>
      <c r="B2" s="3" t="s">
        <v>73</v>
      </c>
      <c r="C2" s="3" t="s">
        <v>2802</v>
      </c>
      <c r="D2" s="3" t="s">
        <v>2801</v>
      </c>
      <c r="E2" s="3" t="s">
        <v>2800</v>
      </c>
      <c r="F2" s="3" t="s">
        <v>2799</v>
      </c>
      <c r="G2" s="4">
        <v>42989</v>
      </c>
      <c r="H2" s="4"/>
      <c r="I2" s="4">
        <v>43069</v>
      </c>
      <c r="J2" s="4"/>
      <c r="K2" s="4"/>
      <c r="L2" s="321"/>
      <c r="M2" s="3"/>
      <c r="N2" s="5">
        <v>1152.6510532407301</v>
      </c>
      <c r="O2" t="b">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5BD7-75C2-44FC-A681-B393AA4D7833}">
  <dimension ref="A1:F13"/>
  <sheetViews>
    <sheetView workbookViewId="0">
      <selection activeCell="A2" sqref="A2"/>
    </sheetView>
  </sheetViews>
  <sheetFormatPr defaultRowHeight="14.4" x14ac:dyDescent="0.3"/>
  <cols>
    <col min="1" max="1" width="16.21875" bestFit="1" customWidth="1"/>
    <col min="2" max="2" width="44.21875" bestFit="1" customWidth="1"/>
    <col min="3" max="3" width="61.33203125" bestFit="1" customWidth="1"/>
    <col min="4" max="4" width="35.21875" bestFit="1" customWidth="1"/>
    <col min="5" max="5" width="36" bestFit="1" customWidth="1"/>
    <col min="6" max="6" width="9" bestFit="1" customWidth="1"/>
  </cols>
  <sheetData>
    <row r="1" spans="1:6" x14ac:dyDescent="0.3">
      <c r="A1" t="s">
        <v>2839</v>
      </c>
      <c r="B1" t="s">
        <v>2838</v>
      </c>
      <c r="C1" t="s">
        <v>2837</v>
      </c>
      <c r="D1" t="s">
        <v>2836</v>
      </c>
      <c r="E1" t="s">
        <v>2835</v>
      </c>
      <c r="F1" t="s">
        <v>6</v>
      </c>
    </row>
    <row r="2" spans="1:6" x14ac:dyDescent="0.3">
      <c r="A2" s="3" t="s">
        <v>2814</v>
      </c>
      <c r="B2" s="3" t="s">
        <v>2834</v>
      </c>
      <c r="C2" s="3" t="s">
        <v>2833</v>
      </c>
      <c r="D2" s="4">
        <v>45992</v>
      </c>
      <c r="E2" s="4"/>
      <c r="F2" t="b">
        <v>0</v>
      </c>
    </row>
    <row r="3" spans="1:6" x14ac:dyDescent="0.3">
      <c r="A3" s="3" t="s">
        <v>2814</v>
      </c>
      <c r="B3" s="3" t="s">
        <v>2832</v>
      </c>
      <c r="C3" s="3" t="s">
        <v>2828</v>
      </c>
      <c r="D3" s="4">
        <v>45992</v>
      </c>
      <c r="E3" s="4"/>
      <c r="F3" t="b">
        <v>0</v>
      </c>
    </row>
    <row r="4" spans="1:6" x14ac:dyDescent="0.3">
      <c r="A4" s="3" t="s">
        <v>2814</v>
      </c>
      <c r="B4" s="3" t="s">
        <v>2831</v>
      </c>
      <c r="C4" s="3" t="s">
        <v>2830</v>
      </c>
      <c r="D4" s="4">
        <v>45992</v>
      </c>
      <c r="E4" s="4"/>
      <c r="F4" t="b">
        <v>0</v>
      </c>
    </row>
    <row r="5" spans="1:6" x14ac:dyDescent="0.3">
      <c r="A5" s="3" t="s">
        <v>2814</v>
      </c>
      <c r="B5" s="3" t="s">
        <v>2829</v>
      </c>
      <c r="C5" s="3" t="s">
        <v>2828</v>
      </c>
      <c r="D5" s="4">
        <v>45992</v>
      </c>
      <c r="E5" s="4"/>
      <c r="F5" t="b">
        <v>0</v>
      </c>
    </row>
    <row r="6" spans="1:6" x14ac:dyDescent="0.3">
      <c r="A6" s="3" t="s">
        <v>2814</v>
      </c>
      <c r="B6" s="3" t="s">
        <v>2827</v>
      </c>
      <c r="C6" s="3" t="s">
        <v>2826</v>
      </c>
      <c r="D6" s="4">
        <v>46174</v>
      </c>
      <c r="E6" s="4"/>
      <c r="F6" t="b">
        <v>0</v>
      </c>
    </row>
    <row r="7" spans="1:6" x14ac:dyDescent="0.3">
      <c r="A7" s="3" t="s">
        <v>2814</v>
      </c>
      <c r="B7" s="3" t="s">
        <v>2825</v>
      </c>
      <c r="C7" s="3" t="s">
        <v>2824</v>
      </c>
      <c r="D7" s="4">
        <v>46174</v>
      </c>
      <c r="E7" s="4"/>
      <c r="F7" t="b">
        <v>0</v>
      </c>
    </row>
    <row r="8" spans="1:6" x14ac:dyDescent="0.3">
      <c r="A8" s="3" t="s">
        <v>2814</v>
      </c>
      <c r="B8" s="3" t="s">
        <v>2823</v>
      </c>
      <c r="C8" s="3" t="s">
        <v>2821</v>
      </c>
      <c r="D8" s="4">
        <v>46204</v>
      </c>
      <c r="E8" s="4"/>
      <c r="F8" t="b">
        <v>0</v>
      </c>
    </row>
    <row r="9" spans="1:6" x14ac:dyDescent="0.3">
      <c r="A9" s="3" t="s">
        <v>2814</v>
      </c>
      <c r="B9" s="3" t="s">
        <v>2822</v>
      </c>
      <c r="C9" s="3" t="s">
        <v>2821</v>
      </c>
      <c r="D9" s="4">
        <v>46204</v>
      </c>
      <c r="E9" s="4"/>
      <c r="F9" t="b">
        <v>0</v>
      </c>
    </row>
    <row r="10" spans="1:6" x14ac:dyDescent="0.3">
      <c r="A10" s="3" t="s">
        <v>2814</v>
      </c>
      <c r="B10" s="3" t="s">
        <v>2820</v>
      </c>
      <c r="C10" s="3" t="s">
        <v>2819</v>
      </c>
      <c r="D10" s="4">
        <v>46235</v>
      </c>
      <c r="E10" s="4"/>
      <c r="F10" t="b">
        <v>0</v>
      </c>
    </row>
    <row r="11" spans="1:6" x14ac:dyDescent="0.3">
      <c r="A11" s="3" t="s">
        <v>2814</v>
      </c>
      <c r="B11" s="3" t="s">
        <v>2818</v>
      </c>
      <c r="C11" s="3" t="s">
        <v>2817</v>
      </c>
      <c r="D11" s="4">
        <v>46266</v>
      </c>
      <c r="E11" s="4"/>
      <c r="F11" t="b">
        <v>0</v>
      </c>
    </row>
    <row r="12" spans="1:6" x14ac:dyDescent="0.3">
      <c r="A12" s="3" t="s">
        <v>2814</v>
      </c>
      <c r="B12" s="3" t="s">
        <v>2816</v>
      </c>
      <c r="C12" s="3" t="s">
        <v>2815</v>
      </c>
      <c r="D12" s="4">
        <v>46296</v>
      </c>
      <c r="E12" s="4"/>
      <c r="F12" t="b">
        <v>0</v>
      </c>
    </row>
    <row r="13" spans="1:6" x14ac:dyDescent="0.3">
      <c r="A13" s="3" t="s">
        <v>2814</v>
      </c>
      <c r="B13" s="3" t="s">
        <v>2813</v>
      </c>
      <c r="C13" s="3" t="s">
        <v>2812</v>
      </c>
      <c r="D13" s="4">
        <v>46327</v>
      </c>
      <c r="E13" s="4"/>
      <c r="F13" t="b">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2DD0B-1517-4482-BB7F-DB44BE57A474}">
  <dimension ref="A1:H47"/>
  <sheetViews>
    <sheetView workbookViewId="0">
      <pane ySplit="1" topLeftCell="A2" activePane="bottomLeft" state="frozen"/>
      <selection pane="bottomLeft" activeCell="B14" sqref="B14"/>
    </sheetView>
  </sheetViews>
  <sheetFormatPr defaultRowHeight="14.4" x14ac:dyDescent="0.3"/>
  <cols>
    <col min="1" max="1" width="53.88671875" style="1" bestFit="1" customWidth="1"/>
    <col min="2" max="3" width="80.88671875" style="1" bestFit="1" customWidth="1"/>
    <col min="4" max="4" width="20" style="1" bestFit="1" customWidth="1"/>
    <col min="5" max="5" width="35.6640625" style="1" bestFit="1" customWidth="1"/>
    <col min="6" max="6" width="9" style="1" bestFit="1" customWidth="1"/>
    <col min="7" max="7" width="15" style="1" bestFit="1" customWidth="1"/>
    <col min="8" max="8" width="80.88671875" style="1" bestFit="1" customWidth="1"/>
    <col min="9" max="16384" width="8.88671875" style="1"/>
  </cols>
  <sheetData>
    <row r="1" spans="1:8" x14ac:dyDescent="0.3">
      <c r="A1" s="1" t="s">
        <v>2976</v>
      </c>
      <c r="B1" s="1" t="s">
        <v>2975</v>
      </c>
      <c r="C1" s="1" t="s">
        <v>2837</v>
      </c>
      <c r="D1" s="1" t="s">
        <v>2974</v>
      </c>
      <c r="E1" s="1" t="s">
        <v>2973</v>
      </c>
      <c r="F1" s="1" t="s">
        <v>6</v>
      </c>
      <c r="G1" s="1" t="s">
        <v>2972</v>
      </c>
      <c r="H1" s="1" t="s">
        <v>2971</v>
      </c>
    </row>
    <row r="2" spans="1:8" ht="43.2" x14ac:dyDescent="0.3">
      <c r="A2" s="322" t="s">
        <v>2866</v>
      </c>
      <c r="B2" s="322" t="s">
        <v>2970</v>
      </c>
      <c r="C2" s="1" t="s">
        <v>2969</v>
      </c>
      <c r="D2" s="322" t="s">
        <v>2877</v>
      </c>
      <c r="E2" s="324"/>
      <c r="F2" s="322" t="s">
        <v>17</v>
      </c>
      <c r="G2" s="323"/>
      <c r="H2" s="322" t="s">
        <v>2968</v>
      </c>
    </row>
    <row r="3" spans="1:8" ht="28.8" x14ac:dyDescent="0.3">
      <c r="A3" s="322" t="s">
        <v>2866</v>
      </c>
      <c r="B3" s="322" t="s">
        <v>2967</v>
      </c>
      <c r="C3" s="1" t="s">
        <v>2966</v>
      </c>
      <c r="D3" s="322" t="s">
        <v>2877</v>
      </c>
      <c r="E3" s="324"/>
      <c r="F3" s="322" t="s">
        <v>17</v>
      </c>
      <c r="G3" s="323"/>
      <c r="H3" s="322"/>
    </row>
    <row r="4" spans="1:8" ht="86.4" x14ac:dyDescent="0.3">
      <c r="A4" s="322" t="s">
        <v>2950</v>
      </c>
      <c r="B4" s="322" t="s">
        <v>2965</v>
      </c>
      <c r="C4" s="1" t="s">
        <v>2964</v>
      </c>
      <c r="D4" s="322" t="s">
        <v>2851</v>
      </c>
      <c r="E4" s="324"/>
      <c r="F4" s="322" t="s">
        <v>17</v>
      </c>
      <c r="G4" s="323"/>
      <c r="H4" s="322"/>
    </row>
    <row r="5" spans="1:8" ht="100.8" x14ac:dyDescent="0.3">
      <c r="A5" s="322" t="s">
        <v>2950</v>
      </c>
      <c r="B5" s="322" t="s">
        <v>2963</v>
      </c>
      <c r="C5" s="1" t="s">
        <v>2962</v>
      </c>
      <c r="D5" s="322" t="s">
        <v>2961</v>
      </c>
      <c r="E5" s="324"/>
      <c r="F5" s="322" t="s">
        <v>17</v>
      </c>
      <c r="G5" s="323"/>
      <c r="H5" s="322"/>
    </row>
    <row r="6" spans="1:8" ht="57.6" x14ac:dyDescent="0.3">
      <c r="A6" s="322" t="s">
        <v>2950</v>
      </c>
      <c r="B6" s="322" t="s">
        <v>2960</v>
      </c>
      <c r="C6" s="1" t="s">
        <v>2959</v>
      </c>
      <c r="D6" s="322" t="s">
        <v>2877</v>
      </c>
      <c r="E6" s="324"/>
      <c r="F6" s="322" t="s">
        <v>17</v>
      </c>
      <c r="G6" s="323"/>
      <c r="H6" s="322"/>
    </row>
    <row r="7" spans="1:8" ht="28.8" x14ac:dyDescent="0.3">
      <c r="A7" s="322" t="s">
        <v>2950</v>
      </c>
      <c r="B7" s="322" t="s">
        <v>2958</v>
      </c>
      <c r="C7" s="1" t="s">
        <v>2957</v>
      </c>
      <c r="D7" s="322" t="s">
        <v>2877</v>
      </c>
      <c r="E7" s="324"/>
      <c r="F7" s="322" t="s">
        <v>17</v>
      </c>
      <c r="G7" s="323"/>
      <c r="H7" s="322" t="s">
        <v>2877</v>
      </c>
    </row>
    <row r="8" spans="1:8" ht="43.2" x14ac:dyDescent="0.3">
      <c r="A8" s="322" t="s">
        <v>2950</v>
      </c>
      <c r="B8" s="322" t="s">
        <v>2956</v>
      </c>
      <c r="C8" s="1" t="s">
        <v>2955</v>
      </c>
      <c r="D8" s="322" t="s">
        <v>2954</v>
      </c>
      <c r="E8" s="324"/>
      <c r="F8" s="322" t="s">
        <v>17</v>
      </c>
      <c r="G8" s="323"/>
      <c r="H8" s="322"/>
    </row>
    <row r="9" spans="1:8" ht="72" x14ac:dyDescent="0.3">
      <c r="A9" s="322" t="s">
        <v>2950</v>
      </c>
      <c r="B9" s="322" t="s">
        <v>2953</v>
      </c>
      <c r="C9" s="1" t="s">
        <v>2952</v>
      </c>
      <c r="D9" s="322" t="s">
        <v>2951</v>
      </c>
      <c r="E9" s="324"/>
      <c r="F9" s="322" t="s">
        <v>17</v>
      </c>
      <c r="G9" s="323"/>
      <c r="H9" s="322"/>
    </row>
    <row r="10" spans="1:8" ht="72" x14ac:dyDescent="0.3">
      <c r="A10" s="322" t="s">
        <v>2950</v>
      </c>
      <c r="B10" s="322" t="s">
        <v>2949</v>
      </c>
      <c r="C10" s="1" t="s">
        <v>2948</v>
      </c>
      <c r="D10" s="322" t="s">
        <v>2947</v>
      </c>
      <c r="E10" s="324"/>
      <c r="F10" s="322" t="s">
        <v>17</v>
      </c>
      <c r="G10" s="323"/>
      <c r="H10" s="322"/>
    </row>
    <row r="11" spans="1:8" ht="43.2" x14ac:dyDescent="0.3">
      <c r="A11" s="322" t="s">
        <v>2946</v>
      </c>
      <c r="B11" s="322" t="s">
        <v>2945</v>
      </c>
      <c r="C11" s="1" t="s">
        <v>2944</v>
      </c>
      <c r="D11" s="322" t="s">
        <v>2877</v>
      </c>
      <c r="E11" s="324"/>
      <c r="F11" s="322" t="s">
        <v>17</v>
      </c>
      <c r="G11" s="323"/>
      <c r="H11" s="322"/>
    </row>
    <row r="12" spans="1:8" ht="86.4" x14ac:dyDescent="0.3">
      <c r="A12" s="322" t="s">
        <v>27</v>
      </c>
      <c r="B12" s="322" t="s">
        <v>2943</v>
      </c>
      <c r="C12" s="1" t="s">
        <v>2942</v>
      </c>
      <c r="D12" s="322" t="s">
        <v>2941</v>
      </c>
      <c r="E12" s="324"/>
      <c r="F12" s="322" t="s">
        <v>17</v>
      </c>
      <c r="G12" s="323"/>
      <c r="H12" s="322" t="s">
        <v>2940</v>
      </c>
    </row>
    <row r="13" spans="1:8" x14ac:dyDescent="0.3">
      <c r="A13" s="322" t="s">
        <v>27</v>
      </c>
      <c r="B13" s="322" t="s">
        <v>2939</v>
      </c>
      <c r="C13" s="1" t="s">
        <v>2938</v>
      </c>
      <c r="D13" s="322" t="s">
        <v>2937</v>
      </c>
      <c r="E13" s="324"/>
      <c r="F13" s="322" t="s">
        <v>17</v>
      </c>
      <c r="G13" s="323"/>
      <c r="H13" s="322"/>
    </row>
    <row r="14" spans="1:8" ht="28.8" x14ac:dyDescent="0.3">
      <c r="A14" s="322" t="s">
        <v>27</v>
      </c>
      <c r="B14" s="322" t="s">
        <v>2936</v>
      </c>
      <c r="C14" s="1" t="s">
        <v>2935</v>
      </c>
      <c r="D14" s="322" t="s">
        <v>2877</v>
      </c>
      <c r="E14" s="324"/>
      <c r="F14" s="322" t="s">
        <v>17</v>
      </c>
      <c r="G14" s="323"/>
      <c r="H14" s="322"/>
    </row>
    <row r="15" spans="1:8" ht="72" x14ac:dyDescent="0.3">
      <c r="A15" s="322" t="s">
        <v>27</v>
      </c>
      <c r="B15" s="322" t="s">
        <v>2934</v>
      </c>
      <c r="C15" s="1" t="s">
        <v>2933</v>
      </c>
      <c r="D15" s="322" t="s">
        <v>2877</v>
      </c>
      <c r="E15" s="324"/>
      <c r="F15" s="322" t="s">
        <v>17</v>
      </c>
      <c r="G15" s="323"/>
      <c r="H15" s="322"/>
    </row>
    <row r="16" spans="1:8" ht="100.8" x14ac:dyDescent="0.3">
      <c r="A16" s="322" t="s">
        <v>27</v>
      </c>
      <c r="B16" s="322" t="s">
        <v>2932</v>
      </c>
      <c r="C16" s="1" t="s">
        <v>2931</v>
      </c>
      <c r="D16" s="322" t="s">
        <v>2877</v>
      </c>
      <c r="E16" s="324"/>
      <c r="F16" s="322" t="s">
        <v>17</v>
      </c>
      <c r="G16" s="323"/>
      <c r="H16" s="322"/>
    </row>
    <row r="17" spans="1:8" ht="43.2" x14ac:dyDescent="0.3">
      <c r="A17" s="322" t="s">
        <v>2876</v>
      </c>
      <c r="B17" s="322" t="s">
        <v>2930</v>
      </c>
      <c r="C17" s="1" t="s">
        <v>2929</v>
      </c>
      <c r="D17" s="322" t="s">
        <v>2877</v>
      </c>
      <c r="E17" s="324"/>
      <c r="F17" s="322" t="s">
        <v>17</v>
      </c>
      <c r="G17" s="323"/>
      <c r="H17" s="322"/>
    </row>
    <row r="18" spans="1:8" ht="28.8" x14ac:dyDescent="0.3">
      <c r="A18" s="322" t="s">
        <v>2876</v>
      </c>
      <c r="B18" s="322" t="s">
        <v>2928</v>
      </c>
      <c r="C18" s="1" t="s">
        <v>2927</v>
      </c>
      <c r="D18" s="322" t="s">
        <v>2877</v>
      </c>
      <c r="E18" s="324"/>
      <c r="F18" s="322" t="s">
        <v>17</v>
      </c>
      <c r="G18" s="323"/>
      <c r="H18" s="322"/>
    </row>
    <row r="19" spans="1:8" ht="28.8" x14ac:dyDescent="0.3">
      <c r="A19" s="322" t="s">
        <v>2876</v>
      </c>
      <c r="B19" s="322" t="s">
        <v>2926</v>
      </c>
      <c r="C19" s="1" t="s">
        <v>2925</v>
      </c>
      <c r="D19" s="322" t="s">
        <v>2924</v>
      </c>
      <c r="E19" s="324"/>
      <c r="F19" s="322" t="s">
        <v>17</v>
      </c>
      <c r="G19" s="323"/>
      <c r="H19" s="322"/>
    </row>
    <row r="20" spans="1:8" ht="28.8" x14ac:dyDescent="0.3">
      <c r="A20" s="322" t="s">
        <v>2876</v>
      </c>
      <c r="B20" s="322" t="s">
        <v>2923</v>
      </c>
      <c r="C20" s="1" t="s">
        <v>2922</v>
      </c>
      <c r="D20" s="322" t="s">
        <v>2873</v>
      </c>
      <c r="E20" s="324"/>
      <c r="F20" s="322" t="s">
        <v>17</v>
      </c>
      <c r="G20" s="323"/>
      <c r="H20" s="322"/>
    </row>
    <row r="21" spans="1:8" ht="43.2" x14ac:dyDescent="0.3">
      <c r="A21" s="322" t="s">
        <v>2876</v>
      </c>
      <c r="B21" s="322" t="s">
        <v>2921</v>
      </c>
      <c r="C21" s="1" t="s">
        <v>2920</v>
      </c>
      <c r="D21" s="322" t="s">
        <v>2873</v>
      </c>
      <c r="E21" s="324"/>
      <c r="F21" s="322" t="s">
        <v>17</v>
      </c>
      <c r="G21" s="323"/>
      <c r="H21" s="322"/>
    </row>
    <row r="22" spans="1:8" ht="57.6" x14ac:dyDescent="0.3">
      <c r="A22" s="322" t="s">
        <v>2915</v>
      </c>
      <c r="B22" s="322" t="s">
        <v>2919</v>
      </c>
      <c r="C22" s="1" t="s">
        <v>2918</v>
      </c>
      <c r="D22" s="322" t="s">
        <v>2917</v>
      </c>
      <c r="E22" s="324"/>
      <c r="F22" s="322" t="s">
        <v>17</v>
      </c>
      <c r="G22" s="323"/>
      <c r="H22" s="322" t="s">
        <v>2916</v>
      </c>
    </row>
    <row r="23" spans="1:8" ht="86.4" x14ac:dyDescent="0.3">
      <c r="A23" s="322" t="s">
        <v>2915</v>
      </c>
      <c r="B23" s="322" t="s">
        <v>2914</v>
      </c>
      <c r="C23" s="325" t="s">
        <v>2913</v>
      </c>
      <c r="D23" s="322" t="s">
        <v>2912</v>
      </c>
      <c r="E23" s="324"/>
      <c r="F23" s="322" t="s">
        <v>17</v>
      </c>
      <c r="G23" s="323"/>
      <c r="H23" s="322"/>
    </row>
    <row r="24" spans="1:8" ht="28.8" x14ac:dyDescent="0.3">
      <c r="A24" s="322" t="s">
        <v>2902</v>
      </c>
      <c r="B24" s="322" t="s">
        <v>2911</v>
      </c>
      <c r="C24" s="1" t="s">
        <v>2910</v>
      </c>
      <c r="D24" s="322" t="s">
        <v>2877</v>
      </c>
      <c r="E24" s="324"/>
      <c r="F24" s="322" t="s">
        <v>17</v>
      </c>
      <c r="G24" s="323"/>
      <c r="H24" s="322"/>
    </row>
    <row r="25" spans="1:8" ht="28.8" x14ac:dyDescent="0.3">
      <c r="A25" s="322" t="s">
        <v>2902</v>
      </c>
      <c r="B25" s="322" t="s">
        <v>2909</v>
      </c>
      <c r="C25" s="1" t="s">
        <v>2908</v>
      </c>
      <c r="D25" s="322" t="s">
        <v>2907</v>
      </c>
      <c r="E25" s="324"/>
      <c r="F25" s="322" t="s">
        <v>17</v>
      </c>
      <c r="G25" s="323"/>
      <c r="H25" s="322"/>
    </row>
    <row r="26" spans="1:8" ht="57.6" x14ac:dyDescent="0.3">
      <c r="A26" s="322" t="s">
        <v>2902</v>
      </c>
      <c r="B26" s="322" t="s">
        <v>2906</v>
      </c>
      <c r="C26" s="1" t="s">
        <v>2905</v>
      </c>
      <c r="D26" s="322" t="s">
        <v>2877</v>
      </c>
      <c r="E26" s="324"/>
      <c r="F26" s="322" t="s">
        <v>17</v>
      </c>
      <c r="G26" s="323"/>
      <c r="H26" s="322"/>
    </row>
    <row r="27" spans="1:8" ht="57.6" x14ac:dyDescent="0.3">
      <c r="A27" s="322" t="s">
        <v>2902</v>
      </c>
      <c r="B27" s="322" t="s">
        <v>2904</v>
      </c>
      <c r="C27" s="1" t="s">
        <v>2903</v>
      </c>
      <c r="D27" s="322" t="s">
        <v>2877</v>
      </c>
      <c r="E27" s="324"/>
      <c r="F27" s="322" t="s">
        <v>17</v>
      </c>
      <c r="G27" s="323"/>
      <c r="H27" s="322"/>
    </row>
    <row r="28" spans="1:8" ht="72" x14ac:dyDescent="0.3">
      <c r="A28" s="322" t="s">
        <v>2902</v>
      </c>
      <c r="B28" s="322" t="s">
        <v>2901</v>
      </c>
      <c r="C28" s="1" t="s">
        <v>2900</v>
      </c>
      <c r="D28" s="322" t="s">
        <v>2894</v>
      </c>
      <c r="E28" s="324"/>
      <c r="F28" s="322" t="s">
        <v>17</v>
      </c>
      <c r="G28" s="323"/>
      <c r="H28" s="322"/>
    </row>
    <row r="29" spans="1:8" ht="100.8" x14ac:dyDescent="0.3">
      <c r="A29" s="322" t="s">
        <v>2893</v>
      </c>
      <c r="B29" s="322" t="s">
        <v>2899</v>
      </c>
      <c r="C29" s="1" t="s">
        <v>2898</v>
      </c>
      <c r="D29" s="322" t="s">
        <v>2877</v>
      </c>
      <c r="E29" s="324"/>
      <c r="F29" s="322" t="s">
        <v>17</v>
      </c>
      <c r="G29" s="323"/>
      <c r="H29" s="322" t="s">
        <v>2897</v>
      </c>
    </row>
    <row r="30" spans="1:8" ht="28.8" x14ac:dyDescent="0.3">
      <c r="A30" s="322" t="s">
        <v>2893</v>
      </c>
      <c r="B30" s="322" t="s">
        <v>2896</v>
      </c>
      <c r="C30" s="1" t="s">
        <v>2895</v>
      </c>
      <c r="D30" s="322" t="s">
        <v>2894</v>
      </c>
      <c r="E30" s="324"/>
      <c r="F30" s="322" t="s">
        <v>17</v>
      </c>
      <c r="G30" s="323"/>
      <c r="H30" s="322"/>
    </row>
    <row r="31" spans="1:8" ht="86.4" x14ac:dyDescent="0.3">
      <c r="A31" s="322" t="s">
        <v>2893</v>
      </c>
      <c r="B31" s="322" t="s">
        <v>2892</v>
      </c>
      <c r="C31" s="1" t="s">
        <v>2891</v>
      </c>
      <c r="D31" s="322" t="s">
        <v>2890</v>
      </c>
      <c r="E31" s="324"/>
      <c r="F31" s="322" t="s">
        <v>17</v>
      </c>
      <c r="G31" s="323"/>
      <c r="H31" s="322" t="s">
        <v>2889</v>
      </c>
    </row>
    <row r="32" spans="1:8" ht="28.8" x14ac:dyDescent="0.3">
      <c r="A32" s="322" t="s">
        <v>2886</v>
      </c>
      <c r="B32" s="322" t="s">
        <v>2888</v>
      </c>
      <c r="C32" s="1" t="s">
        <v>2887</v>
      </c>
      <c r="D32" s="322" t="s">
        <v>2877</v>
      </c>
      <c r="E32" s="324"/>
      <c r="F32" s="322" t="s">
        <v>17</v>
      </c>
      <c r="G32" s="323"/>
      <c r="H32" s="322"/>
    </row>
    <row r="33" spans="1:8" ht="43.2" x14ac:dyDescent="0.3">
      <c r="A33" s="322" t="s">
        <v>2886</v>
      </c>
      <c r="B33" s="322" t="s">
        <v>2885</v>
      </c>
      <c r="C33" s="1" t="s">
        <v>2884</v>
      </c>
      <c r="D33" s="322" t="s">
        <v>2851</v>
      </c>
      <c r="E33" s="324"/>
      <c r="F33" s="322" t="s">
        <v>17</v>
      </c>
      <c r="G33" s="323"/>
      <c r="H33" s="322"/>
    </row>
    <row r="34" spans="1:8" x14ac:dyDescent="0.3">
      <c r="A34" s="322" t="s">
        <v>2880</v>
      </c>
      <c r="B34" s="322" t="s">
        <v>2883</v>
      </c>
      <c r="C34" s="1" t="s">
        <v>2882</v>
      </c>
      <c r="D34" s="322" t="s">
        <v>2881</v>
      </c>
      <c r="E34" s="324"/>
      <c r="F34" s="322" t="s">
        <v>17</v>
      </c>
      <c r="G34" s="323"/>
      <c r="H34" s="322"/>
    </row>
    <row r="35" spans="1:8" ht="72" x14ac:dyDescent="0.3">
      <c r="A35" s="322" t="s">
        <v>2880</v>
      </c>
      <c r="B35" s="322" t="s">
        <v>2879</v>
      </c>
      <c r="C35" s="1" t="s">
        <v>2878</v>
      </c>
      <c r="D35" s="322" t="s">
        <v>2877</v>
      </c>
      <c r="E35" s="324"/>
      <c r="F35" s="322" t="s">
        <v>17</v>
      </c>
      <c r="G35" s="323"/>
      <c r="H35" s="322"/>
    </row>
    <row r="36" spans="1:8" ht="43.2" x14ac:dyDescent="0.3">
      <c r="A36" s="322" t="s">
        <v>2876</v>
      </c>
      <c r="B36" s="322" t="s">
        <v>2875</v>
      </c>
      <c r="C36" s="1" t="s">
        <v>2874</v>
      </c>
      <c r="D36" s="322" t="s">
        <v>2873</v>
      </c>
      <c r="E36" s="324"/>
      <c r="F36" s="322" t="s">
        <v>17</v>
      </c>
      <c r="G36" s="323"/>
      <c r="H36" s="322"/>
    </row>
    <row r="37" spans="1:8" ht="43.2" x14ac:dyDescent="0.3">
      <c r="A37" s="322" t="s">
        <v>2866</v>
      </c>
      <c r="B37" s="322" t="s">
        <v>2872</v>
      </c>
      <c r="C37" s="1" t="s">
        <v>2871</v>
      </c>
      <c r="D37" s="322" t="s">
        <v>2870</v>
      </c>
      <c r="E37" s="324"/>
      <c r="F37" s="322" t="s">
        <v>17</v>
      </c>
      <c r="G37" s="323"/>
      <c r="H37" s="322"/>
    </row>
    <row r="38" spans="1:8" ht="86.4" x14ac:dyDescent="0.3">
      <c r="A38" s="322" t="s">
        <v>2866</v>
      </c>
      <c r="B38" s="322" t="s">
        <v>2869</v>
      </c>
      <c r="C38" s="1" t="s">
        <v>2868</v>
      </c>
      <c r="D38" s="322" t="s">
        <v>2867</v>
      </c>
      <c r="E38" s="324">
        <v>45931</v>
      </c>
      <c r="F38" s="322" t="s">
        <v>17</v>
      </c>
      <c r="G38" s="323"/>
      <c r="H38" s="322"/>
    </row>
    <row r="39" spans="1:8" ht="28.8" x14ac:dyDescent="0.3">
      <c r="A39" s="322" t="s">
        <v>2866</v>
      </c>
      <c r="B39" s="322" t="s">
        <v>2865</v>
      </c>
      <c r="C39" s="1" t="s">
        <v>2864</v>
      </c>
      <c r="D39" s="322" t="s">
        <v>2854</v>
      </c>
      <c r="E39" s="324"/>
      <c r="F39" s="322" t="s">
        <v>17</v>
      </c>
      <c r="G39" s="323"/>
      <c r="H39" s="322" t="s">
        <v>2863</v>
      </c>
    </row>
    <row r="40" spans="1:8" ht="57.6" x14ac:dyDescent="0.3">
      <c r="A40" s="322" t="s">
        <v>27</v>
      </c>
      <c r="B40" s="322" t="s">
        <v>2862</v>
      </c>
      <c r="C40" s="1" t="s">
        <v>2861</v>
      </c>
      <c r="D40" s="322" t="s">
        <v>2854</v>
      </c>
      <c r="E40" s="324"/>
      <c r="F40" s="322" t="s">
        <v>17</v>
      </c>
      <c r="G40" s="323"/>
      <c r="H40" s="322"/>
    </row>
    <row r="41" spans="1:8" ht="100.8" x14ac:dyDescent="0.3">
      <c r="A41" s="322" t="s">
        <v>2802</v>
      </c>
      <c r="B41" s="322" t="s">
        <v>2860</v>
      </c>
      <c r="C41" s="1" t="s">
        <v>2859</v>
      </c>
      <c r="D41" s="322" t="s">
        <v>2858</v>
      </c>
      <c r="E41" s="324"/>
      <c r="F41" s="322" t="s">
        <v>17</v>
      </c>
      <c r="G41" s="323">
        <v>45931</v>
      </c>
      <c r="H41" s="322" t="s">
        <v>2857</v>
      </c>
    </row>
    <row r="42" spans="1:8" ht="57.6" x14ac:dyDescent="0.3">
      <c r="A42" s="322" t="s">
        <v>27</v>
      </c>
      <c r="B42" s="322" t="s">
        <v>2856</v>
      </c>
      <c r="C42" s="1" t="s">
        <v>2855</v>
      </c>
      <c r="D42" s="322" t="s">
        <v>2854</v>
      </c>
      <c r="E42" s="324"/>
      <c r="F42" s="322" t="s">
        <v>17</v>
      </c>
      <c r="G42" s="323"/>
      <c r="H42" s="322"/>
    </row>
    <row r="43" spans="1:8" ht="57.6" x14ac:dyDescent="0.3">
      <c r="A43" s="322" t="s">
        <v>27</v>
      </c>
      <c r="B43" s="322" t="s">
        <v>2853</v>
      </c>
      <c r="C43" s="1" t="s">
        <v>2852</v>
      </c>
      <c r="D43" s="322" t="s">
        <v>2851</v>
      </c>
      <c r="E43" s="324"/>
      <c r="F43" s="322" t="s">
        <v>17</v>
      </c>
      <c r="G43" s="323"/>
      <c r="H43" s="322"/>
    </row>
    <row r="44" spans="1:8" ht="129.6" x14ac:dyDescent="0.3">
      <c r="A44" s="322" t="s">
        <v>27</v>
      </c>
      <c r="B44" s="322" t="s">
        <v>2850</v>
      </c>
      <c r="C44" s="1" t="s">
        <v>2849</v>
      </c>
      <c r="D44" s="322" t="s">
        <v>2848</v>
      </c>
      <c r="E44" s="324"/>
      <c r="F44" s="322" t="s">
        <v>17</v>
      </c>
      <c r="G44" s="323"/>
      <c r="H44" s="322"/>
    </row>
    <row r="45" spans="1:8" ht="28.8" x14ac:dyDescent="0.3">
      <c r="A45" s="322" t="s">
        <v>2843</v>
      </c>
      <c r="B45" s="322" t="s">
        <v>2847</v>
      </c>
      <c r="C45" s="1" t="s">
        <v>2846</v>
      </c>
      <c r="D45" s="322" t="s">
        <v>2840</v>
      </c>
      <c r="E45" s="324">
        <v>46022</v>
      </c>
      <c r="F45" s="322" t="s">
        <v>17</v>
      </c>
      <c r="G45" s="323"/>
      <c r="H45" s="322"/>
    </row>
    <row r="46" spans="1:8" ht="28.8" x14ac:dyDescent="0.3">
      <c r="A46" s="322" t="s">
        <v>2843</v>
      </c>
      <c r="B46" s="322" t="s">
        <v>2845</v>
      </c>
      <c r="C46" s="1" t="s">
        <v>2844</v>
      </c>
      <c r="D46" s="322" t="s">
        <v>2840</v>
      </c>
      <c r="E46" s="324">
        <v>46022</v>
      </c>
      <c r="F46" s="322" t="s">
        <v>17</v>
      </c>
      <c r="G46" s="323"/>
      <c r="H46" s="322"/>
    </row>
    <row r="47" spans="1:8" ht="28.8" x14ac:dyDescent="0.3">
      <c r="A47" s="322" t="s">
        <v>2843</v>
      </c>
      <c r="B47" s="322" t="s">
        <v>2842</v>
      </c>
      <c r="C47" s="1" t="s">
        <v>2841</v>
      </c>
      <c r="D47" s="322" t="s">
        <v>2840</v>
      </c>
      <c r="E47" s="324">
        <v>46022</v>
      </c>
      <c r="F47" s="322" t="s">
        <v>17</v>
      </c>
      <c r="G47" s="323"/>
      <c r="H47" s="322"/>
    </row>
  </sheetData>
  <pageMargins left="0.7" right="0.7" top="0.75" bottom="0.75" header="0.3" footer="0.3"/>
  <tableParts count="1">
    <tablePart r:id="rId1"/>
  </tableParts>
</worksheet>
</file>